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ocuments\testületi ülések anyagai\rendeletek\ktsv\2021\"/>
    </mc:Choice>
  </mc:AlternateContent>
  <xr:revisionPtr revIDLastSave="0" documentId="13_ncr:1_{6654AF42-13D7-4B15-9D0C-C3C97F6E22B8}" xr6:coauthVersionLast="46" xr6:coauthVersionMax="46" xr10:uidLastSave="{00000000-0000-0000-0000-000000000000}"/>
  <bookViews>
    <workbookView xWindow="-108" yWindow="-108" windowWidth="23256" windowHeight="12576" firstSheet="5" activeTab="9" xr2:uid="{00000000-000D-0000-FFFF-FFFF00000000}"/>
  </bookViews>
  <sheets>
    <sheet name="1. sz. melléklet" sheetId="15" r:id="rId1"/>
    <sheet name="2. sz. melléklet" sheetId="14" r:id="rId2"/>
    <sheet name="3. sz. melléklet" sheetId="16" r:id="rId3"/>
    <sheet name="4. sz.melléklet" sheetId="4" r:id="rId4"/>
    <sheet name="5. sz. melléklet" sheetId="17" r:id="rId5"/>
    <sheet name="6. sz. melléklet" sheetId="18" r:id="rId6"/>
    <sheet name="7.sz. melléklet" sheetId="6" r:id="rId7"/>
    <sheet name="8.sz.melléklet" sheetId="7" r:id="rId8"/>
    <sheet name="9.sz. melléklet" sheetId="8" r:id="rId9"/>
    <sheet name="10. sz.melléklet" sheetId="9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9" l="1"/>
  <c r="F18" i="8"/>
  <c r="D18" i="8"/>
  <c r="C18" i="8"/>
  <c r="F12" i="8"/>
  <c r="D12" i="8"/>
  <c r="C12" i="8"/>
  <c r="D13" i="7"/>
  <c r="C39" i="17" l="1"/>
  <c r="E37" i="4"/>
  <c r="F37" i="4"/>
  <c r="D37" i="4"/>
  <c r="D17" i="4"/>
  <c r="F18" i="16"/>
  <c r="F33" i="16" s="1"/>
  <c r="I18" i="16"/>
  <c r="I33" i="16" s="1"/>
  <c r="I38" i="16" s="1"/>
  <c r="E23" i="16"/>
  <c r="E20" i="16" s="1"/>
  <c r="E18" i="16" s="1"/>
  <c r="E33" i="16" s="1"/>
  <c r="H33" i="16"/>
  <c r="H38" i="16" s="1"/>
  <c r="E37" i="16"/>
  <c r="F37" i="16"/>
  <c r="I37" i="16"/>
  <c r="F15" i="14"/>
  <c r="F14" i="14" s="1"/>
  <c r="J20" i="14"/>
  <c r="J21" i="14"/>
  <c r="F25" i="14"/>
  <c r="F22" i="14" s="1"/>
  <c r="G22" i="14" s="1"/>
  <c r="J22" i="14" s="1"/>
  <c r="F26" i="14"/>
  <c r="J31" i="14"/>
  <c r="J32" i="14"/>
  <c r="H33" i="14"/>
  <c r="F35" i="14"/>
  <c r="F34" i="14" s="1"/>
  <c r="H35" i="14"/>
  <c r="H34" i="14" s="1"/>
  <c r="H38" i="14" s="1"/>
  <c r="I35" i="14"/>
  <c r="I34" i="14" s="1"/>
  <c r="H36" i="14"/>
  <c r="G37" i="14"/>
  <c r="J37" i="14" s="1"/>
  <c r="I39" i="14"/>
  <c r="E12" i="6"/>
  <c r="F12" i="6"/>
  <c r="G12" i="6" s="1"/>
  <c r="K26" i="4"/>
  <c r="E38" i="16" l="1"/>
  <c r="F38" i="16"/>
  <c r="G35" i="14"/>
  <c r="J35" i="14" s="1"/>
  <c r="H39" i="14"/>
  <c r="G34" i="14"/>
  <c r="G14" i="14"/>
  <c r="F33" i="14"/>
  <c r="F38" i="14"/>
  <c r="J38" i="14" s="1"/>
  <c r="F39" i="14" l="1"/>
  <c r="J34" i="14"/>
  <c r="G38" i="14"/>
  <c r="J14" i="14"/>
  <c r="G33" i="14"/>
  <c r="J33" i="14" l="1"/>
  <c r="G39" i="14"/>
  <c r="J39" i="14" s="1"/>
  <c r="E14" i="6" l="1"/>
  <c r="D14" i="6"/>
  <c r="J37" i="4" l="1"/>
  <c r="I37" i="4"/>
  <c r="H37" i="4"/>
  <c r="K36" i="4"/>
  <c r="K35" i="4"/>
  <c r="K34" i="4"/>
  <c r="K33" i="4"/>
  <c r="K32" i="4"/>
  <c r="K31" i="4"/>
  <c r="K30" i="4"/>
  <c r="K29" i="4"/>
  <c r="K28" i="4"/>
  <c r="K27" i="4"/>
  <c r="K25" i="4"/>
  <c r="K24" i="4"/>
  <c r="K23" i="4"/>
  <c r="K22" i="4"/>
  <c r="G20" i="4"/>
  <c r="G21" i="4"/>
  <c r="G19" i="4"/>
  <c r="G18" i="4"/>
  <c r="G17" i="4"/>
  <c r="G37" i="4" s="1"/>
  <c r="G16" i="4"/>
  <c r="G15" i="4"/>
  <c r="G14" i="4"/>
  <c r="G13" i="4"/>
  <c r="K3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Felhasználó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<sst xmlns="http://schemas.openxmlformats.org/spreadsheetml/2006/main" count="290" uniqueCount="199">
  <si>
    <t>Sorszám</t>
  </si>
  <si>
    <t>Rovat</t>
  </si>
  <si>
    <t>Megnevezés</t>
  </si>
  <si>
    <t>Összesen</t>
  </si>
  <si>
    <t>1/1. Önkormányzat bevételei</t>
  </si>
  <si>
    <t>A</t>
  </si>
  <si>
    <t>B</t>
  </si>
  <si>
    <t>C</t>
  </si>
  <si>
    <t>D</t>
  </si>
  <si>
    <t>E</t>
  </si>
  <si>
    <t>B1</t>
  </si>
  <si>
    <t>Működési célú támogatás államháztartáson belülről</t>
  </si>
  <si>
    <t>B11</t>
  </si>
  <si>
    <t>Önkormányzatok működési tágomatásai</t>
  </si>
  <si>
    <t>B16</t>
  </si>
  <si>
    <t>B3</t>
  </si>
  <si>
    <t>Közhatalmi bevételek</t>
  </si>
  <si>
    <t>B34</t>
  </si>
  <si>
    <t>Vagyoni típusú adók</t>
  </si>
  <si>
    <t>B35</t>
  </si>
  <si>
    <t>Termékek és szolgáltatások adói</t>
  </si>
  <si>
    <t>Értékesítési és forgalmi adók</t>
  </si>
  <si>
    <t>- Állandó jellegű iparűzési adó</t>
  </si>
  <si>
    <t>B4</t>
  </si>
  <si>
    <t>Működési bevételek</t>
  </si>
  <si>
    <t>B2</t>
  </si>
  <si>
    <t>Felhalmozási célú átvett pénzeszközök</t>
  </si>
  <si>
    <t>B8</t>
  </si>
  <si>
    <t>Felhalmozási célú visszatérítendő támogatások, kölcsönök visszatérülése államháztartáson kívülről</t>
  </si>
  <si>
    <t>Költségvetési bevételek összesen</t>
  </si>
  <si>
    <t>Finanszírozási bevételek</t>
  </si>
  <si>
    <t>Belföldi finanszírozási bevétel</t>
  </si>
  <si>
    <t>Maradvány igénybevétele</t>
  </si>
  <si>
    <t>Finanszírozási bevételek összesen</t>
  </si>
  <si>
    <t>1/1. Önkormányzat bevételei mindösszesen</t>
  </si>
  <si>
    <t>2. melléklet</t>
  </si>
  <si>
    <t>1/2. Önkormányzat kiadásai</t>
  </si>
  <si>
    <t>K1</t>
  </si>
  <si>
    <t>Személyi juttatás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</si>
  <si>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</si>
  <si>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</si>
  <si>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</si>
  <si>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</si>
  <si>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</si>
  <si>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</si>
  <si>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</si>
  <si>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Ebből:</t>
  </si>
  <si>
    <t>Tartalék</t>
  </si>
  <si>
    <t>- Általános</t>
  </si>
  <si>
    <t>- Céltartalék</t>
  </si>
  <si>
    <t>K6</t>
  </si>
  <si>
    <t>K7</t>
  </si>
  <si>
    <t>K8</t>
  </si>
  <si>
    <t>Egyéb felhalmozási célú kiadás</t>
  </si>
  <si>
    <t>Felhalmozási célú visszatérítendő támogatások, kölcsönök törlesztése államháztartáson belülre</t>
  </si>
  <si>
    <t>Lakástámogatás</t>
  </si>
  <si>
    <t>K9</t>
  </si>
  <si>
    <t>Finanszírozási kiadások</t>
  </si>
  <si>
    <t>1/2. Önkormányzat kiadásai mindösszesen</t>
  </si>
  <si>
    <t>3. melléklete</t>
  </si>
  <si>
    <t>4. melléklet</t>
  </si>
  <si>
    <t>adatok Ft-ban</t>
  </si>
  <si>
    <t>Bevétel</t>
  </si>
  <si>
    <t>Kiadás</t>
  </si>
  <si>
    <t>F</t>
  </si>
  <si>
    <t>G</t>
  </si>
  <si>
    <t>H</t>
  </si>
  <si>
    <t>Kötelező</t>
  </si>
  <si>
    <t>Önként vállalt</t>
  </si>
  <si>
    <t>Államigazgatási</t>
  </si>
  <si>
    <t>feladat</t>
  </si>
  <si>
    <t>Felhalmozási célú támogatás államháztartáson belülről</t>
  </si>
  <si>
    <t>Felhalmozási bevétel</t>
  </si>
  <si>
    <t>Finanszírozási bevétel</t>
  </si>
  <si>
    <t>Egyéb müködési célú támogatások államháztartáson belülre</t>
  </si>
  <si>
    <t>Egyéb müködési célú támogatások államháztartáson kívülre</t>
  </si>
  <si>
    <t>Beruházás</t>
  </si>
  <si>
    <t>Felújítás</t>
  </si>
  <si>
    <t>Egyéb felhalmozási célú támogatások államháztartáson belülre</t>
  </si>
  <si>
    <t>Egyéb felhalmozási célú támogatások államháztartáson kívülre</t>
  </si>
  <si>
    <t>Finanszírozási kiadás</t>
  </si>
  <si>
    <t>forint</t>
  </si>
  <si>
    <t>7. számú melléklet</t>
  </si>
  <si>
    <t>adatok forintban</t>
  </si>
  <si>
    <t>További évek</t>
  </si>
  <si>
    <t>év</t>
  </si>
  <si>
    <t>Helyi adóbevétel</t>
  </si>
  <si>
    <t>Önkormányzati vagyon és az önkormányzatot megillető vagyoni értékű jog értékesítéséből és hasznosításából származó bevétel</t>
  </si>
  <si>
    <t>Bírság-, pótlék, és díjbevétel</t>
  </si>
  <si>
    <t>kezesség-, illetve garanciavállalással kapcsolatos megtérülés</t>
  </si>
  <si>
    <t>Bevétel összesen</t>
  </si>
  <si>
    <t>Adósságot keletkeztető ügyletek fizetési kötelezettség</t>
  </si>
  <si>
    <t>Kiadás összesen</t>
  </si>
  <si>
    <t>Adósságot keletkeztető ügylet és annak értéke:</t>
  </si>
  <si>
    <r>
      <t xml:space="preserve">a)  </t>
    </r>
    <r>
      <rPr>
        <sz val="12"/>
        <color theme="1"/>
        <rFont val="Times New Roman"/>
        <family val="1"/>
        <charset val="238"/>
      </rPr>
      <t>hitel, kölcsön felvétele, átvállalása a folyósítás, átvállalás napjától a végtörlesztés napjáig, és annak aktuális tőketartozása,</t>
    </r>
  </si>
  <si>
    <r>
      <t xml:space="preserve">b) </t>
    </r>
    <r>
      <rPr>
        <sz val="12"/>
        <color theme="1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</si>
  <si>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2"/>
        <color theme="1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</si>
  <si>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2"/>
        <color theme="1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</si>
  <si>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 xml:space="preserve">e) </t>
    </r>
    <r>
      <rPr>
        <sz val="12"/>
        <color theme="1"/>
        <rFont val="Times New Roman"/>
        <family val="1"/>
        <charset val="238"/>
      </rPr>
      <t>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</si>
  <si>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2"/>
        <color theme="1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</si>
  <si>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 </t>
    </r>
    <r>
      <rPr>
        <sz val="12"/>
        <color theme="1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</t>
    </r>
  </si>
  <si>
    <t>Össszesen</t>
  </si>
  <si>
    <t xml:space="preserve">  saját erőből központi támogatás</t>
  </si>
  <si>
    <t>EU-s forrás</t>
  </si>
  <si>
    <t>Hitel</t>
  </si>
  <si>
    <t>Egyéb forrás</t>
  </si>
  <si>
    <t>Természetben nyújtott települési támogatás</t>
  </si>
  <si>
    <t xml:space="preserve"> Ft-ban</t>
  </si>
  <si>
    <t>8. melléklet</t>
  </si>
  <si>
    <t>10. melléklet</t>
  </si>
  <si>
    <t>Elvonáaok és befizetések</t>
  </si>
  <si>
    <t>9. melléklet</t>
  </si>
  <si>
    <t>- Előző évi költségvetési maradvány ig.vétel</t>
  </si>
  <si>
    <t>B81</t>
  </si>
  <si>
    <t xml:space="preserve">Felhalmozási bevételek </t>
  </si>
  <si>
    <t>B5</t>
  </si>
  <si>
    <t>Gépjárműadók</t>
  </si>
  <si>
    <t>-Talajterhelési díj</t>
  </si>
  <si>
    <t>- Idegenforgalmi adó</t>
  </si>
  <si>
    <t>-Magánszemélyek kommunális adója</t>
  </si>
  <si>
    <t>Felhalmozási célú tám. Áht-n belülre</t>
  </si>
  <si>
    <t>Egyéb működési célú tám. Áht-n belül</t>
  </si>
  <si>
    <t>Telep.-i önk. múzeumi felad. tám.</t>
  </si>
  <si>
    <t>Telep-i önk. kulturális felad. tám.</t>
  </si>
  <si>
    <t>Telep-i önk. szoc., gy.jóléti, gy.étk. tám.</t>
  </si>
  <si>
    <t>Helyi önk. működésének ált. tám.</t>
  </si>
  <si>
    <t>Működési célú tám. Áht-n belülről</t>
  </si>
  <si>
    <t>1. Cím Cák Község Önkormányzat</t>
  </si>
  <si>
    <t>Felhalm.</t>
  </si>
  <si>
    <t>Felh.c</t>
  </si>
  <si>
    <t>Műk.c</t>
  </si>
  <si>
    <t>Részlet</t>
  </si>
  <si>
    <t>Cák Község Önkormányzatának 2021. évi költségvetési bevételei</t>
  </si>
  <si>
    <t>CÍMREND:</t>
  </si>
  <si>
    <t>-Áht-n belüli megelőlegzések vf.</t>
  </si>
  <si>
    <t>Belföldi finanszírozási kiadás</t>
  </si>
  <si>
    <t>Költségvetési kiadások</t>
  </si>
  <si>
    <t>Egyéb felh. c. tám. Áht-n belül</t>
  </si>
  <si>
    <t>Egyéb műk. c. tám. Áht-n kívül</t>
  </si>
  <si>
    <t>-Bursa</t>
  </si>
  <si>
    <t>- Óvoda</t>
  </si>
  <si>
    <t>- LKÖH</t>
  </si>
  <si>
    <t>Egyéb műk. c. tám. Áht-n belül</t>
  </si>
  <si>
    <t>Egyéb működési kiadás</t>
  </si>
  <si>
    <t>Munkaadót terhelő jár. és Szocho</t>
  </si>
  <si>
    <t>1. Cím Cák község Önkormányzat</t>
  </si>
  <si>
    <t>Cák Község Önkormányzatának 2021. évi költségvetési kiadásai</t>
  </si>
  <si>
    <t>Felhalmozási célú tám. Áht-n belülről</t>
  </si>
  <si>
    <t>Cák Község Önkormányzatának 2021. évi  bevételei és kiadásai</t>
  </si>
  <si>
    <t>1. Cím Cák Község Önkormányzata</t>
  </si>
  <si>
    <t>- ebből ÁFA</t>
  </si>
  <si>
    <t>Pincesor felújítás (végszámla)</t>
  </si>
  <si>
    <t>Kisház -tároló</t>
  </si>
  <si>
    <t>Utcanév táblák</t>
  </si>
  <si>
    <t>Irodai bútorok,kisgépek</t>
  </si>
  <si>
    <t>Vasivíz beruházások</t>
  </si>
  <si>
    <t>Kerékpáros pihenő ereszcsatorna felújítás</t>
  </si>
  <si>
    <t>Kerékpáros pihenő felújítása</t>
  </si>
  <si>
    <t>Kulturkert térkövezése</t>
  </si>
  <si>
    <t>Sportparkhoz térköves járda kiépítése</t>
  </si>
  <si>
    <t>BM-es útfelújítás (önerő)</t>
  </si>
  <si>
    <t>Telekvásárlás</t>
  </si>
  <si>
    <t>MFP-KTF/2020 Közösségi tér kialakítás</t>
  </si>
  <si>
    <t>TOP-2.1.3-15-VS1-2016-Csapadék pályázat</t>
  </si>
  <si>
    <t>Bruttó</t>
  </si>
  <si>
    <t>Beruházások/Felújítás</t>
  </si>
  <si>
    <t>2021. évi tervezett felhalmozási kiadásainak bemutatása célonként</t>
  </si>
  <si>
    <t>Cák  Község Önkormányzatának</t>
  </si>
  <si>
    <t>fő</t>
  </si>
  <si>
    <t>Költségvetési évre</t>
  </si>
  <si>
    <t>Falugazda</t>
  </si>
  <si>
    <t>Könyvtáros</t>
  </si>
  <si>
    <t>Kulturális referens</t>
  </si>
  <si>
    <t xml:space="preserve">Múzeumi alkalmazott  </t>
  </si>
  <si>
    <t xml:space="preserve">Teljes munkaidősők: </t>
  </si>
  <si>
    <t>Cák Község Önkormányzatának létszámkerete 2021-ben</t>
  </si>
  <si>
    <t>Cák Község Önkormányzata  saját bevétele, adósságot keletkeztető ügylet és annak értéke</t>
  </si>
  <si>
    <t>Kommunális adó (várható befolyó)</t>
  </si>
  <si>
    <t>Idegenforgalmi adó (várható befolyó)</t>
  </si>
  <si>
    <t>Iparűzési adó (várható, befolyó)</t>
  </si>
  <si>
    <t>Ft-ban</t>
  </si>
  <si>
    <t>Források</t>
  </si>
  <si>
    <t>2021 után</t>
  </si>
  <si>
    <t>Saját erő</t>
  </si>
  <si>
    <t>Társfinanszírozás</t>
  </si>
  <si>
    <t>Források összesen</t>
  </si>
  <si>
    <t>Cák Község Önkormányzata 2021. évi saját bevétele</t>
  </si>
  <si>
    <t xml:space="preserve">  Adatok Ft-ban</t>
  </si>
  <si>
    <t xml:space="preserve"> Adatok Ft-ban</t>
  </si>
  <si>
    <t>Cák Község Önkormányzatának európai uniós forrásból finaszírozott támogatással megvalósuló projektjének nettó bevételei és kiadásai, valamint az önkormányzat projekthez történő hozzájárulásai</t>
  </si>
  <si>
    <t>ebből TOP 1.2.1.-Közösségi ház akadálymentesítése</t>
  </si>
  <si>
    <t>Cák Község Önkormányzata 2021. évi költségvetésben tervezett lakosságnak juttatott támogatások, szociális rászorultsági jellegű ellátások</t>
  </si>
  <si>
    <t>Születési támogatás</t>
  </si>
  <si>
    <t>1. cím Cák Község Önkormányzat</t>
  </si>
  <si>
    <t>Cák Község Önkormányzatának 2/2021. (II.23.) számú rendeletéhez</t>
  </si>
  <si>
    <t>Cák Község Önkormányzatának 2/2021. (II. 23.) számú rendeletéhez</t>
  </si>
  <si>
    <t>Cák Község Önkormányzata 2/2021. (II.23.) számú rendeletéhez</t>
  </si>
  <si>
    <t>Cák Község Önkormányzata 2/2021. (II.23.) számú rendelet előterjesztéséhez</t>
  </si>
  <si>
    <t>Cák  Község Önkormányzata 2/2021. (II. 23.) számú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</si>
</sst>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F_t_-;\-* #,##0.00\ _F_t_-;_-* &quot;-&quot;??\ _F_t_-;_-@_-"/>
    <numFmt numFmtId="166" formatCode="_-* #,##0_-;\-* #,##0_-;_-* &quot;-&quot;??_-;_-@_-"/>
    <numFmt numFmtId="167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0"/>
      <name val="Calibri Light"/>
      <family val="1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u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7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1">
    <xf numFmtId="0" fontId="0" fillId="0" borderId="0" xfId="0"/>
    <xf numFmtId="49" fontId="0" fillId="0" borderId="0" xfId="0" applyNumberFormat="1"/>
    <xf numFmtId="3" fontId="0" fillId="0" borderId="28" xfId="0" applyNumberFormat="1" applyBorder="1"/>
    <xf numFmtId="3" fontId="0" fillId="0" borderId="15" xfId="0" applyNumberFormat="1" applyBorder="1"/>
    <xf numFmtId="3" fontId="0" fillId="0" borderId="22" xfId="0" applyNumberFormat="1" applyBorder="1"/>
    <xf numFmtId="0" fontId="2" fillId="0" borderId="0" xfId="0" applyFont="1"/>
    <xf numFmtId="3" fontId="0" fillId="0" borderId="26" xfId="0" applyNumberFormat="1" applyBorder="1"/>
    <xf numFmtId="3" fontId="0" fillId="0" borderId="20" xfId="0" applyNumberFormat="1" applyBorder="1"/>
    <xf numFmtId="3" fontId="0" fillId="0" borderId="17" xfId="0" applyNumberFormat="1" applyBorder="1"/>
    <xf numFmtId="49" fontId="7" fillId="0" borderId="45" xfId="0" applyNumberFormat="1" applyFont="1" applyBorder="1"/>
    <xf numFmtId="0" fontId="0" fillId="0" borderId="0" xfId="0" applyAlignment="1"/>
    <xf numFmtId="0" fontId="7" fillId="0" borderId="0" xfId="1"/>
    <xf numFmtId="0" fontId="7" fillId="0" borderId="0" xfId="1" applyAlignment="1">
      <alignment horizontal="right"/>
    </xf>
    <xf numFmtId="0" fontId="7" fillId="0" borderId="0" xfId="1" applyAlignment="1">
      <alignment horizontal="center" vertical="center"/>
    </xf>
    <xf numFmtId="0" fontId="7" fillId="0" borderId="47" xfId="1" applyBorder="1"/>
    <xf numFmtId="0" fontId="7" fillId="0" borderId="48" xfId="1" applyBorder="1"/>
    <xf numFmtId="0" fontId="7" fillId="0" borderId="54" xfId="1" applyBorder="1" applyAlignment="1">
      <alignment horizontal="center" vertical="center"/>
    </xf>
    <xf numFmtId="0" fontId="7" fillId="0" borderId="55" xfId="1" applyBorder="1" applyAlignment="1">
      <alignment horizontal="center" vertical="center"/>
    </xf>
    <xf numFmtId="0" fontId="7" fillId="0" borderId="56" xfId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7" fillId="0" borderId="60" xfId="1" applyBorder="1" applyAlignment="1">
      <alignment horizontal="center" vertical="center"/>
    </xf>
    <xf numFmtId="0" fontId="12" fillId="0" borderId="9" xfId="1" applyFont="1" applyBorder="1" applyAlignment="1">
      <alignment horizontal="justify" vertical="center" wrapText="1"/>
    </xf>
    <xf numFmtId="3" fontId="12" fillId="0" borderId="9" xfId="1" applyNumberFormat="1" applyFont="1" applyBorder="1" applyAlignment="1">
      <alignment horizontal="right" vertical="center" wrapText="1"/>
    </xf>
    <xf numFmtId="3" fontId="12" fillId="2" borderId="9" xfId="1" applyNumberFormat="1" applyFont="1" applyFill="1" applyBorder="1" applyAlignment="1">
      <alignment horizontal="center" vertical="center" wrapText="1"/>
    </xf>
    <xf numFmtId="3" fontId="12" fillId="2" borderId="36" xfId="1" applyNumberFormat="1" applyFont="1" applyFill="1" applyBorder="1" applyAlignment="1">
      <alignment horizontal="center" vertical="center" wrapText="1"/>
    </xf>
    <xf numFmtId="3" fontId="12" fillId="2" borderId="61" xfId="1" applyNumberFormat="1" applyFont="1" applyFill="1" applyBorder="1" applyAlignment="1">
      <alignment horizontal="center" vertical="center" wrapText="1"/>
    </xf>
    <xf numFmtId="3" fontId="13" fillId="0" borderId="4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wrapText="1"/>
    </xf>
    <xf numFmtId="3" fontId="12" fillId="0" borderId="2" xfId="1" applyNumberFormat="1" applyFont="1" applyBorder="1" applyAlignment="1">
      <alignment horizontal="right" vertical="center" wrapText="1"/>
    </xf>
    <xf numFmtId="3" fontId="12" fillId="0" borderId="36" xfId="1" applyNumberFormat="1" applyFont="1" applyBorder="1" applyAlignment="1">
      <alignment horizontal="right" vertical="center" wrapText="1"/>
    </xf>
    <xf numFmtId="3" fontId="12" fillId="0" borderId="61" xfId="1" applyNumberFormat="1" applyFont="1" applyBorder="1" applyAlignment="1">
      <alignment horizontal="right" vertical="center" wrapText="1"/>
    </xf>
    <xf numFmtId="3" fontId="12" fillId="0" borderId="8" xfId="1" applyNumberFormat="1" applyFont="1" applyBorder="1" applyAlignment="1">
      <alignment horizontal="right" vertical="center" wrapText="1"/>
    </xf>
    <xf numFmtId="3" fontId="12" fillId="0" borderId="62" xfId="1" applyNumberFormat="1" applyFont="1" applyBorder="1" applyAlignment="1">
      <alignment horizontal="right" vertical="center" wrapText="1"/>
    </xf>
    <xf numFmtId="3" fontId="12" fillId="0" borderId="59" xfId="1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justify" vertical="center" wrapText="1"/>
    </xf>
    <xf numFmtId="3" fontId="12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3" fontId="12" fillId="2" borderId="6" xfId="1" applyNumberFormat="1" applyFont="1" applyFill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right" vertical="center" wrapText="1"/>
    </xf>
    <xf numFmtId="3" fontId="12" fillId="0" borderId="5" xfId="1" applyNumberFormat="1" applyFont="1" applyBorder="1" applyAlignment="1">
      <alignment horizontal="right" vertical="center" wrapText="1"/>
    </xf>
    <xf numFmtId="0" fontId="11" fillId="0" borderId="63" xfId="1" applyFont="1" applyBorder="1" applyAlignment="1">
      <alignment horizontal="justify" vertical="center" wrapText="1"/>
    </xf>
    <xf numFmtId="3" fontId="11" fillId="0" borderId="63" xfId="1" applyNumberFormat="1" applyFont="1" applyBorder="1" applyAlignment="1">
      <alignment horizontal="center" vertical="center" wrapText="1"/>
    </xf>
    <xf numFmtId="3" fontId="11" fillId="0" borderId="63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9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/>
    <xf numFmtId="0" fontId="0" fillId="0" borderId="27" xfId="0" applyBorder="1" applyAlignment="1">
      <alignment horizontal="center"/>
    </xf>
    <xf numFmtId="0" fontId="2" fillId="0" borderId="37" xfId="0" applyFont="1" applyBorder="1" applyAlignment="1">
      <alignment horizontal="center"/>
    </xf>
    <xf numFmtId="3" fontId="0" fillId="0" borderId="30" xfId="0" applyNumberFormat="1" applyBorder="1"/>
    <xf numFmtId="3" fontId="0" fillId="0" borderId="18" xfId="0" applyNumberFormat="1" applyBorder="1"/>
    <xf numFmtId="0" fontId="0" fillId="0" borderId="23" xfId="0" applyBorder="1"/>
    <xf numFmtId="3" fontId="0" fillId="0" borderId="2" xfId="0" applyNumberFormat="1" applyBorder="1"/>
    <xf numFmtId="3" fontId="0" fillId="0" borderId="37" xfId="0" applyNumberFormat="1" applyBorder="1"/>
    <xf numFmtId="3" fontId="0" fillId="0" borderId="3" xfId="0" applyNumberForma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7" fillId="0" borderId="10" xfId="0" applyNumberFormat="1" applyFont="1" applyBorder="1"/>
    <xf numFmtId="3" fontId="7" fillId="0" borderId="15" xfId="0" applyNumberFormat="1" applyFont="1" applyBorder="1" applyAlignment="1">
      <alignment horizontal="right" vertical="center"/>
    </xf>
    <xf numFmtId="0" fontId="0" fillId="0" borderId="20" xfId="0" applyBorder="1"/>
    <xf numFmtId="3" fontId="0" fillId="0" borderId="20" xfId="0" applyNumberFormat="1" applyBorder="1" applyAlignment="1">
      <alignment horizontal="right" vertical="center"/>
    </xf>
    <xf numFmtId="0" fontId="2" fillId="0" borderId="45" xfId="0" applyFont="1" applyBorder="1" applyAlignment="1">
      <alignment horizontal="center"/>
    </xf>
    <xf numFmtId="3" fontId="7" fillId="0" borderId="33" xfId="0" applyNumberFormat="1" applyFont="1" applyBorder="1" applyAlignment="1">
      <alignment horizontal="right" vertical="center"/>
    </xf>
    <xf numFmtId="0" fontId="2" fillId="0" borderId="2" xfId="0" applyFont="1" applyBorder="1"/>
    <xf numFmtId="3" fontId="2" fillId="0" borderId="6" xfId="0" applyNumberFormat="1" applyFont="1" applyBorder="1"/>
    <xf numFmtId="0" fontId="3" fillId="0" borderId="0" xfId="1" applyFont="1"/>
    <xf numFmtId="0" fontId="12" fillId="0" borderId="74" xfId="1" applyFont="1" applyBorder="1" applyAlignment="1">
      <alignment horizontal="justify" vertical="center" wrapText="1"/>
    </xf>
    <xf numFmtId="3" fontId="12" fillId="0" borderId="74" xfId="1" applyNumberFormat="1" applyFont="1" applyBorder="1" applyAlignment="1">
      <alignment horizontal="right" vertical="center" wrapText="1"/>
    </xf>
    <xf numFmtId="3" fontId="12" fillId="2" borderId="74" xfId="1" applyNumberFormat="1" applyFont="1" applyFill="1" applyBorder="1" applyAlignment="1">
      <alignment horizontal="center" vertical="center" wrapText="1"/>
    </xf>
    <xf numFmtId="3" fontId="12" fillId="0" borderId="75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0" borderId="0" xfId="1" applyAlignment="1">
      <alignment horizontal="right"/>
    </xf>
    <xf numFmtId="49" fontId="7" fillId="0" borderId="0" xfId="1" applyNumberFormat="1"/>
    <xf numFmtId="3" fontId="3" fillId="0" borderId="76" xfId="1" applyNumberFormat="1" applyFont="1" applyBorder="1"/>
    <xf numFmtId="3" fontId="3" fillId="0" borderId="72" xfId="1" applyNumberFormat="1" applyFont="1" applyBorder="1"/>
    <xf numFmtId="0" fontId="3" fillId="0" borderId="77" xfId="1" applyFont="1" applyBorder="1" applyAlignment="1">
      <alignment horizontal="center"/>
    </xf>
    <xf numFmtId="0" fontId="4" fillId="0" borderId="0" xfId="1" applyFont="1"/>
    <xf numFmtId="3" fontId="3" fillId="0" borderId="78" xfId="1" applyNumberFormat="1" applyFont="1" applyBorder="1"/>
    <xf numFmtId="3" fontId="7" fillId="0" borderId="70" xfId="1" applyNumberFormat="1" applyBorder="1" applyAlignment="1">
      <alignment vertical="center"/>
    </xf>
    <xf numFmtId="3" fontId="6" fillId="0" borderId="68" xfId="1" applyNumberFormat="1" applyFont="1" applyBorder="1"/>
    <xf numFmtId="3" fontId="6" fillId="0" borderId="71" xfId="1" applyNumberFormat="1" applyFont="1" applyBorder="1" applyAlignment="1">
      <alignment vertical="center"/>
    </xf>
    <xf numFmtId="3" fontId="7" fillId="0" borderId="70" xfId="1" applyNumberFormat="1" applyBorder="1"/>
    <xf numFmtId="3" fontId="7" fillId="0" borderId="70" xfId="1" applyNumberFormat="1" applyBorder="1" applyAlignment="1">
      <alignment horizontal="right" vertical="center"/>
    </xf>
    <xf numFmtId="49" fontId="7" fillId="0" borderId="79" xfId="1" applyNumberFormat="1" applyBorder="1" applyAlignment="1">
      <alignment wrapText="1"/>
    </xf>
    <xf numFmtId="0" fontId="7" fillId="0" borderId="68" xfId="1" applyBorder="1" applyAlignment="1">
      <alignment wrapText="1"/>
    </xf>
    <xf numFmtId="3" fontId="6" fillId="0" borderId="81" xfId="1" applyNumberFormat="1" applyFont="1" applyBorder="1"/>
    <xf numFmtId="3" fontId="7" fillId="0" borderId="69" xfId="1" applyNumberFormat="1" applyBorder="1"/>
    <xf numFmtId="3" fontId="7" fillId="0" borderId="69" xfId="1" applyNumberFormat="1" applyBorder="1" applyAlignment="1">
      <alignment horizontal="right"/>
    </xf>
    <xf numFmtId="0" fontId="7" fillId="0" borderId="83" xfId="1" applyBorder="1" applyAlignment="1">
      <alignment wrapText="1"/>
    </xf>
    <xf numFmtId="3" fontId="6" fillId="0" borderId="78" xfId="1" applyNumberFormat="1" applyFont="1" applyBorder="1"/>
    <xf numFmtId="3" fontId="7" fillId="0" borderId="68" xfId="1" applyNumberFormat="1" applyBorder="1" applyAlignment="1">
      <alignment horizontal="right"/>
    </xf>
    <xf numFmtId="3" fontId="3" fillId="0" borderId="68" xfId="1" applyNumberFormat="1" applyFont="1" applyBorder="1" applyAlignment="1">
      <alignment horizontal="right"/>
    </xf>
    <xf numFmtId="0" fontId="3" fillId="0" borderId="68" xfId="1" applyFont="1" applyBorder="1" applyAlignment="1">
      <alignment wrapText="1"/>
    </xf>
    <xf numFmtId="0" fontId="6" fillId="0" borderId="0" xfId="1" applyFont="1"/>
    <xf numFmtId="3" fontId="6" fillId="0" borderId="68" xfId="1" applyNumberFormat="1" applyFont="1" applyBorder="1" applyAlignment="1">
      <alignment horizontal="right"/>
    </xf>
    <xf numFmtId="3" fontId="3" fillId="0" borderId="68" xfId="1" applyNumberFormat="1" applyFont="1" applyBorder="1"/>
    <xf numFmtId="3" fontId="7" fillId="0" borderId="78" xfId="1" applyNumberFormat="1" applyBorder="1"/>
    <xf numFmtId="3" fontId="7" fillId="0" borderId="68" xfId="1" applyNumberFormat="1" applyBorder="1"/>
    <xf numFmtId="49" fontId="7" fillId="0" borderId="68" xfId="1" applyNumberFormat="1" applyBorder="1" applyAlignment="1">
      <alignment wrapText="1"/>
    </xf>
    <xf numFmtId="0" fontId="7" fillId="0" borderId="68" xfId="1" applyBorder="1" applyAlignment="1">
      <alignment horizontal="center" wrapText="1"/>
    </xf>
    <xf numFmtId="3" fontId="3" fillId="0" borderId="78" xfId="1" applyNumberFormat="1" applyFont="1" applyBorder="1" applyAlignment="1">
      <alignment horizontal="right"/>
    </xf>
    <xf numFmtId="0" fontId="3" fillId="0" borderId="68" xfId="1" applyFont="1" applyBorder="1"/>
    <xf numFmtId="0" fontId="3" fillId="0" borderId="0" xfId="1" applyFont="1" applyAlignment="1">
      <alignment horizontal="center"/>
    </xf>
    <xf numFmtId="0" fontId="3" fillId="0" borderId="78" xfId="1" applyFont="1" applyBorder="1" applyAlignment="1">
      <alignment horizontal="center"/>
    </xf>
    <xf numFmtId="0" fontId="3" fillId="0" borderId="68" xfId="1" applyFont="1" applyBorder="1" applyAlignment="1">
      <alignment horizontal="center"/>
    </xf>
    <xf numFmtId="0" fontId="19" fillId="0" borderId="0" xfId="1" applyFont="1"/>
    <xf numFmtId="49" fontId="3" fillId="0" borderId="0" xfId="1" applyNumberFormat="1" applyFont="1"/>
    <xf numFmtId="3" fontId="7" fillId="0" borderId="0" xfId="1" applyNumberFormat="1"/>
    <xf numFmtId="49" fontId="7" fillId="0" borderId="0" xfId="1" applyNumberFormat="1" applyAlignment="1">
      <alignment horizontal="left"/>
    </xf>
    <xf numFmtId="3" fontId="3" fillId="0" borderId="73" xfId="1" applyNumberFormat="1" applyFont="1" applyBorder="1"/>
    <xf numFmtId="3" fontId="3" fillId="0" borderId="35" xfId="1" applyNumberFormat="1" applyFont="1" applyBorder="1"/>
    <xf numFmtId="0" fontId="3" fillId="0" borderId="34" xfId="1" applyFont="1" applyBorder="1"/>
    <xf numFmtId="3" fontId="6" fillId="0" borderId="19" xfId="1" applyNumberFormat="1" applyFont="1" applyBorder="1"/>
    <xf numFmtId="3" fontId="6" fillId="0" borderId="14" xfId="1" applyNumberFormat="1" applyFont="1" applyBorder="1"/>
    <xf numFmtId="0" fontId="3" fillId="0" borderId="18" xfId="1" applyFont="1" applyBorder="1"/>
    <xf numFmtId="3" fontId="3" fillId="0" borderId="19" xfId="1" applyNumberFormat="1" applyFont="1" applyBorder="1"/>
    <xf numFmtId="3" fontId="7" fillId="0" borderId="14" xfId="1" applyNumberFormat="1" applyBorder="1"/>
    <xf numFmtId="3" fontId="3" fillId="0" borderId="14" xfId="1" applyNumberFormat="1" applyFont="1" applyBorder="1"/>
    <xf numFmtId="0" fontId="7" fillId="0" borderId="14" xfId="1" applyBorder="1"/>
    <xf numFmtId="3" fontId="7" fillId="0" borderId="19" xfId="1" applyNumberFormat="1" applyBorder="1"/>
    <xf numFmtId="0" fontId="3" fillId="0" borderId="14" xfId="1" applyFont="1" applyBorder="1"/>
    <xf numFmtId="49" fontId="3" fillId="0" borderId="14" xfId="1" applyNumberFormat="1" applyFont="1" applyBorder="1" applyAlignment="1">
      <alignment horizontal="left"/>
    </xf>
    <xf numFmtId="49" fontId="7" fillId="0" borderId="14" xfId="1" applyNumberFormat="1" applyBorder="1"/>
    <xf numFmtId="3" fontId="4" fillId="0" borderId="19" xfId="1" applyNumberFormat="1" applyFont="1" applyBorder="1"/>
    <xf numFmtId="3" fontId="4" fillId="0" borderId="14" xfId="1" applyNumberFormat="1" applyFont="1" applyBorder="1"/>
    <xf numFmtId="49" fontId="4" fillId="0" borderId="14" xfId="1" applyNumberFormat="1" applyFont="1" applyBorder="1"/>
    <xf numFmtId="0" fontId="4" fillId="0" borderId="14" xfId="1" applyFont="1" applyBorder="1"/>
    <xf numFmtId="166" fontId="3" fillId="0" borderId="19" xfId="1" applyNumberFormat="1" applyFont="1" applyBorder="1"/>
    <xf numFmtId="166" fontId="3" fillId="0" borderId="14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49" fontId="3" fillId="0" borderId="14" xfId="1" applyNumberFormat="1" applyFont="1" applyBorder="1"/>
    <xf numFmtId="0" fontId="3" fillId="0" borderId="19" xfId="1" applyFont="1" applyBorder="1" applyAlignment="1">
      <alignment horizontal="right"/>
    </xf>
    <xf numFmtId="0" fontId="0" fillId="0" borderId="14" xfId="0" applyBorder="1"/>
    <xf numFmtId="3" fontId="19" fillId="0" borderId="2" xfId="1" applyNumberFormat="1" applyFont="1" applyBorder="1"/>
    <xf numFmtId="0" fontId="7" fillId="0" borderId="2" xfId="1" applyBorder="1"/>
    <xf numFmtId="0" fontId="3" fillId="0" borderId="2" xfId="1" applyFont="1" applyBorder="1"/>
    <xf numFmtId="3" fontId="7" fillId="0" borderId="2" xfId="1" applyNumberFormat="1" applyBorder="1" applyAlignment="1">
      <alignment horizontal="center"/>
    </xf>
    <xf numFmtId="0" fontId="7" fillId="0" borderId="2" xfId="1" applyBorder="1" applyAlignment="1">
      <alignment horizontal="center"/>
    </xf>
    <xf numFmtId="0" fontId="7" fillId="0" borderId="2" xfId="1" applyBorder="1" applyAlignment="1">
      <alignment horizontal="left"/>
    </xf>
    <xf numFmtId="0" fontId="7" fillId="0" borderId="21" xfId="1" applyBorder="1" applyAlignment="1">
      <alignment horizontal="left"/>
    </xf>
    <xf numFmtId="3" fontId="3" fillId="0" borderId="2" xfId="1" applyNumberFormat="1" applyFont="1" applyBorder="1" applyAlignment="1">
      <alignment horizontal="center"/>
    </xf>
    <xf numFmtId="0" fontId="7" fillId="0" borderId="2" xfId="1" applyBorder="1" applyAlignment="1">
      <alignment horizontal="left" wrapText="1"/>
    </xf>
    <xf numFmtId="0" fontId="3" fillId="0" borderId="2" xfId="1" applyFont="1" applyBorder="1" applyAlignment="1">
      <alignment horizontal="center"/>
    </xf>
    <xf numFmtId="49" fontId="3" fillId="0" borderId="2" xfId="1" applyNumberFormat="1" applyFont="1" applyBorder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0" fontId="7" fillId="0" borderId="0" xfId="1" applyAlignment="1">
      <alignment horizontal="center"/>
    </xf>
    <xf numFmtId="0" fontId="3" fillId="0" borderId="73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49" fontId="3" fillId="0" borderId="35" xfId="1" applyNumberFormat="1" applyFont="1" applyBorder="1"/>
    <xf numFmtId="0" fontId="7" fillId="0" borderId="35" xfId="1" applyBorder="1"/>
    <xf numFmtId="0" fontId="7" fillId="0" borderId="19" xfId="1" applyBorder="1" applyAlignment="1">
      <alignment horizontal="center"/>
    </xf>
    <xf numFmtId="0" fontId="7" fillId="0" borderId="14" xfId="1" applyBorder="1" applyAlignment="1">
      <alignment horizontal="center"/>
    </xf>
    <xf numFmtId="0" fontId="3" fillId="0" borderId="30" xfId="1" applyFont="1" applyBorder="1"/>
    <xf numFmtId="0" fontId="3" fillId="0" borderId="64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49" fontId="3" fillId="0" borderId="31" xfId="1" applyNumberFormat="1" applyFont="1" applyBorder="1" applyAlignment="1">
      <alignment horizontal="center"/>
    </xf>
    <xf numFmtId="0" fontId="0" fillId="0" borderId="31" xfId="0" applyBorder="1"/>
    <xf numFmtId="0" fontId="3" fillId="0" borderId="64" xfId="0" applyFont="1" applyBorder="1"/>
    <xf numFmtId="0" fontId="0" fillId="0" borderId="14" xfId="0" applyBorder="1" applyAlignment="1">
      <alignment horizontal="center"/>
    </xf>
    <xf numFmtId="167" fontId="1" fillId="0" borderId="14" xfId="3" applyNumberFormat="1" applyBorder="1"/>
    <xf numFmtId="167" fontId="1" fillId="0" borderId="19" xfId="3" applyNumberFormat="1" applyBorder="1"/>
    <xf numFmtId="0" fontId="0" fillId="0" borderId="2" xfId="0" applyBorder="1" applyAlignment="1">
      <alignment horizontal="left"/>
    </xf>
    <xf numFmtId="0" fontId="3" fillId="0" borderId="35" xfId="0" applyFont="1" applyBorder="1"/>
    <xf numFmtId="167" fontId="3" fillId="0" borderId="35" xfId="3" applyNumberFormat="1" applyFont="1" applyBorder="1"/>
    <xf numFmtId="167" fontId="3" fillId="0" borderId="73" xfId="3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68" xfId="1" applyFont="1" applyBorder="1" applyAlignment="1">
      <alignment horizontal="left"/>
    </xf>
    <xf numFmtId="0" fontId="3" fillId="0" borderId="78" xfId="1" applyFont="1" applyBorder="1" applyAlignment="1">
      <alignment horizontal="left"/>
    </xf>
    <xf numFmtId="49" fontId="3" fillId="0" borderId="68" xfId="1" applyNumberFormat="1" applyFont="1" applyBorder="1" applyAlignment="1">
      <alignment horizontal="left"/>
    </xf>
    <xf numFmtId="49" fontId="7" fillId="0" borderId="68" xfId="1" applyNumberFormat="1" applyBorder="1" applyAlignment="1">
      <alignment horizontal="left" wrapText="1"/>
    </xf>
    <xf numFmtId="0" fontId="7" fillId="0" borderId="68" xfId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89" xfId="1" applyFont="1" applyBorder="1" applyAlignment="1">
      <alignment horizontal="right"/>
    </xf>
    <xf numFmtId="0" fontId="3" fillId="0" borderId="88" xfId="1" applyFont="1" applyBorder="1" applyAlignment="1">
      <alignment horizontal="right"/>
    </xf>
    <xf numFmtId="0" fontId="3" fillId="0" borderId="87" xfId="1" applyFont="1" applyBorder="1" applyAlignment="1">
      <alignment horizontal="right"/>
    </xf>
    <xf numFmtId="0" fontId="3" fillId="0" borderId="68" xfId="1" applyFont="1" applyBorder="1" applyAlignment="1">
      <alignment horizontal="center"/>
    </xf>
    <xf numFmtId="49" fontId="3" fillId="0" borderId="68" xfId="1" applyNumberFormat="1" applyFont="1" applyBorder="1" applyAlignment="1">
      <alignment horizontal="center"/>
    </xf>
    <xf numFmtId="49" fontId="7" fillId="0" borderId="86" xfId="1" applyNumberFormat="1" applyBorder="1" applyAlignment="1">
      <alignment horizontal="left" wrapText="1"/>
    </xf>
    <xf numFmtId="49" fontId="7" fillId="0" borderId="85" xfId="1" applyNumberFormat="1" applyBorder="1" applyAlignment="1">
      <alignment horizontal="left" wrapText="1"/>
    </xf>
    <xf numFmtId="49" fontId="7" fillId="0" borderId="84" xfId="1" applyNumberFormat="1" applyBorder="1" applyAlignment="1">
      <alignment horizontal="left" wrapText="1"/>
    </xf>
    <xf numFmtId="0" fontId="7" fillId="0" borderId="70" xfId="1" applyBorder="1" applyAlignment="1">
      <alignment horizontal="center" wrapText="1"/>
    </xf>
    <xf numFmtId="0" fontId="7" fillId="0" borderId="80" xfId="1" applyBorder="1" applyAlignment="1">
      <alignment horizontal="center" wrapText="1"/>
    </xf>
    <xf numFmtId="0" fontId="6" fillId="0" borderId="68" xfId="1" applyFont="1" applyBorder="1" applyAlignment="1">
      <alignment horizontal="left" wrapText="1"/>
    </xf>
    <xf numFmtId="49" fontId="3" fillId="0" borderId="72" xfId="1" applyNumberFormat="1" applyFont="1" applyBorder="1" applyAlignment="1">
      <alignment horizontal="left" wrapText="1"/>
    </xf>
    <xf numFmtId="49" fontId="3" fillId="0" borderId="68" xfId="1" applyNumberFormat="1" applyFont="1" applyBorder="1" applyAlignment="1">
      <alignment horizontal="left" wrapText="1"/>
    </xf>
    <xf numFmtId="49" fontId="7" fillId="0" borderId="82" xfId="1" applyNumberFormat="1" applyBorder="1" applyAlignment="1">
      <alignment horizontal="left" wrapText="1"/>
    </xf>
    <xf numFmtId="49" fontId="7" fillId="0" borderId="69" xfId="1" applyNumberFormat="1" applyBorder="1" applyAlignment="1">
      <alignment horizontal="left" wrapText="1"/>
    </xf>
    <xf numFmtId="49" fontId="3" fillId="0" borderId="14" xfId="1" applyNumberFormat="1" applyFont="1" applyBorder="1" applyAlignment="1">
      <alignment horizontal="left"/>
    </xf>
    <xf numFmtId="0" fontId="3" fillId="0" borderId="11" xfId="1" applyFont="1" applyBorder="1" applyAlignment="1">
      <alignment horizontal="right"/>
    </xf>
    <xf numFmtId="0" fontId="3" fillId="0" borderId="12" xfId="1" applyFont="1" applyBorder="1" applyAlignment="1">
      <alignment horizontal="right"/>
    </xf>
    <xf numFmtId="0" fontId="3" fillId="0" borderId="13" xfId="1" applyFont="1" applyBorder="1" applyAlignment="1">
      <alignment horizontal="right"/>
    </xf>
    <xf numFmtId="49" fontId="3" fillId="0" borderId="14" xfId="1" applyNumberFormat="1" applyFont="1" applyBorder="1" applyAlignment="1">
      <alignment horizontal="center"/>
    </xf>
    <xf numFmtId="0" fontId="3" fillId="0" borderId="14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49" fontId="7" fillId="0" borderId="14" xfId="1" applyNumberFormat="1" applyBorder="1" applyAlignment="1">
      <alignment horizontal="left"/>
    </xf>
    <xf numFmtId="49" fontId="4" fillId="0" borderId="14" xfId="1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7" fillId="0" borderId="0" xfId="1" applyAlignment="1">
      <alignment horizontal="left"/>
    </xf>
    <xf numFmtId="0" fontId="6" fillId="0" borderId="14" xfId="1" applyFont="1" applyBorder="1" applyAlignment="1">
      <alignment horizontal="left"/>
    </xf>
    <xf numFmtId="49" fontId="3" fillId="0" borderId="35" xfId="1" applyNumberFormat="1" applyFont="1" applyBorder="1" applyAlignment="1">
      <alignment horizontal="center"/>
    </xf>
    <xf numFmtId="0" fontId="7" fillId="0" borderId="0" xfId="1" applyAlignment="1">
      <alignment horizontal="right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46" xfId="1" applyFont="1" applyBorder="1" applyAlignment="1">
      <alignment horizontal="center"/>
    </xf>
    <xf numFmtId="0" fontId="3" fillId="0" borderId="47" xfId="1" applyFont="1" applyBorder="1" applyAlignment="1">
      <alignment horizontal="center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7" fillId="0" borderId="47" xfId="1" applyBorder="1" applyAlignment="1">
      <alignment horizontal="center" vertical="center" wrapText="1"/>
    </xf>
    <xf numFmtId="0" fontId="7" fillId="0" borderId="52" xfId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/>
    </xf>
    <xf numFmtId="0" fontId="7" fillId="0" borderId="47" xfId="1" applyBorder="1" applyAlignment="1">
      <alignment vertical="center"/>
    </xf>
    <xf numFmtId="0" fontId="7" fillId="0" borderId="48" xfId="1" applyBorder="1" applyAlignment="1">
      <alignment vertical="center"/>
    </xf>
    <xf numFmtId="0" fontId="11" fillId="0" borderId="43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0" borderId="24" xfId="1" applyBorder="1" applyAlignment="1">
      <alignment horizontal="center"/>
    </xf>
    <xf numFmtId="0" fontId="7" fillId="0" borderId="41" xfId="1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6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4">
    <cellStyle name="Ezres" xfId="3" builtinId="3"/>
    <cellStyle name="Ezres 2" xfId="2" xr:uid="{00000000-0005-0000-0000-000001000000}"/>
    <cellStyle name="Normál" xfId="0" builtinId="0"/>
    <cellStyle name="Normá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2"/>
  <sheetViews>
    <sheetView view="pageLayout" zoomScaleNormal="100" workbookViewId="0">
      <selection activeCell="C3" sqref="C3"/>
    </sheetView>
  </sheetViews>
  <sheetFormatPr defaultColWidth="9.109375" defaultRowHeight="13.2" x14ac:dyDescent="0.25"/>
  <cols>
    <col min="1" max="2" width="9.109375" style="11"/>
    <col min="3" max="3" width="65.33203125" style="11" bestFit="1" customWidth="1"/>
    <col min="4" max="16384" width="9.109375" style="11"/>
  </cols>
  <sheetData>
    <row r="3" spans="1:15" ht="17.25" customHeight="1" x14ac:dyDescent="0.25">
      <c r="C3" s="11" t="s">
        <v>194</v>
      </c>
    </row>
    <row r="4" spans="1:15" x14ac:dyDescent="0.25">
      <c r="F4" s="179"/>
      <c r="G4" s="179"/>
      <c r="H4" s="179"/>
      <c r="I4" s="179"/>
      <c r="J4" s="179"/>
      <c r="K4" s="179"/>
      <c r="L4" s="179"/>
      <c r="M4" s="179"/>
      <c r="N4" s="179"/>
      <c r="O4" s="179"/>
    </row>
    <row r="7" spans="1:15" ht="15.6" x14ac:dyDescent="0.3">
      <c r="A7" s="115" t="s">
        <v>133</v>
      </c>
    </row>
    <row r="9" spans="1:15" x14ac:dyDescent="0.25">
      <c r="A9" s="11" t="s">
        <v>193</v>
      </c>
    </row>
    <row r="11" spans="1:15" x14ac:dyDescent="0.25">
      <c r="B11" s="11" t="s">
        <v>4</v>
      </c>
    </row>
    <row r="12" spans="1:15" x14ac:dyDescent="0.25">
      <c r="B12" s="11" t="s">
        <v>36</v>
      </c>
    </row>
  </sheetData>
  <sheetProtection selectLockedCells="1" selectUnlockedCells="1"/>
  <mergeCells count="1">
    <mergeCell ref="F4:O4"/>
  </mergeCells>
  <pageMargins left="0.74791666666666667" right="0.74791666666666667" top="0.98402777777777772" bottom="0.98402777777777772" header="0.5" footer="0.51180555555555551"/>
  <pageSetup paperSize="9" firstPageNumber="0" orientation="portrait" horizontalDpi="300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"/>
  <sheetViews>
    <sheetView tabSelected="1" workbookViewId="0">
      <selection activeCell="A2" sqref="A2:D2"/>
    </sheetView>
  </sheetViews>
  <sheetFormatPr defaultRowHeight="14.4" x14ac:dyDescent="0.3"/>
  <cols>
    <col min="1" max="1" width="8.33203125" bestFit="1" customWidth="1"/>
    <col min="2" max="2" width="43.44140625" customWidth="1"/>
    <col min="3" max="3" width="20.109375" customWidth="1"/>
  </cols>
  <sheetData>
    <row r="1" spans="1:8" x14ac:dyDescent="0.3">
      <c r="C1" s="210" t="s">
        <v>109</v>
      </c>
      <c r="D1" s="210"/>
    </row>
    <row r="2" spans="1:8" x14ac:dyDescent="0.3">
      <c r="A2" s="210" t="s">
        <v>198</v>
      </c>
      <c r="B2" s="210"/>
      <c r="C2" s="210"/>
      <c r="D2" s="210"/>
    </row>
    <row r="3" spans="1:8" ht="68.25" customHeight="1" thickBot="1" x14ac:dyDescent="0.35">
      <c r="A3" s="270" t="s">
        <v>191</v>
      </c>
      <c r="B3" s="270"/>
      <c r="C3" s="270"/>
      <c r="D3" s="270"/>
      <c r="E3" s="10"/>
      <c r="F3" s="10"/>
      <c r="G3" s="10"/>
      <c r="H3" s="10"/>
    </row>
    <row r="4" spans="1:8" ht="15" thickBot="1" x14ac:dyDescent="0.35">
      <c r="A4" s="268" t="s">
        <v>0</v>
      </c>
      <c r="B4" s="177" t="s">
        <v>2</v>
      </c>
      <c r="C4" s="178" t="s">
        <v>81</v>
      </c>
    </row>
    <row r="5" spans="1:8" ht="15" thickBot="1" x14ac:dyDescent="0.35">
      <c r="A5" s="269"/>
      <c r="B5" s="65" t="s">
        <v>5</v>
      </c>
      <c r="C5" s="66" t="s">
        <v>6</v>
      </c>
    </row>
    <row r="6" spans="1:8" x14ac:dyDescent="0.3">
      <c r="A6" s="64">
        <v>1</v>
      </c>
      <c r="B6" s="67" t="s">
        <v>44</v>
      </c>
      <c r="C6" s="68">
        <f>2067000-50000</f>
        <v>2017000</v>
      </c>
    </row>
    <row r="7" spans="1:8" x14ac:dyDescent="0.3">
      <c r="A7" s="62">
        <v>2</v>
      </c>
      <c r="B7" s="69" t="s">
        <v>106</v>
      </c>
      <c r="C7" s="70">
        <v>0</v>
      </c>
    </row>
    <row r="8" spans="1:8" ht="15" thickBot="1" x14ac:dyDescent="0.35">
      <c r="A8" s="71">
        <v>3</v>
      </c>
      <c r="B8" s="9" t="s">
        <v>192</v>
      </c>
      <c r="C8" s="72">
        <v>50000</v>
      </c>
    </row>
    <row r="9" spans="1:8" ht="15" thickBot="1" x14ac:dyDescent="0.35">
      <c r="A9" s="63">
        <v>4</v>
      </c>
      <c r="B9" s="73" t="s">
        <v>3</v>
      </c>
      <c r="C9" s="74">
        <v>2067341</v>
      </c>
    </row>
  </sheetData>
  <mergeCells count="4">
    <mergeCell ref="A2:D2"/>
    <mergeCell ref="A4:A5"/>
    <mergeCell ref="A3:D3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view="pageLayout" topLeftCell="D1" zoomScaleNormal="100" workbookViewId="0">
      <selection activeCell="H2" sqref="H2:Q2"/>
    </sheetView>
  </sheetViews>
  <sheetFormatPr defaultColWidth="9.109375" defaultRowHeight="13.2" x14ac:dyDescent="0.25"/>
  <cols>
    <col min="1" max="1" width="3" style="11" bestFit="1" customWidth="1"/>
    <col min="2" max="2" width="6.109375" style="11" customWidth="1"/>
    <col min="3" max="3" width="25.6640625" style="11" bestFit="1" customWidth="1"/>
    <col min="4" max="4" width="6" style="11" customWidth="1"/>
    <col min="5" max="5" width="24.33203125" style="82" customWidth="1"/>
    <col min="6" max="6" width="11.33203125" style="11" bestFit="1" customWidth="1"/>
    <col min="7" max="7" width="10.88671875" style="11" customWidth="1"/>
    <col min="8" max="8" width="14.33203125" style="11" customWidth="1"/>
    <col min="9" max="10" width="11.109375" style="11" bestFit="1" customWidth="1"/>
    <col min="11" max="16384" width="9.109375" style="11"/>
  </cols>
  <sheetData>
    <row r="1" spans="1:19" ht="14.4" x14ac:dyDescent="0.3">
      <c r="J1"/>
      <c r="K1"/>
      <c r="L1"/>
      <c r="M1"/>
      <c r="N1" s="1"/>
      <c r="O1"/>
      <c r="P1"/>
      <c r="Q1"/>
      <c r="R1"/>
      <c r="S1" s="5" t="s">
        <v>35</v>
      </c>
    </row>
    <row r="2" spans="1:19" ht="14.4" x14ac:dyDescent="0.3">
      <c r="H2" s="179" t="s">
        <v>194</v>
      </c>
      <c r="I2" s="179"/>
      <c r="J2" s="179"/>
      <c r="K2" s="179"/>
      <c r="L2" s="179"/>
      <c r="M2" s="179"/>
      <c r="N2" s="179"/>
      <c r="O2" s="179"/>
      <c r="P2" s="179"/>
      <c r="Q2" s="179"/>
      <c r="R2"/>
      <c r="S2" s="5"/>
    </row>
    <row r="3" spans="1:19" ht="14.4" x14ac:dyDescent="0.3">
      <c r="J3"/>
      <c r="K3"/>
      <c r="L3"/>
      <c r="M3"/>
      <c r="N3" s="1"/>
      <c r="O3"/>
      <c r="P3"/>
      <c r="Q3"/>
      <c r="R3"/>
      <c r="S3" s="5"/>
    </row>
    <row r="4" spans="1:19" ht="14.4" x14ac:dyDescent="0.3">
      <c r="J4"/>
      <c r="K4"/>
      <c r="L4"/>
      <c r="M4"/>
      <c r="N4" s="1"/>
      <c r="O4"/>
      <c r="P4"/>
      <c r="Q4"/>
      <c r="R4"/>
      <c r="S4" s="5"/>
    </row>
    <row r="6" spans="1:19" s="75" customFormat="1" x14ac:dyDescent="0.25">
      <c r="B6" s="185" t="s">
        <v>132</v>
      </c>
      <c r="C6" s="185"/>
      <c r="D6" s="185"/>
      <c r="E6" s="185"/>
      <c r="F6" s="185"/>
      <c r="G6" s="185"/>
      <c r="H6" s="185"/>
      <c r="I6" s="185"/>
      <c r="J6" s="185"/>
    </row>
    <row r="7" spans="1:19" s="75" customFormat="1" x14ac:dyDescent="0.25">
      <c r="B7" s="112"/>
      <c r="C7" s="112"/>
      <c r="D7" s="112"/>
      <c r="E7" s="112"/>
      <c r="F7" s="112"/>
      <c r="G7" s="112"/>
      <c r="H7" s="112"/>
      <c r="I7" s="112"/>
      <c r="J7" s="112"/>
    </row>
    <row r="8" spans="1:19" s="75" customFormat="1" ht="13.8" thickBot="1" x14ac:dyDescent="0.3">
      <c r="B8" s="112"/>
      <c r="C8" s="112"/>
      <c r="D8" s="112"/>
      <c r="E8" s="112"/>
      <c r="F8" s="112"/>
      <c r="G8" s="112"/>
      <c r="H8" s="112"/>
      <c r="I8" s="112"/>
      <c r="J8" s="112"/>
    </row>
    <row r="9" spans="1:19" s="75" customFormat="1" x14ac:dyDescent="0.25">
      <c r="A9" s="186" t="s">
        <v>188</v>
      </c>
      <c r="B9" s="187"/>
      <c r="C9" s="187"/>
      <c r="D9" s="187"/>
      <c r="E9" s="187"/>
      <c r="F9" s="187"/>
      <c r="G9" s="187"/>
      <c r="H9" s="187"/>
      <c r="I9" s="187"/>
      <c r="J9" s="188"/>
    </row>
    <row r="10" spans="1:19" x14ac:dyDescent="0.25">
      <c r="A10" s="85"/>
      <c r="B10" s="114" t="s">
        <v>5</v>
      </c>
      <c r="C10" s="189" t="s">
        <v>6</v>
      </c>
      <c r="D10" s="189"/>
      <c r="E10" s="189"/>
      <c r="F10" s="114" t="s">
        <v>7</v>
      </c>
      <c r="G10" s="114" t="s">
        <v>8</v>
      </c>
      <c r="H10" s="114" t="s">
        <v>9</v>
      </c>
      <c r="I10" s="114" t="s">
        <v>64</v>
      </c>
      <c r="J10" s="113" t="s">
        <v>65</v>
      </c>
    </row>
    <row r="11" spans="1:19" s="112" customFormat="1" x14ac:dyDescent="0.25">
      <c r="A11" s="85">
        <v>1</v>
      </c>
      <c r="B11" s="114" t="s">
        <v>1</v>
      </c>
      <c r="C11" s="190" t="s">
        <v>2</v>
      </c>
      <c r="D11" s="190"/>
      <c r="E11" s="190"/>
      <c r="F11" s="114" t="s">
        <v>131</v>
      </c>
      <c r="G11" s="114" t="s">
        <v>130</v>
      </c>
      <c r="H11" s="114" t="s">
        <v>129</v>
      </c>
      <c r="I11" s="114" t="s">
        <v>128</v>
      </c>
      <c r="J11" s="113" t="s">
        <v>3</v>
      </c>
    </row>
    <row r="12" spans="1:19" s="112" customFormat="1" x14ac:dyDescent="0.25">
      <c r="A12" s="85">
        <v>2</v>
      </c>
      <c r="B12" s="180" t="s">
        <v>127</v>
      </c>
      <c r="C12" s="180"/>
      <c r="D12" s="180"/>
      <c r="E12" s="180"/>
      <c r="F12" s="180"/>
      <c r="G12" s="180"/>
      <c r="H12" s="180"/>
      <c r="I12" s="180"/>
      <c r="J12" s="181"/>
    </row>
    <row r="13" spans="1:19" s="112" customFormat="1" x14ac:dyDescent="0.25">
      <c r="A13" s="85">
        <v>3</v>
      </c>
      <c r="B13" s="180" t="s">
        <v>4</v>
      </c>
      <c r="C13" s="180"/>
      <c r="D13" s="180"/>
      <c r="E13" s="180"/>
      <c r="F13" s="180"/>
      <c r="G13" s="180"/>
      <c r="H13" s="180"/>
      <c r="I13" s="180"/>
      <c r="J13" s="181"/>
    </row>
    <row r="14" spans="1:19" s="75" customFormat="1" x14ac:dyDescent="0.25">
      <c r="A14" s="85">
        <v>4</v>
      </c>
      <c r="B14" s="111" t="s">
        <v>10</v>
      </c>
      <c r="C14" s="182" t="s">
        <v>126</v>
      </c>
      <c r="D14" s="182"/>
      <c r="E14" s="182"/>
      <c r="F14" s="101">
        <f>SUM(F15+F20)</f>
        <v>23699276</v>
      </c>
      <c r="G14" s="105">
        <f>SUM(F14)</f>
        <v>23699276</v>
      </c>
      <c r="H14" s="105"/>
      <c r="I14" s="105"/>
      <c r="J14" s="87">
        <f>SUM(G14:I14)</f>
        <v>23699276</v>
      </c>
    </row>
    <row r="15" spans="1:19" x14ac:dyDescent="0.25">
      <c r="A15" s="85">
        <v>5</v>
      </c>
      <c r="B15" s="94" t="s">
        <v>12</v>
      </c>
      <c r="C15" s="183" t="s">
        <v>13</v>
      </c>
      <c r="D15" s="183"/>
      <c r="E15" s="183"/>
      <c r="F15" s="101">
        <f>SUM(F16+F17+F18+F19)</f>
        <v>22699276</v>
      </c>
      <c r="G15" s="105"/>
      <c r="H15" s="107"/>
      <c r="I15" s="107"/>
      <c r="J15" s="106"/>
    </row>
    <row r="16" spans="1:19" ht="26.4" x14ac:dyDescent="0.25">
      <c r="A16" s="85">
        <v>6</v>
      </c>
      <c r="B16" s="94"/>
      <c r="C16" s="184"/>
      <c r="D16" s="184"/>
      <c r="E16" s="108" t="s">
        <v>125</v>
      </c>
      <c r="F16" s="100">
        <v>15483924</v>
      </c>
      <c r="G16" s="107"/>
      <c r="H16" s="107"/>
      <c r="I16" s="107"/>
      <c r="J16" s="106"/>
    </row>
    <row r="17" spans="1:10" ht="26.4" x14ac:dyDescent="0.25">
      <c r="A17" s="85">
        <v>7</v>
      </c>
      <c r="B17" s="94"/>
      <c r="C17" s="184"/>
      <c r="D17" s="184"/>
      <c r="E17" s="108" t="s">
        <v>124</v>
      </c>
      <c r="F17" s="100">
        <v>2715352</v>
      </c>
      <c r="G17" s="107"/>
      <c r="H17" s="107"/>
      <c r="I17" s="107"/>
      <c r="J17" s="106"/>
    </row>
    <row r="18" spans="1:10" ht="26.4" x14ac:dyDescent="0.25">
      <c r="A18" s="85">
        <v>8</v>
      </c>
      <c r="B18" s="94"/>
      <c r="C18" s="184"/>
      <c r="D18" s="184"/>
      <c r="E18" s="108" t="s">
        <v>123</v>
      </c>
      <c r="F18" s="100">
        <v>2270000</v>
      </c>
      <c r="G18" s="107"/>
      <c r="H18" s="107"/>
      <c r="I18" s="107"/>
      <c r="J18" s="106"/>
    </row>
    <row r="19" spans="1:10" ht="26.4" x14ac:dyDescent="0.25">
      <c r="A19" s="85">
        <v>9</v>
      </c>
      <c r="B19" s="94"/>
      <c r="C19" s="109"/>
      <c r="D19" s="109"/>
      <c r="E19" s="108" t="s">
        <v>122</v>
      </c>
      <c r="F19" s="100">
        <v>2230000</v>
      </c>
      <c r="G19" s="107"/>
      <c r="H19" s="107"/>
      <c r="I19" s="107"/>
      <c r="J19" s="106"/>
    </row>
    <row r="20" spans="1:10" ht="12.75" customHeight="1" x14ac:dyDescent="0.25">
      <c r="A20" s="85">
        <v>10</v>
      </c>
      <c r="B20" s="94" t="s">
        <v>14</v>
      </c>
      <c r="C20" s="191" t="s">
        <v>121</v>
      </c>
      <c r="D20" s="192"/>
      <c r="E20" s="193"/>
      <c r="F20" s="100">
        <v>1000000</v>
      </c>
      <c r="G20" s="107"/>
      <c r="H20" s="100"/>
      <c r="I20" s="107"/>
      <c r="J20" s="106">
        <f>H20</f>
        <v>0</v>
      </c>
    </row>
    <row r="21" spans="1:10" x14ac:dyDescent="0.25">
      <c r="A21" s="85">
        <v>11</v>
      </c>
      <c r="B21" s="102" t="s">
        <v>25</v>
      </c>
      <c r="C21" s="198" t="s">
        <v>120</v>
      </c>
      <c r="D21" s="198"/>
      <c r="E21" s="198"/>
      <c r="F21" s="101">
        <v>7841207</v>
      </c>
      <c r="G21" s="107"/>
      <c r="H21" s="101">
        <v>7841207</v>
      </c>
      <c r="I21" s="107"/>
      <c r="J21" s="110">
        <f>SUM(G21:I21)</f>
        <v>7841207</v>
      </c>
    </row>
    <row r="22" spans="1:10" s="75" customFormat="1" x14ac:dyDescent="0.25">
      <c r="A22" s="85">
        <v>12</v>
      </c>
      <c r="B22" s="102" t="s">
        <v>15</v>
      </c>
      <c r="C22" s="198" t="s">
        <v>16</v>
      </c>
      <c r="D22" s="198"/>
      <c r="E22" s="198"/>
      <c r="F22" s="101">
        <f>SUM(F23+F25)</f>
        <v>4050000</v>
      </c>
      <c r="G22" s="101">
        <f>SUM(F22)</f>
        <v>4050000</v>
      </c>
      <c r="H22" s="105"/>
      <c r="I22" s="105"/>
      <c r="J22" s="110">
        <f>SUM(G22:I22)</f>
        <v>4050000</v>
      </c>
    </row>
    <row r="23" spans="1:10" x14ac:dyDescent="0.25">
      <c r="A23" s="85">
        <v>13</v>
      </c>
      <c r="B23" s="94" t="s">
        <v>17</v>
      </c>
      <c r="C23" s="183" t="s">
        <v>18</v>
      </c>
      <c r="D23" s="183"/>
      <c r="E23" s="183"/>
      <c r="F23" s="101">
        <v>2000000</v>
      </c>
      <c r="G23" s="107"/>
      <c r="H23" s="107"/>
      <c r="I23" s="107"/>
      <c r="J23" s="106"/>
    </row>
    <row r="24" spans="1:10" ht="26.4" x14ac:dyDescent="0.25">
      <c r="A24" s="85">
        <v>14</v>
      </c>
      <c r="B24" s="94"/>
      <c r="C24" s="184"/>
      <c r="D24" s="184"/>
      <c r="E24" s="108" t="s">
        <v>119</v>
      </c>
      <c r="F24" s="100">
        <v>2000000</v>
      </c>
      <c r="G24" s="107"/>
      <c r="H24" s="107"/>
      <c r="I24" s="107"/>
      <c r="J24" s="106"/>
    </row>
    <row r="25" spans="1:10" x14ac:dyDescent="0.25">
      <c r="A25" s="85">
        <v>15</v>
      </c>
      <c r="B25" s="94" t="s">
        <v>19</v>
      </c>
      <c r="C25" s="183" t="s">
        <v>20</v>
      </c>
      <c r="D25" s="183"/>
      <c r="E25" s="183"/>
      <c r="F25" s="101">
        <f>SUM(F26+F30)</f>
        <v>2050000</v>
      </c>
      <c r="G25" s="107"/>
      <c r="H25" s="107"/>
      <c r="I25" s="107"/>
      <c r="J25" s="106"/>
    </row>
    <row r="26" spans="1:10" x14ac:dyDescent="0.25">
      <c r="A26" s="85">
        <v>16</v>
      </c>
      <c r="B26" s="94"/>
      <c r="C26" s="94"/>
      <c r="D26" s="183" t="s">
        <v>21</v>
      </c>
      <c r="E26" s="183"/>
      <c r="F26" s="100">
        <f>SUM(F27+F28)</f>
        <v>2050000</v>
      </c>
      <c r="G26" s="107"/>
      <c r="H26" s="107"/>
      <c r="I26" s="107"/>
      <c r="J26" s="106"/>
    </row>
    <row r="27" spans="1:10" ht="26.4" x14ac:dyDescent="0.25">
      <c r="A27" s="85">
        <v>17</v>
      </c>
      <c r="B27" s="94"/>
      <c r="C27" s="184"/>
      <c r="D27" s="184"/>
      <c r="E27" s="108" t="s">
        <v>22</v>
      </c>
      <c r="F27" s="100">
        <v>2000000</v>
      </c>
      <c r="G27" s="107"/>
      <c r="H27" s="107"/>
      <c r="I27" s="107"/>
      <c r="J27" s="106"/>
    </row>
    <row r="28" spans="1:10" x14ac:dyDescent="0.25">
      <c r="A28" s="85">
        <v>18</v>
      </c>
      <c r="B28" s="94"/>
      <c r="C28" s="109"/>
      <c r="D28" s="109"/>
      <c r="E28" s="108" t="s">
        <v>118</v>
      </c>
      <c r="F28" s="100">
        <v>50000</v>
      </c>
      <c r="G28" s="107"/>
      <c r="H28" s="107"/>
      <c r="I28" s="107"/>
      <c r="J28" s="106"/>
    </row>
    <row r="29" spans="1:10" x14ac:dyDescent="0.25">
      <c r="A29" s="85">
        <v>19</v>
      </c>
      <c r="B29" s="94"/>
      <c r="C29" s="109"/>
      <c r="D29" s="109"/>
      <c r="E29" s="108" t="s">
        <v>117</v>
      </c>
      <c r="F29" s="100">
        <v>0</v>
      </c>
      <c r="G29" s="107"/>
      <c r="H29" s="107"/>
      <c r="I29" s="107"/>
      <c r="J29" s="106"/>
    </row>
    <row r="30" spans="1:10" x14ac:dyDescent="0.25">
      <c r="A30" s="85">
        <v>20</v>
      </c>
      <c r="B30" s="94"/>
      <c r="C30" s="94"/>
      <c r="D30" s="183" t="s">
        <v>116</v>
      </c>
      <c r="E30" s="183"/>
      <c r="F30" s="100">
        <v>0</v>
      </c>
      <c r="G30" s="107"/>
      <c r="H30" s="107"/>
      <c r="I30" s="107"/>
      <c r="J30" s="106"/>
    </row>
    <row r="31" spans="1:10" s="75" customFormat="1" x14ac:dyDescent="0.25">
      <c r="A31" s="85">
        <v>21</v>
      </c>
      <c r="B31" s="102" t="s">
        <v>23</v>
      </c>
      <c r="C31" s="198" t="s">
        <v>24</v>
      </c>
      <c r="D31" s="198"/>
      <c r="E31" s="198"/>
      <c r="F31" s="101">
        <v>1500000</v>
      </c>
      <c r="G31" s="101">
        <v>1500000</v>
      </c>
      <c r="H31" s="105"/>
      <c r="I31" s="105"/>
      <c r="J31" s="87">
        <f>G31+H31+I31</f>
        <v>1500000</v>
      </c>
    </row>
    <row r="32" spans="1:10" s="75" customFormat="1" x14ac:dyDescent="0.25">
      <c r="A32" s="85">
        <v>22</v>
      </c>
      <c r="B32" s="102" t="s">
        <v>115</v>
      </c>
      <c r="C32" s="198" t="s">
        <v>114</v>
      </c>
      <c r="D32" s="198"/>
      <c r="E32" s="198"/>
      <c r="F32" s="101">
        <v>0</v>
      </c>
      <c r="G32" s="101">
        <v>0</v>
      </c>
      <c r="H32" s="105"/>
      <c r="I32" s="105"/>
      <c r="J32" s="87">
        <f>G32+H32+I32</f>
        <v>0</v>
      </c>
    </row>
    <row r="33" spans="1:10" s="103" customFormat="1" x14ac:dyDescent="0.25">
      <c r="A33" s="85">
        <v>23</v>
      </c>
      <c r="B33" s="196" t="s">
        <v>29</v>
      </c>
      <c r="C33" s="196"/>
      <c r="D33" s="196"/>
      <c r="E33" s="196"/>
      <c r="F33" s="104">
        <f>SUM(F14+F21+F22+F31+F32)</f>
        <v>37090483</v>
      </c>
      <c r="G33" s="89">
        <f>SUM(G14+G22+G31)</f>
        <v>29249276</v>
      </c>
      <c r="H33" s="89">
        <f>SUM(H21+H32)</f>
        <v>7841207</v>
      </c>
      <c r="I33" s="89"/>
      <c r="J33" s="99">
        <f>SUM(G33:I33)</f>
        <v>37090483</v>
      </c>
    </row>
    <row r="34" spans="1:10" s="75" customFormat="1" x14ac:dyDescent="0.25">
      <c r="A34" s="85">
        <v>24</v>
      </c>
      <c r="B34" s="102" t="s">
        <v>27</v>
      </c>
      <c r="C34" s="198" t="s">
        <v>30</v>
      </c>
      <c r="D34" s="198"/>
      <c r="E34" s="198"/>
      <c r="F34" s="101">
        <f>SUM(F35)</f>
        <v>52778202</v>
      </c>
      <c r="G34" s="101">
        <f>F34-I34</f>
        <v>6241927</v>
      </c>
      <c r="H34" s="101">
        <f>SUM(H35)</f>
        <v>0</v>
      </c>
      <c r="I34" s="101">
        <f>SUM(I35)</f>
        <v>46536275</v>
      </c>
      <c r="J34" s="99">
        <f>SUM(G34:I34)</f>
        <v>52778202</v>
      </c>
    </row>
    <row r="35" spans="1:10" x14ac:dyDescent="0.25">
      <c r="A35" s="85">
        <v>25</v>
      </c>
      <c r="B35" s="94" t="s">
        <v>113</v>
      </c>
      <c r="C35" s="183" t="s">
        <v>31</v>
      </c>
      <c r="D35" s="183"/>
      <c r="E35" s="183"/>
      <c r="F35" s="100">
        <f>SUM(F37)</f>
        <v>52778202</v>
      </c>
      <c r="G35" s="100">
        <f>SUM(G37)</f>
        <v>6241927</v>
      </c>
      <c r="H35" s="100">
        <f>SUM(H37)</f>
        <v>0</v>
      </c>
      <c r="I35" s="100">
        <f>SUM(I37)</f>
        <v>46536275</v>
      </c>
      <c r="J35" s="99">
        <f>SUM(G35:I35)</f>
        <v>52778202</v>
      </c>
    </row>
    <row r="36" spans="1:10" x14ac:dyDescent="0.25">
      <c r="A36" s="85">
        <v>26</v>
      </c>
      <c r="B36" s="94"/>
      <c r="C36" s="98"/>
      <c r="D36" s="199" t="s">
        <v>32</v>
      </c>
      <c r="E36" s="200"/>
      <c r="F36" s="97"/>
      <c r="G36" s="96"/>
      <c r="H36" s="96">
        <f>SUM(H37)</f>
        <v>0</v>
      </c>
      <c r="I36" s="96"/>
      <c r="J36" s="95"/>
    </row>
    <row r="37" spans="1:10" ht="26.4" x14ac:dyDescent="0.25">
      <c r="A37" s="85">
        <v>27</v>
      </c>
      <c r="B37" s="94"/>
      <c r="C37" s="194"/>
      <c r="D37" s="195"/>
      <c r="E37" s="93" t="s">
        <v>112</v>
      </c>
      <c r="F37" s="92">
        <v>52778202</v>
      </c>
      <c r="G37" s="92">
        <f>F37-I37</f>
        <v>6241927</v>
      </c>
      <c r="H37" s="91"/>
      <c r="I37" s="88">
        <v>46536275</v>
      </c>
      <c r="J37" s="90">
        <f>SUM(G37:I37)</f>
        <v>52778202</v>
      </c>
    </row>
    <row r="38" spans="1:10" s="86" customFormat="1" x14ac:dyDescent="0.25">
      <c r="A38" s="85">
        <v>28</v>
      </c>
      <c r="B38" s="196" t="s">
        <v>33</v>
      </c>
      <c r="C38" s="196"/>
      <c r="D38" s="196"/>
      <c r="E38" s="196"/>
      <c r="F38" s="89">
        <f>SUM(F34)</f>
        <v>52778202</v>
      </c>
      <c r="G38" s="89">
        <f>SUM(G34)</f>
        <v>6241927</v>
      </c>
      <c r="H38" s="89">
        <f>SUM(H34)</f>
        <v>0</v>
      </c>
      <c r="I38" s="88">
        <v>46536275</v>
      </c>
      <c r="J38" s="87">
        <f>F38+I38+H38</f>
        <v>99314477</v>
      </c>
    </row>
    <row r="39" spans="1:10" s="75" customFormat="1" ht="13.8" thickBot="1" x14ac:dyDescent="0.3">
      <c r="A39" s="85">
        <v>29</v>
      </c>
      <c r="B39" s="197" t="s">
        <v>34</v>
      </c>
      <c r="C39" s="197"/>
      <c r="D39" s="197"/>
      <c r="E39" s="197"/>
      <c r="F39" s="84">
        <f>SUM(F33+F38)</f>
        <v>89868685</v>
      </c>
      <c r="G39" s="84">
        <f>SUM(G33+G38)</f>
        <v>35491203</v>
      </c>
      <c r="H39" s="84">
        <f>SUM(H33+H38)</f>
        <v>7841207</v>
      </c>
      <c r="I39" s="84">
        <f>SUM(I33+I38)</f>
        <v>46536275</v>
      </c>
      <c r="J39" s="83">
        <f>SUM(G39:I39)</f>
        <v>89868685</v>
      </c>
    </row>
  </sheetData>
  <sheetProtection selectLockedCells="1" selectUnlockedCells="1"/>
  <mergeCells count="30">
    <mergeCell ref="C37:D37"/>
    <mergeCell ref="B38:E38"/>
    <mergeCell ref="B39:E39"/>
    <mergeCell ref="H2:Q2"/>
    <mergeCell ref="D30:E30"/>
    <mergeCell ref="C31:E31"/>
    <mergeCell ref="C32:E32"/>
    <mergeCell ref="B33:E33"/>
    <mergeCell ref="C35:E35"/>
    <mergeCell ref="D36:E36"/>
    <mergeCell ref="C17:D17"/>
    <mergeCell ref="C18:D18"/>
    <mergeCell ref="C34:E34"/>
    <mergeCell ref="C21:E21"/>
    <mergeCell ref="C22:E22"/>
    <mergeCell ref="C23:E23"/>
    <mergeCell ref="C24:D24"/>
    <mergeCell ref="C25:E25"/>
    <mergeCell ref="D26:E26"/>
    <mergeCell ref="C27:D27"/>
    <mergeCell ref="C20:E20"/>
    <mergeCell ref="B13:J13"/>
    <mergeCell ref="C14:E14"/>
    <mergeCell ref="C15:E15"/>
    <mergeCell ref="C16:D16"/>
    <mergeCell ref="B6:J6"/>
    <mergeCell ref="A9:J9"/>
    <mergeCell ref="C10:E10"/>
    <mergeCell ref="C11:E11"/>
    <mergeCell ref="B12:J12"/>
  </mergeCells>
  <pageMargins left="0.39374999999999999" right="0.39374999999999999" top="0.98402777777777772" bottom="0.98402777777777772" header="0.51180555555555551" footer="0.51180555555555551"/>
  <pageSetup paperSize="9" scale="64" firstPageNumber="0" orientation="landscape" r:id="rId1"/>
  <headerFooter alignWithMargins="0">
    <oddHeader>&amp;R2.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L48"/>
  <sheetViews>
    <sheetView view="pageLayout" zoomScaleNormal="100" workbookViewId="0">
      <selection activeCell="G7" sqref="G7:L7"/>
    </sheetView>
  </sheetViews>
  <sheetFormatPr defaultColWidth="9.109375" defaultRowHeight="13.2" x14ac:dyDescent="0.25"/>
  <cols>
    <col min="1" max="1" width="3" style="11" bestFit="1" customWidth="1"/>
    <col min="2" max="2" width="6.109375" style="11" customWidth="1"/>
    <col min="3" max="3" width="4.44140625" style="82" customWidth="1"/>
    <col min="4" max="4" width="28.33203125" style="82" customWidth="1"/>
    <col min="5" max="5" width="17.5546875" style="11" bestFit="1" customWidth="1"/>
    <col min="6" max="6" width="12" style="11" customWidth="1"/>
    <col min="7" max="7" width="10.109375" style="11" bestFit="1" customWidth="1"/>
    <col min="8" max="8" width="10.6640625" style="11" bestFit="1" customWidth="1"/>
    <col min="9" max="9" width="12.5546875" style="11" customWidth="1"/>
    <col min="10" max="10" width="9.109375" style="11"/>
    <col min="11" max="11" width="10.109375" style="11" bestFit="1" customWidth="1"/>
    <col min="12" max="16384" width="9.109375" style="11"/>
  </cols>
  <sheetData>
    <row r="3" spans="1:12" s="75" customFormat="1" x14ac:dyDescent="0.25">
      <c r="B3" s="185" t="s">
        <v>146</v>
      </c>
      <c r="C3" s="185"/>
      <c r="D3" s="185"/>
      <c r="E3" s="185"/>
      <c r="F3" s="185"/>
      <c r="G3" s="185"/>
      <c r="H3" s="185"/>
      <c r="I3" s="185"/>
    </row>
    <row r="4" spans="1:12" s="75" customFormat="1" x14ac:dyDescent="0.25">
      <c r="B4" s="112"/>
      <c r="C4" s="112"/>
      <c r="D4" s="112"/>
      <c r="E4" s="112"/>
      <c r="F4" s="112"/>
      <c r="G4" s="112"/>
      <c r="H4" s="112"/>
      <c r="I4" s="112"/>
    </row>
    <row r="5" spans="1:12" s="75" customFormat="1" ht="14.4" x14ac:dyDescent="0.3">
      <c r="B5" s="112"/>
      <c r="C5" s="112"/>
      <c r="D5" s="112"/>
      <c r="E5" s="112"/>
      <c r="F5" s="112"/>
      <c r="G5" s="112"/>
      <c r="H5" s="112"/>
      <c r="I5" s="112"/>
      <c r="K5" s="210" t="s">
        <v>59</v>
      </c>
      <c r="L5" s="210"/>
    </row>
    <row r="6" spans="1:12" s="75" customFormat="1" ht="14.4" x14ac:dyDescent="0.3">
      <c r="B6" s="112"/>
      <c r="C6" s="112"/>
      <c r="D6" s="112"/>
      <c r="E6" s="112"/>
      <c r="F6" s="112"/>
      <c r="G6"/>
      <c r="H6"/>
      <c r="I6"/>
      <c r="J6"/>
    </row>
    <row r="7" spans="1:12" s="75" customFormat="1" ht="14.4" x14ac:dyDescent="0.3">
      <c r="B7" s="112"/>
      <c r="C7" s="112"/>
      <c r="D7" s="112"/>
      <c r="E7" s="112"/>
      <c r="F7" s="112"/>
      <c r="G7" s="210" t="s">
        <v>195</v>
      </c>
      <c r="H7" s="210"/>
      <c r="I7" s="210"/>
      <c r="J7" s="210"/>
      <c r="K7" s="210"/>
      <c r="L7" s="210"/>
    </row>
    <row r="8" spans="1:12" s="75" customFormat="1" ht="13.8" thickBot="1" x14ac:dyDescent="0.3">
      <c r="B8" s="112"/>
      <c r="C8" s="112"/>
      <c r="D8" s="112"/>
      <c r="E8" s="112"/>
      <c r="F8" s="112"/>
      <c r="G8" s="112"/>
      <c r="H8" s="112"/>
      <c r="I8" s="112"/>
    </row>
    <row r="9" spans="1:12" s="75" customFormat="1" x14ac:dyDescent="0.25">
      <c r="A9" s="202" t="s">
        <v>187</v>
      </c>
      <c r="B9" s="203"/>
      <c r="C9" s="203"/>
      <c r="D9" s="203"/>
      <c r="E9" s="203"/>
      <c r="F9" s="203"/>
      <c r="G9" s="203"/>
      <c r="H9" s="203"/>
      <c r="I9" s="204"/>
      <c r="J9" s="112"/>
      <c r="K9" s="112"/>
    </row>
    <row r="10" spans="1:12" s="75" customFormat="1" x14ac:dyDescent="0.25">
      <c r="A10" s="124"/>
      <c r="B10" s="140" t="s">
        <v>5</v>
      </c>
      <c r="C10" s="205" t="s">
        <v>6</v>
      </c>
      <c r="D10" s="205"/>
      <c r="E10" s="140" t="s">
        <v>7</v>
      </c>
      <c r="F10" s="140" t="s">
        <v>8</v>
      </c>
      <c r="G10" s="140" t="s">
        <v>9</v>
      </c>
      <c r="H10" s="140" t="s">
        <v>64</v>
      </c>
      <c r="I10" s="142" t="s">
        <v>65</v>
      </c>
      <c r="J10" s="112"/>
      <c r="K10" s="112"/>
    </row>
    <row r="11" spans="1:12" s="75" customFormat="1" x14ac:dyDescent="0.25">
      <c r="A11" s="124">
        <v>1</v>
      </c>
      <c r="B11" s="130" t="s">
        <v>1</v>
      </c>
      <c r="C11" s="141" t="s">
        <v>2</v>
      </c>
      <c r="D11" s="141"/>
      <c r="E11" s="140" t="s">
        <v>131</v>
      </c>
      <c r="F11" s="140" t="s">
        <v>130</v>
      </c>
      <c r="G11" s="140" t="s">
        <v>129</v>
      </c>
      <c r="H11" s="140" t="s">
        <v>128</v>
      </c>
      <c r="I11" s="139" t="s">
        <v>3</v>
      </c>
    </row>
    <row r="12" spans="1:12" s="75" customFormat="1" x14ac:dyDescent="0.25">
      <c r="A12" s="124">
        <v>2</v>
      </c>
      <c r="B12" s="206" t="s">
        <v>145</v>
      </c>
      <c r="C12" s="206"/>
      <c r="D12" s="206"/>
      <c r="E12" s="206"/>
      <c r="F12" s="206"/>
      <c r="G12" s="206"/>
      <c r="H12" s="206"/>
      <c r="I12" s="207"/>
    </row>
    <row r="13" spans="1:12" s="75" customFormat="1" x14ac:dyDescent="0.25">
      <c r="A13" s="124">
        <v>3</v>
      </c>
      <c r="B13" s="206" t="s">
        <v>36</v>
      </c>
      <c r="C13" s="206"/>
      <c r="D13" s="206"/>
      <c r="E13" s="206"/>
      <c r="F13" s="206"/>
      <c r="G13" s="206"/>
      <c r="H13" s="206"/>
      <c r="I13" s="207"/>
    </row>
    <row r="14" spans="1:12" s="75" customFormat="1" x14ac:dyDescent="0.25">
      <c r="A14" s="124">
        <v>4</v>
      </c>
      <c r="B14" s="130" t="s">
        <v>37</v>
      </c>
      <c r="C14" s="201" t="s">
        <v>38</v>
      </c>
      <c r="D14" s="201"/>
      <c r="E14" s="138">
        <v>10093038</v>
      </c>
      <c r="F14" s="138">
        <v>10093038</v>
      </c>
      <c r="G14" s="127"/>
      <c r="H14" s="127"/>
      <c r="I14" s="137">
        <v>10093038</v>
      </c>
    </row>
    <row r="15" spans="1:12" s="75" customFormat="1" x14ac:dyDescent="0.25">
      <c r="A15" s="124">
        <v>5</v>
      </c>
      <c r="B15" s="130" t="s">
        <v>39</v>
      </c>
      <c r="C15" s="201" t="s">
        <v>144</v>
      </c>
      <c r="D15" s="201"/>
      <c r="E15" s="138">
        <v>1386108.02</v>
      </c>
      <c r="F15" s="138">
        <v>1386108.02</v>
      </c>
      <c r="G15" s="127"/>
      <c r="H15" s="127"/>
      <c r="I15" s="137">
        <v>1386108.02</v>
      </c>
    </row>
    <row r="16" spans="1:12" s="75" customFormat="1" x14ac:dyDescent="0.25">
      <c r="A16" s="124">
        <v>6</v>
      </c>
      <c r="B16" s="130" t="s">
        <v>41</v>
      </c>
      <c r="C16" s="201" t="s">
        <v>42</v>
      </c>
      <c r="D16" s="201"/>
      <c r="E16" s="127">
        <v>19912901</v>
      </c>
      <c r="F16" s="127">
        <v>19912901</v>
      </c>
      <c r="G16" s="127"/>
      <c r="H16" s="127"/>
      <c r="I16" s="125">
        <v>19912901</v>
      </c>
    </row>
    <row r="17" spans="1:11" s="75" customFormat="1" x14ac:dyDescent="0.25">
      <c r="A17" s="124">
        <v>7</v>
      </c>
      <c r="B17" s="130" t="s">
        <v>43</v>
      </c>
      <c r="C17" s="201" t="s">
        <v>44</v>
      </c>
      <c r="D17" s="201"/>
      <c r="E17" s="127">
        <v>2067341</v>
      </c>
      <c r="F17" s="127">
        <v>2067341</v>
      </c>
      <c r="G17" s="127"/>
      <c r="H17" s="127"/>
      <c r="I17" s="125">
        <v>2067341</v>
      </c>
    </row>
    <row r="18" spans="1:11" s="75" customFormat="1" x14ac:dyDescent="0.25">
      <c r="A18" s="124">
        <v>8</v>
      </c>
      <c r="B18" s="130" t="s">
        <v>45</v>
      </c>
      <c r="C18" s="201" t="s">
        <v>143</v>
      </c>
      <c r="D18" s="201"/>
      <c r="E18" s="127">
        <f>E20+E25+E26</f>
        <v>8965050.9800000042</v>
      </c>
      <c r="F18" s="127">
        <f>F20+F25+F26</f>
        <v>8965050.9800000042</v>
      </c>
      <c r="G18" s="127"/>
      <c r="H18" s="127"/>
      <c r="I18" s="127">
        <f>I20+I25+I26</f>
        <v>8965050.9800000042</v>
      </c>
    </row>
    <row r="19" spans="1:11" s="75" customFormat="1" x14ac:dyDescent="0.25">
      <c r="A19" s="124">
        <v>9</v>
      </c>
      <c r="B19" s="130"/>
      <c r="C19" s="131"/>
      <c r="D19" s="131"/>
      <c r="E19" s="127"/>
      <c r="F19" s="127"/>
      <c r="G19" s="127"/>
      <c r="H19" s="127"/>
      <c r="I19" s="125"/>
    </row>
    <row r="20" spans="1:11" x14ac:dyDescent="0.25">
      <c r="A20" s="124">
        <v>10</v>
      </c>
      <c r="B20" s="128"/>
      <c r="C20" s="208" t="s">
        <v>142</v>
      </c>
      <c r="D20" s="208"/>
      <c r="E20" s="127">
        <f>E23+E24</f>
        <v>518008</v>
      </c>
      <c r="F20" s="127">
        <v>518008</v>
      </c>
      <c r="G20" s="126"/>
      <c r="H20" s="126"/>
      <c r="I20" s="125">
        <v>518008</v>
      </c>
    </row>
    <row r="21" spans="1:11" s="86" customFormat="1" x14ac:dyDescent="0.25">
      <c r="A21" s="124">
        <v>11</v>
      </c>
      <c r="B21" s="136"/>
      <c r="C21" s="209" t="s">
        <v>46</v>
      </c>
      <c r="D21" s="209"/>
      <c r="E21" s="134"/>
      <c r="F21" s="134"/>
      <c r="G21" s="134"/>
      <c r="H21" s="134"/>
      <c r="I21" s="133"/>
    </row>
    <row r="22" spans="1:11" s="86" customFormat="1" x14ac:dyDescent="0.25">
      <c r="A22" s="124">
        <v>12</v>
      </c>
      <c r="B22" s="136"/>
      <c r="C22" s="135"/>
      <c r="D22" s="135" t="s">
        <v>141</v>
      </c>
      <c r="E22" s="134">
        <v>0</v>
      </c>
      <c r="F22" s="134"/>
      <c r="G22" s="134"/>
      <c r="H22" s="134"/>
      <c r="I22" s="133"/>
    </row>
    <row r="23" spans="1:11" s="86" customFormat="1" x14ac:dyDescent="0.25">
      <c r="A23" s="124">
        <v>13</v>
      </c>
      <c r="B23" s="136"/>
      <c r="C23" s="135"/>
      <c r="D23" s="135" t="s">
        <v>140</v>
      </c>
      <c r="E23" s="127">
        <f>338433+29575</f>
        <v>368008</v>
      </c>
      <c r="F23" s="134"/>
      <c r="G23" s="134"/>
      <c r="H23" s="134"/>
      <c r="I23" s="133"/>
    </row>
    <row r="24" spans="1:11" s="86" customFormat="1" x14ac:dyDescent="0.25">
      <c r="A24" s="124">
        <v>14</v>
      </c>
      <c r="B24" s="136"/>
      <c r="C24" s="135"/>
      <c r="D24" s="135" t="s">
        <v>139</v>
      </c>
      <c r="E24" s="134">
        <v>150000</v>
      </c>
      <c r="F24" s="134"/>
      <c r="G24" s="134"/>
      <c r="H24" s="134"/>
      <c r="I24" s="133"/>
    </row>
    <row r="25" spans="1:11" x14ac:dyDescent="0.25">
      <c r="A25" s="124">
        <v>15</v>
      </c>
      <c r="B25" s="128"/>
      <c r="C25" s="208" t="s">
        <v>138</v>
      </c>
      <c r="D25" s="208"/>
      <c r="E25" s="127">
        <v>2536485</v>
      </c>
      <c r="F25" s="127">
        <v>2536485</v>
      </c>
      <c r="G25" s="126"/>
      <c r="H25" s="126"/>
      <c r="I25" s="125">
        <v>2536485</v>
      </c>
    </row>
    <row r="26" spans="1:11" x14ac:dyDescent="0.25">
      <c r="A26" s="124">
        <v>16</v>
      </c>
      <c r="B26" s="128"/>
      <c r="C26" s="208" t="s">
        <v>47</v>
      </c>
      <c r="D26" s="208"/>
      <c r="E26" s="127">
        <v>5910557.9800000042</v>
      </c>
      <c r="F26" s="127">
        <v>5910557.9800000042</v>
      </c>
      <c r="I26" s="127">
        <v>5910557.9800000042</v>
      </c>
    </row>
    <row r="27" spans="1:11" x14ac:dyDescent="0.25">
      <c r="A27" s="124">
        <v>17</v>
      </c>
      <c r="B27" s="128"/>
      <c r="C27" s="132"/>
      <c r="D27" s="132" t="s">
        <v>48</v>
      </c>
      <c r="E27" s="127">
        <v>5910557.9800000042</v>
      </c>
      <c r="F27" s="127">
        <v>5910557.9800000042</v>
      </c>
      <c r="G27" s="126"/>
      <c r="H27" s="126"/>
      <c r="I27" s="127">
        <v>5910557.9800000042</v>
      </c>
    </row>
    <row r="28" spans="1:11" x14ac:dyDescent="0.25">
      <c r="A28" s="124">
        <v>18</v>
      </c>
      <c r="B28" s="128"/>
      <c r="C28" s="132"/>
      <c r="D28" s="132" t="s">
        <v>49</v>
      </c>
      <c r="E28" s="127"/>
      <c r="F28" s="126"/>
      <c r="G28" s="126"/>
      <c r="H28" s="126"/>
      <c r="I28" s="129"/>
    </row>
    <row r="29" spans="1:11" s="75" customFormat="1" x14ac:dyDescent="0.25">
      <c r="A29" s="124">
        <v>19</v>
      </c>
      <c r="B29" s="130" t="s">
        <v>50</v>
      </c>
      <c r="C29" s="201" t="s">
        <v>76</v>
      </c>
      <c r="D29" s="201"/>
      <c r="E29" s="127">
        <v>24948613</v>
      </c>
      <c r="G29" s="127"/>
      <c r="H29" s="127">
        <v>24948613</v>
      </c>
      <c r="I29" s="127">
        <v>24948613</v>
      </c>
    </row>
    <row r="30" spans="1:11" s="75" customFormat="1" x14ac:dyDescent="0.25">
      <c r="A30" s="124">
        <v>20</v>
      </c>
      <c r="B30" s="130" t="s">
        <v>51</v>
      </c>
      <c r="C30" s="131" t="s">
        <v>77</v>
      </c>
      <c r="D30" s="131"/>
      <c r="E30" s="127">
        <v>21587662</v>
      </c>
      <c r="F30" s="127"/>
      <c r="G30" s="127"/>
      <c r="H30" s="127">
        <v>21587662</v>
      </c>
      <c r="I30" s="127">
        <v>21587662</v>
      </c>
    </row>
    <row r="31" spans="1:11" s="75" customFormat="1" x14ac:dyDescent="0.25">
      <c r="A31" s="124">
        <v>21</v>
      </c>
      <c r="B31" s="130" t="s">
        <v>52</v>
      </c>
      <c r="C31" s="201" t="s">
        <v>53</v>
      </c>
      <c r="D31" s="201"/>
      <c r="E31" s="127"/>
      <c r="F31" s="127"/>
      <c r="G31" s="127"/>
      <c r="H31" s="127"/>
      <c r="I31" s="125"/>
    </row>
    <row r="32" spans="1:11" x14ac:dyDescent="0.25">
      <c r="A32" s="124">
        <v>22</v>
      </c>
      <c r="B32" s="128"/>
      <c r="C32" s="208" t="s">
        <v>137</v>
      </c>
      <c r="D32" s="208"/>
      <c r="E32" s="126"/>
      <c r="F32" s="126"/>
      <c r="G32" s="126"/>
      <c r="H32" s="126"/>
      <c r="I32" s="129"/>
      <c r="K32" s="117"/>
    </row>
    <row r="33" spans="1:9" s="103" customFormat="1" x14ac:dyDescent="0.25">
      <c r="A33" s="124">
        <v>23</v>
      </c>
      <c r="B33" s="212" t="s">
        <v>136</v>
      </c>
      <c r="C33" s="212"/>
      <c r="D33" s="212"/>
      <c r="E33" s="123">
        <f>E14+E15+E16+E17+E18+E29+E30</f>
        <v>88960714</v>
      </c>
      <c r="F33" s="123">
        <f>F14+F15+F16+F17+F18+F29+F30</f>
        <v>42424439</v>
      </c>
      <c r="G33" s="123"/>
      <c r="H33" s="123">
        <f>H14+H15+H16+H17+H18+H29+H30</f>
        <v>46536275</v>
      </c>
      <c r="I33" s="122">
        <f>I14+I15+I16+I17+I18+I29+I30</f>
        <v>88960714</v>
      </c>
    </row>
    <row r="34" spans="1:9" s="75" customFormat="1" x14ac:dyDescent="0.25">
      <c r="A34" s="124">
        <v>24</v>
      </c>
      <c r="B34" s="130" t="s">
        <v>56</v>
      </c>
      <c r="C34" s="201" t="s">
        <v>80</v>
      </c>
      <c r="D34" s="201"/>
      <c r="E34" s="127">
        <v>907971</v>
      </c>
      <c r="F34" s="127">
        <v>907971</v>
      </c>
      <c r="G34" s="127"/>
      <c r="H34" s="127"/>
      <c r="I34" s="125">
        <v>907971</v>
      </c>
    </row>
    <row r="35" spans="1:9" x14ac:dyDescent="0.25">
      <c r="A35" s="124">
        <v>25</v>
      </c>
      <c r="B35" s="128"/>
      <c r="C35" s="208" t="s">
        <v>135</v>
      </c>
      <c r="D35" s="208"/>
      <c r="E35" s="126"/>
      <c r="F35" s="126"/>
      <c r="G35" s="126"/>
      <c r="H35" s="126"/>
      <c r="I35" s="129"/>
    </row>
    <row r="36" spans="1:9" x14ac:dyDescent="0.25">
      <c r="A36" s="124">
        <v>26</v>
      </c>
      <c r="B36" s="128"/>
      <c r="C36" s="208" t="s">
        <v>134</v>
      </c>
      <c r="D36" s="208"/>
      <c r="E36" s="127">
        <v>907971</v>
      </c>
      <c r="F36" s="127">
        <v>907971</v>
      </c>
      <c r="G36" s="126"/>
      <c r="H36" s="126"/>
      <c r="I36" s="125">
        <v>907971</v>
      </c>
    </row>
    <row r="37" spans="1:9" s="103" customFormat="1" x14ac:dyDescent="0.25">
      <c r="A37" s="124">
        <v>27</v>
      </c>
      <c r="B37" s="212" t="s">
        <v>57</v>
      </c>
      <c r="C37" s="212"/>
      <c r="D37" s="212"/>
      <c r="E37" s="123">
        <f>E36</f>
        <v>907971</v>
      </c>
      <c r="F37" s="123">
        <f>F36</f>
        <v>907971</v>
      </c>
      <c r="H37" s="123"/>
      <c r="I37" s="122">
        <f>I36</f>
        <v>907971</v>
      </c>
    </row>
    <row r="38" spans="1:9" s="75" customFormat="1" ht="13.8" thickBot="1" x14ac:dyDescent="0.3">
      <c r="A38" s="121">
        <v>28</v>
      </c>
      <c r="B38" s="213" t="s">
        <v>58</v>
      </c>
      <c r="C38" s="213"/>
      <c r="D38" s="213"/>
      <c r="E38" s="120">
        <f>E33+E37</f>
        <v>89868685</v>
      </c>
      <c r="F38" s="120">
        <f>F33+F37</f>
        <v>43332410</v>
      </c>
      <c r="G38" s="120"/>
      <c r="H38" s="120">
        <f>H33+H37</f>
        <v>46536275</v>
      </c>
      <c r="I38" s="119">
        <f>I33+I37</f>
        <v>89868685</v>
      </c>
    </row>
    <row r="41" spans="1:9" x14ac:dyDescent="0.25">
      <c r="B41" s="185"/>
      <c r="C41" s="185"/>
      <c r="D41" s="185"/>
      <c r="E41" s="185"/>
    </row>
    <row r="42" spans="1:9" x14ac:dyDescent="0.25">
      <c r="C42" s="11"/>
    </row>
    <row r="43" spans="1:9" x14ac:dyDescent="0.25">
      <c r="B43" s="81"/>
      <c r="C43" s="211"/>
      <c r="D43" s="211"/>
    </row>
    <row r="44" spans="1:9" x14ac:dyDescent="0.25">
      <c r="C44" s="11"/>
      <c r="D44" s="118"/>
      <c r="E44" s="118"/>
    </row>
    <row r="45" spans="1:9" x14ac:dyDescent="0.25">
      <c r="C45" s="11"/>
    </row>
    <row r="46" spans="1:9" x14ac:dyDescent="0.25">
      <c r="C46" s="11"/>
      <c r="H46" s="117"/>
    </row>
    <row r="47" spans="1:9" x14ac:dyDescent="0.25">
      <c r="C47" s="11"/>
    </row>
    <row r="48" spans="1:9" s="75" customFormat="1" x14ac:dyDescent="0.25">
      <c r="D48" s="116"/>
    </row>
  </sheetData>
  <sheetProtection selectLockedCells="1" selectUnlockedCells="1"/>
  <mergeCells count="27">
    <mergeCell ref="K5:L5"/>
    <mergeCell ref="G7:L7"/>
    <mergeCell ref="C31:D31"/>
    <mergeCell ref="C32:D32"/>
    <mergeCell ref="C43:D43"/>
    <mergeCell ref="C34:D34"/>
    <mergeCell ref="C35:D35"/>
    <mergeCell ref="C36:D36"/>
    <mergeCell ref="B37:D37"/>
    <mergeCell ref="B38:D38"/>
    <mergeCell ref="B41:E41"/>
    <mergeCell ref="B33:D33"/>
    <mergeCell ref="C15:D15"/>
    <mergeCell ref="C16:D16"/>
    <mergeCell ref="C17:D17"/>
    <mergeCell ref="C18:D18"/>
    <mergeCell ref="C20:D20"/>
    <mergeCell ref="C21:D21"/>
    <mergeCell ref="C25:D25"/>
    <mergeCell ref="C26:D26"/>
    <mergeCell ref="C29:D29"/>
    <mergeCell ref="C14:D14"/>
    <mergeCell ref="B3:I3"/>
    <mergeCell ref="A9:I9"/>
    <mergeCell ref="C10:D10"/>
    <mergeCell ref="B12:I12"/>
    <mergeCell ref="B13:I13"/>
  </mergeCells>
  <pageMargins left="0.74791666666666667" right="0.74791666666666667" top="0.98402777777777772" bottom="0.98402777777777772" header="0.5" footer="0.51180555555555551"/>
  <pageSetup paperSize="9" scale="78" firstPageNumber="0" orientation="landscape" horizontalDpi="300" verticalDpi="300" r:id="rId1"/>
  <headerFooter alignWithMargins="0">
    <oddHeader>&amp;R3. 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37"/>
  <sheetViews>
    <sheetView workbookViewId="0">
      <selection activeCell="F2" sqref="F2:K2"/>
    </sheetView>
  </sheetViews>
  <sheetFormatPr defaultColWidth="9.109375" defaultRowHeight="13.2" x14ac:dyDescent="0.25"/>
  <cols>
    <col min="1" max="1" width="9.109375" style="11"/>
    <col min="2" max="2" width="3.44140625" style="11" customWidth="1"/>
    <col min="3" max="3" width="59.44140625" style="11" customWidth="1"/>
    <col min="4" max="11" width="15.5546875" style="11" customWidth="1"/>
    <col min="12" max="16384" width="9.109375" style="11"/>
  </cols>
  <sheetData>
    <row r="1" spans="2:11" x14ac:dyDescent="0.25">
      <c r="K1" s="12" t="s">
        <v>60</v>
      </c>
    </row>
    <row r="2" spans="2:11" x14ac:dyDescent="0.25">
      <c r="F2" s="214" t="s">
        <v>196</v>
      </c>
      <c r="G2" s="214"/>
      <c r="H2" s="214"/>
      <c r="I2" s="214"/>
      <c r="J2" s="214"/>
      <c r="K2" s="214"/>
    </row>
    <row r="3" spans="2:11" x14ac:dyDescent="0.25">
      <c r="F3" s="12"/>
      <c r="G3" s="12"/>
      <c r="H3" s="12"/>
      <c r="I3" s="12"/>
      <c r="J3" s="12"/>
      <c r="K3" s="12"/>
    </row>
    <row r="4" spans="2:11" ht="13.8" x14ac:dyDescent="0.25">
      <c r="C4" s="215" t="s">
        <v>148</v>
      </c>
      <c r="D4" s="215"/>
      <c r="E4" s="215"/>
      <c r="F4" s="215"/>
      <c r="G4" s="215"/>
      <c r="H4" s="215"/>
      <c r="I4" s="215"/>
      <c r="J4" s="13"/>
    </row>
    <row r="7" spans="2:11" ht="13.8" thickBot="1" x14ac:dyDescent="0.3">
      <c r="B7" s="216" t="s">
        <v>61</v>
      </c>
      <c r="C7" s="216"/>
      <c r="D7" s="216"/>
      <c r="E7" s="216"/>
      <c r="F7" s="216"/>
      <c r="G7" s="216"/>
      <c r="H7" s="216"/>
      <c r="I7" s="216"/>
      <c r="J7" s="216"/>
      <c r="K7" s="216"/>
    </row>
    <row r="8" spans="2:11" ht="14.4" thickTop="1" thickBot="1" x14ac:dyDescent="0.3">
      <c r="B8" s="217" t="s">
        <v>149</v>
      </c>
      <c r="C8" s="218"/>
      <c r="D8" s="14"/>
      <c r="E8" s="14"/>
      <c r="F8" s="14"/>
      <c r="G8" s="14"/>
      <c r="H8" s="14"/>
      <c r="I8" s="14"/>
      <c r="J8" s="14"/>
      <c r="K8" s="15"/>
    </row>
    <row r="9" spans="2:11" ht="19.5" customHeight="1" thickTop="1" thickBot="1" x14ac:dyDescent="0.3">
      <c r="B9" s="219" t="s">
        <v>2</v>
      </c>
      <c r="C9" s="220"/>
      <c r="D9" s="225" t="s">
        <v>62</v>
      </c>
      <c r="E9" s="226"/>
      <c r="F9" s="226"/>
      <c r="G9" s="227"/>
      <c r="H9" s="228" t="s">
        <v>63</v>
      </c>
      <c r="I9" s="229"/>
      <c r="J9" s="229"/>
      <c r="K9" s="230"/>
    </row>
    <row r="10" spans="2:11" ht="19.5" customHeight="1" thickTop="1" thickBot="1" x14ac:dyDescent="0.3">
      <c r="B10" s="221"/>
      <c r="C10" s="222"/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9</v>
      </c>
      <c r="I10" s="16" t="s">
        <v>64</v>
      </c>
      <c r="J10" s="17" t="s">
        <v>65</v>
      </c>
      <c r="K10" s="18" t="s">
        <v>66</v>
      </c>
    </row>
    <row r="11" spans="2:11" ht="19.5" customHeight="1" thickBot="1" x14ac:dyDescent="0.3">
      <c r="B11" s="221"/>
      <c r="C11" s="222"/>
      <c r="D11" s="19" t="s">
        <v>67</v>
      </c>
      <c r="E11" s="19" t="s">
        <v>68</v>
      </c>
      <c r="F11" s="19" t="s">
        <v>69</v>
      </c>
      <c r="G11" s="231" t="s">
        <v>3</v>
      </c>
      <c r="H11" s="19" t="s">
        <v>67</v>
      </c>
      <c r="I11" s="19" t="s">
        <v>68</v>
      </c>
      <c r="J11" s="20" t="s">
        <v>69</v>
      </c>
      <c r="K11" s="233" t="s">
        <v>3</v>
      </c>
    </row>
    <row r="12" spans="2:11" ht="19.5" customHeight="1" thickBot="1" x14ac:dyDescent="0.3">
      <c r="B12" s="223"/>
      <c r="C12" s="224"/>
      <c r="D12" s="235" t="s">
        <v>70</v>
      </c>
      <c r="E12" s="236"/>
      <c r="F12" s="237"/>
      <c r="G12" s="232"/>
      <c r="H12" s="235" t="s">
        <v>70</v>
      </c>
      <c r="I12" s="236"/>
      <c r="J12" s="237"/>
      <c r="K12" s="234"/>
    </row>
    <row r="13" spans="2:11" ht="19.5" customHeight="1" thickBot="1" x14ac:dyDescent="0.3">
      <c r="B13" s="21">
        <v>1</v>
      </c>
      <c r="C13" s="22" t="s">
        <v>11</v>
      </c>
      <c r="D13" s="23">
        <v>23699276</v>
      </c>
      <c r="E13" s="23"/>
      <c r="F13" s="23"/>
      <c r="G13" s="23">
        <f t="shared" ref="G13:G21" si="0">SUM(D13:E13)</f>
        <v>23699276</v>
      </c>
      <c r="H13" s="24"/>
      <c r="I13" s="24"/>
      <c r="J13" s="25"/>
      <c r="K13" s="26"/>
    </row>
    <row r="14" spans="2:11" ht="19.5" customHeight="1" thickBot="1" x14ac:dyDescent="0.3">
      <c r="B14" s="21">
        <v>2</v>
      </c>
      <c r="C14" s="22" t="s">
        <v>16</v>
      </c>
      <c r="D14" s="23">
        <v>4050000</v>
      </c>
      <c r="E14" s="23"/>
      <c r="F14" s="23"/>
      <c r="G14" s="23">
        <f t="shared" si="0"/>
        <v>4050000</v>
      </c>
      <c r="H14" s="24"/>
      <c r="I14" s="24"/>
      <c r="J14" s="25"/>
      <c r="K14" s="26"/>
    </row>
    <row r="15" spans="2:11" ht="19.5" customHeight="1" thickBot="1" x14ac:dyDescent="0.3">
      <c r="B15" s="21">
        <v>3</v>
      </c>
      <c r="C15" s="22" t="s">
        <v>24</v>
      </c>
      <c r="D15" s="23">
        <v>1500000</v>
      </c>
      <c r="E15" s="23"/>
      <c r="F15" s="23"/>
      <c r="G15" s="23">
        <f t="shared" si="0"/>
        <v>1500000</v>
      </c>
      <c r="H15" s="24"/>
      <c r="I15" s="24"/>
      <c r="J15" s="25"/>
      <c r="K15" s="26"/>
    </row>
    <row r="16" spans="2:11" ht="19.5" customHeight="1" thickBot="1" x14ac:dyDescent="0.3">
      <c r="B16" s="21">
        <v>4</v>
      </c>
      <c r="C16" s="22" t="s">
        <v>147</v>
      </c>
      <c r="D16" s="23">
        <v>7841207</v>
      </c>
      <c r="E16" s="23"/>
      <c r="F16" s="23"/>
      <c r="G16" s="23">
        <f t="shared" si="0"/>
        <v>7841207</v>
      </c>
      <c r="H16" s="24"/>
      <c r="I16" s="24"/>
      <c r="J16" s="25"/>
      <c r="K16" s="26"/>
    </row>
    <row r="17" spans="2:11" ht="19.5" customHeight="1" thickBot="1" x14ac:dyDescent="0.3">
      <c r="B17" s="21">
        <v>5</v>
      </c>
      <c r="C17" s="22" t="s">
        <v>71</v>
      </c>
      <c r="D17" s="23">
        <f>SUM(D13:D16)</f>
        <v>37090483</v>
      </c>
      <c r="E17" s="23"/>
      <c r="F17" s="23"/>
      <c r="G17" s="23">
        <f t="shared" si="0"/>
        <v>37090483</v>
      </c>
      <c r="H17" s="24"/>
      <c r="I17" s="24"/>
      <c r="J17" s="25"/>
      <c r="K17" s="26"/>
    </row>
    <row r="18" spans="2:11" ht="19.5" customHeight="1" thickBot="1" x14ac:dyDescent="0.3">
      <c r="B18" s="21">
        <v>6</v>
      </c>
      <c r="C18" s="22" t="s">
        <v>72</v>
      </c>
      <c r="D18" s="23">
        <v>52778202</v>
      </c>
      <c r="E18" s="23"/>
      <c r="F18" s="23"/>
      <c r="G18" s="23">
        <f t="shared" si="0"/>
        <v>52778202</v>
      </c>
      <c r="H18" s="24"/>
      <c r="I18" s="24"/>
      <c r="J18" s="25"/>
      <c r="K18" s="26"/>
    </row>
    <row r="19" spans="2:11" ht="19.5" customHeight="1" thickBot="1" x14ac:dyDescent="0.3">
      <c r="B19" s="21">
        <v>7</v>
      </c>
      <c r="C19" s="22" t="s">
        <v>26</v>
      </c>
      <c r="D19" s="23">
        <v>0</v>
      </c>
      <c r="E19" s="23"/>
      <c r="F19" s="23"/>
      <c r="G19" s="23">
        <f t="shared" si="0"/>
        <v>0</v>
      </c>
      <c r="H19" s="24"/>
      <c r="I19" s="24"/>
      <c r="J19" s="25"/>
      <c r="K19" s="26"/>
    </row>
    <row r="20" spans="2:11" ht="29.25" customHeight="1" thickBot="1" x14ac:dyDescent="0.3">
      <c r="B20" s="21">
        <v>9</v>
      </c>
      <c r="C20" s="22" t="s">
        <v>28</v>
      </c>
      <c r="D20" s="27">
        <v>0</v>
      </c>
      <c r="E20" s="28"/>
      <c r="F20" s="29"/>
      <c r="G20" s="23">
        <f>SUM(D20:E20)</f>
        <v>0</v>
      </c>
      <c r="H20" s="24"/>
      <c r="I20" s="24"/>
      <c r="J20" s="25"/>
      <c r="K20" s="26"/>
    </row>
    <row r="21" spans="2:11" ht="19.5" customHeight="1" thickBot="1" x14ac:dyDescent="0.3">
      <c r="B21" s="21">
        <v>8</v>
      </c>
      <c r="C21" s="22" t="s">
        <v>73</v>
      </c>
      <c r="D21" s="23"/>
      <c r="E21" s="23"/>
      <c r="F21" s="23"/>
      <c r="G21" s="23">
        <f t="shared" si="0"/>
        <v>0</v>
      </c>
      <c r="H21" s="24"/>
      <c r="I21" s="24"/>
      <c r="J21" s="25"/>
      <c r="K21" s="26"/>
    </row>
    <row r="22" spans="2:11" ht="19.5" customHeight="1" thickBot="1" x14ac:dyDescent="0.3">
      <c r="B22" s="21">
        <v>9</v>
      </c>
      <c r="C22" s="22" t="s">
        <v>38</v>
      </c>
      <c r="D22" s="24"/>
      <c r="E22" s="24"/>
      <c r="F22" s="24"/>
      <c r="G22" s="24"/>
      <c r="H22" s="31">
        <v>10093038</v>
      </c>
      <c r="I22" s="23"/>
      <c r="J22" s="30"/>
      <c r="K22" s="31">
        <f>SUM(H22:I22)</f>
        <v>10093038</v>
      </c>
    </row>
    <row r="23" spans="2:11" ht="25.5" customHeight="1" thickBot="1" x14ac:dyDescent="0.3">
      <c r="B23" s="21">
        <v>10</v>
      </c>
      <c r="C23" s="22" t="s">
        <v>40</v>
      </c>
      <c r="D23" s="24"/>
      <c r="E23" s="24"/>
      <c r="F23" s="24"/>
      <c r="G23" s="24"/>
      <c r="H23" s="31">
        <v>1386108</v>
      </c>
      <c r="I23" s="23"/>
      <c r="J23" s="30"/>
      <c r="K23" s="31">
        <f>SUM(H23:I23)</f>
        <v>1386108</v>
      </c>
    </row>
    <row r="24" spans="2:11" ht="19.5" customHeight="1" thickBot="1" x14ac:dyDescent="0.3">
      <c r="B24" s="21">
        <v>11</v>
      </c>
      <c r="C24" s="22" t="s">
        <v>42</v>
      </c>
      <c r="D24" s="24"/>
      <c r="E24" s="24"/>
      <c r="F24" s="24"/>
      <c r="G24" s="24"/>
      <c r="H24" s="31">
        <v>19912901</v>
      </c>
      <c r="I24" s="23"/>
      <c r="J24" s="30"/>
      <c r="K24" s="31">
        <f t="shared" ref="K24:K36" si="1">SUM(H24:I24)</f>
        <v>19912901</v>
      </c>
    </row>
    <row r="25" spans="2:11" ht="19.5" customHeight="1" thickBot="1" x14ac:dyDescent="0.3">
      <c r="B25" s="21">
        <v>12</v>
      </c>
      <c r="C25" s="22" t="s">
        <v>44</v>
      </c>
      <c r="D25" s="24"/>
      <c r="E25" s="24"/>
      <c r="F25" s="24"/>
      <c r="G25" s="24"/>
      <c r="H25" s="31">
        <v>2067341</v>
      </c>
      <c r="I25" s="23"/>
      <c r="J25" s="30"/>
      <c r="K25" s="31">
        <f t="shared" si="1"/>
        <v>2067341</v>
      </c>
    </row>
    <row r="26" spans="2:11" ht="19.5" customHeight="1" thickBot="1" x14ac:dyDescent="0.3">
      <c r="B26" s="21">
        <v>13</v>
      </c>
      <c r="C26" s="76" t="s">
        <v>110</v>
      </c>
      <c r="D26" s="78"/>
      <c r="E26" s="78"/>
      <c r="F26" s="78"/>
      <c r="G26" s="78"/>
      <c r="H26" s="77">
        <v>0</v>
      </c>
      <c r="I26" s="77"/>
      <c r="J26" s="30"/>
      <c r="K26" s="79">
        <f t="shared" si="1"/>
        <v>0</v>
      </c>
    </row>
    <row r="27" spans="2:11" ht="19.5" customHeight="1" thickBot="1" x14ac:dyDescent="0.3">
      <c r="B27" s="21">
        <v>14</v>
      </c>
      <c r="C27" s="22" t="s">
        <v>74</v>
      </c>
      <c r="D27" s="24"/>
      <c r="E27" s="24"/>
      <c r="F27" s="24"/>
      <c r="G27" s="24"/>
      <c r="H27" s="31">
        <v>518008</v>
      </c>
      <c r="I27" s="23"/>
      <c r="J27" s="30"/>
      <c r="K27" s="31">
        <f t="shared" si="1"/>
        <v>518008</v>
      </c>
    </row>
    <row r="28" spans="2:11" ht="19.5" customHeight="1" thickBot="1" x14ac:dyDescent="0.3">
      <c r="B28" s="21">
        <v>15</v>
      </c>
      <c r="C28" s="22" t="s">
        <v>75</v>
      </c>
      <c r="D28" s="24"/>
      <c r="E28" s="24"/>
      <c r="F28" s="24"/>
      <c r="G28" s="24"/>
      <c r="H28" s="33">
        <v>2536485</v>
      </c>
      <c r="I28" s="23"/>
      <c r="J28" s="32"/>
      <c r="K28" s="33">
        <f t="shared" si="1"/>
        <v>2536485</v>
      </c>
    </row>
    <row r="29" spans="2:11" ht="19.5" customHeight="1" thickBot="1" x14ac:dyDescent="0.3">
      <c r="B29" s="21">
        <v>16</v>
      </c>
      <c r="C29" s="22" t="s">
        <v>47</v>
      </c>
      <c r="D29" s="24"/>
      <c r="E29" s="24"/>
      <c r="F29" s="24"/>
      <c r="G29" s="24"/>
      <c r="H29" s="23">
        <v>5910557.9800000042</v>
      </c>
      <c r="I29" s="23"/>
      <c r="J29" s="32"/>
      <c r="K29" s="34">
        <f t="shared" si="1"/>
        <v>5910557.9800000042</v>
      </c>
    </row>
    <row r="30" spans="2:11" ht="19.5" customHeight="1" thickBot="1" x14ac:dyDescent="0.3">
      <c r="B30" s="21">
        <v>17</v>
      </c>
      <c r="C30" s="22" t="s">
        <v>76</v>
      </c>
      <c r="D30" s="24"/>
      <c r="E30" s="24"/>
      <c r="F30" s="24"/>
      <c r="G30" s="24"/>
      <c r="H30" s="23">
        <v>24948613</v>
      </c>
      <c r="I30" s="23"/>
      <c r="J30" s="32"/>
      <c r="K30" s="34">
        <f t="shared" si="1"/>
        <v>24948613</v>
      </c>
    </row>
    <row r="31" spans="2:11" ht="19.5" customHeight="1" thickBot="1" x14ac:dyDescent="0.3">
      <c r="B31" s="21">
        <v>18</v>
      </c>
      <c r="C31" s="22" t="s">
        <v>77</v>
      </c>
      <c r="D31" s="24"/>
      <c r="E31" s="24"/>
      <c r="F31" s="24"/>
      <c r="G31" s="24"/>
      <c r="H31" s="23">
        <v>21587662</v>
      </c>
      <c r="I31" s="23"/>
      <c r="J31" s="32"/>
      <c r="K31" s="34">
        <f t="shared" si="1"/>
        <v>21587662</v>
      </c>
    </row>
    <row r="32" spans="2:11" ht="19.5" customHeight="1" thickBot="1" x14ac:dyDescent="0.3">
      <c r="B32" s="21">
        <v>19</v>
      </c>
      <c r="C32" s="22" t="s">
        <v>78</v>
      </c>
      <c r="D32" s="24"/>
      <c r="E32" s="24"/>
      <c r="F32" s="24"/>
      <c r="G32" s="24"/>
      <c r="H32" s="23">
        <v>0</v>
      </c>
      <c r="I32" s="23"/>
      <c r="J32" s="32"/>
      <c r="K32" s="34">
        <f t="shared" si="1"/>
        <v>0</v>
      </c>
    </row>
    <row r="33" spans="2:11" ht="19.5" customHeight="1" thickBot="1" x14ac:dyDescent="0.3">
      <c r="B33" s="21">
        <v>20</v>
      </c>
      <c r="C33" s="35" t="s">
        <v>55</v>
      </c>
      <c r="D33" s="36"/>
      <c r="E33" s="24"/>
      <c r="F33" s="24"/>
      <c r="G33" s="24"/>
      <c r="H33" s="23">
        <v>0</v>
      </c>
      <c r="I33" s="23"/>
      <c r="J33" s="32"/>
      <c r="K33" s="34">
        <f t="shared" si="1"/>
        <v>0</v>
      </c>
    </row>
    <row r="34" spans="2:11" ht="27" customHeight="1" thickBot="1" x14ac:dyDescent="0.3">
      <c r="B34" s="21">
        <v>21</v>
      </c>
      <c r="C34" s="35" t="s">
        <v>54</v>
      </c>
      <c r="D34" s="36"/>
      <c r="E34" s="24"/>
      <c r="F34" s="24"/>
      <c r="G34" s="24"/>
      <c r="H34" s="23">
        <v>0</v>
      </c>
      <c r="I34" s="23"/>
      <c r="J34" s="32"/>
      <c r="K34" s="34">
        <f t="shared" si="1"/>
        <v>0</v>
      </c>
    </row>
    <row r="35" spans="2:11" ht="27.75" customHeight="1" thickBot="1" x14ac:dyDescent="0.3">
      <c r="B35" s="21">
        <v>22</v>
      </c>
      <c r="C35" s="35" t="s">
        <v>79</v>
      </c>
      <c r="D35" s="36"/>
      <c r="E35" s="24"/>
      <c r="F35" s="24"/>
      <c r="G35" s="24"/>
      <c r="H35" s="23">
        <v>0</v>
      </c>
      <c r="I35" s="23"/>
      <c r="J35" s="32"/>
      <c r="K35" s="34">
        <f t="shared" si="1"/>
        <v>0</v>
      </c>
    </row>
    <row r="36" spans="2:11" ht="27.75" customHeight="1" thickBot="1" x14ac:dyDescent="0.3">
      <c r="B36" s="21">
        <v>23</v>
      </c>
      <c r="C36" s="37" t="s">
        <v>80</v>
      </c>
      <c r="D36" s="38"/>
      <c r="E36" s="38"/>
      <c r="F36" s="38"/>
      <c r="G36" s="38"/>
      <c r="H36" s="23">
        <v>907971</v>
      </c>
      <c r="I36" s="39"/>
      <c r="J36" s="40"/>
      <c r="K36" s="34">
        <f t="shared" si="1"/>
        <v>907971</v>
      </c>
    </row>
    <row r="37" spans="2:11" ht="19.5" customHeight="1" thickBot="1" x14ac:dyDescent="0.3">
      <c r="B37" s="21">
        <v>24</v>
      </c>
      <c r="C37" s="41" t="s">
        <v>3</v>
      </c>
      <c r="D37" s="42">
        <f>SUM(D17:D18)</f>
        <v>89868685</v>
      </c>
      <c r="E37" s="42">
        <f t="shared" ref="E37:G37" si="2">SUM(E17:E18)</f>
        <v>0</v>
      </c>
      <c r="F37" s="42">
        <f t="shared" si="2"/>
        <v>0</v>
      </c>
      <c r="G37" s="42">
        <f t="shared" si="2"/>
        <v>89868685</v>
      </c>
      <c r="H37" s="43">
        <f>SUM(H22:H36)</f>
        <v>89868684.980000004</v>
      </c>
      <c r="I37" s="43">
        <f t="shared" ref="I37:J37" si="3">SUM(I22:I36)</f>
        <v>0</v>
      </c>
      <c r="J37" s="43">
        <f t="shared" si="3"/>
        <v>0</v>
      </c>
      <c r="K37" s="43">
        <f>SUM(K22:K36)</f>
        <v>89868684.980000004</v>
      </c>
    </row>
  </sheetData>
  <mergeCells count="11">
    <mergeCell ref="F2:K2"/>
    <mergeCell ref="C4:I4"/>
    <mergeCell ref="B7:K7"/>
    <mergeCell ref="B8:C8"/>
    <mergeCell ref="B9:C12"/>
    <mergeCell ref="D9:G9"/>
    <mergeCell ref="H9:K9"/>
    <mergeCell ref="G11:G12"/>
    <mergeCell ref="K11:K12"/>
    <mergeCell ref="D12:F12"/>
    <mergeCell ref="H12:J12"/>
  </mergeCells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E39"/>
  <sheetViews>
    <sheetView view="pageLayout" zoomScaleNormal="100" workbookViewId="0">
      <selection activeCell="B2" sqref="B2:E2"/>
    </sheetView>
  </sheetViews>
  <sheetFormatPr defaultColWidth="9.109375" defaultRowHeight="13.2" x14ac:dyDescent="0.25"/>
  <cols>
    <col min="1" max="1" width="3" style="11" bestFit="1" customWidth="1"/>
    <col min="2" max="2" width="63.33203125" style="11" bestFit="1" customWidth="1"/>
    <col min="3" max="3" width="12.6640625" style="11" bestFit="1" customWidth="1"/>
    <col min="4" max="16384" width="9.109375" style="11"/>
  </cols>
  <sheetData>
    <row r="2" spans="1:5" ht="14.4" x14ac:dyDescent="0.3">
      <c r="B2" s="210" t="s">
        <v>195</v>
      </c>
      <c r="C2" s="210"/>
      <c r="D2" s="210"/>
      <c r="E2" s="210"/>
    </row>
    <row r="7" spans="1:5" s="75" customFormat="1" x14ac:dyDescent="0.25">
      <c r="B7" s="238" t="s">
        <v>167</v>
      </c>
      <c r="C7" s="238"/>
    </row>
    <row r="8" spans="1:5" s="75" customFormat="1" x14ac:dyDescent="0.25">
      <c r="A8" s="112"/>
      <c r="B8" s="156" t="s">
        <v>166</v>
      </c>
      <c r="C8" s="112"/>
    </row>
    <row r="9" spans="1:5" s="75" customFormat="1" ht="13.8" thickBot="1" x14ac:dyDescent="0.3">
      <c r="A9" s="112"/>
      <c r="B9" s="112"/>
      <c r="C9" s="112"/>
    </row>
    <row r="10" spans="1:5" ht="13.8" thickBot="1" x14ac:dyDescent="0.3">
      <c r="A10" s="145"/>
      <c r="B10" s="145"/>
      <c r="C10" s="155" t="s">
        <v>107</v>
      </c>
    </row>
    <row r="11" spans="1:5" ht="13.8" thickBot="1" x14ac:dyDescent="0.3">
      <c r="A11" s="146">
        <v>1</v>
      </c>
      <c r="B11" s="153" t="s">
        <v>5</v>
      </c>
      <c r="C11" s="153" t="s">
        <v>6</v>
      </c>
    </row>
    <row r="12" spans="1:5" s="75" customFormat="1" ht="13.8" thickBot="1" x14ac:dyDescent="0.3">
      <c r="A12" s="146">
        <v>2</v>
      </c>
      <c r="B12" s="154" t="s">
        <v>165</v>
      </c>
      <c r="C12" s="153" t="s">
        <v>164</v>
      </c>
    </row>
    <row r="13" spans="1:5" ht="13.8" thickBot="1" x14ac:dyDescent="0.3">
      <c r="A13" s="146">
        <v>3</v>
      </c>
      <c r="B13" s="149" t="s">
        <v>163</v>
      </c>
      <c r="C13" s="151">
        <v>21798613</v>
      </c>
    </row>
    <row r="14" spans="1:5" ht="13.8" thickBot="1" x14ac:dyDescent="0.3">
      <c r="A14" s="146">
        <v>4</v>
      </c>
      <c r="B14" s="148" t="s">
        <v>150</v>
      </c>
      <c r="C14" s="147">
        <v>4634351</v>
      </c>
      <c r="D14" s="117"/>
    </row>
    <row r="15" spans="1:5" ht="13.8" thickBot="1" x14ac:dyDescent="0.3">
      <c r="A15" s="146">
        <v>5</v>
      </c>
      <c r="B15" s="152" t="s">
        <v>162</v>
      </c>
      <c r="C15" s="151">
        <v>9739027</v>
      </c>
    </row>
    <row r="16" spans="1:5" ht="13.8" thickBot="1" x14ac:dyDescent="0.3">
      <c r="A16" s="146">
        <v>6</v>
      </c>
      <c r="B16" s="148" t="s">
        <v>150</v>
      </c>
      <c r="C16" s="147">
        <v>2070502</v>
      </c>
    </row>
    <row r="17" spans="1:3" ht="13.8" thickBot="1" x14ac:dyDescent="0.3">
      <c r="A17" s="146">
        <v>7</v>
      </c>
      <c r="B17" s="149" t="s">
        <v>161</v>
      </c>
      <c r="C17" s="151">
        <v>1000000</v>
      </c>
    </row>
    <row r="18" spans="1:3" ht="13.8" thickBot="1" x14ac:dyDescent="0.3">
      <c r="A18" s="146">
        <v>8</v>
      </c>
      <c r="B18" s="148" t="s">
        <v>150</v>
      </c>
      <c r="C18" s="147">
        <v>0</v>
      </c>
    </row>
    <row r="19" spans="1:3" ht="13.8" thickBot="1" x14ac:dyDescent="0.3">
      <c r="A19" s="146">
        <v>9</v>
      </c>
      <c r="B19" s="149" t="s">
        <v>160</v>
      </c>
      <c r="C19" s="151">
        <v>2500000</v>
      </c>
    </row>
    <row r="20" spans="1:3" s="75" customFormat="1" ht="13.8" thickBot="1" x14ac:dyDescent="0.3">
      <c r="A20" s="146">
        <v>10</v>
      </c>
      <c r="B20" s="148" t="s">
        <v>150</v>
      </c>
      <c r="C20" s="147">
        <v>531496</v>
      </c>
    </row>
    <row r="21" spans="1:3" s="75" customFormat="1" ht="13.8" thickBot="1" x14ac:dyDescent="0.3">
      <c r="A21" s="146">
        <v>11</v>
      </c>
      <c r="B21" s="149" t="s">
        <v>159</v>
      </c>
      <c r="C21" s="151">
        <v>1000000</v>
      </c>
    </row>
    <row r="22" spans="1:3" s="75" customFormat="1" ht="13.8" thickBot="1" x14ac:dyDescent="0.3">
      <c r="A22" s="146">
        <v>12</v>
      </c>
      <c r="B22" s="148" t="s">
        <v>150</v>
      </c>
      <c r="C22" s="147">
        <v>212596</v>
      </c>
    </row>
    <row r="23" spans="1:3" ht="13.8" thickBot="1" x14ac:dyDescent="0.3">
      <c r="A23" s="146">
        <v>13</v>
      </c>
      <c r="B23" s="149" t="s">
        <v>158</v>
      </c>
      <c r="C23" s="151">
        <v>1000000</v>
      </c>
    </row>
    <row r="24" spans="1:3" ht="13.8" thickBot="1" x14ac:dyDescent="0.3">
      <c r="A24" s="146">
        <v>14</v>
      </c>
      <c r="B24" s="148" t="s">
        <v>150</v>
      </c>
      <c r="C24" s="147">
        <v>212596</v>
      </c>
    </row>
    <row r="25" spans="1:3" ht="13.8" thickBot="1" x14ac:dyDescent="0.3">
      <c r="A25" s="146">
        <v>15</v>
      </c>
      <c r="B25" s="150" t="s">
        <v>157</v>
      </c>
      <c r="C25" s="151">
        <v>1000000</v>
      </c>
    </row>
    <row r="26" spans="1:3" ht="13.8" thickBot="1" x14ac:dyDescent="0.3">
      <c r="A26" s="146">
        <v>16</v>
      </c>
      <c r="B26" s="148" t="s">
        <v>150</v>
      </c>
      <c r="C26" s="147">
        <v>212596</v>
      </c>
    </row>
    <row r="27" spans="1:3" s="75" customFormat="1" ht="13.8" thickBot="1" x14ac:dyDescent="0.3">
      <c r="A27" s="146">
        <v>17</v>
      </c>
      <c r="B27" s="150" t="s">
        <v>156</v>
      </c>
      <c r="C27" s="151">
        <v>700000</v>
      </c>
    </row>
    <row r="28" spans="1:3" ht="13.8" thickBot="1" x14ac:dyDescent="0.3">
      <c r="A28" s="146">
        <v>18</v>
      </c>
      <c r="B28" s="148" t="s">
        <v>150</v>
      </c>
      <c r="C28" s="147">
        <v>148819</v>
      </c>
    </row>
    <row r="29" spans="1:3" ht="13.8" thickBot="1" x14ac:dyDescent="0.3">
      <c r="A29" s="146">
        <v>19</v>
      </c>
      <c r="B29" s="150" t="s">
        <v>155</v>
      </c>
      <c r="C29" s="151">
        <v>121564</v>
      </c>
    </row>
    <row r="30" spans="1:3" ht="13.8" thickBot="1" x14ac:dyDescent="0.3">
      <c r="A30" s="146">
        <v>20</v>
      </c>
      <c r="B30" s="148" t="s">
        <v>150</v>
      </c>
      <c r="C30" s="147">
        <v>25844</v>
      </c>
    </row>
    <row r="31" spans="1:3" ht="13.8" thickBot="1" x14ac:dyDescent="0.3">
      <c r="A31" s="146">
        <v>21</v>
      </c>
      <c r="B31" s="150" t="s">
        <v>154</v>
      </c>
      <c r="C31" s="151">
        <v>800000</v>
      </c>
    </row>
    <row r="32" spans="1:3" ht="13.8" thickBot="1" x14ac:dyDescent="0.3">
      <c r="A32" s="146">
        <v>22</v>
      </c>
      <c r="B32" s="148" t="s">
        <v>150</v>
      </c>
      <c r="C32" s="147">
        <v>170079</v>
      </c>
    </row>
    <row r="33" spans="1:3" ht="13.8" thickBot="1" x14ac:dyDescent="0.3">
      <c r="A33" s="146">
        <v>23</v>
      </c>
      <c r="B33" s="150" t="s">
        <v>153</v>
      </c>
      <c r="C33" s="151">
        <v>1000000</v>
      </c>
    </row>
    <row r="34" spans="1:3" ht="13.8" thickBot="1" x14ac:dyDescent="0.3">
      <c r="A34" s="146">
        <v>24</v>
      </c>
      <c r="B34" s="148" t="s">
        <v>150</v>
      </c>
      <c r="C34" s="147">
        <v>212596</v>
      </c>
    </row>
    <row r="35" spans="1:3" ht="13.8" thickBot="1" x14ac:dyDescent="0.3">
      <c r="A35" s="146">
        <v>25</v>
      </c>
      <c r="B35" s="150" t="s">
        <v>152</v>
      </c>
      <c r="C35" s="147">
        <v>350000</v>
      </c>
    </row>
    <row r="36" spans="1:3" ht="13.8" thickBot="1" x14ac:dyDescent="0.3">
      <c r="A36" s="146">
        <v>26</v>
      </c>
      <c r="B36" s="148" t="s">
        <v>150</v>
      </c>
      <c r="C36" s="147">
        <v>74409</v>
      </c>
    </row>
    <row r="37" spans="1:3" ht="13.8" thickBot="1" x14ac:dyDescent="0.3">
      <c r="A37" s="146">
        <v>27</v>
      </c>
      <c r="B37" s="149" t="s">
        <v>151</v>
      </c>
      <c r="C37" s="147">
        <v>5527071</v>
      </c>
    </row>
    <row r="38" spans="1:3" ht="13.8" thickBot="1" x14ac:dyDescent="0.3">
      <c r="A38" s="146">
        <v>28</v>
      </c>
      <c r="B38" s="148" t="s">
        <v>150</v>
      </c>
      <c r="C38" s="147">
        <v>1175047</v>
      </c>
    </row>
    <row r="39" spans="1:3" ht="16.2" thickBot="1" x14ac:dyDescent="0.35">
      <c r="A39" s="146">
        <v>29</v>
      </c>
      <c r="B39" s="145" t="s">
        <v>3</v>
      </c>
      <c r="C39" s="144">
        <f>C13+C15+C17+C19+C21+C23+C25+C27+C29+C31+C33+C35+C37</f>
        <v>46536275</v>
      </c>
    </row>
  </sheetData>
  <sheetProtection selectLockedCells="1" selectUnlockedCells="1"/>
  <mergeCells count="2">
    <mergeCell ref="B7:C7"/>
    <mergeCell ref="B2:E2"/>
  </mergeCells>
  <pageMargins left="0.78749999999999998" right="0.78749999999999998" top="1.0527777777777778" bottom="1.0527777777777778" header="0.78749999999999998" footer="0.78749999999999998"/>
  <pageSetup paperSize="9" scale="87" firstPageNumber="0" orientation="portrait" r:id="rId1"/>
  <headerFooter alignWithMargins="0">
    <oddHeader>&amp;R5.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14"/>
  <sheetViews>
    <sheetView view="pageLayout" zoomScaleNormal="100" workbookViewId="0">
      <selection activeCell="C2" sqref="C2:F2"/>
    </sheetView>
  </sheetViews>
  <sheetFormatPr defaultColWidth="9.109375" defaultRowHeight="13.2" x14ac:dyDescent="0.25"/>
  <cols>
    <col min="1" max="1" width="2" style="11" bestFit="1" customWidth="1"/>
    <col min="2" max="2" width="9.109375" style="11"/>
    <col min="3" max="3" width="44.88671875" style="82" customWidth="1"/>
    <col min="4" max="5" width="9.109375" style="157"/>
    <col min="6" max="16384" width="9.109375" style="11"/>
  </cols>
  <sheetData>
    <row r="2" spans="1:6" ht="14.4" x14ac:dyDescent="0.3">
      <c r="C2" s="210" t="s">
        <v>197</v>
      </c>
      <c r="D2" s="210"/>
      <c r="E2" s="210"/>
      <c r="F2" s="210"/>
    </row>
    <row r="3" spans="1:6" ht="14.4" x14ac:dyDescent="0.3">
      <c r="C3" s="80"/>
      <c r="D3" s="80"/>
      <c r="E3" s="80"/>
      <c r="F3" s="80"/>
    </row>
    <row r="4" spans="1:6" x14ac:dyDescent="0.25">
      <c r="A4" s="238" t="s">
        <v>175</v>
      </c>
      <c r="B4" s="238"/>
      <c r="C4" s="238"/>
      <c r="D4" s="238"/>
      <c r="E4" s="238"/>
      <c r="F4" s="238"/>
    </row>
    <row r="6" spans="1:6" ht="13.8" thickBot="1" x14ac:dyDescent="0.3"/>
    <row r="7" spans="1:6" x14ac:dyDescent="0.25">
      <c r="A7" s="164">
        <v>1</v>
      </c>
      <c r="B7" s="166" t="s">
        <v>5</v>
      </c>
      <c r="C7" s="167"/>
      <c r="D7" s="166" t="s">
        <v>6</v>
      </c>
      <c r="E7" s="165" t="s">
        <v>7</v>
      </c>
    </row>
    <row r="8" spans="1:6" ht="13.8" thickBot="1" x14ac:dyDescent="0.3">
      <c r="A8" s="124">
        <v>2</v>
      </c>
      <c r="B8" s="239" t="s">
        <v>174</v>
      </c>
      <c r="C8" s="240"/>
      <c r="D8" s="163"/>
      <c r="E8" s="162"/>
    </row>
    <row r="9" spans="1:6" x14ac:dyDescent="0.25">
      <c r="A9" s="164">
        <v>3</v>
      </c>
      <c r="B9" s="128"/>
      <c r="C9" s="132" t="s">
        <v>173</v>
      </c>
      <c r="D9" s="163">
        <v>1</v>
      </c>
      <c r="E9" s="162" t="s">
        <v>168</v>
      </c>
    </row>
    <row r="10" spans="1:6" ht="13.8" thickBot="1" x14ac:dyDescent="0.3">
      <c r="A10" s="124">
        <v>4</v>
      </c>
      <c r="B10" s="128"/>
      <c r="C10" s="132" t="s">
        <v>172</v>
      </c>
      <c r="D10" s="163">
        <v>1</v>
      </c>
      <c r="E10" s="162" t="s">
        <v>168</v>
      </c>
    </row>
    <row r="11" spans="1:6" x14ac:dyDescent="0.25">
      <c r="A11" s="164">
        <v>5</v>
      </c>
      <c r="B11" s="128"/>
      <c r="C11" s="132" t="s">
        <v>171</v>
      </c>
      <c r="D11" s="163">
        <v>1</v>
      </c>
      <c r="E11" s="162" t="s">
        <v>168</v>
      </c>
    </row>
    <row r="12" spans="1:6" ht="13.8" thickBot="1" x14ac:dyDescent="0.3">
      <c r="A12" s="124">
        <v>6</v>
      </c>
      <c r="B12" s="128"/>
      <c r="C12" s="132" t="s">
        <v>170</v>
      </c>
      <c r="D12" s="163">
        <v>1</v>
      </c>
      <c r="E12" s="162" t="s">
        <v>168</v>
      </c>
    </row>
    <row r="13" spans="1:6" x14ac:dyDescent="0.25">
      <c r="A13" s="164">
        <v>7</v>
      </c>
      <c r="B13" s="128"/>
      <c r="C13" s="132"/>
      <c r="D13" s="163"/>
      <c r="E13" s="162"/>
    </row>
    <row r="14" spans="1:6" ht="13.8" thickBot="1" x14ac:dyDescent="0.3">
      <c r="A14" s="124">
        <v>8</v>
      </c>
      <c r="B14" s="161"/>
      <c r="C14" s="160" t="s">
        <v>169</v>
      </c>
      <c r="D14" s="159">
        <v>2</v>
      </c>
      <c r="E14" s="158" t="s">
        <v>168</v>
      </c>
    </row>
  </sheetData>
  <sheetProtection selectLockedCells="1" selectUnlockedCells="1"/>
  <mergeCells count="3">
    <mergeCell ref="A4:F4"/>
    <mergeCell ref="B8:C8"/>
    <mergeCell ref="C2:F2"/>
  </mergeCells>
  <pageMargins left="0.74791666666666667" right="0.74791666666666667" top="0.98402777777777772" bottom="0.98402777777777772" header="0.5" footer="0.51180555555555551"/>
  <pageSetup paperSize="9" firstPageNumber="0" orientation="portrait" horizontalDpi="300" verticalDpi="300" r:id="rId1"/>
  <headerFooter alignWithMargins="0">
    <oddHeader>&amp;R6.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3"/>
  <sheetViews>
    <sheetView workbookViewId="0">
      <selection activeCell="D2" sqref="D2"/>
    </sheetView>
  </sheetViews>
  <sheetFormatPr defaultRowHeight="14.4" x14ac:dyDescent="0.3"/>
  <cols>
    <col min="2" max="2" width="29.44140625" customWidth="1"/>
    <col min="3" max="3" width="53.5546875" customWidth="1"/>
    <col min="4" max="4" width="12" customWidth="1"/>
    <col min="5" max="5" width="12.109375" customWidth="1"/>
    <col min="6" max="6" width="14.44140625" bestFit="1" customWidth="1"/>
    <col min="7" max="7" width="12.6640625" bestFit="1" customWidth="1"/>
  </cols>
  <sheetData>
    <row r="1" spans="1:11" x14ac:dyDescent="0.3">
      <c r="C1" s="210" t="s">
        <v>82</v>
      </c>
      <c r="D1" s="210"/>
      <c r="E1" s="210"/>
      <c r="F1" s="210"/>
      <c r="G1" s="210"/>
      <c r="H1" s="210"/>
      <c r="I1" s="210"/>
      <c r="J1" s="210"/>
      <c r="K1" s="210"/>
    </row>
    <row r="2" spans="1:11" x14ac:dyDescent="0.3">
      <c r="D2" t="s">
        <v>197</v>
      </c>
    </row>
    <row r="3" spans="1:11" ht="15.6" x14ac:dyDescent="0.3">
      <c r="C3" s="46" t="s">
        <v>176</v>
      </c>
      <c r="D3" s="46"/>
      <c r="E3" s="46"/>
      <c r="F3" s="46"/>
    </row>
    <row r="4" spans="1:11" ht="16.2" thickBot="1" x14ac:dyDescent="0.35">
      <c r="C4" s="47"/>
      <c r="D4" s="47"/>
      <c r="E4" s="47"/>
      <c r="F4" s="48" t="s">
        <v>83</v>
      </c>
    </row>
    <row r="5" spans="1:11" ht="15" thickBot="1" x14ac:dyDescent="0.35">
      <c r="A5" s="243" t="s">
        <v>0</v>
      </c>
      <c r="B5" s="246" t="s">
        <v>2</v>
      </c>
      <c r="C5" s="247"/>
      <c r="D5" s="49">
        <v>2021</v>
      </c>
      <c r="E5" s="49">
        <v>2022</v>
      </c>
      <c r="F5" s="49">
        <v>2023</v>
      </c>
      <c r="G5" s="50" t="s">
        <v>84</v>
      </c>
    </row>
    <row r="6" spans="1:11" ht="15" thickBot="1" x14ac:dyDescent="0.35">
      <c r="A6" s="244"/>
      <c r="B6" s="248"/>
      <c r="C6" s="249"/>
      <c r="D6" s="250" t="s">
        <v>85</v>
      </c>
      <c r="E6" s="251"/>
      <c r="F6" s="252"/>
      <c r="G6" s="51"/>
    </row>
    <row r="7" spans="1:11" ht="15" thickBot="1" x14ac:dyDescent="0.35">
      <c r="A7" s="245"/>
      <c r="B7" s="253" t="s">
        <v>5</v>
      </c>
      <c r="C7" s="254"/>
      <c r="D7" s="49" t="s">
        <v>6</v>
      </c>
      <c r="E7" s="49" t="s">
        <v>7</v>
      </c>
      <c r="F7" s="49" t="s">
        <v>8</v>
      </c>
      <c r="G7" s="49" t="s">
        <v>9</v>
      </c>
    </row>
    <row r="8" spans="1:11" ht="15" thickBot="1" x14ac:dyDescent="0.35">
      <c r="A8" s="52">
        <v>1</v>
      </c>
      <c r="B8" s="241" t="s">
        <v>86</v>
      </c>
      <c r="C8" s="242"/>
      <c r="D8" s="3">
        <v>4050000</v>
      </c>
      <c r="E8" s="53">
        <v>4050000</v>
      </c>
      <c r="F8" s="53">
        <v>4050000</v>
      </c>
      <c r="G8" s="53">
        <v>40500000</v>
      </c>
    </row>
    <row r="9" spans="1:11" ht="15" thickBot="1" x14ac:dyDescent="0.35">
      <c r="A9" s="52">
        <v>2</v>
      </c>
      <c r="B9" s="241" t="s">
        <v>177</v>
      </c>
      <c r="C9" s="242"/>
      <c r="D9" s="7">
        <v>2000000</v>
      </c>
      <c r="E9" s="4"/>
      <c r="F9" s="7"/>
      <c r="G9" s="6"/>
    </row>
    <row r="10" spans="1:11" ht="15" thickBot="1" x14ac:dyDescent="0.35">
      <c r="A10" s="52">
        <v>3</v>
      </c>
      <c r="B10" s="241" t="s">
        <v>178</v>
      </c>
      <c r="C10" s="242"/>
      <c r="D10" s="7">
        <v>50000</v>
      </c>
      <c r="E10" s="54"/>
      <c r="F10" s="7"/>
      <c r="G10" s="55"/>
    </row>
    <row r="11" spans="1:11" ht="15" thickBot="1" x14ac:dyDescent="0.35">
      <c r="A11" s="52">
        <v>4</v>
      </c>
      <c r="B11" s="241" t="s">
        <v>179</v>
      </c>
      <c r="C11" s="242"/>
      <c r="D11" s="8">
        <v>2000000</v>
      </c>
      <c r="E11" s="2"/>
      <c r="F11" s="8"/>
      <c r="G11" s="55"/>
    </row>
    <row r="12" spans="1:11" ht="15" thickBot="1" x14ac:dyDescent="0.35">
      <c r="A12" s="52">
        <v>5</v>
      </c>
      <c r="B12" s="241" t="s">
        <v>90</v>
      </c>
      <c r="C12" s="242"/>
      <c r="D12" s="56">
        <v>4050000</v>
      </c>
      <c r="E12" s="56">
        <f>SUM(E8:E11)</f>
        <v>4050000</v>
      </c>
      <c r="F12" s="56">
        <f>SUM(F8:F11)</f>
        <v>4050000</v>
      </c>
      <c r="G12" s="56">
        <f>F12*10</f>
        <v>40500000</v>
      </c>
    </row>
    <row r="13" spans="1:11" ht="15" thickBot="1" x14ac:dyDescent="0.35">
      <c r="A13" s="52">
        <v>6</v>
      </c>
      <c r="B13" s="241" t="s">
        <v>91</v>
      </c>
      <c r="C13" s="242"/>
      <c r="D13" s="57">
        <v>0</v>
      </c>
      <c r="E13" s="57">
        <v>0</v>
      </c>
      <c r="F13" s="57">
        <v>0</v>
      </c>
      <c r="G13" s="57">
        <v>0</v>
      </c>
    </row>
    <row r="14" spans="1:11" ht="15" thickBot="1" x14ac:dyDescent="0.35">
      <c r="A14" s="63">
        <v>7</v>
      </c>
      <c r="B14" s="255" t="s">
        <v>92</v>
      </c>
      <c r="C14" s="256"/>
      <c r="D14" s="57">
        <f>SUM(D13)</f>
        <v>0</v>
      </c>
      <c r="E14" s="58">
        <f t="shared" ref="E14" si="0">SUM(E13)</f>
        <v>0</v>
      </c>
      <c r="F14" s="58">
        <v>0</v>
      </c>
      <c r="G14" s="58">
        <v>0</v>
      </c>
    </row>
    <row r="16" spans="1:11" ht="15.6" x14ac:dyDescent="0.3">
      <c r="A16" s="59" t="s">
        <v>93</v>
      </c>
    </row>
    <row r="17" spans="1:1" ht="15.6" x14ac:dyDescent="0.3">
      <c r="A17" s="60" t="s">
        <v>94</v>
      </c>
    </row>
    <row r="18" spans="1:1" ht="15.6" x14ac:dyDescent="0.3">
      <c r="A18" s="60" t="s">
        <v>95</v>
      </c>
    </row>
    <row r="19" spans="1:1" ht="15.6" x14ac:dyDescent="0.3">
      <c r="A19" s="60" t="s">
        <v>96</v>
      </c>
    </row>
    <row r="20" spans="1:1" ht="15.6" x14ac:dyDescent="0.3">
      <c r="A20" s="60" t="s">
        <v>97</v>
      </c>
    </row>
    <row r="21" spans="1:1" ht="16.2" thickBot="1" x14ac:dyDescent="0.35">
      <c r="A21" s="60" t="s">
        <v>98</v>
      </c>
    </row>
    <row r="22" spans="1:1" ht="15.6" x14ac:dyDescent="0.3">
      <c r="A22" s="60" t="s">
        <v>99</v>
      </c>
    </row>
    <row r="23" spans="1:1" ht="15.6" x14ac:dyDescent="0.3">
      <c r="A23" s="61" t="s">
        <v>100</v>
      </c>
    </row>
  </sheetData>
  <mergeCells count="12">
    <mergeCell ref="B14:C14"/>
    <mergeCell ref="B9:C9"/>
    <mergeCell ref="B11:C11"/>
    <mergeCell ref="B13:C13"/>
    <mergeCell ref="B12:C12"/>
    <mergeCell ref="B10:C10"/>
    <mergeCell ref="B8:C8"/>
    <mergeCell ref="C1:K1"/>
    <mergeCell ref="A5:A7"/>
    <mergeCell ref="B5:C6"/>
    <mergeCell ref="D6:F6"/>
    <mergeCell ref="B7:C7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"/>
  <sheetViews>
    <sheetView workbookViewId="0">
      <selection activeCell="C2" sqref="C2:H2"/>
    </sheetView>
  </sheetViews>
  <sheetFormatPr defaultRowHeight="14.4" x14ac:dyDescent="0.3"/>
  <cols>
    <col min="1" max="1" width="8.33203125" bestFit="1" customWidth="1"/>
    <col min="2" max="2" width="29.44140625" customWidth="1"/>
    <col min="3" max="3" width="23.33203125" customWidth="1"/>
    <col min="4" max="4" width="16.44140625" customWidth="1"/>
    <col min="5" max="5" width="13.6640625" bestFit="1" customWidth="1"/>
    <col min="6" max="6" width="6.33203125" customWidth="1"/>
    <col min="7" max="7" width="8.33203125" customWidth="1"/>
    <col min="8" max="8" width="3.109375" customWidth="1"/>
  </cols>
  <sheetData>
    <row r="1" spans="1:9" x14ac:dyDescent="0.3">
      <c r="C1" s="260" t="s">
        <v>108</v>
      </c>
      <c r="D1" s="260"/>
      <c r="E1" s="260"/>
      <c r="F1" s="260"/>
      <c r="G1" s="260"/>
      <c r="H1" s="260"/>
    </row>
    <row r="2" spans="1:9" x14ac:dyDescent="0.3">
      <c r="C2" s="261" t="s">
        <v>196</v>
      </c>
      <c r="D2" s="261"/>
      <c r="E2" s="261"/>
      <c r="F2" s="261"/>
      <c r="G2" s="261"/>
      <c r="H2" s="261"/>
    </row>
    <row r="3" spans="1:9" ht="15.6" x14ac:dyDescent="0.3">
      <c r="C3" s="46" t="s">
        <v>186</v>
      </c>
      <c r="D3" s="46"/>
      <c r="E3" s="46"/>
      <c r="F3" s="46"/>
      <c r="G3" s="46"/>
      <c r="H3" s="46"/>
      <c r="I3" s="46"/>
    </row>
    <row r="6" spans="1:9" ht="16.2" thickBot="1" x14ac:dyDescent="0.35">
      <c r="C6" s="47"/>
      <c r="D6" s="47"/>
      <c r="E6" s="47"/>
    </row>
    <row r="7" spans="1:9" ht="15" thickBot="1" x14ac:dyDescent="0.35">
      <c r="A7" s="257" t="s">
        <v>0</v>
      </c>
      <c r="B7" s="258" t="s">
        <v>2</v>
      </c>
      <c r="C7" s="259"/>
      <c r="D7" s="49" t="s">
        <v>81</v>
      </c>
    </row>
    <row r="8" spans="1:9" ht="15" thickBot="1" x14ac:dyDescent="0.35">
      <c r="A8" s="245"/>
      <c r="B8" s="253" t="s">
        <v>5</v>
      </c>
      <c r="C8" s="254"/>
      <c r="D8" s="49" t="s">
        <v>6</v>
      </c>
    </row>
    <row r="9" spans="1:9" ht="15" thickBot="1" x14ac:dyDescent="0.35">
      <c r="A9" s="63">
        <v>1</v>
      </c>
      <c r="B9" s="262" t="s">
        <v>86</v>
      </c>
      <c r="C9" s="242"/>
      <c r="D9" s="3">
        <v>4050000</v>
      </c>
    </row>
    <row r="10" spans="1:9" ht="15" thickBot="1" x14ac:dyDescent="0.35">
      <c r="A10" s="63">
        <v>2</v>
      </c>
      <c r="B10" s="263" t="s">
        <v>87</v>
      </c>
      <c r="C10" s="264"/>
      <c r="D10" s="7"/>
    </row>
    <row r="11" spans="1:9" ht="15" thickBot="1" x14ac:dyDescent="0.35">
      <c r="A11" s="63">
        <v>3</v>
      </c>
      <c r="B11" s="265" t="s">
        <v>88</v>
      </c>
      <c r="C11" s="266"/>
      <c r="D11" s="7"/>
    </row>
    <row r="12" spans="1:9" ht="15" thickBot="1" x14ac:dyDescent="0.35">
      <c r="A12" s="63">
        <v>4</v>
      </c>
      <c r="B12" s="265" t="s">
        <v>89</v>
      </c>
      <c r="C12" s="266"/>
      <c r="D12" s="8"/>
    </row>
    <row r="13" spans="1:9" ht="15" thickBot="1" x14ac:dyDescent="0.35">
      <c r="A13" s="63">
        <v>5</v>
      </c>
      <c r="B13" s="255" t="s">
        <v>101</v>
      </c>
      <c r="C13" s="256"/>
      <c r="D13" s="56">
        <f>SUM(D9:D12)</f>
        <v>4050000</v>
      </c>
    </row>
  </sheetData>
  <mergeCells count="10">
    <mergeCell ref="B9:C9"/>
    <mergeCell ref="B10:C10"/>
    <mergeCell ref="B11:C11"/>
    <mergeCell ref="B12:C12"/>
    <mergeCell ref="B13:C13"/>
    <mergeCell ref="A7:A8"/>
    <mergeCell ref="B7:C7"/>
    <mergeCell ref="B8:C8"/>
    <mergeCell ref="C1:H1"/>
    <mergeCell ref="C2:H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8"/>
  <sheetViews>
    <sheetView workbookViewId="0">
      <selection activeCell="B2" sqref="B2:C2"/>
    </sheetView>
  </sheetViews>
  <sheetFormatPr defaultRowHeight="14.4" x14ac:dyDescent="0.3"/>
  <cols>
    <col min="1" max="1" width="3" bestFit="1" customWidth="1"/>
    <col min="2" max="2" width="79.33203125" customWidth="1"/>
    <col min="3" max="4" width="13.6640625" bestFit="1" customWidth="1"/>
    <col min="5" max="5" width="16.88671875" customWidth="1"/>
    <col min="6" max="6" width="13.6640625" bestFit="1" customWidth="1"/>
    <col min="254" max="254" width="4.88671875" customWidth="1"/>
    <col min="255" max="255" width="31.6640625" customWidth="1"/>
    <col min="256" max="256" width="16.33203125" customWidth="1"/>
    <col min="257" max="257" width="11" customWidth="1"/>
    <col min="258" max="258" width="11.33203125" customWidth="1"/>
    <col min="259" max="259" width="15.6640625" customWidth="1"/>
    <col min="510" max="510" width="4.88671875" customWidth="1"/>
    <col min="511" max="511" width="31.6640625" customWidth="1"/>
    <col min="512" max="512" width="16.33203125" customWidth="1"/>
    <col min="513" max="513" width="11" customWidth="1"/>
    <col min="514" max="514" width="11.33203125" customWidth="1"/>
    <col min="515" max="515" width="15.6640625" customWidth="1"/>
    <col min="766" max="766" width="4.88671875" customWidth="1"/>
    <col min="767" max="767" width="31.6640625" customWidth="1"/>
    <col min="768" max="768" width="16.33203125" customWidth="1"/>
    <col min="769" max="769" width="11" customWidth="1"/>
    <col min="770" max="770" width="11.33203125" customWidth="1"/>
    <col min="771" max="771" width="15.6640625" customWidth="1"/>
    <col min="1022" max="1022" width="4.88671875" customWidth="1"/>
    <col min="1023" max="1023" width="31.6640625" customWidth="1"/>
    <col min="1024" max="1024" width="16.33203125" customWidth="1"/>
    <col min="1025" max="1025" width="11" customWidth="1"/>
    <col min="1026" max="1026" width="11.33203125" customWidth="1"/>
    <col min="1027" max="1027" width="15.6640625" customWidth="1"/>
    <col min="1278" max="1278" width="4.88671875" customWidth="1"/>
    <col min="1279" max="1279" width="31.6640625" customWidth="1"/>
    <col min="1280" max="1280" width="16.33203125" customWidth="1"/>
    <col min="1281" max="1281" width="11" customWidth="1"/>
    <col min="1282" max="1282" width="11.33203125" customWidth="1"/>
    <col min="1283" max="1283" width="15.6640625" customWidth="1"/>
    <col min="1534" max="1534" width="4.88671875" customWidth="1"/>
    <col min="1535" max="1535" width="31.6640625" customWidth="1"/>
    <col min="1536" max="1536" width="16.33203125" customWidth="1"/>
    <col min="1537" max="1537" width="11" customWidth="1"/>
    <col min="1538" max="1538" width="11.33203125" customWidth="1"/>
    <col min="1539" max="1539" width="15.6640625" customWidth="1"/>
    <col min="1790" max="1790" width="4.88671875" customWidth="1"/>
    <col min="1791" max="1791" width="31.6640625" customWidth="1"/>
    <col min="1792" max="1792" width="16.33203125" customWidth="1"/>
    <col min="1793" max="1793" width="11" customWidth="1"/>
    <col min="1794" max="1794" width="11.33203125" customWidth="1"/>
    <col min="1795" max="1795" width="15.6640625" customWidth="1"/>
    <col min="2046" max="2046" width="4.88671875" customWidth="1"/>
    <col min="2047" max="2047" width="31.6640625" customWidth="1"/>
    <col min="2048" max="2048" width="16.33203125" customWidth="1"/>
    <col min="2049" max="2049" width="11" customWidth="1"/>
    <col min="2050" max="2050" width="11.33203125" customWidth="1"/>
    <col min="2051" max="2051" width="15.6640625" customWidth="1"/>
    <col min="2302" max="2302" width="4.88671875" customWidth="1"/>
    <col min="2303" max="2303" width="31.6640625" customWidth="1"/>
    <col min="2304" max="2304" width="16.33203125" customWidth="1"/>
    <col min="2305" max="2305" width="11" customWidth="1"/>
    <col min="2306" max="2306" width="11.33203125" customWidth="1"/>
    <col min="2307" max="2307" width="15.6640625" customWidth="1"/>
    <col min="2558" max="2558" width="4.88671875" customWidth="1"/>
    <col min="2559" max="2559" width="31.6640625" customWidth="1"/>
    <col min="2560" max="2560" width="16.33203125" customWidth="1"/>
    <col min="2561" max="2561" width="11" customWidth="1"/>
    <col min="2562" max="2562" width="11.33203125" customWidth="1"/>
    <col min="2563" max="2563" width="15.6640625" customWidth="1"/>
    <col min="2814" max="2814" width="4.88671875" customWidth="1"/>
    <col min="2815" max="2815" width="31.6640625" customWidth="1"/>
    <col min="2816" max="2816" width="16.33203125" customWidth="1"/>
    <col min="2817" max="2817" width="11" customWidth="1"/>
    <col min="2818" max="2818" width="11.33203125" customWidth="1"/>
    <col min="2819" max="2819" width="15.6640625" customWidth="1"/>
    <col min="3070" max="3070" width="4.88671875" customWidth="1"/>
    <col min="3071" max="3071" width="31.6640625" customWidth="1"/>
    <col min="3072" max="3072" width="16.33203125" customWidth="1"/>
    <col min="3073" max="3073" width="11" customWidth="1"/>
    <col min="3074" max="3074" width="11.33203125" customWidth="1"/>
    <col min="3075" max="3075" width="15.6640625" customWidth="1"/>
    <col min="3326" max="3326" width="4.88671875" customWidth="1"/>
    <col min="3327" max="3327" width="31.6640625" customWidth="1"/>
    <col min="3328" max="3328" width="16.33203125" customWidth="1"/>
    <col min="3329" max="3329" width="11" customWidth="1"/>
    <col min="3330" max="3330" width="11.33203125" customWidth="1"/>
    <col min="3331" max="3331" width="15.6640625" customWidth="1"/>
    <col min="3582" max="3582" width="4.88671875" customWidth="1"/>
    <col min="3583" max="3583" width="31.6640625" customWidth="1"/>
    <col min="3584" max="3584" width="16.33203125" customWidth="1"/>
    <col min="3585" max="3585" width="11" customWidth="1"/>
    <col min="3586" max="3586" width="11.33203125" customWidth="1"/>
    <col min="3587" max="3587" width="15.6640625" customWidth="1"/>
    <col min="3838" max="3838" width="4.88671875" customWidth="1"/>
    <col min="3839" max="3839" width="31.6640625" customWidth="1"/>
    <col min="3840" max="3840" width="16.33203125" customWidth="1"/>
    <col min="3841" max="3841" width="11" customWidth="1"/>
    <col min="3842" max="3842" width="11.33203125" customWidth="1"/>
    <col min="3843" max="3843" width="15.6640625" customWidth="1"/>
    <col min="4094" max="4094" width="4.88671875" customWidth="1"/>
    <col min="4095" max="4095" width="31.6640625" customWidth="1"/>
    <col min="4096" max="4096" width="16.33203125" customWidth="1"/>
    <col min="4097" max="4097" width="11" customWidth="1"/>
    <col min="4098" max="4098" width="11.33203125" customWidth="1"/>
    <col min="4099" max="4099" width="15.6640625" customWidth="1"/>
    <col min="4350" max="4350" width="4.88671875" customWidth="1"/>
    <col min="4351" max="4351" width="31.6640625" customWidth="1"/>
    <col min="4352" max="4352" width="16.33203125" customWidth="1"/>
    <col min="4353" max="4353" width="11" customWidth="1"/>
    <col min="4354" max="4354" width="11.33203125" customWidth="1"/>
    <col min="4355" max="4355" width="15.6640625" customWidth="1"/>
    <col min="4606" max="4606" width="4.88671875" customWidth="1"/>
    <col min="4607" max="4607" width="31.6640625" customWidth="1"/>
    <col min="4608" max="4608" width="16.33203125" customWidth="1"/>
    <col min="4609" max="4609" width="11" customWidth="1"/>
    <col min="4610" max="4610" width="11.33203125" customWidth="1"/>
    <col min="4611" max="4611" width="15.6640625" customWidth="1"/>
    <col min="4862" max="4862" width="4.88671875" customWidth="1"/>
    <col min="4863" max="4863" width="31.6640625" customWidth="1"/>
    <col min="4864" max="4864" width="16.33203125" customWidth="1"/>
    <col min="4865" max="4865" width="11" customWidth="1"/>
    <col min="4866" max="4866" width="11.33203125" customWidth="1"/>
    <col min="4867" max="4867" width="15.6640625" customWidth="1"/>
    <col min="5118" max="5118" width="4.88671875" customWidth="1"/>
    <col min="5119" max="5119" width="31.6640625" customWidth="1"/>
    <col min="5120" max="5120" width="16.33203125" customWidth="1"/>
    <col min="5121" max="5121" width="11" customWidth="1"/>
    <col min="5122" max="5122" width="11.33203125" customWidth="1"/>
    <col min="5123" max="5123" width="15.6640625" customWidth="1"/>
    <col min="5374" max="5374" width="4.88671875" customWidth="1"/>
    <col min="5375" max="5375" width="31.6640625" customWidth="1"/>
    <col min="5376" max="5376" width="16.33203125" customWidth="1"/>
    <col min="5377" max="5377" width="11" customWidth="1"/>
    <col min="5378" max="5378" width="11.33203125" customWidth="1"/>
    <col min="5379" max="5379" width="15.6640625" customWidth="1"/>
    <col min="5630" max="5630" width="4.88671875" customWidth="1"/>
    <col min="5631" max="5631" width="31.6640625" customWidth="1"/>
    <col min="5632" max="5632" width="16.33203125" customWidth="1"/>
    <col min="5633" max="5633" width="11" customWidth="1"/>
    <col min="5634" max="5634" width="11.33203125" customWidth="1"/>
    <col min="5635" max="5635" width="15.6640625" customWidth="1"/>
    <col min="5886" max="5886" width="4.88671875" customWidth="1"/>
    <col min="5887" max="5887" width="31.6640625" customWidth="1"/>
    <col min="5888" max="5888" width="16.33203125" customWidth="1"/>
    <col min="5889" max="5889" width="11" customWidth="1"/>
    <col min="5890" max="5890" width="11.33203125" customWidth="1"/>
    <col min="5891" max="5891" width="15.6640625" customWidth="1"/>
    <col min="6142" max="6142" width="4.88671875" customWidth="1"/>
    <col min="6143" max="6143" width="31.6640625" customWidth="1"/>
    <col min="6144" max="6144" width="16.33203125" customWidth="1"/>
    <col min="6145" max="6145" width="11" customWidth="1"/>
    <col min="6146" max="6146" width="11.33203125" customWidth="1"/>
    <col min="6147" max="6147" width="15.6640625" customWidth="1"/>
    <col min="6398" max="6398" width="4.88671875" customWidth="1"/>
    <col min="6399" max="6399" width="31.6640625" customWidth="1"/>
    <col min="6400" max="6400" width="16.33203125" customWidth="1"/>
    <col min="6401" max="6401" width="11" customWidth="1"/>
    <col min="6402" max="6402" width="11.33203125" customWidth="1"/>
    <col min="6403" max="6403" width="15.6640625" customWidth="1"/>
    <col min="6654" max="6654" width="4.88671875" customWidth="1"/>
    <col min="6655" max="6655" width="31.6640625" customWidth="1"/>
    <col min="6656" max="6656" width="16.33203125" customWidth="1"/>
    <col min="6657" max="6657" width="11" customWidth="1"/>
    <col min="6658" max="6658" width="11.33203125" customWidth="1"/>
    <col min="6659" max="6659" width="15.6640625" customWidth="1"/>
    <col min="6910" max="6910" width="4.88671875" customWidth="1"/>
    <col min="6911" max="6911" width="31.6640625" customWidth="1"/>
    <col min="6912" max="6912" width="16.33203125" customWidth="1"/>
    <col min="6913" max="6913" width="11" customWidth="1"/>
    <col min="6914" max="6914" width="11.33203125" customWidth="1"/>
    <col min="6915" max="6915" width="15.6640625" customWidth="1"/>
    <col min="7166" max="7166" width="4.88671875" customWidth="1"/>
    <col min="7167" max="7167" width="31.6640625" customWidth="1"/>
    <col min="7168" max="7168" width="16.33203125" customWidth="1"/>
    <col min="7169" max="7169" width="11" customWidth="1"/>
    <col min="7170" max="7170" width="11.33203125" customWidth="1"/>
    <col min="7171" max="7171" width="15.6640625" customWidth="1"/>
    <col min="7422" max="7422" width="4.88671875" customWidth="1"/>
    <col min="7423" max="7423" width="31.6640625" customWidth="1"/>
    <col min="7424" max="7424" width="16.33203125" customWidth="1"/>
    <col min="7425" max="7425" width="11" customWidth="1"/>
    <col min="7426" max="7426" width="11.33203125" customWidth="1"/>
    <col min="7427" max="7427" width="15.6640625" customWidth="1"/>
    <col min="7678" max="7678" width="4.88671875" customWidth="1"/>
    <col min="7679" max="7679" width="31.6640625" customWidth="1"/>
    <col min="7680" max="7680" width="16.33203125" customWidth="1"/>
    <col min="7681" max="7681" width="11" customWidth="1"/>
    <col min="7682" max="7682" width="11.33203125" customWidth="1"/>
    <col min="7683" max="7683" width="15.6640625" customWidth="1"/>
    <col min="7934" max="7934" width="4.88671875" customWidth="1"/>
    <col min="7935" max="7935" width="31.6640625" customWidth="1"/>
    <col min="7936" max="7936" width="16.33203125" customWidth="1"/>
    <col min="7937" max="7937" width="11" customWidth="1"/>
    <col min="7938" max="7938" width="11.33203125" customWidth="1"/>
    <col min="7939" max="7939" width="15.6640625" customWidth="1"/>
    <col min="8190" max="8190" width="4.88671875" customWidth="1"/>
    <col min="8191" max="8191" width="31.6640625" customWidth="1"/>
    <col min="8192" max="8192" width="16.33203125" customWidth="1"/>
    <col min="8193" max="8193" width="11" customWidth="1"/>
    <col min="8194" max="8194" width="11.33203125" customWidth="1"/>
    <col min="8195" max="8195" width="15.6640625" customWidth="1"/>
    <col min="8446" max="8446" width="4.88671875" customWidth="1"/>
    <col min="8447" max="8447" width="31.6640625" customWidth="1"/>
    <col min="8448" max="8448" width="16.33203125" customWidth="1"/>
    <col min="8449" max="8449" width="11" customWidth="1"/>
    <col min="8450" max="8450" width="11.33203125" customWidth="1"/>
    <col min="8451" max="8451" width="15.6640625" customWidth="1"/>
    <col min="8702" max="8702" width="4.88671875" customWidth="1"/>
    <col min="8703" max="8703" width="31.6640625" customWidth="1"/>
    <col min="8704" max="8704" width="16.33203125" customWidth="1"/>
    <col min="8705" max="8705" width="11" customWidth="1"/>
    <col min="8706" max="8706" width="11.33203125" customWidth="1"/>
    <col min="8707" max="8707" width="15.6640625" customWidth="1"/>
    <col min="8958" max="8958" width="4.88671875" customWidth="1"/>
    <col min="8959" max="8959" width="31.6640625" customWidth="1"/>
    <col min="8960" max="8960" width="16.33203125" customWidth="1"/>
    <col min="8961" max="8961" width="11" customWidth="1"/>
    <col min="8962" max="8962" width="11.33203125" customWidth="1"/>
    <col min="8963" max="8963" width="15.6640625" customWidth="1"/>
    <col min="9214" max="9214" width="4.88671875" customWidth="1"/>
    <col min="9215" max="9215" width="31.6640625" customWidth="1"/>
    <col min="9216" max="9216" width="16.33203125" customWidth="1"/>
    <col min="9217" max="9217" width="11" customWidth="1"/>
    <col min="9218" max="9218" width="11.33203125" customWidth="1"/>
    <col min="9219" max="9219" width="15.6640625" customWidth="1"/>
    <col min="9470" max="9470" width="4.88671875" customWidth="1"/>
    <col min="9471" max="9471" width="31.6640625" customWidth="1"/>
    <col min="9472" max="9472" width="16.33203125" customWidth="1"/>
    <col min="9473" max="9473" width="11" customWidth="1"/>
    <col min="9474" max="9474" width="11.33203125" customWidth="1"/>
    <col min="9475" max="9475" width="15.6640625" customWidth="1"/>
    <col min="9726" max="9726" width="4.88671875" customWidth="1"/>
    <col min="9727" max="9727" width="31.6640625" customWidth="1"/>
    <col min="9728" max="9728" width="16.33203125" customWidth="1"/>
    <col min="9729" max="9729" width="11" customWidth="1"/>
    <col min="9730" max="9730" width="11.33203125" customWidth="1"/>
    <col min="9731" max="9731" width="15.6640625" customWidth="1"/>
    <col min="9982" max="9982" width="4.88671875" customWidth="1"/>
    <col min="9983" max="9983" width="31.6640625" customWidth="1"/>
    <col min="9984" max="9984" width="16.33203125" customWidth="1"/>
    <col min="9985" max="9985" width="11" customWidth="1"/>
    <col min="9986" max="9986" width="11.33203125" customWidth="1"/>
    <col min="9987" max="9987" width="15.6640625" customWidth="1"/>
    <col min="10238" max="10238" width="4.88671875" customWidth="1"/>
    <col min="10239" max="10239" width="31.6640625" customWidth="1"/>
    <col min="10240" max="10240" width="16.33203125" customWidth="1"/>
    <col min="10241" max="10241" width="11" customWidth="1"/>
    <col min="10242" max="10242" width="11.33203125" customWidth="1"/>
    <col min="10243" max="10243" width="15.6640625" customWidth="1"/>
    <col min="10494" max="10494" width="4.88671875" customWidth="1"/>
    <col min="10495" max="10495" width="31.6640625" customWidth="1"/>
    <col min="10496" max="10496" width="16.33203125" customWidth="1"/>
    <col min="10497" max="10497" width="11" customWidth="1"/>
    <col min="10498" max="10498" width="11.33203125" customWidth="1"/>
    <col min="10499" max="10499" width="15.6640625" customWidth="1"/>
    <col min="10750" max="10750" width="4.88671875" customWidth="1"/>
    <col min="10751" max="10751" width="31.6640625" customWidth="1"/>
    <col min="10752" max="10752" width="16.33203125" customWidth="1"/>
    <col min="10753" max="10753" width="11" customWidth="1"/>
    <col min="10754" max="10754" width="11.33203125" customWidth="1"/>
    <col min="10755" max="10755" width="15.6640625" customWidth="1"/>
    <col min="11006" max="11006" width="4.88671875" customWidth="1"/>
    <col min="11007" max="11007" width="31.6640625" customWidth="1"/>
    <col min="11008" max="11008" width="16.33203125" customWidth="1"/>
    <col min="11009" max="11009" width="11" customWidth="1"/>
    <col min="11010" max="11010" width="11.33203125" customWidth="1"/>
    <col min="11011" max="11011" width="15.6640625" customWidth="1"/>
    <col min="11262" max="11262" width="4.88671875" customWidth="1"/>
    <col min="11263" max="11263" width="31.6640625" customWidth="1"/>
    <col min="11264" max="11264" width="16.33203125" customWidth="1"/>
    <col min="11265" max="11265" width="11" customWidth="1"/>
    <col min="11266" max="11266" width="11.33203125" customWidth="1"/>
    <col min="11267" max="11267" width="15.6640625" customWidth="1"/>
    <col min="11518" max="11518" width="4.88671875" customWidth="1"/>
    <col min="11519" max="11519" width="31.6640625" customWidth="1"/>
    <col min="11520" max="11520" width="16.33203125" customWidth="1"/>
    <col min="11521" max="11521" width="11" customWidth="1"/>
    <col min="11522" max="11522" width="11.33203125" customWidth="1"/>
    <col min="11523" max="11523" width="15.6640625" customWidth="1"/>
    <col min="11774" max="11774" width="4.88671875" customWidth="1"/>
    <col min="11775" max="11775" width="31.6640625" customWidth="1"/>
    <col min="11776" max="11776" width="16.33203125" customWidth="1"/>
    <col min="11777" max="11777" width="11" customWidth="1"/>
    <col min="11778" max="11778" width="11.33203125" customWidth="1"/>
    <col min="11779" max="11779" width="15.6640625" customWidth="1"/>
    <col min="12030" max="12030" width="4.88671875" customWidth="1"/>
    <col min="12031" max="12031" width="31.6640625" customWidth="1"/>
    <col min="12032" max="12032" width="16.33203125" customWidth="1"/>
    <col min="12033" max="12033" width="11" customWidth="1"/>
    <col min="12034" max="12034" width="11.33203125" customWidth="1"/>
    <col min="12035" max="12035" width="15.6640625" customWidth="1"/>
    <col min="12286" max="12286" width="4.88671875" customWidth="1"/>
    <col min="12287" max="12287" width="31.6640625" customWidth="1"/>
    <col min="12288" max="12288" width="16.33203125" customWidth="1"/>
    <col min="12289" max="12289" width="11" customWidth="1"/>
    <col min="12290" max="12290" width="11.33203125" customWidth="1"/>
    <col min="12291" max="12291" width="15.6640625" customWidth="1"/>
    <col min="12542" max="12542" width="4.88671875" customWidth="1"/>
    <col min="12543" max="12543" width="31.6640625" customWidth="1"/>
    <col min="12544" max="12544" width="16.33203125" customWidth="1"/>
    <col min="12545" max="12545" width="11" customWidth="1"/>
    <col min="12546" max="12546" width="11.33203125" customWidth="1"/>
    <col min="12547" max="12547" width="15.6640625" customWidth="1"/>
    <col min="12798" max="12798" width="4.88671875" customWidth="1"/>
    <col min="12799" max="12799" width="31.6640625" customWidth="1"/>
    <col min="12800" max="12800" width="16.33203125" customWidth="1"/>
    <col min="12801" max="12801" width="11" customWidth="1"/>
    <col min="12802" max="12802" width="11.33203125" customWidth="1"/>
    <col min="12803" max="12803" width="15.6640625" customWidth="1"/>
    <col min="13054" max="13054" width="4.88671875" customWidth="1"/>
    <col min="13055" max="13055" width="31.6640625" customWidth="1"/>
    <col min="13056" max="13056" width="16.33203125" customWidth="1"/>
    <col min="13057" max="13057" width="11" customWidth="1"/>
    <col min="13058" max="13058" width="11.33203125" customWidth="1"/>
    <col min="13059" max="13059" width="15.6640625" customWidth="1"/>
    <col min="13310" max="13310" width="4.88671875" customWidth="1"/>
    <col min="13311" max="13311" width="31.6640625" customWidth="1"/>
    <col min="13312" max="13312" width="16.33203125" customWidth="1"/>
    <col min="13313" max="13313" width="11" customWidth="1"/>
    <col min="13314" max="13314" width="11.33203125" customWidth="1"/>
    <col min="13315" max="13315" width="15.6640625" customWidth="1"/>
    <col min="13566" max="13566" width="4.88671875" customWidth="1"/>
    <col min="13567" max="13567" width="31.6640625" customWidth="1"/>
    <col min="13568" max="13568" width="16.33203125" customWidth="1"/>
    <col min="13569" max="13569" width="11" customWidth="1"/>
    <col min="13570" max="13570" width="11.33203125" customWidth="1"/>
    <col min="13571" max="13571" width="15.6640625" customWidth="1"/>
    <col min="13822" max="13822" width="4.88671875" customWidth="1"/>
    <col min="13823" max="13823" width="31.6640625" customWidth="1"/>
    <col min="13824" max="13824" width="16.33203125" customWidth="1"/>
    <col min="13825" max="13825" width="11" customWidth="1"/>
    <col min="13826" max="13826" width="11.33203125" customWidth="1"/>
    <col min="13827" max="13827" width="15.6640625" customWidth="1"/>
    <col min="14078" max="14078" width="4.88671875" customWidth="1"/>
    <col min="14079" max="14079" width="31.6640625" customWidth="1"/>
    <col min="14080" max="14080" width="16.33203125" customWidth="1"/>
    <col min="14081" max="14081" width="11" customWidth="1"/>
    <col min="14082" max="14082" width="11.33203125" customWidth="1"/>
    <col min="14083" max="14083" width="15.6640625" customWidth="1"/>
    <col min="14334" max="14334" width="4.88671875" customWidth="1"/>
    <col min="14335" max="14335" width="31.6640625" customWidth="1"/>
    <col min="14336" max="14336" width="16.33203125" customWidth="1"/>
    <col min="14337" max="14337" width="11" customWidth="1"/>
    <col min="14338" max="14338" width="11.33203125" customWidth="1"/>
    <col min="14339" max="14339" width="15.6640625" customWidth="1"/>
    <col min="14590" max="14590" width="4.88671875" customWidth="1"/>
    <col min="14591" max="14591" width="31.6640625" customWidth="1"/>
    <col min="14592" max="14592" width="16.33203125" customWidth="1"/>
    <col min="14593" max="14593" width="11" customWidth="1"/>
    <col min="14594" max="14594" width="11.33203125" customWidth="1"/>
    <col min="14595" max="14595" width="15.6640625" customWidth="1"/>
    <col min="14846" max="14846" width="4.88671875" customWidth="1"/>
    <col min="14847" max="14847" width="31.6640625" customWidth="1"/>
    <col min="14848" max="14848" width="16.33203125" customWidth="1"/>
    <col min="14849" max="14849" width="11" customWidth="1"/>
    <col min="14850" max="14850" width="11.33203125" customWidth="1"/>
    <col min="14851" max="14851" width="15.6640625" customWidth="1"/>
    <col min="15102" max="15102" width="4.88671875" customWidth="1"/>
    <col min="15103" max="15103" width="31.6640625" customWidth="1"/>
    <col min="15104" max="15104" width="16.33203125" customWidth="1"/>
    <col min="15105" max="15105" width="11" customWidth="1"/>
    <col min="15106" max="15106" width="11.33203125" customWidth="1"/>
    <col min="15107" max="15107" width="15.6640625" customWidth="1"/>
    <col min="15358" max="15358" width="4.88671875" customWidth="1"/>
    <col min="15359" max="15359" width="31.6640625" customWidth="1"/>
    <col min="15360" max="15360" width="16.33203125" customWidth="1"/>
    <col min="15361" max="15361" width="11" customWidth="1"/>
    <col min="15362" max="15362" width="11.33203125" customWidth="1"/>
    <col min="15363" max="15363" width="15.6640625" customWidth="1"/>
    <col min="15614" max="15614" width="4.88671875" customWidth="1"/>
    <col min="15615" max="15615" width="31.6640625" customWidth="1"/>
    <col min="15616" max="15616" width="16.33203125" customWidth="1"/>
    <col min="15617" max="15617" width="11" customWidth="1"/>
    <col min="15618" max="15618" width="11.33203125" customWidth="1"/>
    <col min="15619" max="15619" width="15.6640625" customWidth="1"/>
    <col min="15870" max="15870" width="4.88671875" customWidth="1"/>
    <col min="15871" max="15871" width="31.6640625" customWidth="1"/>
    <col min="15872" max="15872" width="16.33203125" customWidth="1"/>
    <col min="15873" max="15873" width="11" customWidth="1"/>
    <col min="15874" max="15874" width="11.33203125" customWidth="1"/>
    <col min="15875" max="15875" width="15.6640625" customWidth="1"/>
    <col min="16126" max="16126" width="4.88671875" customWidth="1"/>
    <col min="16127" max="16127" width="31.6640625" customWidth="1"/>
    <col min="16128" max="16128" width="16.33203125" customWidth="1"/>
    <col min="16129" max="16129" width="11" customWidth="1"/>
    <col min="16130" max="16130" width="11.33203125" customWidth="1"/>
    <col min="16131" max="16131" width="15.6640625" customWidth="1"/>
  </cols>
  <sheetData>
    <row r="1" spans="1:6" x14ac:dyDescent="0.3">
      <c r="C1" s="44" t="s">
        <v>111</v>
      </c>
    </row>
    <row r="2" spans="1:6" x14ac:dyDescent="0.3">
      <c r="B2" s="210" t="s">
        <v>196</v>
      </c>
      <c r="C2" s="210"/>
    </row>
    <row r="3" spans="1:6" ht="46.5" customHeight="1" x14ac:dyDescent="0.3">
      <c r="B3" s="267" t="s">
        <v>189</v>
      </c>
      <c r="C3" s="267"/>
    </row>
    <row r="6" spans="1:6" ht="15" thickBot="1" x14ac:dyDescent="0.35"/>
    <row r="7" spans="1:6" x14ac:dyDescent="0.3">
      <c r="A7" s="168"/>
      <c r="B7" s="168"/>
      <c r="C7" s="168"/>
      <c r="D7" s="168"/>
      <c r="E7" s="168"/>
      <c r="F7" s="169" t="s">
        <v>180</v>
      </c>
    </row>
    <row r="8" spans="1:6" ht="15" thickBot="1" x14ac:dyDescent="0.35">
      <c r="A8" s="143"/>
      <c r="B8" s="143"/>
      <c r="C8" s="170" t="s">
        <v>5</v>
      </c>
      <c r="D8" s="170" t="s">
        <v>6</v>
      </c>
      <c r="E8" s="170" t="s">
        <v>7</v>
      </c>
      <c r="F8" s="45" t="s">
        <v>8</v>
      </c>
    </row>
    <row r="9" spans="1:6" ht="15" thickBot="1" x14ac:dyDescent="0.35">
      <c r="A9" s="143">
        <v>1</v>
      </c>
      <c r="B9" s="173" t="s">
        <v>181</v>
      </c>
      <c r="C9" s="170">
        <v>2020</v>
      </c>
      <c r="D9" s="170">
        <v>2021</v>
      </c>
      <c r="E9" s="170" t="s">
        <v>182</v>
      </c>
      <c r="F9" s="45" t="s">
        <v>3</v>
      </c>
    </row>
    <row r="10" spans="1:6" ht="15" thickBot="1" x14ac:dyDescent="0.35">
      <c r="A10" s="143">
        <v>2</v>
      </c>
      <c r="B10" s="173" t="s">
        <v>183</v>
      </c>
      <c r="C10" s="171">
        <v>0</v>
      </c>
      <c r="D10" s="171">
        <v>0</v>
      </c>
      <c r="E10" s="171">
        <v>0</v>
      </c>
      <c r="F10" s="172">
        <v>0</v>
      </c>
    </row>
    <row r="11" spans="1:6" ht="15" thickBot="1" x14ac:dyDescent="0.35">
      <c r="A11" s="143">
        <v>3</v>
      </c>
      <c r="B11" s="173" t="s">
        <v>102</v>
      </c>
      <c r="C11" s="171">
        <v>0</v>
      </c>
      <c r="D11" s="171">
        <v>0</v>
      </c>
      <c r="E11" s="171">
        <v>0</v>
      </c>
      <c r="F11" s="172">
        <v>0</v>
      </c>
    </row>
    <row r="12" spans="1:6" ht="15" thickBot="1" x14ac:dyDescent="0.35">
      <c r="A12" s="143">
        <v>4</v>
      </c>
      <c r="B12" s="173" t="s">
        <v>103</v>
      </c>
      <c r="C12" s="171">
        <f>SUM(C13:C14)</f>
        <v>31149149</v>
      </c>
      <c r="D12" s="171">
        <f>SUM(D13:D14)</f>
        <v>38990356</v>
      </c>
      <c r="E12" s="171">
        <v>0</v>
      </c>
      <c r="F12" s="172">
        <f>SUM(F13:F14)</f>
        <v>38990356</v>
      </c>
    </row>
    <row r="13" spans="1:6" ht="15" thickBot="1" x14ac:dyDescent="0.35">
      <c r="A13" s="143">
        <v>5</v>
      </c>
      <c r="B13" s="173" t="s">
        <v>163</v>
      </c>
      <c r="C13" s="171">
        <v>31149149</v>
      </c>
      <c r="D13" s="171">
        <v>31149149</v>
      </c>
      <c r="E13" s="171">
        <v>0</v>
      </c>
      <c r="F13" s="172">
        <v>31149149</v>
      </c>
    </row>
    <row r="14" spans="1:6" ht="15" thickBot="1" x14ac:dyDescent="0.35">
      <c r="A14" s="143">
        <v>6</v>
      </c>
      <c r="B14" s="173" t="s">
        <v>190</v>
      </c>
      <c r="C14" s="171"/>
      <c r="D14" s="171">
        <v>7841207</v>
      </c>
      <c r="E14" s="171"/>
      <c r="F14" s="171">
        <v>7841207</v>
      </c>
    </row>
    <row r="15" spans="1:6" ht="15" thickBot="1" x14ac:dyDescent="0.35">
      <c r="A15" s="143">
        <v>7</v>
      </c>
      <c r="B15" s="173" t="s">
        <v>184</v>
      </c>
      <c r="C15" s="171">
        <v>0</v>
      </c>
      <c r="D15" s="171">
        <v>0</v>
      </c>
      <c r="E15" s="171">
        <v>0</v>
      </c>
      <c r="F15" s="172">
        <v>0</v>
      </c>
    </row>
    <row r="16" spans="1:6" ht="15" thickBot="1" x14ac:dyDescent="0.35">
      <c r="A16" s="143">
        <v>8</v>
      </c>
      <c r="B16" s="173" t="s">
        <v>104</v>
      </c>
      <c r="C16" s="171">
        <v>0</v>
      </c>
      <c r="D16" s="171">
        <v>0</v>
      </c>
      <c r="E16" s="171">
        <v>0</v>
      </c>
      <c r="F16" s="172">
        <v>0</v>
      </c>
    </row>
    <row r="17" spans="1:6" ht="15" thickBot="1" x14ac:dyDescent="0.35">
      <c r="A17" s="143">
        <v>9</v>
      </c>
      <c r="B17" s="173" t="s">
        <v>105</v>
      </c>
      <c r="C17" s="171">
        <v>0</v>
      </c>
      <c r="D17" s="171">
        <v>0</v>
      </c>
      <c r="E17" s="171">
        <v>0</v>
      </c>
      <c r="F17" s="172">
        <v>0</v>
      </c>
    </row>
    <row r="18" spans="1:6" ht="15" thickBot="1" x14ac:dyDescent="0.35">
      <c r="A18" s="143">
        <v>10</v>
      </c>
      <c r="B18" s="174" t="s">
        <v>185</v>
      </c>
      <c r="C18" s="175">
        <f>SUM(C13:C14)</f>
        <v>31149149</v>
      </c>
      <c r="D18" s="175">
        <f>SUM(D13:D14)</f>
        <v>38990356</v>
      </c>
      <c r="E18" s="175">
        <v>0</v>
      </c>
      <c r="F18" s="176">
        <f>SUM(F13:F14)</f>
        <v>38990356</v>
      </c>
    </row>
  </sheetData>
  <mergeCells count="2">
    <mergeCell ref="B3:C3"/>
    <mergeCell ref="B2:C2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 sz. melléklet</vt:lpstr>
      <vt:lpstr>2. sz. melléklet</vt:lpstr>
      <vt:lpstr>3. sz. melléklet</vt:lpstr>
      <vt:lpstr>4. sz.melléklet</vt:lpstr>
      <vt:lpstr>5. sz. melléklet</vt:lpstr>
      <vt:lpstr>6. sz. melléklet</vt:lpstr>
      <vt:lpstr>7.sz. melléklet</vt:lpstr>
      <vt:lpstr>8.sz.melléklet</vt:lpstr>
      <vt:lpstr>9.sz. melléklet</vt:lpstr>
      <vt:lpstr>10. 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2021-02-18T09:54:22Z</cp:lastPrinted>
  <dcterms:created xsi:type="dcterms:W3CDTF">2021-02-13T11:08:41Z</dcterms:created>
  <dcterms:modified xsi:type="dcterms:W3CDTF">2021-02-23T17:39:21Z</dcterms:modified>
</cp:coreProperties>
</file>