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9"/>
  </bookViews>
  <sheets>
    <sheet name="1.M." sheetId="1" r:id="rId1"/>
    <sheet name="2.M. " sheetId="2" r:id="rId2"/>
    <sheet name="3.M." sheetId="3" r:id="rId3"/>
    <sheet name="4.M." sheetId="4" r:id="rId4"/>
    <sheet name="6.M" sheetId="5" r:id="rId5"/>
    <sheet name="5.M." sheetId="6" r:id="rId6"/>
    <sheet name="8.M" sheetId="7" r:id="rId7"/>
    <sheet name="9.M" sheetId="8" r:id="rId8"/>
    <sheet name="10.M" sheetId="9" r:id="rId9"/>
    <sheet name="12.M" sheetId="10" r:id="rId10"/>
  </sheets>
  <definedNames>
    <definedName name="_xlnm.Print_Area" localSheetId="0">'1.M.'!$A$1:$H$51</definedName>
    <definedName name="_xlnm.Print_Area" localSheetId="1">'2.M. '!$A$1:$H$134</definedName>
    <definedName name="_xlnm.Print_Area" localSheetId="2">'3.M.'!#REF!</definedName>
    <definedName name="_xlnm.Print_Area" localSheetId="4">'6.M'!$A$1:$F$9</definedName>
    <definedName name="_xlnm.Print_Area" localSheetId="7">'9.M'!$A$1:$AD$42</definedName>
  </definedNames>
  <calcPr fullCalcOnLoad="1"/>
</workbook>
</file>

<file path=xl/sharedStrings.xml><?xml version="1.0" encoding="utf-8"?>
<sst xmlns="http://schemas.openxmlformats.org/spreadsheetml/2006/main" count="544" uniqueCount="453">
  <si>
    <t>1.</t>
  </si>
  <si>
    <t>2.</t>
  </si>
  <si>
    <t>3.</t>
  </si>
  <si>
    <t>4.</t>
  </si>
  <si>
    <t>5.</t>
  </si>
  <si>
    <t>7.</t>
  </si>
  <si>
    <t>8.</t>
  </si>
  <si>
    <t>Előirányzat-csoport, kiemelt előirányzat megnevezése</t>
  </si>
  <si>
    <t xml:space="preserve">Nagypáli Közös Önkormányzati Hivatal     </t>
  </si>
  <si>
    <t>Eredeti előirányzat mindösszesen:</t>
  </si>
  <si>
    <t>BEVÉTEK ÖSSZESEN</t>
  </si>
  <si>
    <t>1. Személyi juttatások</t>
  </si>
  <si>
    <t xml:space="preserve">KIADÁSOK  ÖSSZESEN: </t>
  </si>
  <si>
    <t>Éves engedélyezett létszám előirányzat (fő)</t>
  </si>
  <si>
    <t>Ebből köztisztviselő:</t>
  </si>
  <si>
    <t>Megnevezés</t>
  </si>
  <si>
    <t>Költségvetési bevételek</t>
  </si>
  <si>
    <t>Költségvetési kiadások</t>
  </si>
  <si>
    <t>Költségvetési hiány</t>
  </si>
  <si>
    <t>Költségvetési többlet</t>
  </si>
  <si>
    <t>Előző évek pénzmaradványának igénybevétele</t>
  </si>
  <si>
    <t>Tárgyévi kiadások</t>
  </si>
  <si>
    <t>Tárgyévi bevételek</t>
  </si>
  <si>
    <t>Költségvetési bevételek:</t>
  </si>
  <si>
    <t>Rovat száma</t>
  </si>
  <si>
    <t>Összesen:</t>
  </si>
  <si>
    <t>Helyi önkormányzatok működésének általános támogatása</t>
  </si>
  <si>
    <t xml:space="preserve"> -Település üzemeltetés (zöldterület-gazdálkodás, közvilágítás, köztemető-fenntartás, közütak-fenntartása)</t>
  </si>
  <si>
    <t xml:space="preserve"> -Egyéb önkormányzati feladatok támogatása</t>
  </si>
  <si>
    <t xml:space="preserve"> -Falugondnoki szolgálat támogatása</t>
  </si>
  <si>
    <t>Települési önkormányzatok kulturális feladatainak támogatása</t>
  </si>
  <si>
    <t>B1</t>
  </si>
  <si>
    <t>Vagyoni típusú adók</t>
  </si>
  <si>
    <t xml:space="preserve"> -Magánszemélyek kommunális adója</t>
  </si>
  <si>
    <t xml:space="preserve"> -Idegenforgalmi adó</t>
  </si>
  <si>
    <t>Gépjárműadó</t>
  </si>
  <si>
    <t>Egyéb áruhasználati és szolgáltatási adók (talajterhelési díj)</t>
  </si>
  <si>
    <t>Egyéb közhatalmi bevételek</t>
  </si>
  <si>
    <t>B3</t>
  </si>
  <si>
    <t>Szolgáltatások ellenértéke</t>
  </si>
  <si>
    <t>Kiszámlázott általános forgalmi adó</t>
  </si>
  <si>
    <t>B4</t>
  </si>
  <si>
    <t>Maradvány igénybevétele</t>
  </si>
  <si>
    <t>B8</t>
  </si>
  <si>
    <t>TÁRGYÉVI BEVÉTELEK ÖSSZESEN:</t>
  </si>
  <si>
    <t>Tervezett előirányzat</t>
  </si>
  <si>
    <t xml:space="preserve"> -</t>
  </si>
  <si>
    <t>Központi, irányító szervi támogatások folyósítása - Hivatal finanszírozás</t>
  </si>
  <si>
    <t>Egyéb külső személyi juttatások</t>
  </si>
  <si>
    <t>K1</t>
  </si>
  <si>
    <t>Munkaadókat terhelő járulékok és szociális hozzájárulási adó</t>
  </si>
  <si>
    <t>K2</t>
  </si>
  <si>
    <t xml:space="preserve"> -Irodaszer, nyomtatvány</t>
  </si>
  <si>
    <t xml:space="preserve"> -Hajtó - és kenőanyagok</t>
  </si>
  <si>
    <t xml:space="preserve"> -Gázenergia</t>
  </si>
  <si>
    <t xml:space="preserve"> -Villamos energia</t>
  </si>
  <si>
    <t xml:space="preserve"> -Víz- és csatorna díjak</t>
  </si>
  <si>
    <t>K3</t>
  </si>
  <si>
    <t>K4</t>
  </si>
  <si>
    <t>Egyéb működési célú támogatások államháztartáson belülre</t>
  </si>
  <si>
    <t xml:space="preserve"> -Kistérségi ügyelet működési hozzájárulás</t>
  </si>
  <si>
    <t>Egyéb működési célú támogatások államháztartáson kívülre</t>
  </si>
  <si>
    <t xml:space="preserve"> -Zalai Falvakért Egyesület tagdíj hozzájárulás</t>
  </si>
  <si>
    <t xml:space="preserve"> -Zala-Menti Polgármesterek és Polgárok egyesületének támogatása</t>
  </si>
  <si>
    <t xml:space="preserve"> -Ifjusági Egyesület működési célú támogatása</t>
  </si>
  <si>
    <t xml:space="preserve"> -Faluért Alapítvány működési célú támogatása</t>
  </si>
  <si>
    <t xml:space="preserve"> -Turisztikai Közhasznú Egyesület működési célú támogatása </t>
  </si>
  <si>
    <t xml:space="preserve"> -Nagypáli Fejlesztési Övezet Nonprofit Kft. működési célú támogatása</t>
  </si>
  <si>
    <t>Tartalékok</t>
  </si>
  <si>
    <t>K5</t>
  </si>
  <si>
    <t>Beruházási célú előzetesen felszámított általános forgalmi adó</t>
  </si>
  <si>
    <t>K6</t>
  </si>
  <si>
    <t xml:space="preserve">Költségvetési kiadások </t>
  </si>
  <si>
    <t>K1-K8</t>
  </si>
  <si>
    <t>K9</t>
  </si>
  <si>
    <t xml:space="preserve">Önkormányzati létszám előirányzat </t>
  </si>
  <si>
    <t xml:space="preserve">Ebből: Közfoglalkoztatottak éves létszám előirányzata </t>
  </si>
  <si>
    <t>Költségvetési kiadások:</t>
  </si>
  <si>
    <t>Kiadási tétel megnevezése</t>
  </si>
  <si>
    <t>Összesen</t>
  </si>
  <si>
    <t>Foglalkoztatottak személyi juttatásai</t>
  </si>
  <si>
    <t>Külső személyi juttatások</t>
  </si>
  <si>
    <t>Személyi juttatások</t>
  </si>
  <si>
    <t xml:space="preserve">Kommunikációs szolgáltatások </t>
  </si>
  <si>
    <t>Szolgáltatási kiadások</t>
  </si>
  <si>
    <t>Különféle befizetések és egyéb dologi kiadások</t>
  </si>
  <si>
    <t>Dologi kiadások</t>
  </si>
  <si>
    <t>Ellátottak pénzbeli juttatásai</t>
  </si>
  <si>
    <t>Egyéb működési célú kiadások</t>
  </si>
  <si>
    <t>Beruházások</t>
  </si>
  <si>
    <t xml:space="preserve">Finanszírozási kiadások </t>
  </si>
  <si>
    <t>Működési célú támogatások államháztartáson belülről</t>
  </si>
  <si>
    <t xml:space="preserve">Termékek és szolgáltatások adói </t>
  </si>
  <si>
    <t>Közhatalmi bevételek</t>
  </si>
  <si>
    <t xml:space="preserve">Működési bevételek </t>
  </si>
  <si>
    <t xml:space="preserve">Költségvetési bevételek </t>
  </si>
  <si>
    <t xml:space="preserve">TÁRGYÉVI KIADÁSOK  ÖSSZESEN: </t>
  </si>
  <si>
    <t>Projekt megnevezése</t>
  </si>
  <si>
    <t>Törvény szerinti illetmények, munkabérek</t>
  </si>
  <si>
    <t>Béren kívüli juttatások</t>
  </si>
  <si>
    <t>I. Kiadások és bevételek kormányzati funkcióként</t>
  </si>
  <si>
    <t>052020</t>
  </si>
  <si>
    <t>051030</t>
  </si>
  <si>
    <t>Nem veszélyes (települési) hulladék vegyes (ömlesztett) begyűjtése, szállítása, átrakása</t>
  </si>
  <si>
    <t>013350</t>
  </si>
  <si>
    <t>011130</t>
  </si>
  <si>
    <t>Önkormányzatok és önkormányzati hivatalok jogalkotó és általános igazgatási tevékenysége</t>
  </si>
  <si>
    <t>064010</t>
  </si>
  <si>
    <t>Közvilágítás</t>
  </si>
  <si>
    <t>066020</t>
  </si>
  <si>
    <t>Város-, községgazdálkodási egyéb szolgáltatások</t>
  </si>
  <si>
    <t>018010</t>
  </si>
  <si>
    <t>Önkormányzatok elszámolásai a központi költségvetéssel</t>
  </si>
  <si>
    <t>091140</t>
  </si>
  <si>
    <t xml:space="preserve">Óvodai nevelés, ellátás működtetési feladatai </t>
  </si>
  <si>
    <t>091211</t>
  </si>
  <si>
    <t>Köznevelési intézmény 1-4. évfolyamán tanulók nevelésével, oktatásával összefüggő működtetési feladatok</t>
  </si>
  <si>
    <t>072112</t>
  </si>
  <si>
    <t>Háziorvosi ügyeleti ellátás</t>
  </si>
  <si>
    <t>107060</t>
  </si>
  <si>
    <t>Egyéb szociális pénzbeli ellátások, támogatások</t>
  </si>
  <si>
    <t>041233</t>
  </si>
  <si>
    <t>082094</t>
  </si>
  <si>
    <t>Közművelődés-kulturális alapú gazdaságfejlesztés</t>
  </si>
  <si>
    <t>013320</t>
  </si>
  <si>
    <t>Köztemető - fenntartás és - működtetés</t>
  </si>
  <si>
    <t>045160</t>
  </si>
  <si>
    <t>Közutak, hidak, alagutak üzemeltetése, fenntartása</t>
  </si>
  <si>
    <t>107055</t>
  </si>
  <si>
    <t>Falugondnoki, tanyagondnoki szolgáltatás</t>
  </si>
  <si>
    <t>084031</t>
  </si>
  <si>
    <t>Civil szervezetek működési támogatása</t>
  </si>
  <si>
    <t>066010</t>
  </si>
  <si>
    <t>Zöldterület-kezelés</t>
  </si>
  <si>
    <t xml:space="preserve"> - általános tartalék</t>
  </si>
  <si>
    <t>MINDÖSSZESEN:</t>
  </si>
  <si>
    <t>Nagypáli Közös Önkormányzati Hivatal</t>
  </si>
  <si>
    <t>Anyagbeszerzés</t>
  </si>
  <si>
    <t>BEVÉTELEK</t>
  </si>
  <si>
    <t>KIADÁSOK</t>
  </si>
  <si>
    <t>Működési költségvetési bevételek</t>
  </si>
  <si>
    <t>Működési költségvetési kiadások</t>
  </si>
  <si>
    <t>BEVÉTELEK ÖSSZESEN:</t>
  </si>
  <si>
    <t>Felújítások</t>
  </si>
  <si>
    <t>Felhalmozási költségvetési kiadások</t>
  </si>
  <si>
    <t>KIADÁSOK ÖSSZESEN:</t>
  </si>
  <si>
    <t>Finanszírozási bevételek                                    B8</t>
  </si>
  <si>
    <t>Finanszírozási kiadások                                           K9</t>
  </si>
  <si>
    <t>Működési célú kiadások összesen</t>
  </si>
  <si>
    <t>Felhalmozási célú bevételek összesen</t>
  </si>
  <si>
    <t>Felhalmozási célú kiadások összesen</t>
  </si>
  <si>
    <t>ÖNKORMÁNYZAT BEVÉTELE ÖSSZESEN</t>
  </si>
  <si>
    <t>ÖNKORMÁNYZAT KIADÁSAI ÖSSZESEN</t>
  </si>
  <si>
    <t>Ssz.</t>
  </si>
  <si>
    <t>Az önkormányzat bevételi jogcímei</t>
  </si>
  <si>
    <t>Közvetett támogatás</t>
  </si>
  <si>
    <t>I.</t>
  </si>
  <si>
    <t>II.</t>
  </si>
  <si>
    <t>Ebből:</t>
  </si>
  <si>
    <t>Helyi adó bevétel</t>
  </si>
  <si>
    <t xml:space="preserve"> Helyi adó elengedés és kedvezmény</t>
  </si>
  <si>
    <t xml:space="preserve"> - kommunális adó</t>
  </si>
  <si>
    <t>Gépjárműadó elengedés és kedvezmény</t>
  </si>
  <si>
    <t>Vagyoni típusu adók</t>
  </si>
  <si>
    <t>Termékek és szolgáltatások adói</t>
  </si>
  <si>
    <t>Talajterhelési díj</t>
  </si>
  <si>
    <t>Talajterhelési díj kedvezmény</t>
  </si>
  <si>
    <t xml:space="preserve"> - idegenforgalmi adó</t>
  </si>
  <si>
    <t>Bevételi  forrás  megnevezése</t>
  </si>
  <si>
    <t>Működési bevételek</t>
  </si>
  <si>
    <t>Maradvány működési célú igénybevétele</t>
  </si>
  <si>
    <t>Munkáltatót terhelő járulékok és szociális hozzájárulási adó</t>
  </si>
  <si>
    <t>Tartalék felhalmozási célú igénybevétele</t>
  </si>
  <si>
    <t>Központi, irányító szervi támogatás foly.</t>
  </si>
  <si>
    <t>Rovatrend</t>
  </si>
  <si>
    <t>Finanszírozási bevételek</t>
  </si>
  <si>
    <t>Bevételek összesen</t>
  </si>
  <si>
    <t>Finanszírozási kiadások</t>
  </si>
  <si>
    <t>Kiadások összesen</t>
  </si>
  <si>
    <t>Sorszám</t>
  </si>
  <si>
    <t>Időpont</t>
  </si>
  <si>
    <t>Finanszírozandó összeg</t>
  </si>
  <si>
    <t>6.</t>
  </si>
  <si>
    <t>9.</t>
  </si>
  <si>
    <t>10.</t>
  </si>
  <si>
    <t>11.</t>
  </si>
  <si>
    <t>12.</t>
  </si>
  <si>
    <t>Települési önkormányzatok szociális és gyermekjóléti és gyermekétkeztetési feladatainak támogatása</t>
  </si>
  <si>
    <t xml:space="preserve"> -Települési önkormányzatok szociális feladatainak egyéb támogatása</t>
  </si>
  <si>
    <t>ÖNKORMÁNYZATOK MŰKÖDÉSI TÁMOGATÁSAI</t>
  </si>
  <si>
    <t>Működési célú átvett pénzeszközök</t>
  </si>
  <si>
    <t>FINANSZÍROZÁSI BEVÉTELEK</t>
  </si>
  <si>
    <t>Választott tisztségviselők juttatásai</t>
  </si>
  <si>
    <t xml:space="preserve"> - Üzemeltetési anyagok beszerzése</t>
  </si>
  <si>
    <t xml:space="preserve"> - Telefon költség</t>
  </si>
  <si>
    <t xml:space="preserve"> - Karbantartási, kisjavítási szolgáltatások</t>
  </si>
  <si>
    <t xml:space="preserve"> - Egyéb szolgáltatások</t>
  </si>
  <si>
    <t xml:space="preserve"> - Működési célú előzetesen felszámított általános forgalmi adó</t>
  </si>
  <si>
    <t xml:space="preserve"> - Fizetendő általános forgalmi adó</t>
  </si>
  <si>
    <t xml:space="preserve"> - Biztosítási díjak</t>
  </si>
  <si>
    <t xml:space="preserve"> - Nagypáli Tűzoltó Egyesület működési hozzájárulás</t>
  </si>
  <si>
    <t xml:space="preserve"> - Pályázati Menedzsment Iroda Nonpr.Kft. Támogatása</t>
  </si>
  <si>
    <t xml:space="preserve"> - Nagypáli Nyugdíjas Klub támogatása</t>
  </si>
  <si>
    <t>Maradvány felhalmozási célú igénybevétele</t>
  </si>
  <si>
    <t>081030</t>
  </si>
  <si>
    <t>Sportlétesítmények, edzőtáborok működtetése és fejlesztése</t>
  </si>
  <si>
    <r>
      <rPr>
        <b/>
        <sz val="11"/>
        <rFont val="Garamond"/>
        <family val="1"/>
      </rPr>
      <t>Székhely</t>
    </r>
    <r>
      <rPr>
        <sz val="11"/>
        <rFont val="Garamond"/>
        <family val="1"/>
      </rPr>
      <t xml:space="preserve"> Hivatal eredeti előirányzata</t>
    </r>
  </si>
  <si>
    <r>
      <rPr>
        <b/>
        <sz val="11"/>
        <rFont val="Garamond"/>
        <family val="1"/>
      </rPr>
      <t>Alsónemesapáti</t>
    </r>
    <r>
      <rPr>
        <sz val="11"/>
        <rFont val="Garamond"/>
        <family val="1"/>
      </rPr>
      <t xml:space="preserve"> Kirendeltség eredeti előirányzata</t>
    </r>
  </si>
  <si>
    <r>
      <rPr>
        <b/>
        <sz val="11"/>
        <rFont val="Garamond"/>
        <family val="1"/>
      </rPr>
      <t>Kisbucsai</t>
    </r>
    <r>
      <rPr>
        <sz val="11"/>
        <rFont val="Garamond"/>
        <family val="1"/>
      </rPr>
      <t xml:space="preserve"> Kirendeltség eredeti előirányzata</t>
    </r>
  </si>
  <si>
    <t>2. Munkáltatót terhelő járulékok és szociális hozzájárulási adó</t>
  </si>
  <si>
    <t>3. Dologi kiadások</t>
  </si>
  <si>
    <t>Költségvetési egyenleg megállapítása, hiány finanszírozásának módja, többlet felhasználása - 5. melléklet</t>
  </si>
  <si>
    <t>9. melléklet</t>
  </si>
  <si>
    <t>10. melléklet</t>
  </si>
  <si>
    <t>12. melléklet</t>
  </si>
  <si>
    <t xml:space="preserve"> - Üdülőhelyi feladatok támogatása</t>
  </si>
  <si>
    <t xml:space="preserve">  - Közfoglalkoztatottak bére</t>
  </si>
  <si>
    <t xml:space="preserve">Működési célú támogatások bevételei államháztartáson belülről </t>
  </si>
  <si>
    <t>Alsónemesapáti, Nemesapáti, Kisbucsa, Nemeshetéstől pénzeszköz átvétel</t>
  </si>
  <si>
    <t>Felhalmozási bevételek</t>
  </si>
  <si>
    <t>B1-B6</t>
  </si>
  <si>
    <t xml:space="preserve"> - Könyv, folyóirat</t>
  </si>
  <si>
    <t xml:space="preserve"> - Postaköltség</t>
  </si>
  <si>
    <t xml:space="preserve"> -Utalványdíjak (bankköltség)</t>
  </si>
  <si>
    <t xml:space="preserve"> - Szállítási díjak</t>
  </si>
  <si>
    <t xml:space="preserve"> -Göcsej-Zala mente Leader Egyesület tagdíj hozzájárulás</t>
  </si>
  <si>
    <t>Államháztartáson belüli megelőlegezések visszafizetése</t>
  </si>
  <si>
    <t xml:space="preserve"> -Óvoda finanszírozás Egervár</t>
  </si>
  <si>
    <t xml:space="preserve"> -Iskolai étkeztetés Egervár</t>
  </si>
  <si>
    <t xml:space="preserve"> -Polgárőr Egyesület Nagypáli működésének támogatása</t>
  </si>
  <si>
    <t>900020</t>
  </si>
  <si>
    <t>018030</t>
  </si>
  <si>
    <t>Támogatási célú finanszírozási műveletek</t>
  </si>
  <si>
    <t>Irányító szervi támogatások folyósítását/államháztartáson belüli megelőlegezésének visszafizetését követő többlet / hiány</t>
  </si>
  <si>
    <t>Államháztartáson belüli megelőlegezések visszafiz.</t>
  </si>
  <si>
    <t xml:space="preserve">Egyéb működési célú kiadások </t>
  </si>
  <si>
    <t>Helyi adó bevételhez tartozó közvetett támogatások</t>
  </si>
  <si>
    <t>Termékek és szolgáltatások adóihoz tartozó közvetett támogatások</t>
  </si>
  <si>
    <t>Önkorm. Által saját hatáskörben adott ellátás</t>
  </si>
  <si>
    <t xml:space="preserve"> -Észak-Zaláért Egyesület tagdíj hozzájárulás</t>
  </si>
  <si>
    <t xml:space="preserve"> - Internet díj, informatikai szolgáltatás</t>
  </si>
  <si>
    <t>Kiküldetések kiadásai</t>
  </si>
  <si>
    <t xml:space="preserve"> - Ebből BURSA</t>
  </si>
  <si>
    <t>4. Egyéb működési célú kiadások</t>
  </si>
  <si>
    <t xml:space="preserve"> -Egyéb közhatalmi bevételek, adópótlék, adóbírság</t>
  </si>
  <si>
    <t xml:space="preserve"> - Tárgyi eszköz bérbeadásából származó bevétel (teljes egészében csatorna HD)</t>
  </si>
  <si>
    <t xml:space="preserve"> - Bérleti díj bevétel (Autóbusz bérbeadása, Ivóvíz HD, Sportpálya bérbeadás, Üzleti helyiségek bérbeadása)</t>
  </si>
  <si>
    <t>Közvetített szolgáltatások értéke (Bolt költségátalánya)</t>
  </si>
  <si>
    <t>Kamatbevétel</t>
  </si>
  <si>
    <t>Egyéb működési bevételek (így Közüzemi díj, Egyéb visszatérítések)</t>
  </si>
  <si>
    <t>Általános forgalmi adó visszatérítése (Visszaigényel áfa)</t>
  </si>
  <si>
    <t xml:space="preserve"> - RURENER tagdíj 2017. (200 euró)</t>
  </si>
  <si>
    <t xml:space="preserve"> - Kiküldetések kiadásai, reklám-és propaganda kiadások</t>
  </si>
  <si>
    <t xml:space="preserve"> - Bérleti és lízing díjak (Traktor rendelkezésre állása itt került betervezésre)</t>
  </si>
  <si>
    <t xml:space="preserve"> - Állami támogatás AKG+Földalapú - almás után</t>
  </si>
  <si>
    <t xml:space="preserve"> -  Általános tartalék</t>
  </si>
  <si>
    <t>Felhalmozási tartalék</t>
  </si>
  <si>
    <t xml:space="preserve">Hosszabb időtartamú közfoglalkoztatás </t>
  </si>
  <si>
    <t xml:space="preserve">Önkormányzati vagyonnal való gazdálkodással kapcsolatos feladatok </t>
  </si>
  <si>
    <t>Vízgazdálkodás (Szennyvíz és ivóvíz)</t>
  </si>
  <si>
    <t>Egyéb szárazföldi személyszállítás</t>
  </si>
  <si>
    <t>045150</t>
  </si>
  <si>
    <t>- Kiegészítés</t>
  </si>
  <si>
    <t>- Polgármesteri illetmény támogatása</t>
  </si>
  <si>
    <t xml:space="preserve"> -Önkormányzati Hivatal működésének támogatása </t>
  </si>
  <si>
    <t xml:space="preserve"> - Szakmai tevékenységet segítő szolgáltatások</t>
  </si>
  <si>
    <t xml:space="preserve"> -Védőnői szolgálat </t>
  </si>
  <si>
    <t>Egyéb kommunikációs szolgáltatás</t>
  </si>
  <si>
    <t xml:space="preserve"> - Egyéb dologi kiadások </t>
  </si>
  <si>
    <t>Reklám és propagandakiadások</t>
  </si>
  <si>
    <t xml:space="preserve"> - Verseny és Szabadidő Sportegyesület Nagypáli működéséhez hozzájárulás (2017. évi tény alapján)</t>
  </si>
  <si>
    <t>Zala-menti Turisztikai KHT</t>
  </si>
  <si>
    <t xml:space="preserve"> -Magyarországi Települések Közvilágítási Közhasznú Egyesülete</t>
  </si>
  <si>
    <t xml:space="preserve"> -Egyéb civil szervezetek támogatása</t>
  </si>
  <si>
    <t xml:space="preserve"> -EFOP - 1.5.2. - 16 Projekt működési része</t>
  </si>
  <si>
    <t xml:space="preserve"> - EFOP - 1.5.2. - 16 Projekt felhalmozási része</t>
  </si>
  <si>
    <t>Felhalmozási célú támogatások államháztartáson belülről</t>
  </si>
  <si>
    <t>B2</t>
  </si>
  <si>
    <t>VP 6-7.2.1-7.4.1.2-16 Külterületi helyi közutak fejlesztése (NETTÓ)</t>
  </si>
  <si>
    <t xml:space="preserve"> - VP 6-7.2.1-7.4.1.2-16 Külterületi helyi közutak fejlesztése</t>
  </si>
  <si>
    <t xml:space="preserve"> -Szennyvíz, víz- alszámla pénzkészlete</t>
  </si>
  <si>
    <t xml:space="preserve"> - EFOP 1.5.2.-16 Tartalék</t>
  </si>
  <si>
    <t>Központi, irányító szervi támogatások folyósítása</t>
  </si>
  <si>
    <t>2018. évi kormányzati funkció</t>
  </si>
  <si>
    <t>2018. évi kormányzati funkció elnevezése</t>
  </si>
  <si>
    <t>Bevétel 2018. évi eredeti előirányzata</t>
  </si>
  <si>
    <t>Kiadás 2018. évi eredeti előirányzata</t>
  </si>
  <si>
    <t xml:space="preserve"> /adatok Ft-ban/</t>
  </si>
  <si>
    <t>2018. évi eredeti eir. Működési</t>
  </si>
  <si>
    <t xml:space="preserve">2018. évi eredeti eir. Felhalmozási </t>
  </si>
  <si>
    <t>Európai Uniós forrásból finanszírozott támogatással megvalósuló projektek bevételei, kiadásai, az azokhoz történő hozzájárulás (adatok Ft-ban) - 6. melléklet</t>
  </si>
  <si>
    <t>Költségvetési évet követő három év keretszámai (adatok Ft-ban) - 8. melléklet</t>
  </si>
  <si>
    <t>Kimutatás az önkormányzat által nyújtott közvetett támogatásokról (adatok Ft-ban)</t>
  </si>
  <si>
    <t xml:space="preserve">                             Költségvetési mérleg közgazdasági tagolásban (adatok Ft-ban)</t>
  </si>
  <si>
    <t xml:space="preserve"> - EFOP - 1.5.2. -16 Projekt</t>
  </si>
  <si>
    <t>082091</t>
  </si>
  <si>
    <t>Közművelődés-közösségi és társadalmi részvétel fejlesztés (EFOP)</t>
  </si>
  <si>
    <t>Önk. Funkcióra nem sorolható bevételei áht-on kívülről</t>
  </si>
  <si>
    <t>Összesen eredeti eir.:</t>
  </si>
  <si>
    <t>I. Módosítás összesen</t>
  </si>
  <si>
    <t>Működési eredeti eir:</t>
  </si>
  <si>
    <t>I. Módosítás működési</t>
  </si>
  <si>
    <t>Felhalmozási eredeti eir:</t>
  </si>
  <si>
    <t>I. Módosítás felhalmozási</t>
  </si>
  <si>
    <t>Összesen eredeti eir:</t>
  </si>
  <si>
    <t>Bevételek 2018. évi I. módosítás</t>
  </si>
  <si>
    <t>Kiadások 2018. évi I. módosítás</t>
  </si>
  <si>
    <t>2018. évi I. módosított előirányzat</t>
  </si>
  <si>
    <t>2018. évi erdeti eir. Összesen</t>
  </si>
  <si>
    <r>
      <t xml:space="preserve">2018. évi önkormányzati hozzájárulások EU-s projektekhez, és több éves kihatással járó döntései - </t>
    </r>
    <r>
      <rPr>
        <b/>
        <u val="single"/>
        <sz val="12"/>
        <color indexed="8"/>
        <rFont val="Garamond"/>
        <family val="1"/>
      </rPr>
      <t>I. módosítás</t>
    </r>
  </si>
  <si>
    <t>2018 I. Módosítás</t>
  </si>
  <si>
    <t>Zártkerti besorolású földrészletek mezőgazdasági hasznosítását segítő, infrastrukturális hátterét biztosító fejlesztések támogatása</t>
  </si>
  <si>
    <t>B6</t>
  </si>
  <si>
    <t>042120</t>
  </si>
  <si>
    <t>Mezőgazdasági támogatások</t>
  </si>
  <si>
    <t>072111</t>
  </si>
  <si>
    <t>Háziorvosi alapellátás</t>
  </si>
  <si>
    <t>072312</t>
  </si>
  <si>
    <t>Fogorvosi ügyeleti ellátás</t>
  </si>
  <si>
    <t>082092</t>
  </si>
  <si>
    <t>082093</t>
  </si>
  <si>
    <t>Közművelődés-hagyományos közösségi kulturális értékek gondozása</t>
  </si>
  <si>
    <t>Közművelődés-egész életre kiterjedő tanulás, amatőr művészetek</t>
  </si>
  <si>
    <t>Normatív jutalmak</t>
  </si>
  <si>
    <t>Foglalkoztatottak egyéb személyi juttatásai</t>
  </si>
  <si>
    <t>Munkavégzésre irányuló egyéb jogviszonyban nem saját foglalkoztatottnak fizetett juttatások</t>
  </si>
  <si>
    <t>Elvonások és befizetések</t>
  </si>
  <si>
    <t xml:space="preserve"> - 2017. évi beszámolóhoz kapcsolódó szoc. ágazati pótlék  visszautalása</t>
  </si>
  <si>
    <r>
      <t xml:space="preserve"> - K</t>
    </r>
    <r>
      <rPr>
        <sz val="12"/>
        <rFont val="Garamond"/>
        <family val="1"/>
      </rPr>
      <t>árenyhítési hozzájárulás (gyümölcsös)</t>
    </r>
  </si>
  <si>
    <t>Működési célú visszatérítendő támogatások, kölcsönök nyújtása államháztartáson kívülre</t>
  </si>
  <si>
    <t xml:space="preserve"> - Faluért Alapítvány támogatása (GINOP projekt)</t>
  </si>
  <si>
    <t>Meglévő részesedések növeléséhez kapcsolódó kiadások</t>
  </si>
  <si>
    <t>Felújítási célú előzetesen felszámított általános forgalmi adó</t>
  </si>
  <si>
    <t>K7</t>
  </si>
  <si>
    <t>I. Módosított előirányzat mindösszesen</t>
  </si>
  <si>
    <r>
      <rPr>
        <b/>
        <sz val="11"/>
        <rFont val="Garamond"/>
        <family val="1"/>
      </rPr>
      <t>Székhely</t>
    </r>
    <r>
      <rPr>
        <sz val="11"/>
        <rFont val="Garamond"/>
        <family val="1"/>
      </rPr>
      <t xml:space="preserve"> Hivatal I. Módosított előirányzata</t>
    </r>
  </si>
  <si>
    <r>
      <rPr>
        <b/>
        <sz val="11"/>
        <rFont val="Garamond"/>
        <family val="1"/>
      </rPr>
      <t>Alsónemesapáti</t>
    </r>
    <r>
      <rPr>
        <sz val="11"/>
        <rFont val="Garamond"/>
        <family val="1"/>
      </rPr>
      <t xml:space="preserve"> Kirendeltség I. Módosított előirányzata</t>
    </r>
  </si>
  <si>
    <r>
      <rPr>
        <b/>
        <sz val="11"/>
        <rFont val="Garamond"/>
        <family val="1"/>
      </rPr>
      <t>Kisbucsai</t>
    </r>
    <r>
      <rPr>
        <sz val="11"/>
        <rFont val="Garamond"/>
        <family val="1"/>
      </rPr>
      <t xml:space="preserve"> Kirendeltség I. Módosított előirányzata</t>
    </r>
  </si>
  <si>
    <t>1. Működési célú támogatások államházt.bel.</t>
  </si>
  <si>
    <t>2. Működési bevételek</t>
  </si>
  <si>
    <t>3 Finanszírozási bevételek</t>
  </si>
  <si>
    <r>
      <t xml:space="preserve">3.1. Központi, irányító szervi támogatás </t>
    </r>
    <r>
      <rPr>
        <b/>
        <sz val="11"/>
        <rFont val="Garamond"/>
        <family val="1"/>
      </rPr>
      <t>ÁLLAMI NORMATÍVA</t>
    </r>
  </si>
  <si>
    <r>
      <t xml:space="preserve">4.1. Központi, irányító szervi támogatás </t>
    </r>
    <r>
      <rPr>
        <b/>
        <sz val="11"/>
        <rFont val="Garamond"/>
        <family val="1"/>
      </rPr>
      <t>(Kispáli Község Önkormányzatának hozzájárulása)</t>
    </r>
  </si>
  <si>
    <r>
      <t xml:space="preserve">4.2. Központi, irányító szervi támogatás </t>
    </r>
    <r>
      <rPr>
        <b/>
        <sz val="11"/>
        <rFont val="Garamond"/>
        <family val="1"/>
      </rPr>
      <t>(Nagypáli Község Önkormányzatának hozzájárulása)</t>
    </r>
  </si>
  <si>
    <r>
      <t xml:space="preserve">4.3. Központi, irányító szervi támogatás </t>
    </r>
    <r>
      <rPr>
        <b/>
        <sz val="11"/>
        <rFont val="Garamond"/>
        <family val="1"/>
      </rPr>
      <t>(Pethőhenye Község Önkormányzatának hozzájárulása)</t>
    </r>
  </si>
  <si>
    <r>
      <t xml:space="preserve">4.4. Központi, irányító szervi támogatás </t>
    </r>
    <r>
      <rPr>
        <b/>
        <sz val="11"/>
        <rFont val="Garamond"/>
        <family val="1"/>
      </rPr>
      <t>(Gősfa Község Önkormányzatának hozzájárulása)</t>
    </r>
  </si>
  <si>
    <r>
      <t xml:space="preserve">4.5. Központi, irányító szervi támogatás </t>
    </r>
    <r>
      <rPr>
        <b/>
        <sz val="11"/>
        <rFont val="Garamond"/>
        <family val="1"/>
      </rPr>
      <t>(Vasboldogasszony Község Önkormányzatának hozzájárulása)</t>
    </r>
  </si>
  <si>
    <r>
      <t xml:space="preserve">4.6. Központi, irányító szervi támogatás </t>
    </r>
    <r>
      <rPr>
        <b/>
        <sz val="11"/>
        <rFont val="Garamond"/>
        <family val="1"/>
      </rPr>
      <t>(Nagypáli Község Önkormányzatának hozzájárulása nyelvpótlékhoz)</t>
    </r>
  </si>
  <si>
    <r>
      <t>4.7.Központi, irányító szervi támogatás (</t>
    </r>
    <r>
      <rPr>
        <b/>
        <sz val="11"/>
        <rFont val="Garamond"/>
        <family val="1"/>
      </rPr>
      <t xml:space="preserve">Nemesapáti, Alsónemesapáti Községek Önkormányzatának hozzájárulása </t>
    </r>
    <r>
      <rPr>
        <sz val="11"/>
        <rFont val="Garamond"/>
        <family val="1"/>
      </rPr>
      <t>a Hivatal működéséhez)</t>
    </r>
  </si>
  <si>
    <r>
      <t>4.8.Központi, irányító szervi támogatás (</t>
    </r>
    <r>
      <rPr>
        <b/>
        <sz val="11"/>
        <rFont val="Garamond"/>
        <family val="1"/>
      </rPr>
      <t>Kisbucsa, Nemeshetés Községek Önkormányzatának hozzájárulása</t>
    </r>
    <r>
      <rPr>
        <sz val="11"/>
        <rFont val="Garamond"/>
        <family val="1"/>
      </rPr>
      <t xml:space="preserve"> a Hivatal működéséhez)</t>
    </r>
  </si>
  <si>
    <t>5. Előző évi maradvány igénybevétele</t>
  </si>
  <si>
    <t>5. Beruházások</t>
  </si>
  <si>
    <t>Előző évek pénzmaradványának igénybevétele utáni többlet / hiány</t>
  </si>
  <si>
    <t>Összesen I. módosítás</t>
  </si>
  <si>
    <t>I. Módosítás</t>
  </si>
  <si>
    <t>Eredeti ei.</t>
  </si>
  <si>
    <t>I. Negyedév</t>
  </si>
  <si>
    <t>I. negyedév I. mód.</t>
  </si>
  <si>
    <t>II. Negyedév</t>
  </si>
  <si>
    <t>II. negyedév I. mód.</t>
  </si>
  <si>
    <t>III. Negyedév</t>
  </si>
  <si>
    <t>III. negyedév I. mód.</t>
  </si>
  <si>
    <t>IV. Negyedév</t>
  </si>
  <si>
    <t>IV. negyedév I. mód.</t>
  </si>
  <si>
    <t>Összesen I. mód.</t>
  </si>
  <si>
    <t>B5</t>
  </si>
  <si>
    <t>B7</t>
  </si>
  <si>
    <t>Felhalmozási célú átvett pénzeszközök</t>
  </si>
  <si>
    <t>K8</t>
  </si>
  <si>
    <t>Egyéb felhalmozási célú kiadások</t>
  </si>
  <si>
    <t>Fennmaradó összeg I. módosítás</t>
  </si>
  <si>
    <t>Összesen I. módosított eir.</t>
  </si>
  <si>
    <t>Felhalmozási  célú átvett pénzeszközök            B7</t>
  </si>
  <si>
    <r>
      <t>6 Jegyzői bérhez hozzájárulás (</t>
    </r>
    <r>
      <rPr>
        <b/>
        <sz val="11"/>
        <rFont val="Garamond"/>
        <family val="1"/>
      </rPr>
      <t>Alsónemesapáti</t>
    </r>
    <r>
      <rPr>
        <sz val="11"/>
        <rFont val="Garamond"/>
        <family val="1"/>
      </rPr>
      <t xml:space="preserve"> Kirendeltség részéről)</t>
    </r>
  </si>
  <si>
    <r>
      <t>6 Jegyzői bérhez hozzájárulás (</t>
    </r>
    <r>
      <rPr>
        <b/>
        <sz val="11"/>
        <rFont val="Garamond"/>
        <family val="1"/>
      </rPr>
      <t>Kisbucsai</t>
    </r>
    <r>
      <rPr>
        <sz val="11"/>
        <rFont val="Garamond"/>
        <family val="1"/>
      </rPr>
      <t xml:space="preserve"> Kirendeltség részéről)</t>
    </r>
  </si>
  <si>
    <t xml:space="preserve"> - Kulturális tapasztalatcsere Alsóvereckével</t>
  </si>
  <si>
    <t xml:space="preserve"> - Európai Mobilitási Hét és Autómentes Nap támogatása</t>
  </si>
  <si>
    <t xml:space="preserve"> - Testvértelepülési együttműködés megvalósítása Alsóvereckén</t>
  </si>
  <si>
    <t xml:space="preserve"> - Gősfa, Kispáli, Nagypáli, Pethőhenye, Vasboldogasszony hozzájárulása a Hivatal finanszírozáshoz</t>
  </si>
  <si>
    <r>
      <t xml:space="preserve">Nagypáli Község Önkormányzatának </t>
    </r>
    <r>
      <rPr>
        <b/>
        <u val="single"/>
        <sz val="12"/>
        <rFont val="Garamond"/>
        <family val="1"/>
      </rPr>
      <t>2018. évi I. módosított</t>
    </r>
    <r>
      <rPr>
        <b/>
        <sz val="12"/>
        <rFont val="Garamond"/>
        <family val="1"/>
      </rPr>
      <t xml:space="preserve"> bevételi működési és felhalmozási cél szerinti bontásban (adatok Ft-ban)   1. melléklet</t>
    </r>
  </si>
  <si>
    <r>
      <t xml:space="preserve">Nagypáli Község Önkormányzatánakt </t>
    </r>
    <r>
      <rPr>
        <b/>
        <u val="single"/>
        <sz val="12"/>
        <rFont val="Garamond"/>
        <family val="1"/>
      </rPr>
      <t>2018. évi  I. módosított</t>
    </r>
    <r>
      <rPr>
        <b/>
        <sz val="12"/>
        <rFont val="Garamond"/>
        <family val="1"/>
      </rPr>
      <t xml:space="preserve"> költségvetési kiadásai működési és felhalmozási cél szerinti bontásban és létszám előirányzata  (adatok Ft-ban) -2. melléklet</t>
    </r>
  </si>
  <si>
    <t xml:space="preserve">                                                                                 ( Adatok Ft- ban ) </t>
  </si>
  <si>
    <r>
      <t xml:space="preserve">Helyi önkormányzat 2018. évi bevételei és kiadásai kormányzati funkciók szerinti bontásban- </t>
    </r>
    <r>
      <rPr>
        <b/>
        <u val="single"/>
        <sz val="12"/>
        <color indexed="8"/>
        <rFont val="Garamond"/>
        <family val="1"/>
      </rPr>
      <t xml:space="preserve">I. Módosítás </t>
    </r>
    <r>
      <rPr>
        <b/>
        <sz val="12"/>
        <color indexed="8"/>
        <rFont val="Garamond"/>
        <family val="1"/>
      </rPr>
      <t>(adatok Ft-ban)- 4. melléklet</t>
    </r>
  </si>
  <si>
    <t>2018. évi várható bevétel - I. módosítás    (Ft)</t>
  </si>
  <si>
    <t>2018. évi várható bevétel (Ft)</t>
  </si>
  <si>
    <t>2018. évi várható kiadás (Ft)</t>
  </si>
  <si>
    <t>2018. évi várható kiadás I. módosítás  (Ft)</t>
  </si>
  <si>
    <r>
      <t xml:space="preserve">Előirányzat-felhasználási ütemterv, finanszírozási ütemterv </t>
    </r>
    <r>
      <rPr>
        <b/>
        <u val="single"/>
        <sz val="12"/>
        <rFont val="Garamond"/>
        <family val="1"/>
      </rPr>
      <t>2018. évi I. módosítás</t>
    </r>
  </si>
  <si>
    <t xml:space="preserve"> - Bursa Hungarica Ösztöndíj</t>
  </si>
  <si>
    <t xml:space="preserve"> - Nagypáli 073. hrsz-ú, 7283 m2 területű, kivett, saját használatú út ingatlannyilvántartási megjelölésű, külterületi út ingatlan vétele</t>
  </si>
  <si>
    <t xml:space="preserve"> - Zalavíz Zrt. (Szennyvíz számla nettó részének visszautalása Zalavíz részére)</t>
  </si>
  <si>
    <t xml:space="preserve">2018. évi I. Módosított eir. Működési </t>
  </si>
  <si>
    <t xml:space="preserve">2018. évi I. Módosított eir. Felhalmozási </t>
  </si>
  <si>
    <t>2018. évi I. Módosított eir. Összesen</t>
  </si>
  <si>
    <t>052010</t>
  </si>
  <si>
    <t>Szennyvízgazdálkodás igazgatása</t>
  </si>
  <si>
    <t>063010</t>
  </si>
  <si>
    <t>Vízügy igazgatása</t>
  </si>
  <si>
    <t>082042</t>
  </si>
  <si>
    <t>Könyvtári állomány gyarapítása, nyilvántartása</t>
  </si>
  <si>
    <t>082044</t>
  </si>
  <si>
    <t>Könyvtári szolgáltatások</t>
  </si>
  <si>
    <t>086020</t>
  </si>
  <si>
    <t>Helyi, térségi, közösségi tér biztosítása, működtetése</t>
  </si>
  <si>
    <t>042130</t>
  </si>
  <si>
    <t>Növénytermesztés, állattenyésztés és kapcsolódó szolgáltatások</t>
  </si>
  <si>
    <t>086010</t>
  </si>
  <si>
    <t>Határon túli magyarok egyéb támogatásai</t>
  </si>
  <si>
    <t>056010</t>
  </si>
  <si>
    <t>Komplex környezetvédelmi programok támogatása</t>
  </si>
  <si>
    <t xml:space="preserve"> - Nagypáli Fejlesztési Övezet Nonprofit Kft.  - 5 projekt megvalósítására átadott pénzeszköz - Gyümölcsfeldolgozó (TTT, ÉNY-i)</t>
  </si>
  <si>
    <t xml:space="preserve"> - Európai Moblitási Hét 2016. évi Autómentes Nap </t>
  </si>
  <si>
    <t>Felhalmozási célú támogatások államháztartáson belülről                                                               B2</t>
  </si>
  <si>
    <t>Immateriális javak beszerzése, létesítése (NETTÓ)</t>
  </si>
  <si>
    <t xml:space="preserve"> - Település Arculati Kézikönyv és Település-képvédelmi rendele (NETTÓ)</t>
  </si>
  <si>
    <t>Ingatlanok beszerzése, létesítése (NETTÓ)</t>
  </si>
  <si>
    <t xml:space="preserve"> - Nagypáli 203/2. hrsz.-ú "Lakóház, udvar, gazdasági épület" belterületi ingatlan vásárlása</t>
  </si>
  <si>
    <t xml:space="preserve"> - Nagypáli 024/20. hrsz.-ú ingatlanon Vásártér kialakítása (NETTÓ)</t>
  </si>
  <si>
    <t xml:space="preserve"> - Zártkerti besorolású földrészletek mezőgazdasági hasznosítását segítő, infrastrukturális hátterét biztosító fejlesztések támogatása (NETTÓ)</t>
  </si>
  <si>
    <t xml:space="preserve"> - Nagypáli 03/2. hrsz--ú ingatlanhoz vasanyag beszerzés</t>
  </si>
  <si>
    <t>Tárgyi eszközök beszerzése, létesítése  (NETTÓ)</t>
  </si>
  <si>
    <t xml:space="preserve"> - EFOP 1.5.2. projekt egyéb tárgyi eszközök beszerzése (NETTÓ)</t>
  </si>
  <si>
    <t xml:space="preserve"> - LED reklámtábla EFOP 1.5.2-16-2017-00031 (NETTÓ)</t>
  </si>
  <si>
    <t xml:space="preserve"> - Laptop EFOP 1.5.2-16-2017-00031 pályázathoz (NETTÓ)</t>
  </si>
  <si>
    <t xml:space="preserve"> - Projekttábla készítés EFOP 1.5.2-16-2017-00031 (NETTÓ)</t>
  </si>
  <si>
    <t xml:space="preserve"> - EGYÉB tárgyi eszközök beszerzése, létesítése (NETTÓ)</t>
  </si>
  <si>
    <t xml:space="preserve"> - ASP pályázathoz tartozó kiadások szerződés szerint </t>
  </si>
  <si>
    <t xml:space="preserve"> - Biogas fejlesztő kiegészítő egységei (1,5 KW biogáz generáto</t>
  </si>
  <si>
    <t xml:space="preserve"> - Biogas egység és segédberendezései (Mobil membrán Fermentor </t>
  </si>
  <si>
    <t xml:space="preserve"> - Elektromos tűzhely</t>
  </si>
  <si>
    <t xml:space="preserve"> -Vágógép, irodaszer</t>
  </si>
  <si>
    <t xml:space="preserve"> -Vezeték nélküli kamera</t>
  </si>
  <si>
    <t xml:space="preserve"> -Keringető szivattyú (kazán)</t>
  </si>
  <si>
    <t xml:space="preserve"> -Konyha bútor készítés és szerelés (Turisztikai központ)</t>
  </si>
  <si>
    <t xml:space="preserve">  - Samsung /SM-A600 Black/Galaxy telefon</t>
  </si>
  <si>
    <t xml:space="preserve"> - LED panel</t>
  </si>
  <si>
    <t xml:space="preserve"> - Einhell TE-JS 100 beszúrófűrész</t>
  </si>
  <si>
    <t xml:space="preserve"> - Irodai szék</t>
  </si>
  <si>
    <t xml:space="preserve"> - Szivattyú (Ökocentrum)</t>
  </si>
  <si>
    <t xml:space="preserve"> - 1 db kerti asztal és 4 db szék</t>
  </si>
  <si>
    <t xml:space="preserve"> - Nyomtató - Epson WorkForce (Orvosi rendelő)</t>
  </si>
  <si>
    <t xml:space="preserve"> - IKSZT telefon (részletfizetésre)</t>
  </si>
  <si>
    <t>Részesedések beszerzése</t>
  </si>
  <si>
    <t xml:space="preserve"> - MRM Nonprofit Kft. Cégtulajdon vásárlás</t>
  </si>
  <si>
    <t xml:space="preserve"> - MRM Nonprofit Kft. Jegyzett tőke emelés</t>
  </si>
  <si>
    <t>Ingatlanok felújítása (NETTÓ)</t>
  </si>
  <si>
    <t xml:space="preserve"> - Tetőablak + burkolókeret (IKSZT tetőtér)</t>
  </si>
  <si>
    <t xml:space="preserve"> - Bolt felújítása</t>
  </si>
  <si>
    <t xml:space="preserve"> - Turisztikai Központ felújítása (Parketta)</t>
  </si>
  <si>
    <t xml:space="preserve"> - Nagypáli, Petőfi Sándor utca 186/3. hrsz padka rendezés, fol</t>
  </si>
  <si>
    <t xml:space="preserve"> - VP 6-7.2.1-7.4.1.2-16 Külterületi helyi közutak fejlesztése (NETTÓ)</t>
  </si>
  <si>
    <t>2019. évben várható bevétel</t>
  </si>
  <si>
    <t>Nagypáli Közös Önkormányzati Hivatal  2018. évi bevételei és kiadásai (ÖSSZETOLT  adatok Ft-ban) I. MÓDOSÍTOTT ELŐIRÁNYZAT MINDÖSSZESEN                                                        3. melléklet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</si>
</sst>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[$-40E]yyyy\.\ mmmm\ d\."/>
    <numFmt numFmtId="175" formatCode="_-* #,##0\ _F_t_-;\-* #,##0\ _F_t_-;_-* &quot;-&quot;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###\ ###\ ###\ ###\ ##0.00"/>
  </numFmts>
  <fonts count="78">
    <font>
      <sz val="11"/>
      <color indexed="8"/>
      <name val="Calibri"/>
      <family val="2"/>
    </font>
    <font>
      <sz val="10"/>
      <name val="Arial CE"/>
      <family val="0"/>
    </font>
    <font>
      <sz val="12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name val="Arial CE"/>
      <family val="2"/>
    </font>
    <font>
      <sz val="24"/>
      <name val="Arial CE"/>
      <family val="2"/>
    </font>
    <font>
      <sz val="26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sz val="11"/>
      <name val="Arial"/>
      <family val="2"/>
    </font>
    <font>
      <b/>
      <sz val="12"/>
      <name val="Garamond"/>
      <family val="1"/>
    </font>
    <font>
      <b/>
      <i/>
      <sz val="12"/>
      <name val="Garamond"/>
      <family val="1"/>
    </font>
    <font>
      <sz val="12"/>
      <name val="Garamond"/>
      <family val="1"/>
    </font>
    <font>
      <sz val="12"/>
      <color indexed="8"/>
      <name val="Garamond"/>
      <family val="1"/>
    </font>
    <font>
      <b/>
      <i/>
      <u val="single"/>
      <sz val="12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b/>
      <sz val="12"/>
      <color indexed="8"/>
      <name val="Garamond"/>
      <family val="1"/>
    </font>
    <font>
      <b/>
      <u val="single"/>
      <sz val="12"/>
      <color indexed="8"/>
      <name val="Garamond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i/>
      <sz val="11"/>
      <color indexed="8"/>
      <name val="Garamond"/>
      <family val="1"/>
    </font>
    <font>
      <i/>
      <sz val="12"/>
      <name val="Garamond"/>
      <family val="1"/>
    </font>
    <font>
      <b/>
      <sz val="10"/>
      <name val="Arial CE"/>
      <family val="0"/>
    </font>
    <font>
      <b/>
      <u val="single"/>
      <sz val="12"/>
      <name val="Garamond"/>
      <family val="1"/>
    </font>
    <font>
      <b/>
      <u val="single"/>
      <sz val="11"/>
      <color indexed="8"/>
      <name val="Garamond"/>
      <family val="1"/>
    </font>
    <font>
      <b/>
      <sz val="10"/>
      <name val="Garamond"/>
      <family val="1"/>
    </font>
    <font>
      <i/>
      <sz val="11"/>
      <color indexed="8"/>
      <name val="Calibri"/>
      <family val="2"/>
    </font>
    <font>
      <i/>
      <sz val="12"/>
      <color indexed="8"/>
      <name val="Garamond"/>
      <family val="1"/>
    </font>
    <font>
      <b/>
      <sz val="12"/>
      <color indexed="10"/>
      <name val="Garamond"/>
      <family val="1"/>
    </font>
    <font>
      <sz val="12"/>
      <color indexed="10"/>
      <name val="Garamond"/>
      <family val="1"/>
    </font>
    <font>
      <i/>
      <u val="single"/>
      <sz val="12"/>
      <color indexed="10"/>
      <name val="Garamond"/>
      <family val="1"/>
    </font>
    <font>
      <b/>
      <i/>
      <sz val="12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Garamond"/>
      <family val="1"/>
    </font>
    <font>
      <sz val="12"/>
      <color rgb="FFFF0000"/>
      <name val="Garamond"/>
      <family val="1"/>
    </font>
    <font>
      <i/>
      <u val="single"/>
      <sz val="12"/>
      <color rgb="FFFF0000"/>
      <name val="Garamond"/>
      <family val="1"/>
    </font>
    <font>
      <b/>
      <i/>
      <sz val="12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2"/>
      <color rgb="FF000000"/>
      <name val="Garamond"/>
      <family val="1"/>
    </font>
    <font>
      <i/>
      <sz val="12"/>
      <color rgb="FF000000"/>
      <name val="Garamond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4" fillId="38" borderId="1" applyNumberFormat="0" applyAlignment="0" applyProtection="0"/>
    <xf numFmtId="0" fontId="5" fillId="39" borderId="2" applyNumberFormat="0" applyAlignment="0" applyProtection="0"/>
    <xf numFmtId="0" fontId="6" fillId="40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41" borderId="7" applyNumberFormat="0" applyAlignment="0" applyProtection="0"/>
    <xf numFmtId="0" fontId="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12" fillId="13" borderId="2" applyNumberFormat="0" applyAlignment="0" applyProtection="0"/>
    <xf numFmtId="0" fontId="0" fillId="42" borderId="12" applyNumberFormat="0" applyFont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62" fillId="49" borderId="0" applyNumberFormat="0" applyBorder="0" applyAlignment="0" applyProtection="0"/>
    <xf numFmtId="0" fontId="63" fillId="50" borderId="13" applyNumberFormat="0" applyAlignment="0" applyProtection="0"/>
    <xf numFmtId="0" fontId="13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14" fillId="5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5" applyNumberFormat="0" applyFont="0" applyAlignment="0" applyProtection="0"/>
    <xf numFmtId="0" fontId="15" fillId="39" borderId="16" applyNumberFormat="0" applyAlignment="0" applyProtection="0"/>
    <xf numFmtId="0" fontId="66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53" borderId="0" applyNumberFormat="0" applyBorder="0" applyAlignment="0" applyProtection="0"/>
    <xf numFmtId="0" fontId="68" fillId="54" borderId="0" applyNumberFormat="0" applyBorder="0" applyAlignment="0" applyProtection="0"/>
    <xf numFmtId="0" fontId="69" fillId="50" borderId="1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618">
    <xf numFmtId="0" fontId="0" fillId="0" borderId="0" xfId="0" applyAlignment="1">
      <alignment/>
    </xf>
    <xf numFmtId="0" fontId="2" fillId="0" borderId="0" xfId="91" applyFont="1">
      <alignment/>
      <protection/>
    </xf>
    <xf numFmtId="0" fontId="1" fillId="0" borderId="0" xfId="91">
      <alignment/>
      <protection/>
    </xf>
    <xf numFmtId="3" fontId="1" fillId="0" borderId="0" xfId="91" applyNumberFormat="1">
      <alignment/>
      <protection/>
    </xf>
    <xf numFmtId="0" fontId="25" fillId="0" borderId="0" xfId="91" applyFont="1">
      <alignment/>
      <protection/>
    </xf>
    <xf numFmtId="0" fontId="25" fillId="0" borderId="0" xfId="91" applyFont="1" applyBorder="1">
      <alignment/>
      <protection/>
    </xf>
    <xf numFmtId="0" fontId="2" fillId="0" borderId="0" xfId="91" applyFont="1">
      <alignment/>
      <protection/>
    </xf>
    <xf numFmtId="0" fontId="1" fillId="0" borderId="0" xfId="91" applyAlignment="1">
      <alignment horizontal="center"/>
      <protection/>
    </xf>
    <xf numFmtId="0" fontId="26" fillId="0" borderId="19" xfId="91" applyFont="1" applyFill="1" applyBorder="1">
      <alignment/>
      <protection/>
    </xf>
    <xf numFmtId="0" fontId="26" fillId="0" borderId="20" xfId="91" applyFont="1" applyFill="1" applyBorder="1">
      <alignment/>
      <protection/>
    </xf>
    <xf numFmtId="3" fontId="26" fillId="0" borderId="20" xfId="91" applyNumberFormat="1" applyFont="1" applyFill="1" applyBorder="1">
      <alignment/>
      <protection/>
    </xf>
    <xf numFmtId="0" fontId="28" fillId="0" borderId="21" xfId="91" applyFont="1" applyFill="1" applyBorder="1">
      <alignment/>
      <protection/>
    </xf>
    <xf numFmtId="0" fontId="28" fillId="0" borderId="22" xfId="91" applyFont="1" applyFill="1" applyBorder="1">
      <alignment/>
      <protection/>
    </xf>
    <xf numFmtId="0" fontId="28" fillId="0" borderId="22" xfId="91" applyFont="1" applyFill="1" applyBorder="1" applyAlignment="1">
      <alignment horizontal="right"/>
      <protection/>
    </xf>
    <xf numFmtId="0" fontId="33" fillId="0" borderId="23" xfId="91" applyFont="1" applyFill="1" applyBorder="1" applyAlignment="1">
      <alignment wrapText="1"/>
      <protection/>
    </xf>
    <xf numFmtId="0" fontId="28" fillId="0" borderId="24" xfId="91" applyFont="1" applyFill="1" applyBorder="1">
      <alignment/>
      <protection/>
    </xf>
    <xf numFmtId="0" fontId="28" fillId="0" borderId="24" xfId="91" applyFont="1" applyFill="1" applyBorder="1" applyAlignment="1">
      <alignment horizontal="right"/>
      <protection/>
    </xf>
    <xf numFmtId="3" fontId="26" fillId="0" borderId="25" xfId="91" applyNumberFormat="1" applyFont="1" applyFill="1" applyBorder="1">
      <alignment/>
      <protection/>
    </xf>
    <xf numFmtId="3" fontId="28" fillId="0" borderId="26" xfId="91" applyNumberFormat="1" applyFont="1" applyFill="1" applyBorder="1" applyAlignment="1">
      <alignment horizontal="left"/>
      <protection/>
    </xf>
    <xf numFmtId="0" fontId="33" fillId="0" borderId="26" xfId="91" applyFont="1" applyFill="1" applyBorder="1" applyAlignment="1">
      <alignment horizontal="center" vertical="center" wrapText="1"/>
      <protection/>
    </xf>
    <xf numFmtId="3" fontId="33" fillId="0" borderId="26" xfId="91" applyNumberFormat="1" applyFont="1" applyFill="1" applyBorder="1" applyAlignment="1">
      <alignment horizontal="right" vertical="center" wrapText="1"/>
      <protection/>
    </xf>
    <xf numFmtId="3" fontId="35" fillId="0" borderId="26" xfId="91" applyNumberFormat="1" applyFont="1" applyFill="1" applyBorder="1" applyAlignment="1">
      <alignment horizontal="right" vertical="center" wrapText="1"/>
      <protection/>
    </xf>
    <xf numFmtId="3" fontId="33" fillId="0" borderId="25" xfId="91" applyNumberFormat="1" applyFont="1" applyFill="1" applyBorder="1" applyAlignment="1">
      <alignment horizontal="right" vertical="center" wrapText="1"/>
      <protection/>
    </xf>
    <xf numFmtId="0" fontId="35" fillId="0" borderId="27" xfId="91" applyFont="1" applyFill="1" applyBorder="1">
      <alignment/>
      <protection/>
    </xf>
    <xf numFmtId="3" fontId="33" fillId="0" borderId="22" xfId="91" applyNumberFormat="1" applyFont="1" applyFill="1" applyBorder="1" applyAlignment="1">
      <alignment horizontal="right"/>
      <protection/>
    </xf>
    <xf numFmtId="3" fontId="33" fillId="0" borderId="26" xfId="91" applyNumberFormat="1" applyFont="1" applyFill="1" applyBorder="1" applyAlignment="1">
      <alignment horizontal="right"/>
      <protection/>
    </xf>
    <xf numFmtId="0" fontId="31" fillId="0" borderId="0" xfId="95" applyFont="1">
      <alignment/>
      <protection/>
    </xf>
    <xf numFmtId="49" fontId="29" fillId="0" borderId="28" xfId="95" applyNumberFormat="1" applyFont="1" applyBorder="1" applyAlignment="1">
      <alignment wrapText="1"/>
      <protection/>
    </xf>
    <xf numFmtId="0" fontId="29" fillId="0" borderId="26" xfId="95" applyFont="1" applyBorder="1" applyAlignment="1">
      <alignment wrapText="1"/>
      <protection/>
    </xf>
    <xf numFmtId="3" fontId="29" fillId="0" borderId="26" xfId="95" applyNumberFormat="1" applyFont="1" applyBorder="1" applyAlignment="1">
      <alignment horizontal="right" wrapText="1"/>
      <protection/>
    </xf>
    <xf numFmtId="49" fontId="29" fillId="0" borderId="28" xfId="95" applyNumberFormat="1" applyFont="1" applyBorder="1">
      <alignment/>
      <protection/>
    </xf>
    <xf numFmtId="3" fontId="29" fillId="0" borderId="26" xfId="95" applyNumberFormat="1" applyFont="1" applyBorder="1" applyAlignment="1">
      <alignment wrapText="1"/>
      <protection/>
    </xf>
    <xf numFmtId="0" fontId="36" fillId="0" borderId="26" xfId="95" applyFont="1" applyBorder="1" applyAlignment="1">
      <alignment wrapText="1"/>
      <protection/>
    </xf>
    <xf numFmtId="3" fontId="36" fillId="0" borderId="29" xfId="95" applyNumberFormat="1" applyFont="1" applyBorder="1" applyAlignment="1">
      <alignment horizontal="right" wrapText="1"/>
      <protection/>
    </xf>
    <xf numFmtId="0" fontId="32" fillId="0" borderId="26" xfId="91" applyFont="1" applyBorder="1" applyAlignment="1">
      <alignment horizontal="center" vertical="center" wrapText="1"/>
      <protection/>
    </xf>
    <xf numFmtId="0" fontId="31" fillId="0" borderId="26" xfId="91" applyFont="1" applyBorder="1">
      <alignment/>
      <protection/>
    </xf>
    <xf numFmtId="3" fontId="31" fillId="0" borderId="26" xfId="91" applyNumberFormat="1" applyFont="1" applyBorder="1" applyAlignment="1">
      <alignment horizontal="center"/>
      <protection/>
    </xf>
    <xf numFmtId="0" fontId="31" fillId="0" borderId="26" xfId="91" applyFont="1" applyBorder="1" applyAlignment="1">
      <alignment wrapText="1"/>
      <protection/>
    </xf>
    <xf numFmtId="0" fontId="32" fillId="0" borderId="26" xfId="91" applyFont="1" applyBorder="1">
      <alignment/>
      <protection/>
    </xf>
    <xf numFmtId="3" fontId="32" fillId="0" borderId="26" xfId="91" applyNumberFormat="1" applyFont="1" applyBorder="1" applyAlignment="1">
      <alignment horizontal="center"/>
      <protection/>
    </xf>
    <xf numFmtId="0" fontId="31" fillId="0" borderId="0" xfId="94" applyFont="1" applyFill="1">
      <alignment/>
      <protection/>
    </xf>
    <xf numFmtId="0" fontId="36" fillId="0" borderId="27" xfId="94" applyFont="1" applyFill="1" applyBorder="1" applyAlignment="1">
      <alignment horizontal="center" wrapText="1"/>
      <protection/>
    </xf>
    <xf numFmtId="0" fontId="36" fillId="0" borderId="29" xfId="94" applyFont="1" applyFill="1" applyBorder="1" applyAlignment="1">
      <alignment horizontal="center" wrapText="1"/>
      <protection/>
    </xf>
    <xf numFmtId="0" fontId="36" fillId="0" borderId="30" xfId="94" applyFont="1" applyFill="1" applyBorder="1" applyAlignment="1">
      <alignment horizontal="center" wrapText="1"/>
      <protection/>
    </xf>
    <xf numFmtId="0" fontId="36" fillId="0" borderId="31" xfId="94" applyFont="1" applyFill="1" applyBorder="1" applyAlignment="1">
      <alignment horizontal="center" wrapText="1"/>
      <protection/>
    </xf>
    <xf numFmtId="0" fontId="29" fillId="0" borderId="21" xfId="94" applyFont="1" applyFill="1" applyBorder="1" applyAlignment="1">
      <alignment wrapText="1"/>
      <protection/>
    </xf>
    <xf numFmtId="3" fontId="29" fillId="0" borderId="22" xfId="94" applyNumberFormat="1" applyFont="1" applyFill="1" applyBorder="1" applyAlignment="1">
      <alignment wrapText="1"/>
      <protection/>
    </xf>
    <xf numFmtId="3" fontId="29" fillId="0" borderId="32" xfId="94" applyNumberFormat="1" applyFont="1" applyFill="1" applyBorder="1" applyAlignment="1">
      <alignment wrapText="1"/>
      <protection/>
    </xf>
    <xf numFmtId="3" fontId="29" fillId="0" borderId="33" xfId="94" applyNumberFormat="1" applyFont="1" applyFill="1" applyBorder="1" applyAlignment="1">
      <alignment wrapText="1"/>
      <protection/>
    </xf>
    <xf numFmtId="0" fontId="29" fillId="0" borderId="28" xfId="94" applyFont="1" applyFill="1" applyBorder="1" applyAlignment="1">
      <alignment wrapText="1"/>
      <protection/>
    </xf>
    <xf numFmtId="3" fontId="29" fillId="0" borderId="26" xfId="94" applyNumberFormat="1" applyFont="1" applyFill="1" applyBorder="1" applyAlignment="1">
      <alignment horizontal="right" wrapText="1"/>
      <protection/>
    </xf>
    <xf numFmtId="3" fontId="29" fillId="0" borderId="34" xfId="94" applyNumberFormat="1" applyFont="1" applyFill="1" applyBorder="1" applyAlignment="1">
      <alignment wrapText="1"/>
      <protection/>
    </xf>
    <xf numFmtId="3" fontId="29" fillId="0" borderId="35" xfId="94" applyNumberFormat="1" applyFont="1" applyFill="1" applyBorder="1" applyAlignment="1">
      <alignment wrapText="1"/>
      <protection/>
    </xf>
    <xf numFmtId="3" fontId="29" fillId="0" borderId="36" xfId="94" applyNumberFormat="1" applyFont="1" applyFill="1" applyBorder="1" applyAlignment="1">
      <alignment wrapText="1"/>
      <protection/>
    </xf>
    <xf numFmtId="3" fontId="36" fillId="0" borderId="29" xfId="94" applyNumberFormat="1" applyFont="1" applyFill="1" applyBorder="1" applyAlignment="1">
      <alignment horizontal="right" wrapText="1"/>
      <protection/>
    </xf>
    <xf numFmtId="3" fontId="29" fillId="0" borderId="22" xfId="94" applyNumberFormat="1" applyFont="1" applyFill="1" applyBorder="1" applyAlignment="1">
      <alignment horizontal="right" wrapText="1"/>
      <protection/>
    </xf>
    <xf numFmtId="0" fontId="29" fillId="0" borderId="37" xfId="94" applyFont="1" applyFill="1" applyBorder="1" applyAlignment="1">
      <alignment wrapText="1"/>
      <protection/>
    </xf>
    <xf numFmtId="3" fontId="29" fillId="0" borderId="25" xfId="94" applyNumberFormat="1" applyFont="1" applyFill="1" applyBorder="1" applyAlignment="1">
      <alignment horizontal="right" wrapText="1"/>
      <protection/>
    </xf>
    <xf numFmtId="0" fontId="36" fillId="0" borderId="27" xfId="94" applyFont="1" applyFill="1" applyBorder="1" applyAlignment="1">
      <alignment wrapText="1"/>
      <protection/>
    </xf>
    <xf numFmtId="0" fontId="38" fillId="0" borderId="0" xfId="94" applyFont="1" applyFill="1">
      <alignment/>
      <protection/>
    </xf>
    <xf numFmtId="0" fontId="39" fillId="0" borderId="27" xfId="94" applyFont="1" applyFill="1" applyBorder="1" applyAlignment="1">
      <alignment wrapText="1"/>
      <protection/>
    </xf>
    <xf numFmtId="0" fontId="33" fillId="0" borderId="26" xfId="91" applyFont="1" applyBorder="1" applyAlignment="1">
      <alignment horizontal="center"/>
      <protection/>
    </xf>
    <xf numFmtId="0" fontId="33" fillId="0" borderId="0" xfId="91" applyFont="1">
      <alignment/>
      <protection/>
    </xf>
    <xf numFmtId="3" fontId="33" fillId="0" borderId="26" xfId="91" applyNumberFormat="1" applyFont="1" applyBorder="1">
      <alignment/>
      <protection/>
    </xf>
    <xf numFmtId="0" fontId="2" fillId="0" borderId="0" xfId="91" applyFont="1" applyFill="1">
      <alignment/>
      <protection/>
    </xf>
    <xf numFmtId="0" fontId="1" fillId="0" borderId="0" xfId="91" applyFill="1">
      <alignment/>
      <protection/>
    </xf>
    <xf numFmtId="0" fontId="1" fillId="0" borderId="0" xfId="91" applyFill="1" applyAlignment="1">
      <alignment horizontal="center"/>
      <protection/>
    </xf>
    <xf numFmtId="0" fontId="33" fillId="0" borderId="0" xfId="91" applyFont="1" applyFill="1" applyAlignment="1">
      <alignment horizontal="center"/>
      <protection/>
    </xf>
    <xf numFmtId="0" fontId="33" fillId="0" borderId="0" xfId="91" applyFont="1" applyFill="1">
      <alignment/>
      <protection/>
    </xf>
    <xf numFmtId="0" fontId="33" fillId="0" borderId="0" xfId="91" applyFont="1" applyFill="1" applyBorder="1" applyAlignment="1">
      <alignment/>
      <protection/>
    </xf>
    <xf numFmtId="0" fontId="1" fillId="0" borderId="0" xfId="91" applyFill="1" applyBorder="1" applyAlignment="1">
      <alignment/>
      <protection/>
    </xf>
    <xf numFmtId="0" fontId="31" fillId="0" borderId="0" xfId="0" applyFont="1" applyAlignment="1">
      <alignment/>
    </xf>
    <xf numFmtId="0" fontId="33" fillId="0" borderId="0" xfId="91" applyFont="1" applyBorder="1">
      <alignment/>
      <protection/>
    </xf>
    <xf numFmtId="3" fontId="35" fillId="0" borderId="0" xfId="91" applyNumberFormat="1" applyFont="1" applyBorder="1" applyAlignment="1">
      <alignment horizontal="center"/>
      <protection/>
    </xf>
    <xf numFmtId="0" fontId="28" fillId="0" borderId="28" xfId="91" applyFont="1" applyFill="1" applyBorder="1" applyAlignment="1">
      <alignment horizontal="left" wrapText="1"/>
      <protection/>
    </xf>
    <xf numFmtId="3" fontId="28" fillId="0" borderId="26" xfId="91" applyNumberFormat="1" applyFont="1" applyFill="1" applyBorder="1" applyAlignment="1">
      <alignment horizontal="right"/>
      <protection/>
    </xf>
    <xf numFmtId="0" fontId="26" fillId="0" borderId="25" xfId="91" applyFont="1" applyFill="1" applyBorder="1" applyAlignment="1">
      <alignment horizontal="center"/>
      <protection/>
    </xf>
    <xf numFmtId="3" fontId="28" fillId="0" borderId="24" xfId="91" applyNumberFormat="1" applyFont="1" applyFill="1" applyBorder="1" applyAlignment="1">
      <alignment horizontal="left"/>
      <protection/>
    </xf>
    <xf numFmtId="3" fontId="28" fillId="0" borderId="38" xfId="91" applyNumberFormat="1" applyFont="1" applyFill="1" applyBorder="1">
      <alignment/>
      <protection/>
    </xf>
    <xf numFmtId="0" fontId="33" fillId="0" borderId="28" xfId="91" applyFont="1" applyFill="1" applyBorder="1">
      <alignment/>
      <protection/>
    </xf>
    <xf numFmtId="0" fontId="33" fillId="0" borderId="28" xfId="91" applyFont="1" applyFill="1" applyBorder="1" applyAlignment="1">
      <alignment wrapText="1"/>
      <protection/>
    </xf>
    <xf numFmtId="49" fontId="33" fillId="0" borderId="37" xfId="91" applyNumberFormat="1" applyFont="1" applyFill="1" applyBorder="1" applyAlignment="1">
      <alignment wrapText="1"/>
      <protection/>
    </xf>
    <xf numFmtId="0" fontId="33" fillId="0" borderId="21" xfId="91" applyFont="1" applyFill="1" applyBorder="1">
      <alignment/>
      <protection/>
    </xf>
    <xf numFmtId="0" fontId="34" fillId="0" borderId="21" xfId="91" applyFont="1" applyFill="1" applyBorder="1">
      <alignment/>
      <protection/>
    </xf>
    <xf numFmtId="0" fontId="34" fillId="0" borderId="23" xfId="91" applyFont="1" applyFill="1" applyBorder="1">
      <alignment/>
      <protection/>
    </xf>
    <xf numFmtId="3" fontId="33" fillId="0" borderId="24" xfId="91" applyNumberFormat="1" applyFont="1" applyFill="1" applyBorder="1" applyAlignment="1">
      <alignment horizontal="right"/>
      <protection/>
    </xf>
    <xf numFmtId="3" fontId="33" fillId="0" borderId="26" xfId="91" applyNumberFormat="1" applyFont="1" applyBorder="1" applyAlignment="1">
      <alignment horizontal="center"/>
      <protection/>
    </xf>
    <xf numFmtId="0" fontId="36" fillId="0" borderId="26" xfId="0" applyFont="1" applyBorder="1" applyAlignment="1">
      <alignment/>
    </xf>
    <xf numFmtId="3" fontId="29" fillId="0" borderId="29" xfId="94" applyNumberFormat="1" applyFont="1" applyFill="1" applyBorder="1" applyAlignment="1">
      <alignment wrapText="1"/>
      <protection/>
    </xf>
    <xf numFmtId="3" fontId="29" fillId="0" borderId="30" xfId="94" applyNumberFormat="1" applyFont="1" applyFill="1" applyBorder="1" applyAlignment="1">
      <alignment wrapText="1"/>
      <protection/>
    </xf>
    <xf numFmtId="3" fontId="29" fillId="0" borderId="31" xfId="94" applyNumberFormat="1" applyFont="1" applyFill="1" applyBorder="1" applyAlignment="1">
      <alignment wrapText="1"/>
      <protection/>
    </xf>
    <xf numFmtId="0" fontId="33" fillId="0" borderId="35" xfId="91" applyFont="1" applyBorder="1">
      <alignment/>
      <protection/>
    </xf>
    <xf numFmtId="0" fontId="33" fillId="0" borderId="39" xfId="91" applyFont="1" applyBorder="1">
      <alignment/>
      <protection/>
    </xf>
    <xf numFmtId="0" fontId="31" fillId="0" borderId="26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left" vertical="top" wrapText="1"/>
    </xf>
    <xf numFmtId="3" fontId="32" fillId="0" borderId="26" xfId="0" applyNumberFormat="1" applyFont="1" applyBorder="1" applyAlignment="1">
      <alignment horizontal="right" vertical="top" wrapText="1"/>
    </xf>
    <xf numFmtId="0" fontId="32" fillId="0" borderId="26" xfId="0" applyFont="1" applyBorder="1" applyAlignment="1">
      <alignment horizontal="center" vertical="top" wrapText="1"/>
    </xf>
    <xf numFmtId="0" fontId="32" fillId="0" borderId="26" xfId="0" applyFont="1" applyBorder="1" applyAlignment="1">
      <alignment vertical="top" wrapText="1"/>
    </xf>
    <xf numFmtId="0" fontId="31" fillId="0" borderId="26" xfId="0" applyFont="1" applyBorder="1" applyAlignment="1">
      <alignment vertical="top" wrapText="1"/>
    </xf>
    <xf numFmtId="3" fontId="31" fillId="0" borderId="26" xfId="0" applyNumberFormat="1" applyFont="1" applyBorder="1" applyAlignment="1">
      <alignment horizontal="right" vertical="top" wrapText="1"/>
    </xf>
    <xf numFmtId="0" fontId="31" fillId="0" borderId="26" xfId="0" applyFont="1" applyBorder="1" applyAlignment="1">
      <alignment horizontal="center" vertical="top" wrapText="1"/>
    </xf>
    <xf numFmtId="3" fontId="1" fillId="0" borderId="0" xfId="91" applyNumberFormat="1" applyFill="1">
      <alignment/>
      <protection/>
    </xf>
    <xf numFmtId="3" fontId="35" fillId="0" borderId="29" xfId="91" applyNumberFormat="1" applyFont="1" applyFill="1" applyBorder="1" applyAlignment="1">
      <alignment horizontal="right"/>
      <protection/>
    </xf>
    <xf numFmtId="3" fontId="33" fillId="0" borderId="34" xfId="91" applyNumberFormat="1" applyFont="1" applyFill="1" applyBorder="1" applyAlignment="1">
      <alignment horizontal="right"/>
      <protection/>
    </xf>
    <xf numFmtId="0" fontId="33" fillId="0" borderId="40" xfId="91" applyFont="1" applyFill="1" applyBorder="1">
      <alignment/>
      <protection/>
    </xf>
    <xf numFmtId="3" fontId="35" fillId="0" borderId="29" xfId="91" applyNumberFormat="1" applyFont="1" applyFill="1" applyBorder="1" applyAlignment="1">
      <alignment horizontal="right" vertical="center" wrapText="1"/>
      <protection/>
    </xf>
    <xf numFmtId="0" fontId="28" fillId="0" borderId="28" xfId="91" applyFont="1" applyFill="1" applyBorder="1" applyAlignment="1">
      <alignment horizontal="right" wrapText="1"/>
      <protection/>
    </xf>
    <xf numFmtId="0" fontId="28" fillId="0" borderId="37" xfId="91" applyFont="1" applyFill="1" applyBorder="1" applyAlignment="1">
      <alignment horizontal="right" wrapText="1"/>
      <protection/>
    </xf>
    <xf numFmtId="0" fontId="26" fillId="0" borderId="27" xfId="91" applyFont="1" applyFill="1" applyBorder="1">
      <alignment/>
      <protection/>
    </xf>
    <xf numFmtId="0" fontId="26" fillId="0" borderId="29" xfId="91" applyFont="1" applyFill="1" applyBorder="1" applyAlignment="1">
      <alignment horizontal="center"/>
      <protection/>
    </xf>
    <xf numFmtId="3" fontId="26" fillId="0" borderId="29" xfId="91" applyNumberFormat="1" applyFont="1" applyFill="1" applyBorder="1">
      <alignment/>
      <protection/>
    </xf>
    <xf numFmtId="3" fontId="26" fillId="0" borderId="31" xfId="91" applyNumberFormat="1" applyFont="1" applyFill="1" applyBorder="1">
      <alignment/>
      <protection/>
    </xf>
    <xf numFmtId="0" fontId="2" fillId="0" borderId="0" xfId="91" applyFont="1" applyFill="1">
      <alignment/>
      <protection/>
    </xf>
    <xf numFmtId="0" fontId="28" fillId="0" borderId="28" xfId="91" applyFont="1" applyFill="1" applyBorder="1" applyAlignment="1">
      <alignment horizontal="right"/>
      <protection/>
    </xf>
    <xf numFmtId="0" fontId="28" fillId="0" borderId="26" xfId="91" applyFont="1" applyFill="1" applyBorder="1">
      <alignment/>
      <protection/>
    </xf>
    <xf numFmtId="0" fontId="26" fillId="0" borderId="41" xfId="91" applyFont="1" applyFill="1" applyBorder="1">
      <alignment/>
      <protection/>
    </xf>
    <xf numFmtId="0" fontId="28" fillId="0" borderId="42" xfId="91" applyFont="1" applyFill="1" applyBorder="1">
      <alignment/>
      <protection/>
    </xf>
    <xf numFmtId="0" fontId="26" fillId="0" borderId="29" xfId="91" applyFont="1" applyFill="1" applyBorder="1" applyAlignment="1">
      <alignment horizontal="center" wrapText="1"/>
      <protection/>
    </xf>
    <xf numFmtId="0" fontId="26" fillId="0" borderId="22" xfId="91" applyFont="1" applyFill="1" applyBorder="1">
      <alignment/>
      <protection/>
    </xf>
    <xf numFmtId="3" fontId="28" fillId="0" borderId="22" xfId="91" applyNumberFormat="1" applyFont="1" applyFill="1" applyBorder="1">
      <alignment/>
      <protection/>
    </xf>
    <xf numFmtId="0" fontId="28" fillId="0" borderId="37" xfId="91" applyFont="1" applyFill="1" applyBorder="1">
      <alignment/>
      <protection/>
    </xf>
    <xf numFmtId="0" fontId="28" fillId="0" borderId="25" xfId="91" applyFont="1" applyFill="1" applyBorder="1">
      <alignment/>
      <protection/>
    </xf>
    <xf numFmtId="3" fontId="28" fillId="0" borderId="25" xfId="91" applyNumberFormat="1" applyFont="1" applyFill="1" applyBorder="1">
      <alignment/>
      <protection/>
    </xf>
    <xf numFmtId="0" fontId="26" fillId="0" borderId="28" xfId="91" applyFont="1" applyFill="1" applyBorder="1">
      <alignment/>
      <protection/>
    </xf>
    <xf numFmtId="3" fontId="26" fillId="0" borderId="26" xfId="91" applyNumberFormat="1" applyFont="1" applyFill="1" applyBorder="1">
      <alignment/>
      <protection/>
    </xf>
    <xf numFmtId="3" fontId="26" fillId="0" borderId="43" xfId="91" applyNumberFormat="1" applyFont="1" applyFill="1" applyBorder="1">
      <alignment/>
      <protection/>
    </xf>
    <xf numFmtId="0" fontId="28" fillId="0" borderId="28" xfId="91" applyFont="1" applyFill="1" applyBorder="1">
      <alignment/>
      <protection/>
    </xf>
    <xf numFmtId="0" fontId="26" fillId="0" borderId="26" xfId="91" applyFont="1" applyFill="1" applyBorder="1">
      <alignment/>
      <protection/>
    </xf>
    <xf numFmtId="3" fontId="28" fillId="0" borderId="26" xfId="91" applyNumberFormat="1" applyFont="1" applyFill="1" applyBorder="1">
      <alignment/>
      <protection/>
    </xf>
    <xf numFmtId="0" fontId="26" fillId="0" borderId="25" xfId="91" applyFont="1" applyFill="1" applyBorder="1">
      <alignment/>
      <protection/>
    </xf>
    <xf numFmtId="0" fontId="26" fillId="0" borderId="37" xfId="91" applyFont="1" applyFill="1" applyBorder="1">
      <alignment/>
      <protection/>
    </xf>
    <xf numFmtId="0" fontId="26" fillId="0" borderId="27" xfId="91" applyFont="1" applyFill="1" applyBorder="1" applyAlignment="1">
      <alignment wrapText="1"/>
      <protection/>
    </xf>
    <xf numFmtId="0" fontId="28" fillId="0" borderId="40" xfId="91" applyFont="1" applyFill="1" applyBorder="1" applyAlignment="1">
      <alignment horizontal="right" wrapText="1"/>
      <protection/>
    </xf>
    <xf numFmtId="0" fontId="26" fillId="0" borderId="34" xfId="91" applyFont="1" applyFill="1" applyBorder="1" applyAlignment="1">
      <alignment horizontal="center"/>
      <protection/>
    </xf>
    <xf numFmtId="3" fontId="28" fillId="0" borderId="34" xfId="91" applyNumberFormat="1" applyFont="1" applyFill="1" applyBorder="1" applyAlignment="1">
      <alignment horizontal="left"/>
      <protection/>
    </xf>
    <xf numFmtId="0" fontId="28" fillId="0" borderId="26" xfId="91" applyFont="1" applyFill="1" applyBorder="1" applyAlignment="1">
      <alignment horizontal="left"/>
      <protection/>
    </xf>
    <xf numFmtId="0" fontId="28" fillId="0" borderId="23" xfId="91" applyFont="1" applyFill="1" applyBorder="1" applyAlignment="1">
      <alignment horizontal="right"/>
      <protection/>
    </xf>
    <xf numFmtId="0" fontId="28" fillId="0" borderId="44" xfId="91" applyFont="1" applyFill="1" applyBorder="1">
      <alignment/>
      <protection/>
    </xf>
    <xf numFmtId="0" fontId="33" fillId="0" borderId="28" xfId="91" applyFont="1" applyFill="1" applyBorder="1" applyAlignment="1">
      <alignment horizontal="right"/>
      <protection/>
    </xf>
    <xf numFmtId="0" fontId="28" fillId="0" borderId="45" xfId="91" applyFont="1" applyFill="1" applyBorder="1">
      <alignment/>
      <protection/>
    </xf>
    <xf numFmtId="3" fontId="28" fillId="0" borderId="44" xfId="91" applyNumberFormat="1" applyFont="1" applyFill="1" applyBorder="1">
      <alignment/>
      <protection/>
    </xf>
    <xf numFmtId="0" fontId="26" fillId="0" borderId="45" xfId="91" applyFont="1" applyFill="1" applyBorder="1" applyAlignment="1">
      <alignment wrapText="1"/>
      <protection/>
    </xf>
    <xf numFmtId="0" fontId="26" fillId="0" borderId="44" xfId="91" applyFont="1" applyFill="1" applyBorder="1">
      <alignment/>
      <protection/>
    </xf>
    <xf numFmtId="3" fontId="26" fillId="0" borderId="44" xfId="91" applyNumberFormat="1" applyFont="1" applyFill="1" applyBorder="1">
      <alignment/>
      <protection/>
    </xf>
    <xf numFmtId="0" fontId="26" fillId="0" borderId="26" xfId="91" applyFont="1" applyFill="1" applyBorder="1" applyAlignment="1">
      <alignment horizontal="right"/>
      <protection/>
    </xf>
    <xf numFmtId="0" fontId="26" fillId="0" borderId="26" xfId="91" applyFont="1" applyFill="1" applyBorder="1" applyAlignment="1">
      <alignment horizontal="center"/>
      <protection/>
    </xf>
    <xf numFmtId="0" fontId="26" fillId="0" borderId="28" xfId="91" applyFont="1" applyFill="1" applyBorder="1" applyAlignment="1">
      <alignment wrapText="1"/>
      <protection/>
    </xf>
    <xf numFmtId="0" fontId="27" fillId="0" borderId="26" xfId="91" applyFont="1" applyFill="1" applyBorder="1">
      <alignment/>
      <protection/>
    </xf>
    <xf numFmtId="3" fontId="28" fillId="0" borderId="24" xfId="91" applyNumberFormat="1" applyFont="1" applyFill="1" applyBorder="1">
      <alignment/>
      <protection/>
    </xf>
    <xf numFmtId="3" fontId="26" fillId="0" borderId="29" xfId="91" applyNumberFormat="1" applyFont="1" applyFill="1" applyBorder="1" applyAlignment="1">
      <alignment horizontal="right"/>
      <protection/>
    </xf>
    <xf numFmtId="3" fontId="28" fillId="0" borderId="34" xfId="91" applyNumberFormat="1" applyFont="1" applyFill="1" applyBorder="1">
      <alignment/>
      <protection/>
    </xf>
    <xf numFmtId="0" fontId="26" fillId="0" borderId="27" xfId="91" applyFont="1" applyFill="1" applyBorder="1" applyAlignment="1">
      <alignment horizontal="left" wrapText="1"/>
      <protection/>
    </xf>
    <xf numFmtId="0" fontId="28" fillId="0" borderId="40" xfId="91" applyFont="1" applyFill="1" applyBorder="1" applyAlignment="1">
      <alignment horizontal="left" wrapText="1"/>
      <protection/>
    </xf>
    <xf numFmtId="0" fontId="28" fillId="0" borderId="37" xfId="91" applyFont="1" applyFill="1" applyBorder="1" applyAlignment="1">
      <alignment horizontal="right"/>
      <protection/>
    </xf>
    <xf numFmtId="3" fontId="28" fillId="0" borderId="25" xfId="91" applyNumberFormat="1" applyFont="1" applyFill="1" applyBorder="1" applyAlignment="1">
      <alignment horizontal="left"/>
      <protection/>
    </xf>
    <xf numFmtId="3" fontId="28" fillId="0" borderId="46" xfId="91" applyNumberFormat="1" applyFont="1" applyFill="1" applyBorder="1" applyAlignment="1">
      <alignment horizontal="left"/>
      <protection/>
    </xf>
    <xf numFmtId="3" fontId="28" fillId="0" borderId="22" xfId="91" applyNumberFormat="1" applyFont="1" applyFill="1" applyBorder="1" applyAlignment="1">
      <alignment horizontal="left"/>
      <protection/>
    </xf>
    <xf numFmtId="0" fontId="2" fillId="0" borderId="0" xfId="91" applyFont="1" applyFill="1" applyAlignment="1">
      <alignment horizontal="left"/>
      <protection/>
    </xf>
    <xf numFmtId="0" fontId="24" fillId="0" borderId="0" xfId="91" applyFont="1" applyFill="1">
      <alignment/>
      <protection/>
    </xf>
    <xf numFmtId="0" fontId="2" fillId="0" borderId="0" xfId="91" applyFont="1" applyFill="1" applyAlignment="1">
      <alignment horizontal="right"/>
      <protection/>
    </xf>
    <xf numFmtId="3" fontId="2" fillId="0" borderId="0" xfId="91" applyNumberFormat="1" applyFont="1" applyFill="1">
      <alignment/>
      <protection/>
    </xf>
    <xf numFmtId="0" fontId="19" fillId="0" borderId="0" xfId="91" applyFont="1" applyFill="1" applyBorder="1" applyAlignment="1">
      <alignment vertical="center" wrapText="1"/>
      <protection/>
    </xf>
    <xf numFmtId="0" fontId="19" fillId="0" borderId="0" xfId="91" applyFont="1" applyFill="1" applyBorder="1" applyAlignment="1">
      <alignment horizontal="center"/>
      <protection/>
    </xf>
    <xf numFmtId="0" fontId="20" fillId="0" borderId="0" xfId="91" applyFont="1" applyFill="1">
      <alignment/>
      <protection/>
    </xf>
    <xf numFmtId="0" fontId="26" fillId="0" borderId="47" xfId="91" applyFont="1" applyFill="1" applyBorder="1">
      <alignment/>
      <protection/>
    </xf>
    <xf numFmtId="0" fontId="20" fillId="0" borderId="0" xfId="91" applyFont="1" applyFill="1" applyBorder="1" applyAlignment="1">
      <alignment horizontal="centerContinuous"/>
      <protection/>
    </xf>
    <xf numFmtId="0" fontId="20" fillId="0" borderId="0" xfId="91" applyFont="1" applyFill="1" applyBorder="1" applyAlignment="1">
      <alignment horizontal="center"/>
      <protection/>
    </xf>
    <xf numFmtId="0" fontId="20" fillId="0" borderId="0" xfId="91" applyFont="1" applyFill="1" applyBorder="1" applyAlignment="1">
      <alignment horizontal="left"/>
      <protection/>
    </xf>
    <xf numFmtId="0" fontId="26" fillId="0" borderId="40" xfId="91" applyFont="1" applyFill="1" applyBorder="1">
      <alignment/>
      <protection/>
    </xf>
    <xf numFmtId="0" fontId="26" fillId="0" borderId="39" xfId="91" applyFont="1" applyFill="1" applyBorder="1" applyAlignment="1">
      <alignment horizontal="center" wrapText="1"/>
      <protection/>
    </xf>
    <xf numFmtId="0" fontId="27" fillId="0" borderId="28" xfId="91" applyFont="1" applyFill="1" applyBorder="1" applyAlignment="1">
      <alignment vertical="center" wrapText="1"/>
      <protection/>
    </xf>
    <xf numFmtId="0" fontId="27" fillId="0" borderId="26" xfId="91" applyFont="1" applyFill="1" applyBorder="1" applyAlignment="1">
      <alignment wrapText="1"/>
      <protection/>
    </xf>
    <xf numFmtId="3" fontId="27" fillId="0" borderId="26" xfId="91" applyNumberFormat="1" applyFont="1" applyFill="1" applyBorder="1" applyAlignment="1">
      <alignment horizontal="right"/>
      <protection/>
    </xf>
    <xf numFmtId="49" fontId="28" fillId="0" borderId="28" xfId="91" applyNumberFormat="1" applyFont="1" applyFill="1" applyBorder="1" applyAlignment="1">
      <alignment horizontal="right" vertical="center" wrapText="1"/>
      <protection/>
    </xf>
    <xf numFmtId="49" fontId="28" fillId="0" borderId="26" xfId="91" applyNumberFormat="1" applyFont="1" applyFill="1" applyBorder="1" applyAlignment="1">
      <alignment wrapText="1"/>
      <protection/>
    </xf>
    <xf numFmtId="49" fontId="27" fillId="0" borderId="26" xfId="91" applyNumberFormat="1" applyFont="1" applyFill="1" applyBorder="1" applyAlignment="1">
      <alignment wrapText="1"/>
      <protection/>
    </xf>
    <xf numFmtId="0" fontId="27" fillId="0" borderId="28" xfId="91" applyFont="1" applyFill="1" applyBorder="1" applyAlignment="1">
      <alignment horizontal="left" vertical="center" wrapText="1"/>
      <protection/>
    </xf>
    <xf numFmtId="0" fontId="28" fillId="0" borderId="28" xfId="91" applyFont="1" applyFill="1" applyBorder="1" applyAlignment="1">
      <alignment horizontal="right" vertical="center" wrapText="1"/>
      <protection/>
    </xf>
    <xf numFmtId="0" fontId="28" fillId="0" borderId="26" xfId="91" applyFont="1" applyFill="1" applyBorder="1" applyAlignment="1">
      <alignment wrapText="1"/>
      <protection/>
    </xf>
    <xf numFmtId="0" fontId="20" fillId="0" borderId="0" xfId="91" applyFont="1" applyFill="1" applyBorder="1">
      <alignment/>
      <protection/>
    </xf>
    <xf numFmtId="0" fontId="30" fillId="0" borderId="28" xfId="91" applyFont="1" applyFill="1" applyBorder="1" applyAlignment="1">
      <alignment vertical="center"/>
      <protection/>
    </xf>
    <xf numFmtId="0" fontId="30" fillId="0" borderId="26" xfId="91" applyFont="1" applyFill="1" applyBorder="1">
      <alignment/>
      <protection/>
    </xf>
    <xf numFmtId="0" fontId="27" fillId="0" borderId="28" xfId="91" applyFont="1" applyFill="1" applyBorder="1" applyAlignment="1">
      <alignment vertical="center"/>
      <protection/>
    </xf>
    <xf numFmtId="0" fontId="28" fillId="0" borderId="37" xfId="91" applyFont="1" applyFill="1" applyBorder="1" applyAlignment="1">
      <alignment horizontal="right" vertical="center" wrapText="1"/>
      <protection/>
    </xf>
    <xf numFmtId="0" fontId="30" fillId="0" borderId="25" xfId="91" applyFont="1" applyFill="1" applyBorder="1">
      <alignment/>
      <protection/>
    </xf>
    <xf numFmtId="0" fontId="26" fillId="0" borderId="27" xfId="91" applyFont="1" applyFill="1" applyBorder="1" applyAlignment="1">
      <alignment vertical="center" wrapText="1"/>
      <protection/>
    </xf>
    <xf numFmtId="0" fontId="28" fillId="0" borderId="21" xfId="91" applyFont="1" applyFill="1" applyBorder="1" applyAlignment="1">
      <alignment horizontal="right" vertical="center" wrapText="1"/>
      <protection/>
    </xf>
    <xf numFmtId="0" fontId="28" fillId="0" borderId="22" xfId="91" applyFont="1" applyFill="1" applyBorder="1" applyAlignment="1">
      <alignment wrapText="1"/>
      <protection/>
    </xf>
    <xf numFmtId="0" fontId="19" fillId="0" borderId="0" xfId="91" applyFont="1" applyFill="1" applyBorder="1">
      <alignment/>
      <protection/>
    </xf>
    <xf numFmtId="0" fontId="26" fillId="0" borderId="21" xfId="91" applyFont="1" applyFill="1" applyBorder="1" applyAlignment="1">
      <alignment vertical="center" wrapText="1"/>
      <protection/>
    </xf>
    <xf numFmtId="0" fontId="26" fillId="0" borderId="22" xfId="91" applyFont="1" applyFill="1" applyBorder="1" applyAlignment="1">
      <alignment wrapText="1"/>
      <protection/>
    </xf>
    <xf numFmtId="0" fontId="28" fillId="0" borderId="28" xfId="91" applyFont="1" applyFill="1" applyBorder="1" applyAlignment="1">
      <alignment vertical="center" wrapText="1"/>
      <protection/>
    </xf>
    <xf numFmtId="0" fontId="29" fillId="0" borderId="28" xfId="91" applyFont="1" applyFill="1" applyBorder="1" applyAlignment="1">
      <alignment vertical="center" wrapText="1"/>
      <protection/>
    </xf>
    <xf numFmtId="0" fontId="29" fillId="0" borderId="26" xfId="91" applyFont="1" applyFill="1" applyBorder="1">
      <alignment/>
      <protection/>
    </xf>
    <xf numFmtId="0" fontId="26" fillId="0" borderId="28" xfId="91" applyFont="1" applyFill="1" applyBorder="1" applyAlignment="1">
      <alignment vertical="center"/>
      <protection/>
    </xf>
    <xf numFmtId="0" fontId="28" fillId="0" borderId="37" xfId="91" applyFont="1" applyFill="1" applyBorder="1" applyAlignment="1">
      <alignment horizontal="right" vertical="center"/>
      <protection/>
    </xf>
    <xf numFmtId="0" fontId="28" fillId="0" borderId="23" xfId="91" applyFont="1" applyFill="1" applyBorder="1" applyAlignment="1">
      <alignment vertical="center" wrapText="1"/>
      <protection/>
    </xf>
    <xf numFmtId="0" fontId="28" fillId="0" borderId="24" xfId="91" applyFont="1" applyFill="1" applyBorder="1" applyAlignment="1">
      <alignment wrapText="1"/>
      <protection/>
    </xf>
    <xf numFmtId="0" fontId="26" fillId="0" borderId="19" xfId="91" applyFont="1" applyFill="1" applyBorder="1" applyAlignment="1">
      <alignment vertical="center" wrapText="1"/>
      <protection/>
    </xf>
    <xf numFmtId="0" fontId="26" fillId="0" borderId="20" xfId="91" applyFont="1" applyFill="1" applyBorder="1" applyAlignment="1">
      <alignment horizontal="center" wrapText="1"/>
      <protection/>
    </xf>
    <xf numFmtId="0" fontId="26" fillId="0" borderId="27" xfId="91" applyFont="1" applyFill="1" applyBorder="1" applyAlignment="1">
      <alignment vertical="center"/>
      <protection/>
    </xf>
    <xf numFmtId="0" fontId="26" fillId="0" borderId="29" xfId="91" applyFont="1" applyFill="1" applyBorder="1">
      <alignment/>
      <protection/>
    </xf>
    <xf numFmtId="0" fontId="21" fillId="0" borderId="0" xfId="91" applyFont="1" applyFill="1">
      <alignment/>
      <protection/>
    </xf>
    <xf numFmtId="0" fontId="21" fillId="0" borderId="0" xfId="91" applyFont="1" applyFill="1" applyBorder="1">
      <alignment/>
      <protection/>
    </xf>
    <xf numFmtId="0" fontId="1" fillId="0" borderId="0" xfId="91" applyFill="1" applyBorder="1">
      <alignment/>
      <protection/>
    </xf>
    <xf numFmtId="3" fontId="1" fillId="0" borderId="0" xfId="91" applyNumberFormat="1" applyFill="1" applyBorder="1">
      <alignment/>
      <protection/>
    </xf>
    <xf numFmtId="0" fontId="41" fillId="0" borderId="28" xfId="91" applyFont="1" applyFill="1" applyBorder="1" applyAlignment="1">
      <alignment horizontal="right"/>
      <protection/>
    </xf>
    <xf numFmtId="0" fontId="41" fillId="0" borderId="26" xfId="91" applyFont="1" applyFill="1" applyBorder="1" applyAlignment="1">
      <alignment horizontal="center"/>
      <protection/>
    </xf>
    <xf numFmtId="3" fontId="41" fillId="0" borderId="26" xfId="91" applyNumberFormat="1" applyFont="1" applyFill="1" applyBorder="1" applyAlignment="1">
      <alignment horizontal="left"/>
      <protection/>
    </xf>
    <xf numFmtId="0" fontId="26" fillId="0" borderId="34" xfId="91" applyFont="1" applyFill="1" applyBorder="1">
      <alignment/>
      <protection/>
    </xf>
    <xf numFmtId="0" fontId="29" fillId="0" borderId="26" xfId="0" applyFont="1" applyBorder="1" applyAlignment="1">
      <alignment horizontal="right" vertical="center" wrapText="1"/>
    </xf>
    <xf numFmtId="0" fontId="29" fillId="0" borderId="22" xfId="0" applyFont="1" applyBorder="1" applyAlignment="1">
      <alignment horizontal="right" vertical="center" wrapText="1"/>
    </xf>
    <xf numFmtId="3" fontId="29" fillId="0" borderId="22" xfId="0" applyNumberFormat="1" applyFont="1" applyBorder="1" applyAlignment="1">
      <alignment horizontal="center" vertical="center"/>
    </xf>
    <xf numFmtId="3" fontId="29" fillId="0" borderId="26" xfId="0" applyNumberFormat="1" applyFont="1" applyBorder="1" applyAlignment="1">
      <alignment horizontal="center" vertical="center"/>
    </xf>
    <xf numFmtId="3" fontId="2" fillId="0" borderId="0" xfId="91" applyNumberFormat="1" applyFont="1">
      <alignment/>
      <protection/>
    </xf>
    <xf numFmtId="3" fontId="28" fillId="0" borderId="25" xfId="91" applyNumberFormat="1" applyFont="1" applyFill="1" applyBorder="1" applyAlignment="1">
      <alignment horizontal="right"/>
      <protection/>
    </xf>
    <xf numFmtId="0" fontId="30" fillId="55" borderId="26" xfId="91" applyFont="1" applyFill="1" applyBorder="1">
      <alignment/>
      <protection/>
    </xf>
    <xf numFmtId="0" fontId="20" fillId="55" borderId="0" xfId="91" applyFont="1" applyFill="1" applyBorder="1">
      <alignment/>
      <protection/>
    </xf>
    <xf numFmtId="0" fontId="20" fillId="55" borderId="0" xfId="91" applyFont="1" applyFill="1">
      <alignment/>
      <protection/>
    </xf>
    <xf numFmtId="0" fontId="42" fillId="0" borderId="0" xfId="91" applyFont="1">
      <alignment/>
      <protection/>
    </xf>
    <xf numFmtId="3" fontId="29" fillId="0" borderId="26" xfId="95" applyNumberFormat="1" applyFont="1" applyFill="1" applyBorder="1" applyAlignment="1">
      <alignment horizontal="right" wrapText="1"/>
      <protection/>
    </xf>
    <xf numFmtId="0" fontId="28" fillId="0" borderId="26" xfId="91" applyFont="1" applyFill="1" applyBorder="1" applyAlignment="1">
      <alignment horizontal="center"/>
      <protection/>
    </xf>
    <xf numFmtId="3" fontId="28" fillId="0" borderId="26" xfId="91" applyNumberFormat="1" applyFont="1" applyFill="1" applyBorder="1" applyAlignment="1">
      <alignment horizontal="center"/>
      <protection/>
    </xf>
    <xf numFmtId="0" fontId="70" fillId="0" borderId="43" xfId="91" applyFont="1" applyFill="1" applyBorder="1" applyAlignment="1">
      <alignment horizontal="right"/>
      <protection/>
    </xf>
    <xf numFmtId="0" fontId="70" fillId="0" borderId="43" xfId="91" applyFont="1" applyFill="1" applyBorder="1" applyAlignment="1">
      <alignment horizontal="center"/>
      <protection/>
    </xf>
    <xf numFmtId="0" fontId="71" fillId="0" borderId="43" xfId="91" applyFont="1" applyFill="1" applyBorder="1" applyAlignment="1">
      <alignment horizontal="center"/>
      <protection/>
    </xf>
    <xf numFmtId="3" fontId="71" fillId="0" borderId="46" xfId="91" applyNumberFormat="1" applyFont="1" applyFill="1" applyBorder="1">
      <alignment/>
      <protection/>
    </xf>
    <xf numFmtId="3" fontId="72" fillId="0" borderId="43" xfId="91" applyNumberFormat="1" applyFont="1" applyFill="1" applyBorder="1">
      <alignment/>
      <protection/>
    </xf>
    <xf numFmtId="3" fontId="71" fillId="0" borderId="31" xfId="91" applyNumberFormat="1" applyFont="1" applyFill="1" applyBorder="1">
      <alignment/>
      <protection/>
    </xf>
    <xf numFmtId="3" fontId="70" fillId="0" borderId="33" xfId="91" applyNumberFormat="1" applyFont="1" applyFill="1" applyBorder="1">
      <alignment/>
      <protection/>
    </xf>
    <xf numFmtId="3" fontId="70" fillId="0" borderId="43" xfId="91" applyNumberFormat="1" applyFont="1" applyFill="1" applyBorder="1">
      <alignment/>
      <protection/>
    </xf>
    <xf numFmtId="3" fontId="71" fillId="0" borderId="43" xfId="91" applyNumberFormat="1" applyFont="1" applyFill="1" applyBorder="1">
      <alignment/>
      <protection/>
    </xf>
    <xf numFmtId="3" fontId="30" fillId="0" borderId="26" xfId="91" applyNumberFormat="1" applyFont="1" applyFill="1" applyBorder="1">
      <alignment/>
      <protection/>
    </xf>
    <xf numFmtId="3" fontId="26" fillId="0" borderId="22" xfId="91" applyNumberFormat="1" applyFont="1" applyFill="1" applyBorder="1">
      <alignment/>
      <protection/>
    </xf>
    <xf numFmtId="0" fontId="28" fillId="0" borderId="25" xfId="91" applyFont="1" applyFill="1" applyBorder="1" applyAlignment="1">
      <alignment horizontal="center"/>
      <protection/>
    </xf>
    <xf numFmtId="3" fontId="28" fillId="0" borderId="25" xfId="91" applyNumberFormat="1" applyFont="1" applyFill="1" applyBorder="1" applyAlignment="1">
      <alignment horizontal="center"/>
      <protection/>
    </xf>
    <xf numFmtId="0" fontId="28" fillId="55" borderId="28" xfId="91" applyFont="1" applyFill="1" applyBorder="1" applyAlignment="1">
      <alignment horizontal="right" vertical="center" wrapText="1"/>
      <protection/>
    </xf>
    <xf numFmtId="3" fontId="72" fillId="55" borderId="43" xfId="91" applyNumberFormat="1" applyFont="1" applyFill="1" applyBorder="1">
      <alignment/>
      <protection/>
    </xf>
    <xf numFmtId="3" fontId="73" fillId="0" borderId="26" xfId="91" applyNumberFormat="1" applyFont="1" applyFill="1" applyBorder="1">
      <alignment/>
      <protection/>
    </xf>
    <xf numFmtId="3" fontId="74" fillId="55" borderId="26" xfId="91" applyNumberFormat="1" applyFont="1" applyFill="1" applyBorder="1" applyAlignment="1">
      <alignment horizontal="left"/>
      <protection/>
    </xf>
    <xf numFmtId="3" fontId="75" fillId="0" borderId="20" xfId="91" applyNumberFormat="1" applyFont="1" applyFill="1" applyBorder="1">
      <alignment/>
      <protection/>
    </xf>
    <xf numFmtId="3" fontId="75" fillId="0" borderId="29" xfId="91" applyNumberFormat="1" applyFont="1" applyFill="1" applyBorder="1" applyAlignment="1">
      <alignment horizontal="right"/>
      <protection/>
    </xf>
    <xf numFmtId="3" fontId="73" fillId="0" borderId="43" xfId="91" applyNumberFormat="1" applyFont="1" applyFill="1" applyBorder="1">
      <alignment/>
      <protection/>
    </xf>
    <xf numFmtId="0" fontId="26" fillId="0" borderId="22" xfId="91" applyFont="1" applyFill="1" applyBorder="1" applyAlignment="1">
      <alignment horizontal="center" wrapText="1"/>
      <protection/>
    </xf>
    <xf numFmtId="3" fontId="74" fillId="0" borderId="22" xfId="91" applyNumberFormat="1" applyFont="1" applyFill="1" applyBorder="1">
      <alignment/>
      <protection/>
    </xf>
    <xf numFmtId="3" fontId="75" fillId="0" borderId="22" xfId="91" applyNumberFormat="1" applyFont="1" applyFill="1" applyBorder="1">
      <alignment/>
      <protection/>
    </xf>
    <xf numFmtId="3" fontId="74" fillId="0" borderId="33" xfId="91" applyNumberFormat="1" applyFont="1" applyFill="1" applyBorder="1">
      <alignment/>
      <protection/>
    </xf>
    <xf numFmtId="0" fontId="28" fillId="0" borderId="45" xfId="91" applyFont="1" applyFill="1" applyBorder="1" applyAlignment="1">
      <alignment horizontal="right" vertical="center" wrapText="1"/>
      <protection/>
    </xf>
    <xf numFmtId="0" fontId="28" fillId="0" borderId="44" xfId="91" applyFont="1" applyFill="1" applyBorder="1" applyAlignment="1">
      <alignment wrapText="1"/>
      <protection/>
    </xf>
    <xf numFmtId="3" fontId="28" fillId="0" borderId="44" xfId="91" applyNumberFormat="1" applyFont="1" applyFill="1" applyBorder="1" applyAlignment="1">
      <alignment horizontal="left"/>
      <protection/>
    </xf>
    <xf numFmtId="0" fontId="28" fillId="0" borderId="23" xfId="91" applyFont="1" applyFill="1" applyBorder="1" applyAlignment="1">
      <alignment horizontal="right" vertical="center" wrapText="1"/>
      <protection/>
    </xf>
    <xf numFmtId="0" fontId="26" fillId="0" borderId="24" xfId="91" applyFont="1" applyFill="1" applyBorder="1" applyAlignment="1">
      <alignment horizontal="center" wrapText="1"/>
      <protection/>
    </xf>
    <xf numFmtId="3" fontId="74" fillId="0" borderId="24" xfId="91" applyNumberFormat="1" applyFont="1" applyFill="1" applyBorder="1">
      <alignment/>
      <protection/>
    </xf>
    <xf numFmtId="3" fontId="75" fillId="0" borderId="24" xfId="91" applyNumberFormat="1" applyFont="1" applyFill="1" applyBorder="1">
      <alignment/>
      <protection/>
    </xf>
    <xf numFmtId="0" fontId="30" fillId="0" borderId="24" xfId="91" applyFont="1" applyFill="1" applyBorder="1">
      <alignment/>
      <protection/>
    </xf>
    <xf numFmtId="3" fontId="28" fillId="0" borderId="46" xfId="91" applyNumberFormat="1" applyFont="1" applyFill="1" applyBorder="1" applyAlignment="1">
      <alignment horizontal="right"/>
      <protection/>
    </xf>
    <xf numFmtId="3" fontId="35" fillId="0" borderId="25" xfId="91" applyNumberFormat="1" applyFont="1" applyFill="1" applyBorder="1" applyAlignment="1">
      <alignment horizontal="right" vertical="center" wrapText="1"/>
      <protection/>
    </xf>
    <xf numFmtId="0" fontId="33" fillId="0" borderId="40" xfId="91" applyFont="1" applyFill="1" applyBorder="1" applyAlignment="1">
      <alignment wrapText="1"/>
      <protection/>
    </xf>
    <xf numFmtId="3" fontId="28" fillId="0" borderId="26" xfId="0" applyNumberFormat="1" applyFont="1" applyFill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top" wrapText="1"/>
    </xf>
    <xf numFmtId="3" fontId="33" fillId="0" borderId="26" xfId="0" applyNumberFormat="1" applyFont="1" applyBorder="1" applyAlignment="1">
      <alignment horizontal="center" vertical="top" wrapText="1"/>
    </xf>
    <xf numFmtId="3" fontId="28" fillId="0" borderId="26" xfId="95" applyNumberFormat="1" applyFont="1" applyBorder="1" applyAlignment="1">
      <alignment horizontal="right" wrapText="1"/>
      <protection/>
    </xf>
    <xf numFmtId="3" fontId="28" fillId="0" borderId="26" xfId="95" applyNumberFormat="1" applyFont="1" applyBorder="1" applyAlignment="1">
      <alignment wrapText="1"/>
      <protection/>
    </xf>
    <xf numFmtId="0" fontId="31" fillId="0" borderId="22" xfId="91" applyFont="1" applyFill="1" applyBorder="1" applyAlignment="1">
      <alignment/>
      <protection/>
    </xf>
    <xf numFmtId="0" fontId="31" fillId="0" borderId="24" xfId="91" applyFont="1" applyFill="1" applyBorder="1" applyAlignment="1">
      <alignment/>
      <protection/>
    </xf>
    <xf numFmtId="0" fontId="33" fillId="0" borderId="26" xfId="91" applyFont="1" applyFill="1" applyBorder="1" applyAlignment="1">
      <alignment horizontal="center"/>
      <protection/>
    </xf>
    <xf numFmtId="3" fontId="35" fillId="0" borderId="26" xfId="91" applyNumberFormat="1" applyFont="1" applyBorder="1" applyAlignment="1">
      <alignment horizontal="center"/>
      <protection/>
    </xf>
    <xf numFmtId="3" fontId="35" fillId="0" borderId="48" xfId="91" applyNumberFormat="1" applyFont="1" applyBorder="1" applyAlignment="1">
      <alignment horizontal="center" vertical="center"/>
      <protection/>
    </xf>
    <xf numFmtId="3" fontId="26" fillId="0" borderId="26" xfId="91" applyNumberFormat="1" applyFont="1" applyFill="1" applyBorder="1" applyAlignment="1">
      <alignment horizontal="center" vertical="center" wrapText="1"/>
      <protection/>
    </xf>
    <xf numFmtId="3" fontId="26" fillId="0" borderId="34" xfId="91" applyNumberFormat="1" applyFont="1" applyFill="1" applyBorder="1" applyAlignment="1">
      <alignment horizontal="center" vertical="center"/>
      <protection/>
    </xf>
    <xf numFmtId="3" fontId="26" fillId="0" borderId="35" xfId="91" applyNumberFormat="1" applyFont="1" applyFill="1" applyBorder="1" applyAlignment="1">
      <alignment horizontal="center" vertical="center"/>
      <protection/>
    </xf>
    <xf numFmtId="3" fontId="27" fillId="0" borderId="49" xfId="91" applyNumberFormat="1" applyFont="1" applyFill="1" applyBorder="1" applyAlignment="1">
      <alignment horizontal="right"/>
      <protection/>
    </xf>
    <xf numFmtId="3" fontId="28" fillId="0" borderId="49" xfId="91" applyNumberFormat="1" applyFont="1" applyFill="1" applyBorder="1" applyAlignment="1">
      <alignment horizontal="left"/>
      <protection/>
    </xf>
    <xf numFmtId="3" fontId="73" fillId="0" borderId="49" xfId="91" applyNumberFormat="1" applyFont="1" applyFill="1" applyBorder="1">
      <alignment/>
      <protection/>
    </xf>
    <xf numFmtId="3" fontId="74" fillId="55" borderId="49" xfId="91" applyNumberFormat="1" applyFont="1" applyFill="1" applyBorder="1" applyAlignment="1">
      <alignment horizontal="left"/>
      <protection/>
    </xf>
    <xf numFmtId="3" fontId="28" fillId="0" borderId="50" xfId="91" applyNumberFormat="1" applyFont="1" applyFill="1" applyBorder="1" applyAlignment="1">
      <alignment horizontal="left"/>
      <protection/>
    </xf>
    <xf numFmtId="3" fontId="28" fillId="0" borderId="51" xfId="91" applyNumberFormat="1" applyFont="1" applyFill="1" applyBorder="1" applyAlignment="1">
      <alignment horizontal="left"/>
      <protection/>
    </xf>
    <xf numFmtId="3" fontId="75" fillId="0" borderId="52" xfId="91" applyNumberFormat="1" applyFont="1" applyFill="1" applyBorder="1">
      <alignment/>
      <protection/>
    </xf>
    <xf numFmtId="3" fontId="75" fillId="0" borderId="32" xfId="91" applyNumberFormat="1" applyFont="1" applyFill="1" applyBorder="1">
      <alignment/>
      <protection/>
    </xf>
    <xf numFmtId="3" fontId="75" fillId="0" borderId="51" xfId="91" applyNumberFormat="1" applyFont="1" applyFill="1" applyBorder="1">
      <alignment/>
      <protection/>
    </xf>
    <xf numFmtId="3" fontId="28" fillId="0" borderId="53" xfId="91" applyNumberFormat="1" applyFont="1" applyFill="1" applyBorder="1" applyAlignment="1">
      <alignment horizontal="left"/>
      <protection/>
    </xf>
    <xf numFmtId="3" fontId="28" fillId="0" borderId="32" xfId="91" applyNumberFormat="1" applyFont="1" applyFill="1" applyBorder="1" applyAlignment="1">
      <alignment horizontal="left"/>
      <protection/>
    </xf>
    <xf numFmtId="3" fontId="26" fillId="0" borderId="30" xfId="91" applyNumberFormat="1" applyFont="1" applyFill="1" applyBorder="1">
      <alignment/>
      <protection/>
    </xf>
    <xf numFmtId="3" fontId="28" fillId="0" borderId="49" xfId="91" applyNumberFormat="1" applyFont="1" applyFill="1" applyBorder="1">
      <alignment/>
      <protection/>
    </xf>
    <xf numFmtId="3" fontId="28" fillId="0" borderId="51" xfId="91" applyNumberFormat="1" applyFont="1" applyFill="1" applyBorder="1">
      <alignment/>
      <protection/>
    </xf>
    <xf numFmtId="3" fontId="28" fillId="0" borderId="50" xfId="91" applyNumberFormat="1" applyFont="1" applyFill="1" applyBorder="1">
      <alignment/>
      <protection/>
    </xf>
    <xf numFmtId="3" fontId="26" fillId="0" borderId="53" xfId="91" applyNumberFormat="1" applyFont="1" applyFill="1" applyBorder="1" applyAlignment="1">
      <alignment horizontal="center" vertical="center"/>
      <protection/>
    </xf>
    <xf numFmtId="0" fontId="70" fillId="0" borderId="49" xfId="91" applyFont="1" applyFill="1" applyBorder="1" applyAlignment="1">
      <alignment horizontal="right"/>
      <protection/>
    </xf>
    <xf numFmtId="0" fontId="70" fillId="0" borderId="49" xfId="91" applyFont="1" applyFill="1" applyBorder="1" applyAlignment="1">
      <alignment horizontal="center"/>
      <protection/>
    </xf>
    <xf numFmtId="0" fontId="71" fillId="0" borderId="49" xfId="91" applyFont="1" applyFill="1" applyBorder="1" applyAlignment="1">
      <alignment horizontal="center"/>
      <protection/>
    </xf>
    <xf numFmtId="3" fontId="72" fillId="0" borderId="49" xfId="91" applyNumberFormat="1" applyFont="1" applyFill="1" applyBorder="1">
      <alignment/>
      <protection/>
    </xf>
    <xf numFmtId="3" fontId="72" fillId="55" borderId="49" xfId="91" applyNumberFormat="1" applyFont="1" applyFill="1" applyBorder="1">
      <alignment/>
      <protection/>
    </xf>
    <xf numFmtId="3" fontId="72" fillId="0" borderId="50" xfId="91" applyNumberFormat="1" applyFont="1" applyFill="1" applyBorder="1">
      <alignment/>
      <protection/>
    </xf>
    <xf numFmtId="3" fontId="74" fillId="0" borderId="32" xfId="91" applyNumberFormat="1" applyFont="1" applyFill="1" applyBorder="1">
      <alignment/>
      <protection/>
    </xf>
    <xf numFmtId="3" fontId="74" fillId="0" borderId="51" xfId="91" applyNumberFormat="1" applyFont="1" applyFill="1" applyBorder="1">
      <alignment/>
      <protection/>
    </xf>
    <xf numFmtId="3" fontId="70" fillId="0" borderId="53" xfId="91" applyNumberFormat="1" applyFont="1" applyFill="1" applyBorder="1">
      <alignment/>
      <protection/>
    </xf>
    <xf numFmtId="3" fontId="70" fillId="0" borderId="32" xfId="91" applyNumberFormat="1" applyFont="1" applyFill="1" applyBorder="1">
      <alignment/>
      <protection/>
    </xf>
    <xf numFmtId="3" fontId="71" fillId="0" borderId="49" xfId="91" applyNumberFormat="1" applyFont="1" applyFill="1" applyBorder="1">
      <alignment/>
      <protection/>
    </xf>
    <xf numFmtId="3" fontId="71" fillId="0" borderId="50" xfId="91" applyNumberFormat="1" applyFont="1" applyFill="1" applyBorder="1">
      <alignment/>
      <protection/>
    </xf>
    <xf numFmtId="3" fontId="70" fillId="0" borderId="49" xfId="91" applyNumberFormat="1" applyFont="1" applyFill="1" applyBorder="1">
      <alignment/>
      <protection/>
    </xf>
    <xf numFmtId="3" fontId="71" fillId="0" borderId="30" xfId="91" applyNumberFormat="1" applyFont="1" applyFill="1" applyBorder="1">
      <alignment/>
      <protection/>
    </xf>
    <xf numFmtId="3" fontId="71" fillId="0" borderId="51" xfId="91" applyNumberFormat="1" applyFont="1" applyFill="1" applyBorder="1">
      <alignment/>
      <protection/>
    </xf>
    <xf numFmtId="3" fontId="26" fillId="0" borderId="33" xfId="91" applyNumberFormat="1" applyFont="1" applyFill="1" applyBorder="1" applyAlignment="1">
      <alignment horizontal="center" vertical="center"/>
      <protection/>
    </xf>
    <xf numFmtId="3" fontId="75" fillId="0" borderId="31" xfId="91" applyNumberFormat="1" applyFont="1" applyFill="1" applyBorder="1">
      <alignment/>
      <protection/>
    </xf>
    <xf numFmtId="3" fontId="70" fillId="0" borderId="46" xfId="91" applyNumberFormat="1" applyFont="1" applyFill="1" applyBorder="1">
      <alignment/>
      <protection/>
    </xf>
    <xf numFmtId="3" fontId="71" fillId="0" borderId="33" xfId="91" applyNumberFormat="1" applyFont="1" applyFill="1" applyBorder="1">
      <alignment/>
      <protection/>
    </xf>
    <xf numFmtId="3" fontId="28" fillId="0" borderId="35" xfId="91" applyNumberFormat="1" applyFont="1" applyFill="1" applyBorder="1" applyAlignment="1">
      <alignment horizontal="left"/>
      <protection/>
    </xf>
    <xf numFmtId="3" fontId="28" fillId="0" borderId="50" xfId="91" applyNumberFormat="1" applyFont="1" applyFill="1" applyBorder="1" applyAlignment="1">
      <alignment horizontal="center"/>
      <protection/>
    </xf>
    <xf numFmtId="0" fontId="28" fillId="0" borderId="32" xfId="91" applyFont="1" applyFill="1" applyBorder="1">
      <alignment/>
      <protection/>
    </xf>
    <xf numFmtId="0" fontId="28" fillId="0" borderId="51" xfId="91" applyFont="1" applyFill="1" applyBorder="1">
      <alignment/>
      <protection/>
    </xf>
    <xf numFmtId="0" fontId="32" fillId="0" borderId="31" xfId="0" applyFont="1" applyFill="1" applyBorder="1" applyAlignment="1">
      <alignment horizontal="center" wrapText="1"/>
    </xf>
    <xf numFmtId="3" fontId="33" fillId="0" borderId="26" xfId="91" applyNumberFormat="1" applyFont="1" applyFill="1" applyBorder="1" applyAlignment="1">
      <alignment/>
      <protection/>
    </xf>
    <xf numFmtId="3" fontId="33" fillId="0" borderId="25" xfId="91" applyNumberFormat="1" applyFont="1" applyFill="1" applyBorder="1" applyAlignment="1">
      <alignment/>
      <protection/>
    </xf>
    <xf numFmtId="3" fontId="33" fillId="0" borderId="26" xfId="91" applyNumberFormat="1" applyFont="1" applyFill="1" applyBorder="1" applyAlignment="1">
      <alignment vertical="center" wrapText="1"/>
      <protection/>
    </xf>
    <xf numFmtId="3" fontId="35" fillId="0" borderId="26" xfId="91" applyNumberFormat="1" applyFont="1" applyFill="1" applyBorder="1" applyAlignment="1">
      <alignment vertical="center" wrapText="1"/>
      <protection/>
    </xf>
    <xf numFmtId="3" fontId="33" fillId="0" borderId="22" xfId="91" applyNumberFormat="1" applyFont="1" applyFill="1" applyBorder="1" applyAlignment="1">
      <alignment/>
      <protection/>
    </xf>
    <xf numFmtId="3" fontId="33" fillId="0" borderId="24" xfId="91" applyNumberFormat="1" applyFont="1" applyFill="1" applyBorder="1" applyAlignment="1">
      <alignment horizontal="right" vertical="center" wrapText="1"/>
      <protection/>
    </xf>
    <xf numFmtId="3" fontId="28" fillId="0" borderId="49" xfId="95" applyNumberFormat="1" applyFont="1" applyBorder="1" applyAlignment="1">
      <alignment wrapText="1"/>
      <protection/>
    </xf>
    <xf numFmtId="3" fontId="29" fillId="0" borderId="49" xfId="95" applyNumberFormat="1" applyFont="1" applyBorder="1" applyAlignment="1">
      <alignment horizontal="right" wrapText="1"/>
      <protection/>
    </xf>
    <xf numFmtId="3" fontId="28" fillId="0" borderId="49" xfId="95" applyNumberFormat="1" applyFont="1" applyBorder="1" applyAlignment="1">
      <alignment horizontal="right" wrapText="1"/>
      <protection/>
    </xf>
    <xf numFmtId="3" fontId="29" fillId="0" borderId="49" xfId="95" applyNumberFormat="1" applyFont="1" applyFill="1" applyBorder="1" applyAlignment="1">
      <alignment horizontal="right" wrapText="1"/>
      <protection/>
    </xf>
    <xf numFmtId="3" fontId="29" fillId="0" borderId="49" xfId="95" applyNumberFormat="1" applyFont="1" applyBorder="1" applyAlignment="1">
      <alignment wrapText="1"/>
      <protection/>
    </xf>
    <xf numFmtId="3" fontId="26" fillId="0" borderId="26" xfId="95" applyNumberFormat="1" applyFont="1" applyBorder="1" applyAlignment="1">
      <alignment horizontal="right" wrapText="1"/>
      <protection/>
    </xf>
    <xf numFmtId="0" fontId="31" fillId="0" borderId="46" xfId="95" applyFont="1" applyBorder="1">
      <alignment/>
      <protection/>
    </xf>
    <xf numFmtId="0" fontId="33" fillId="0" borderId="26" xfId="91" applyFont="1" applyFill="1" applyBorder="1" applyAlignment="1">
      <alignment horizontal="center" wrapText="1"/>
      <protection/>
    </xf>
    <xf numFmtId="0" fontId="32" fillId="0" borderId="26" xfId="91" applyFont="1" applyFill="1" applyBorder="1" applyAlignment="1">
      <alignment horizontal="center" vertical="center" wrapText="1"/>
      <protection/>
    </xf>
    <xf numFmtId="0" fontId="36" fillId="0" borderId="26" xfId="0" applyFont="1" applyBorder="1" applyAlignment="1">
      <alignment horizontal="center" vertical="center" wrapText="1"/>
    </xf>
    <xf numFmtId="0" fontId="36" fillId="0" borderId="35" xfId="0" applyFont="1" applyBorder="1" applyAlignment="1">
      <alignment vertical="center"/>
    </xf>
    <xf numFmtId="3" fontId="29" fillId="0" borderId="34" xfId="94" applyNumberFormat="1" applyFont="1" applyFill="1" applyBorder="1" applyAlignment="1">
      <alignment horizontal="right" wrapText="1"/>
      <protection/>
    </xf>
    <xf numFmtId="3" fontId="33" fillId="0" borderId="24" xfId="91" applyNumberFormat="1" applyFont="1" applyFill="1" applyBorder="1" applyAlignment="1">
      <alignment/>
      <protection/>
    </xf>
    <xf numFmtId="3" fontId="74" fillId="0" borderId="36" xfId="91" applyNumberFormat="1" applyFont="1" applyFill="1" applyBorder="1">
      <alignment/>
      <protection/>
    </xf>
    <xf numFmtId="0" fontId="26" fillId="0" borderId="25" xfId="91" applyFont="1" applyFill="1" applyBorder="1" applyAlignment="1">
      <alignment horizontal="center" wrapText="1"/>
      <protection/>
    </xf>
    <xf numFmtId="3" fontId="74" fillId="0" borderId="25" xfId="91" applyNumberFormat="1" applyFont="1" applyFill="1" applyBorder="1">
      <alignment/>
      <protection/>
    </xf>
    <xf numFmtId="3" fontId="75" fillId="0" borderId="25" xfId="91" applyNumberFormat="1" applyFont="1" applyFill="1" applyBorder="1">
      <alignment/>
      <protection/>
    </xf>
    <xf numFmtId="3" fontId="75" fillId="0" borderId="50" xfId="91" applyNumberFormat="1" applyFont="1" applyFill="1" applyBorder="1">
      <alignment/>
      <protection/>
    </xf>
    <xf numFmtId="3" fontId="74" fillId="0" borderId="50" xfId="91" applyNumberFormat="1" applyFont="1" applyFill="1" applyBorder="1">
      <alignment/>
      <protection/>
    </xf>
    <xf numFmtId="3" fontId="74" fillId="0" borderId="54" xfId="91" applyNumberFormat="1" applyFont="1" applyFill="1" applyBorder="1">
      <alignment/>
      <protection/>
    </xf>
    <xf numFmtId="3" fontId="31" fillId="0" borderId="43" xfId="95" applyNumberFormat="1" applyFont="1" applyBorder="1">
      <alignment/>
      <protection/>
    </xf>
    <xf numFmtId="0" fontId="28" fillId="0" borderId="40" xfId="91" applyFont="1" applyFill="1" applyBorder="1" applyAlignment="1">
      <alignment wrapText="1"/>
      <protection/>
    </xf>
    <xf numFmtId="3" fontId="26" fillId="0" borderId="26" xfId="91" applyNumberFormat="1" applyFont="1" applyFill="1" applyBorder="1" applyAlignment="1">
      <alignment horizontal="left"/>
      <protection/>
    </xf>
    <xf numFmtId="3" fontId="26" fillId="0" borderId="26" xfId="91" applyNumberFormat="1" applyFont="1" applyFill="1" applyBorder="1" applyAlignment="1">
      <alignment horizontal="right"/>
      <protection/>
    </xf>
    <xf numFmtId="0" fontId="26" fillId="0" borderId="21" xfId="91" applyFont="1" applyFill="1" applyBorder="1" applyAlignment="1">
      <alignment horizontal="right" wrapText="1"/>
      <protection/>
    </xf>
    <xf numFmtId="0" fontId="26" fillId="0" borderId="28" xfId="91" applyFont="1" applyFill="1" applyBorder="1" applyAlignment="1">
      <alignment horizontal="left"/>
      <protection/>
    </xf>
    <xf numFmtId="0" fontId="26" fillId="0" borderId="44" xfId="91" applyFont="1" applyFill="1" applyBorder="1" applyAlignment="1">
      <alignment horizontal="center"/>
      <protection/>
    </xf>
    <xf numFmtId="0" fontId="22" fillId="0" borderId="43" xfId="91" applyFont="1" applyFill="1" applyBorder="1">
      <alignment/>
      <protection/>
    </xf>
    <xf numFmtId="0" fontId="2" fillId="0" borderId="43" xfId="91" applyFont="1" applyFill="1" applyBorder="1">
      <alignment/>
      <protection/>
    </xf>
    <xf numFmtId="0" fontId="2" fillId="0" borderId="46" xfId="91" applyFont="1" applyFill="1" applyBorder="1">
      <alignment/>
      <protection/>
    </xf>
    <xf numFmtId="0" fontId="2" fillId="0" borderId="31" xfId="91" applyFont="1" applyFill="1" applyBorder="1">
      <alignment/>
      <protection/>
    </xf>
    <xf numFmtId="0" fontId="22" fillId="0" borderId="31" xfId="91" applyFont="1" applyFill="1" applyBorder="1">
      <alignment/>
      <protection/>
    </xf>
    <xf numFmtId="3" fontId="26" fillId="0" borderId="34" xfId="91" applyNumberFormat="1" applyFont="1" applyFill="1" applyBorder="1">
      <alignment/>
      <protection/>
    </xf>
    <xf numFmtId="0" fontId="22" fillId="0" borderId="33" xfId="91" applyFont="1" applyFill="1" applyBorder="1">
      <alignment/>
      <protection/>
    </xf>
    <xf numFmtId="0" fontId="2" fillId="0" borderId="43" xfId="91" applyFont="1" applyFill="1" applyBorder="1" applyAlignment="1">
      <alignment horizontal="left"/>
      <protection/>
    </xf>
    <xf numFmtId="0" fontId="2" fillId="0" borderId="43" xfId="91" applyFont="1" applyBorder="1">
      <alignment/>
      <protection/>
    </xf>
    <xf numFmtId="0" fontId="2" fillId="0" borderId="46" xfId="91" applyFont="1" applyBorder="1">
      <alignment/>
      <protection/>
    </xf>
    <xf numFmtId="0" fontId="2" fillId="0" borderId="31" xfId="91" applyFont="1" applyBorder="1">
      <alignment/>
      <protection/>
    </xf>
    <xf numFmtId="0" fontId="23" fillId="0" borderId="33" xfId="91" applyFont="1" applyFill="1" applyBorder="1">
      <alignment/>
      <protection/>
    </xf>
    <xf numFmtId="0" fontId="22" fillId="0" borderId="43" xfId="91" applyFont="1" applyFill="1" applyBorder="1" applyAlignment="1">
      <alignment horizontal="right"/>
      <protection/>
    </xf>
    <xf numFmtId="3" fontId="28" fillId="0" borderId="43" xfId="91" applyNumberFormat="1" applyFont="1" applyBorder="1">
      <alignment/>
      <protection/>
    </xf>
    <xf numFmtId="3" fontId="28" fillId="0" borderId="46" xfId="91" applyNumberFormat="1" applyFont="1" applyBorder="1">
      <alignment/>
      <protection/>
    </xf>
    <xf numFmtId="3" fontId="26" fillId="0" borderId="44" xfId="91" applyNumberFormat="1" applyFont="1" applyFill="1" applyBorder="1" applyAlignment="1">
      <alignment horizontal="right"/>
      <protection/>
    </xf>
    <xf numFmtId="0" fontId="2" fillId="0" borderId="33" xfId="91" applyFont="1" applyBorder="1">
      <alignment/>
      <protection/>
    </xf>
    <xf numFmtId="0" fontId="22" fillId="0" borderId="33" xfId="91" applyFont="1" applyBorder="1">
      <alignment/>
      <protection/>
    </xf>
    <xf numFmtId="0" fontId="22" fillId="0" borderId="54" xfId="91" applyFont="1" applyBorder="1" applyAlignment="1">
      <alignment horizontal="right"/>
      <protection/>
    </xf>
    <xf numFmtId="0" fontId="33" fillId="0" borderId="26" xfId="91" applyFont="1" applyFill="1" applyBorder="1" applyAlignment="1">
      <alignment vertical="center" wrapText="1"/>
      <protection/>
    </xf>
    <xf numFmtId="0" fontId="31" fillId="0" borderId="26" xfId="0" applyFont="1" applyBorder="1" applyAlignment="1">
      <alignment horizontal="left"/>
    </xf>
    <xf numFmtId="3" fontId="35" fillId="0" borderId="49" xfId="91" applyNumberFormat="1" applyFont="1" applyFill="1" applyBorder="1" applyAlignment="1">
      <alignment horizontal="right" vertical="center" wrapText="1"/>
      <protection/>
    </xf>
    <xf numFmtId="3" fontId="33" fillId="0" borderId="26" xfId="91" applyNumberFormat="1" applyFont="1" applyBorder="1" applyAlignment="1">
      <alignment horizontal="right" vertical="center" wrapText="1"/>
      <protection/>
    </xf>
    <xf numFmtId="3" fontId="33" fillId="0" borderId="49" xfId="91" applyNumberFormat="1" applyFont="1" applyFill="1" applyBorder="1" applyAlignment="1">
      <alignment horizontal="right" vertical="center" wrapText="1"/>
      <protection/>
    </xf>
    <xf numFmtId="3" fontId="35" fillId="0" borderId="26" xfId="91" applyNumberFormat="1" applyFont="1" applyBorder="1" applyAlignment="1">
      <alignment vertical="center"/>
      <protection/>
    </xf>
    <xf numFmtId="3" fontId="35" fillId="0" borderId="50" xfId="91" applyNumberFormat="1" applyFont="1" applyFill="1" applyBorder="1" applyAlignment="1">
      <alignment horizontal="right" vertical="center" wrapText="1"/>
      <protection/>
    </xf>
    <xf numFmtId="3" fontId="33" fillId="0" borderId="50" xfId="91" applyNumberFormat="1" applyFont="1" applyFill="1" applyBorder="1" applyAlignment="1">
      <alignment horizontal="right" vertical="center" wrapText="1"/>
      <protection/>
    </xf>
    <xf numFmtId="0" fontId="0" fillId="0" borderId="26" xfId="92" applyBorder="1" applyAlignment="1">
      <alignment vertical="center" wrapText="1"/>
      <protection/>
    </xf>
    <xf numFmtId="3" fontId="33" fillId="0" borderId="24" xfId="91" applyNumberFormat="1" applyFont="1" applyFill="1" applyBorder="1" applyAlignment="1">
      <alignment vertical="center" wrapText="1"/>
      <protection/>
    </xf>
    <xf numFmtId="3" fontId="33" fillId="0" borderId="51" xfId="91" applyNumberFormat="1" applyFont="1" applyFill="1" applyBorder="1" applyAlignment="1">
      <alignment horizontal="right" vertical="center" wrapText="1"/>
      <protection/>
    </xf>
    <xf numFmtId="3" fontId="35" fillId="0" borderId="30" xfId="91" applyNumberFormat="1" applyFont="1" applyFill="1" applyBorder="1" applyAlignment="1">
      <alignment horizontal="right" vertical="center" wrapText="1"/>
      <protection/>
    </xf>
    <xf numFmtId="3" fontId="35" fillId="0" borderId="29" xfId="91" applyNumberFormat="1" applyFont="1" applyBorder="1">
      <alignment/>
      <protection/>
    </xf>
    <xf numFmtId="3" fontId="33" fillId="0" borderId="32" xfId="91" applyNumberFormat="1" applyFont="1" applyFill="1" applyBorder="1" applyAlignment="1">
      <alignment horizontal="right" vertical="center" wrapText="1"/>
      <protection/>
    </xf>
    <xf numFmtId="3" fontId="33" fillId="0" borderId="22" xfId="91" applyNumberFormat="1" applyFont="1" applyBorder="1">
      <alignment/>
      <protection/>
    </xf>
    <xf numFmtId="0" fontId="33" fillId="0" borderId="23" xfId="91" applyFont="1" applyFill="1" applyBorder="1">
      <alignment/>
      <protection/>
    </xf>
    <xf numFmtId="3" fontId="33" fillId="0" borderId="24" xfId="91" applyNumberFormat="1" applyFont="1" applyBorder="1">
      <alignment/>
      <protection/>
    </xf>
    <xf numFmtId="0" fontId="33" fillId="0" borderId="22" xfId="91" applyFont="1" applyBorder="1">
      <alignment/>
      <protection/>
    </xf>
    <xf numFmtId="0" fontId="33" fillId="0" borderId="24" xfId="91" applyFont="1" applyBorder="1">
      <alignment/>
      <protection/>
    </xf>
    <xf numFmtId="0" fontId="32" fillId="0" borderId="25" xfId="91" applyFont="1" applyFill="1" applyBorder="1" applyAlignment="1">
      <alignment horizontal="center" vertical="center" wrapText="1"/>
      <protection/>
    </xf>
    <xf numFmtId="3" fontId="31" fillId="0" borderId="22" xfId="91" applyNumberFormat="1" applyFont="1" applyBorder="1" applyAlignment="1">
      <alignment horizontal="center"/>
      <protection/>
    </xf>
    <xf numFmtId="3" fontId="74" fillId="0" borderId="26" xfId="91" applyNumberFormat="1" applyFont="1" applyFill="1" applyBorder="1" applyAlignment="1">
      <alignment horizontal="center"/>
      <protection/>
    </xf>
    <xf numFmtId="3" fontId="33" fillId="0" borderId="26" xfId="91" applyNumberFormat="1" applyFont="1" applyBorder="1" applyAlignment="1">
      <alignment horizontal="center" vertical="center"/>
      <protection/>
    </xf>
    <xf numFmtId="0" fontId="26" fillId="0" borderId="28" xfId="91" applyFont="1" applyFill="1" applyBorder="1" applyAlignment="1">
      <alignment horizontal="left" wrapText="1"/>
      <protection/>
    </xf>
    <xf numFmtId="3" fontId="32" fillId="0" borderId="26" xfId="0" applyNumberFormat="1" applyFont="1" applyBorder="1" applyAlignment="1">
      <alignment vertical="top"/>
    </xf>
    <xf numFmtId="3" fontId="31" fillId="0" borderId="26" xfId="0" applyNumberFormat="1" applyFont="1" applyBorder="1" applyAlignment="1">
      <alignment vertical="center"/>
    </xf>
    <xf numFmtId="3" fontId="31" fillId="0" borderId="26" xfId="0" applyNumberFormat="1" applyFont="1" applyBorder="1" applyAlignment="1">
      <alignment vertical="top"/>
    </xf>
    <xf numFmtId="3" fontId="31" fillId="0" borderId="26" xfId="0" applyNumberFormat="1" applyFont="1" applyBorder="1" applyAlignment="1">
      <alignment/>
    </xf>
    <xf numFmtId="3" fontId="33" fillId="0" borderId="50" xfId="91" applyNumberFormat="1" applyFont="1" applyBorder="1" applyAlignment="1">
      <alignment horizontal="center"/>
      <protection/>
    </xf>
    <xf numFmtId="3" fontId="35" fillId="0" borderId="26" xfId="91" applyNumberFormat="1" applyFont="1" applyBorder="1">
      <alignment/>
      <protection/>
    </xf>
    <xf numFmtId="0" fontId="28" fillId="0" borderId="0" xfId="91" applyFont="1" applyFill="1" applyBorder="1" applyAlignment="1">
      <alignment/>
      <protection/>
    </xf>
    <xf numFmtId="0" fontId="28" fillId="0" borderId="49" xfId="91" applyFont="1" applyFill="1" applyBorder="1" applyAlignment="1">
      <alignment horizontal="center"/>
      <protection/>
    </xf>
    <xf numFmtId="0" fontId="28" fillId="0" borderId="55" xfId="91" applyFont="1" applyFill="1" applyBorder="1" applyAlignment="1">
      <alignment vertical="center"/>
      <protection/>
    </xf>
    <xf numFmtId="0" fontId="2" fillId="0" borderId="48" xfId="91" applyFont="1" applyFill="1" applyBorder="1">
      <alignment/>
      <protection/>
    </xf>
    <xf numFmtId="0" fontId="33" fillId="0" borderId="22" xfId="91" applyFont="1" applyFill="1" applyBorder="1" applyAlignment="1">
      <alignment horizontal="center" vertical="center" wrapText="1"/>
      <protection/>
    </xf>
    <xf numFmtId="0" fontId="1" fillId="0" borderId="0" xfId="91" applyFill="1" applyAlignment="1">
      <alignment vertical="center" wrapText="1"/>
      <protection/>
    </xf>
    <xf numFmtId="175" fontId="33" fillId="0" borderId="26" xfId="68" applyNumberFormat="1" applyFont="1" applyFill="1" applyBorder="1" applyAlignment="1">
      <alignment horizontal="center"/>
    </xf>
    <xf numFmtId="175" fontId="35" fillId="0" borderId="26" xfId="68" applyNumberFormat="1" applyFont="1" applyFill="1" applyBorder="1" applyAlignment="1">
      <alignment horizontal="center"/>
    </xf>
    <xf numFmtId="175" fontId="1" fillId="0" borderId="0" xfId="91" applyNumberFormat="1" applyFill="1">
      <alignment/>
      <protection/>
    </xf>
    <xf numFmtId="14" fontId="33" fillId="0" borderId="26" xfId="91" applyNumberFormat="1" applyFont="1" applyFill="1" applyBorder="1">
      <alignment/>
      <protection/>
    </xf>
    <xf numFmtId="175" fontId="33" fillId="0" borderId="26" xfId="68" applyNumberFormat="1" applyFont="1" applyFill="1" applyBorder="1" applyAlignment="1">
      <alignment/>
    </xf>
    <xf numFmtId="175" fontId="33" fillId="0" borderId="26" xfId="68" applyNumberFormat="1" applyFont="1" applyFill="1" applyBorder="1" applyAlignment="1">
      <alignment/>
    </xf>
    <xf numFmtId="0" fontId="33" fillId="0" borderId="0" xfId="91" applyFont="1" applyFill="1" applyAlignment="1">
      <alignment/>
      <protection/>
    </xf>
    <xf numFmtId="175" fontId="33" fillId="0" borderId="26" xfId="68" applyNumberFormat="1" applyFont="1" applyFill="1" applyBorder="1" applyAlignment="1">
      <alignment horizontal="center" vertical="center"/>
    </xf>
    <xf numFmtId="175" fontId="35" fillId="0" borderId="26" xfId="68" applyNumberFormat="1" applyFont="1" applyFill="1" applyBorder="1" applyAlignment="1">
      <alignment horizontal="right" vertical="center"/>
    </xf>
    <xf numFmtId="0" fontId="33" fillId="0" borderId="0" xfId="91" applyFont="1" applyFill="1" applyAlignment="1">
      <alignment vertical="center"/>
      <protection/>
    </xf>
    <xf numFmtId="0" fontId="1" fillId="0" borderId="0" xfId="91" applyFill="1" applyAlignment="1">
      <alignment vertical="center"/>
      <protection/>
    </xf>
    <xf numFmtId="0" fontId="1" fillId="0" borderId="0" xfId="91" applyAlignment="1">
      <alignment vertical="center"/>
      <protection/>
    </xf>
    <xf numFmtId="175" fontId="33" fillId="0" borderId="35" xfId="68" applyNumberFormat="1" applyFont="1" applyFill="1" applyBorder="1" applyAlignment="1">
      <alignment/>
    </xf>
    <xf numFmtId="175" fontId="33" fillId="0" borderId="35" xfId="68" applyNumberFormat="1" applyFont="1" applyFill="1" applyBorder="1" applyAlignment="1">
      <alignment/>
    </xf>
    <xf numFmtId="175" fontId="35" fillId="0" borderId="35" xfId="68" applyNumberFormat="1" applyFont="1" applyFill="1" applyBorder="1" applyAlignment="1">
      <alignment vertical="center"/>
    </xf>
    <xf numFmtId="175" fontId="35" fillId="0" borderId="26" xfId="68" applyNumberFormat="1" applyFont="1" applyFill="1" applyBorder="1" applyAlignment="1">
      <alignment/>
    </xf>
    <xf numFmtId="0" fontId="28" fillId="0" borderId="45" xfId="91" applyFont="1" applyFill="1" applyBorder="1" applyAlignment="1">
      <alignment vertical="center" wrapText="1"/>
      <protection/>
    </xf>
    <xf numFmtId="3" fontId="29" fillId="0" borderId="26" xfId="94" applyNumberFormat="1" applyFont="1" applyFill="1" applyBorder="1" applyAlignment="1">
      <alignment wrapText="1"/>
      <protection/>
    </xf>
    <xf numFmtId="3" fontId="29" fillId="0" borderId="49" xfId="94" applyNumberFormat="1" applyFont="1" applyFill="1" applyBorder="1" applyAlignment="1">
      <alignment wrapText="1"/>
      <protection/>
    </xf>
    <xf numFmtId="3" fontId="29" fillId="0" borderId="43" xfId="94" applyNumberFormat="1" applyFont="1" applyFill="1" applyBorder="1" applyAlignment="1">
      <alignment wrapText="1"/>
      <protection/>
    </xf>
    <xf numFmtId="3" fontId="33" fillId="0" borderId="26" xfId="91" applyNumberFormat="1" applyFont="1" applyBorder="1" applyAlignment="1">
      <alignment horizontal="right" vertical="center"/>
      <protection/>
    </xf>
    <xf numFmtId="3" fontId="33" fillId="0" borderId="25" xfId="91" applyNumberFormat="1" applyFont="1" applyFill="1" applyBorder="1" applyAlignment="1">
      <alignment vertical="center" wrapText="1"/>
      <protection/>
    </xf>
    <xf numFmtId="3" fontId="74" fillId="55" borderId="25" xfId="91" applyNumberFormat="1" applyFont="1" applyFill="1" applyBorder="1" applyAlignment="1">
      <alignment horizontal="left"/>
      <protection/>
    </xf>
    <xf numFmtId="3" fontId="74" fillId="55" borderId="50" xfId="91" applyNumberFormat="1" applyFont="1" applyFill="1" applyBorder="1" applyAlignment="1">
      <alignment horizontal="left"/>
      <protection/>
    </xf>
    <xf numFmtId="3" fontId="72" fillId="55" borderId="50" xfId="91" applyNumberFormat="1" applyFont="1" applyFill="1" applyBorder="1">
      <alignment/>
      <protection/>
    </xf>
    <xf numFmtId="0" fontId="29" fillId="0" borderId="0" xfId="0" applyFont="1" applyAlignment="1">
      <alignment horizontal="right"/>
    </xf>
    <xf numFmtId="0" fontId="29" fillId="0" borderId="26" xfId="0" applyFont="1" applyBorder="1" applyAlignment="1">
      <alignment horizontal="right"/>
    </xf>
    <xf numFmtId="3" fontId="72" fillId="0" borderId="46" xfId="91" applyNumberFormat="1" applyFont="1" applyFill="1" applyBorder="1">
      <alignment/>
      <protection/>
    </xf>
    <xf numFmtId="0" fontId="29" fillId="0" borderId="0" xfId="0" applyFont="1" applyAlignment="1">
      <alignment/>
    </xf>
    <xf numFmtId="0" fontId="29" fillId="0" borderId="26" xfId="0" applyFont="1" applyBorder="1" applyAlignment="1">
      <alignment horizontal="right" wrapText="1"/>
    </xf>
    <xf numFmtId="3" fontId="26" fillId="0" borderId="31" xfId="91" applyNumberFormat="1" applyFont="1" applyFill="1" applyBorder="1" applyAlignment="1">
      <alignment horizontal="right"/>
      <protection/>
    </xf>
    <xf numFmtId="3" fontId="26" fillId="0" borderId="56" xfId="91" applyNumberFormat="1" applyFont="1" applyFill="1" applyBorder="1">
      <alignment/>
      <protection/>
    </xf>
    <xf numFmtId="0" fontId="22" fillId="0" borderId="57" xfId="91" applyFont="1" applyFill="1" applyBorder="1">
      <alignment/>
      <protection/>
    </xf>
    <xf numFmtId="0" fontId="32" fillId="0" borderId="29" xfId="0" applyFont="1" applyFill="1" applyBorder="1" applyAlignment="1">
      <alignment horizontal="center" wrapText="1"/>
    </xf>
    <xf numFmtId="0" fontId="32" fillId="0" borderId="30" xfId="0" applyFont="1" applyFill="1" applyBorder="1" applyAlignment="1">
      <alignment horizontal="center" wrapText="1"/>
    </xf>
    <xf numFmtId="3" fontId="35" fillId="0" borderId="50" xfId="91" applyNumberFormat="1" applyFont="1" applyBorder="1" applyAlignment="1">
      <alignment horizontal="center"/>
      <protection/>
    </xf>
    <xf numFmtId="0" fontId="40" fillId="0" borderId="26" xfId="0" applyFont="1" applyBorder="1" applyAlignment="1">
      <alignment horizontal="right"/>
    </xf>
    <xf numFmtId="0" fontId="36" fillId="0" borderId="37" xfId="95" applyFont="1" applyBorder="1" applyAlignment="1">
      <alignment horizontal="center" wrapText="1"/>
      <protection/>
    </xf>
    <xf numFmtId="0" fontId="36" fillId="0" borderId="25" xfId="95" applyFont="1" applyBorder="1" applyAlignment="1">
      <alignment horizontal="center" vertical="center" wrapText="1"/>
      <protection/>
    </xf>
    <xf numFmtId="0" fontId="36" fillId="0" borderId="50" xfId="95" applyFont="1" applyFill="1" applyBorder="1" applyAlignment="1">
      <alignment horizontal="center" vertical="center" wrapText="1"/>
      <protection/>
    </xf>
    <xf numFmtId="0" fontId="36" fillId="0" borderId="46" xfId="95" applyFont="1" applyFill="1" applyBorder="1" applyAlignment="1">
      <alignment horizontal="center" vertical="center" wrapText="1"/>
      <protection/>
    </xf>
    <xf numFmtId="3" fontId="36" fillId="0" borderId="31" xfId="95" applyNumberFormat="1" applyFont="1" applyBorder="1" applyAlignment="1">
      <alignment horizontal="right" wrapText="1"/>
      <protection/>
    </xf>
    <xf numFmtId="0" fontId="29" fillId="0" borderId="26" xfId="0" applyFont="1" applyFill="1" applyBorder="1" applyAlignment="1">
      <alignment horizontal="right" vertical="center" wrapText="1"/>
    </xf>
    <xf numFmtId="3" fontId="29" fillId="0" borderId="26" xfId="0" applyNumberFormat="1" applyFont="1" applyFill="1" applyBorder="1" applyAlignment="1">
      <alignment horizontal="center" vertical="center" wrapText="1"/>
    </xf>
    <xf numFmtId="3" fontId="29" fillId="0" borderId="26" xfId="70" applyNumberFormat="1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/>
    </xf>
    <xf numFmtId="3" fontId="33" fillId="0" borderId="0" xfId="91" applyNumberFormat="1" applyFont="1" applyBorder="1" applyAlignment="1">
      <alignment horizontal="center"/>
      <protection/>
    </xf>
    <xf numFmtId="0" fontId="28" fillId="0" borderId="44" xfId="91" applyFont="1" applyFill="1" applyBorder="1" applyAlignment="1">
      <alignment horizontal="center"/>
      <protection/>
    </xf>
    <xf numFmtId="0" fontId="76" fillId="0" borderId="26" xfId="93" applyFont="1" applyBorder="1" applyAlignment="1">
      <alignment horizontal="right"/>
      <protection/>
    </xf>
    <xf numFmtId="0" fontId="28" fillId="0" borderId="40" xfId="91" applyFont="1" applyFill="1" applyBorder="1">
      <alignment/>
      <protection/>
    </xf>
    <xf numFmtId="0" fontId="28" fillId="0" borderId="34" xfId="91" applyFont="1" applyFill="1" applyBorder="1" applyAlignment="1">
      <alignment horizontal="center"/>
      <protection/>
    </xf>
    <xf numFmtId="0" fontId="28" fillId="0" borderId="25" xfId="91" applyFont="1" applyFill="1" applyBorder="1" applyAlignment="1">
      <alignment horizontal="right"/>
      <protection/>
    </xf>
    <xf numFmtId="0" fontId="28" fillId="0" borderId="26" xfId="91" applyFont="1" applyFill="1" applyBorder="1" applyAlignment="1">
      <alignment horizontal="right" vertical="center" wrapText="1"/>
      <protection/>
    </xf>
    <xf numFmtId="0" fontId="28" fillId="0" borderId="26" xfId="91" applyFont="1" applyFill="1" applyBorder="1" applyAlignment="1">
      <alignment horizontal="right" wrapText="1"/>
      <protection/>
    </xf>
    <xf numFmtId="0" fontId="28" fillId="0" borderId="21" xfId="91" applyFont="1" applyFill="1" applyBorder="1" applyAlignment="1">
      <alignment horizontal="left" wrapText="1"/>
      <protection/>
    </xf>
    <xf numFmtId="0" fontId="28" fillId="0" borderId="22" xfId="91" applyFont="1" applyFill="1" applyBorder="1" applyAlignment="1">
      <alignment horizontal="left"/>
      <protection/>
    </xf>
    <xf numFmtId="0" fontId="28" fillId="0" borderId="28" xfId="91" applyFont="1" applyFill="1" applyBorder="1" applyAlignment="1">
      <alignment horizontal="center" wrapText="1"/>
      <protection/>
    </xf>
    <xf numFmtId="3" fontId="41" fillId="0" borderId="25" xfId="91" applyNumberFormat="1" applyFont="1" applyFill="1" applyBorder="1" applyAlignment="1">
      <alignment horizontal="right"/>
      <protection/>
    </xf>
    <xf numFmtId="0" fontId="46" fillId="0" borderId="26" xfId="0" applyFont="1" applyBorder="1" applyAlignment="1">
      <alignment horizontal="right"/>
    </xf>
    <xf numFmtId="0" fontId="41" fillId="0" borderId="25" xfId="91" applyFont="1" applyFill="1" applyBorder="1" applyAlignment="1">
      <alignment horizontal="center"/>
      <protection/>
    </xf>
    <xf numFmtId="0" fontId="28" fillId="0" borderId="26" xfId="91" applyFont="1" applyFill="1" applyBorder="1" applyAlignment="1">
      <alignment horizontal="center" wrapText="1"/>
      <protection/>
    </xf>
    <xf numFmtId="0" fontId="47" fillId="0" borderId="26" xfId="0" applyFont="1" applyBorder="1" applyAlignment="1">
      <alignment horizontal="right"/>
    </xf>
    <xf numFmtId="180" fontId="47" fillId="0" borderId="26" xfId="0" applyNumberFormat="1" applyFont="1" applyBorder="1" applyAlignment="1">
      <alignment/>
    </xf>
    <xf numFmtId="0" fontId="77" fillId="0" borderId="26" xfId="0" applyFont="1" applyBorder="1" applyAlignment="1">
      <alignment horizontal="right"/>
    </xf>
    <xf numFmtId="0" fontId="41" fillId="0" borderId="26" xfId="91" applyFont="1" applyFill="1" applyBorder="1" applyAlignment="1">
      <alignment horizontal="right" wrapText="1"/>
      <protection/>
    </xf>
    <xf numFmtId="3" fontId="41" fillId="0" borderId="26" xfId="91" applyNumberFormat="1" applyFont="1" applyFill="1" applyBorder="1" applyAlignment="1">
      <alignment horizontal="right"/>
      <protection/>
    </xf>
    <xf numFmtId="3" fontId="47" fillId="0" borderId="26" xfId="0" applyNumberFormat="1" applyFont="1" applyBorder="1" applyAlignment="1">
      <alignment/>
    </xf>
    <xf numFmtId="0" fontId="28" fillId="0" borderId="26" xfId="91" applyFont="1" applyFill="1" applyBorder="1" applyAlignment="1">
      <alignment horizontal="left" wrapText="1"/>
      <protection/>
    </xf>
    <xf numFmtId="0" fontId="28" fillId="0" borderId="37" xfId="91" applyFont="1" applyFill="1" applyBorder="1" applyAlignment="1">
      <alignment horizontal="left" wrapText="1"/>
      <protection/>
    </xf>
    <xf numFmtId="0" fontId="28" fillId="0" borderId="45" xfId="91" applyFont="1" applyFill="1" applyBorder="1" applyAlignment="1">
      <alignment horizontal="left"/>
      <protection/>
    </xf>
    <xf numFmtId="3" fontId="28" fillId="0" borderId="35" xfId="91" applyNumberFormat="1" applyFont="1" applyFill="1" applyBorder="1">
      <alignment/>
      <protection/>
    </xf>
    <xf numFmtId="3" fontId="41" fillId="0" borderId="25" xfId="91" applyNumberFormat="1" applyFont="1" applyFill="1" applyBorder="1" applyAlignment="1">
      <alignment horizontal="center"/>
      <protection/>
    </xf>
    <xf numFmtId="3" fontId="41" fillId="0" borderId="50" xfId="91" applyNumberFormat="1" applyFont="1" applyFill="1" applyBorder="1" applyAlignment="1">
      <alignment horizontal="center"/>
      <protection/>
    </xf>
    <xf numFmtId="3" fontId="26" fillId="0" borderId="25" xfId="91" applyNumberFormat="1" applyFont="1" applyFill="1" applyBorder="1" applyAlignment="1">
      <alignment horizontal="left"/>
      <protection/>
    </xf>
    <xf numFmtId="3" fontId="26" fillId="0" borderId="50" xfId="91" applyNumberFormat="1" applyFont="1" applyFill="1" applyBorder="1" applyAlignment="1">
      <alignment horizontal="left"/>
      <protection/>
    </xf>
    <xf numFmtId="0" fontId="33" fillId="0" borderId="42" xfId="91" applyFont="1" applyFill="1" applyBorder="1" applyAlignment="1">
      <alignment wrapText="1"/>
      <protection/>
    </xf>
    <xf numFmtId="0" fontId="28" fillId="0" borderId="42" xfId="91" applyFont="1" applyFill="1" applyBorder="1" applyAlignment="1">
      <alignment horizontal="right"/>
      <protection/>
    </xf>
    <xf numFmtId="3" fontId="28" fillId="0" borderId="43" xfId="91" applyNumberFormat="1" applyFont="1" applyFill="1" applyBorder="1">
      <alignment/>
      <protection/>
    </xf>
    <xf numFmtId="3" fontId="28" fillId="0" borderId="36" xfId="91" applyNumberFormat="1" applyFont="1" applyFill="1" applyBorder="1">
      <alignment/>
      <protection/>
    </xf>
    <xf numFmtId="3" fontId="28" fillId="0" borderId="43" xfId="91" applyNumberFormat="1" applyFont="1" applyFill="1" applyBorder="1" applyAlignment="1">
      <alignment horizontal="right"/>
      <protection/>
    </xf>
    <xf numFmtId="3" fontId="28" fillId="0" borderId="33" xfId="91" applyNumberFormat="1" applyFont="1" applyFill="1" applyBorder="1" applyAlignment="1">
      <alignment horizontal="left"/>
      <protection/>
    </xf>
    <xf numFmtId="3" fontId="41" fillId="0" borderId="46" xfId="91" applyNumberFormat="1" applyFont="1" applyFill="1" applyBorder="1" applyAlignment="1">
      <alignment horizontal="right"/>
      <protection/>
    </xf>
    <xf numFmtId="180" fontId="47" fillId="0" borderId="43" xfId="0" applyNumberFormat="1" applyFont="1" applyBorder="1" applyAlignment="1">
      <alignment/>
    </xf>
    <xf numFmtId="3" fontId="41" fillId="0" borderId="43" xfId="91" applyNumberFormat="1" applyFont="1" applyFill="1" applyBorder="1" applyAlignment="1">
      <alignment horizontal="right"/>
      <protection/>
    </xf>
    <xf numFmtId="3" fontId="47" fillId="0" borderId="43" xfId="0" applyNumberFormat="1" applyFont="1" applyBorder="1" applyAlignment="1">
      <alignment/>
    </xf>
    <xf numFmtId="3" fontId="28" fillId="0" borderId="46" xfId="91" applyNumberFormat="1" applyFont="1" applyFill="1" applyBorder="1">
      <alignment/>
      <protection/>
    </xf>
    <xf numFmtId="0" fontId="26" fillId="0" borderId="58" xfId="91" applyFont="1" applyFill="1" applyBorder="1" applyAlignment="1">
      <alignment horizontal="center" vertical="center" wrapText="1"/>
      <protection/>
    </xf>
    <xf numFmtId="0" fontId="26" fillId="0" borderId="47" xfId="91" applyFont="1" applyFill="1" applyBorder="1" applyAlignment="1">
      <alignment horizontal="center" vertical="center" wrapText="1"/>
      <protection/>
    </xf>
    <xf numFmtId="0" fontId="26" fillId="0" borderId="59" xfId="91" applyFont="1" applyFill="1" applyBorder="1" applyAlignment="1">
      <alignment horizontal="center" vertical="center" wrapText="1"/>
      <protection/>
    </xf>
    <xf numFmtId="0" fontId="26" fillId="0" borderId="30" xfId="91" applyFont="1" applyFill="1" applyBorder="1" applyAlignment="1">
      <alignment horizontal="center"/>
      <protection/>
    </xf>
    <xf numFmtId="0" fontId="26" fillId="0" borderId="47" xfId="91" applyFont="1" applyFill="1" applyBorder="1" applyAlignment="1">
      <alignment horizontal="center"/>
      <protection/>
    </xf>
    <xf numFmtId="0" fontId="26" fillId="0" borderId="59" xfId="91" applyFont="1" applyFill="1" applyBorder="1" applyAlignment="1">
      <alignment horizontal="center"/>
      <protection/>
    </xf>
    <xf numFmtId="0" fontId="28" fillId="0" borderId="60" xfId="91" applyFont="1" applyFill="1" applyBorder="1" applyAlignment="1">
      <alignment horizontal="center" wrapText="1"/>
      <protection/>
    </xf>
    <xf numFmtId="0" fontId="28" fillId="0" borderId="42" xfId="91" applyFont="1" applyFill="1" applyBorder="1" applyAlignment="1">
      <alignment horizontal="center" wrapText="1"/>
      <protection/>
    </xf>
    <xf numFmtId="0" fontId="28" fillId="0" borderId="61" xfId="91" applyFont="1" applyFill="1" applyBorder="1" applyAlignment="1">
      <alignment horizontal="center" wrapText="1"/>
      <protection/>
    </xf>
    <xf numFmtId="0" fontId="26" fillId="0" borderId="62" xfId="91" applyFont="1" applyFill="1" applyBorder="1" applyAlignment="1">
      <alignment horizontal="center" wrapText="1"/>
      <protection/>
    </xf>
    <xf numFmtId="0" fontId="26" fillId="0" borderId="42" xfId="91" applyFont="1" applyFill="1" applyBorder="1" applyAlignment="1">
      <alignment horizontal="center" wrapText="1"/>
      <protection/>
    </xf>
    <xf numFmtId="0" fontId="31" fillId="0" borderId="42" xfId="0" applyFont="1" applyFill="1" applyBorder="1" applyAlignment="1">
      <alignment/>
    </xf>
    <xf numFmtId="0" fontId="31" fillId="0" borderId="61" xfId="0" applyFont="1" applyFill="1" applyBorder="1" applyAlignment="1">
      <alignment/>
    </xf>
    <xf numFmtId="0" fontId="33" fillId="0" borderId="28" xfId="91" applyFont="1" applyFill="1" applyBorder="1" applyAlignment="1">
      <alignment horizontal="center" vertical="center" wrapText="1"/>
      <protection/>
    </xf>
    <xf numFmtId="0" fontId="35" fillId="0" borderId="49" xfId="91" applyFont="1" applyFill="1" applyBorder="1" applyAlignment="1">
      <alignment horizontal="center" vertical="center" wrapText="1"/>
      <protection/>
    </xf>
    <xf numFmtId="0" fontId="45" fillId="0" borderId="49" xfId="91" applyFont="1" applyFill="1" applyBorder="1" applyAlignment="1">
      <alignment horizontal="center" vertical="center" wrapText="1"/>
      <protection/>
    </xf>
    <xf numFmtId="0" fontId="33" fillId="0" borderId="26" xfId="91" applyFont="1" applyFill="1" applyBorder="1" applyAlignment="1">
      <alignment horizontal="center" vertical="center" wrapText="1"/>
      <protection/>
    </xf>
    <xf numFmtId="0" fontId="35" fillId="0" borderId="26" xfId="91" applyFont="1" applyBorder="1" applyAlignment="1">
      <alignment horizontal="center" vertical="center" wrapText="1"/>
      <protection/>
    </xf>
    <xf numFmtId="0" fontId="26" fillId="0" borderId="63" xfId="91" applyFont="1" applyBorder="1" applyAlignment="1">
      <alignment horizontal="center" vertical="center" wrapText="1"/>
      <protection/>
    </xf>
    <xf numFmtId="0" fontId="26" fillId="0" borderId="64" xfId="91" applyFont="1" applyBorder="1" applyAlignment="1">
      <alignment horizontal="center" vertical="center" wrapText="1"/>
      <protection/>
    </xf>
    <xf numFmtId="0" fontId="26" fillId="0" borderId="65" xfId="91" applyFont="1" applyBorder="1" applyAlignment="1">
      <alignment horizontal="center" vertical="center" wrapText="1"/>
      <protection/>
    </xf>
    <xf numFmtId="0" fontId="36" fillId="0" borderId="63" xfId="95" applyFont="1" applyBorder="1" applyAlignment="1">
      <alignment horizontal="center" vertical="center"/>
      <protection/>
    </xf>
    <xf numFmtId="0" fontId="36" fillId="0" borderId="64" xfId="95" applyFont="1" applyBorder="1" applyAlignment="1">
      <alignment horizontal="center" vertical="center"/>
      <protection/>
    </xf>
    <xf numFmtId="0" fontId="36" fillId="0" borderId="65" xfId="95" applyFont="1" applyBorder="1" applyAlignment="1">
      <alignment horizontal="center" vertical="center"/>
      <protection/>
    </xf>
    <xf numFmtId="0" fontId="37" fillId="0" borderId="63" xfId="95" applyFont="1" applyBorder="1" applyAlignment="1">
      <alignment horizontal="left" wrapText="1"/>
      <protection/>
    </xf>
    <xf numFmtId="0" fontId="37" fillId="0" borderId="64" xfId="95" applyFont="1" applyBorder="1" applyAlignment="1">
      <alignment horizontal="left" wrapText="1"/>
      <protection/>
    </xf>
    <xf numFmtId="0" fontId="37" fillId="0" borderId="65" xfId="95" applyFont="1" applyBorder="1" applyAlignment="1">
      <alignment horizontal="left" wrapText="1"/>
      <protection/>
    </xf>
    <xf numFmtId="0" fontId="36" fillId="0" borderId="27" xfId="95" applyFont="1" applyBorder="1" applyAlignment="1">
      <alignment wrapText="1"/>
      <protection/>
    </xf>
    <xf numFmtId="0" fontId="36" fillId="0" borderId="29" xfId="95" applyFont="1" applyBorder="1" applyAlignment="1">
      <alignment wrapText="1"/>
      <protection/>
    </xf>
    <xf numFmtId="0" fontId="36" fillId="0" borderId="50" xfId="0" applyFont="1" applyBorder="1" applyAlignment="1">
      <alignment horizontal="center" vertical="center"/>
    </xf>
    <xf numFmtId="0" fontId="36" fillId="0" borderId="66" xfId="0" applyFont="1" applyBorder="1" applyAlignment="1">
      <alignment horizontal="center" vertical="center"/>
    </xf>
    <xf numFmtId="0" fontId="36" fillId="0" borderId="67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68" xfId="0" applyFont="1" applyBorder="1" applyAlignment="1">
      <alignment horizontal="center" vertical="center"/>
    </xf>
    <xf numFmtId="0" fontId="36" fillId="0" borderId="69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2" fillId="0" borderId="49" xfId="91" applyFont="1" applyBorder="1" applyAlignment="1">
      <alignment horizontal="center"/>
      <protection/>
    </xf>
    <xf numFmtId="0" fontId="32" fillId="0" borderId="55" xfId="91" applyFont="1" applyBorder="1" applyAlignment="1">
      <alignment horizontal="center"/>
      <protection/>
    </xf>
    <xf numFmtId="0" fontId="32" fillId="0" borderId="48" xfId="91" applyFont="1" applyBorder="1" applyAlignment="1">
      <alignment horizontal="center"/>
      <protection/>
    </xf>
    <xf numFmtId="0" fontId="31" fillId="0" borderId="49" xfId="91" applyFont="1" applyBorder="1" applyAlignment="1">
      <alignment horizontal="center" wrapText="1"/>
      <protection/>
    </xf>
    <xf numFmtId="0" fontId="31" fillId="0" borderId="55" xfId="91" applyFont="1" applyBorder="1" applyAlignment="1">
      <alignment horizontal="center" wrapText="1"/>
      <protection/>
    </xf>
    <xf numFmtId="0" fontId="31" fillId="0" borderId="48" xfId="91" applyFont="1" applyBorder="1" applyAlignment="1">
      <alignment horizontal="center" wrapText="1"/>
      <protection/>
    </xf>
    <xf numFmtId="0" fontId="44" fillId="0" borderId="26" xfId="91" applyFont="1" applyFill="1" applyBorder="1" applyAlignment="1">
      <alignment horizontal="center" wrapText="1"/>
      <protection/>
    </xf>
    <xf numFmtId="0" fontId="33" fillId="0" borderId="26" xfId="91" applyFont="1" applyFill="1" applyBorder="1" applyAlignment="1">
      <alignment horizontal="center" wrapText="1"/>
      <protection/>
    </xf>
    <xf numFmtId="0" fontId="37" fillId="0" borderId="60" xfId="94" applyFont="1" applyFill="1" applyBorder="1" applyAlignment="1">
      <alignment horizontal="center" vertical="center" wrapText="1"/>
      <protection/>
    </xf>
    <xf numFmtId="0" fontId="37" fillId="0" borderId="42" xfId="94" applyFont="1" applyFill="1" applyBorder="1" applyAlignment="1">
      <alignment horizontal="center" vertical="center" wrapText="1"/>
      <protection/>
    </xf>
    <xf numFmtId="0" fontId="37" fillId="0" borderId="61" xfId="94" applyFont="1" applyFill="1" applyBorder="1" applyAlignment="1">
      <alignment horizontal="center" vertical="center" wrapText="1"/>
      <protection/>
    </xf>
    <xf numFmtId="175" fontId="33" fillId="0" borderId="26" xfId="68" applyNumberFormat="1" applyFont="1" applyFill="1" applyBorder="1" applyAlignment="1">
      <alignment horizontal="center"/>
    </xf>
    <xf numFmtId="3" fontId="33" fillId="0" borderId="26" xfId="91" applyNumberFormat="1" applyFont="1" applyFill="1" applyBorder="1" applyAlignment="1">
      <alignment horizontal="center"/>
      <protection/>
    </xf>
    <xf numFmtId="0" fontId="33" fillId="0" borderId="26" xfId="91" applyFont="1" applyFill="1" applyBorder="1" applyAlignment="1">
      <alignment horizontal="center"/>
      <protection/>
    </xf>
    <xf numFmtId="0" fontId="33" fillId="0" borderId="49" xfId="91" applyFont="1" applyFill="1" applyBorder="1" applyAlignment="1">
      <alignment horizontal="center" vertical="center" wrapText="1"/>
      <protection/>
    </xf>
    <xf numFmtId="0" fontId="33" fillId="0" borderId="55" xfId="91" applyFont="1" applyFill="1" applyBorder="1" applyAlignment="1">
      <alignment horizontal="center" vertical="center" wrapText="1"/>
      <protection/>
    </xf>
    <xf numFmtId="0" fontId="33" fillId="0" borderId="48" xfId="91" applyFont="1" applyFill="1" applyBorder="1" applyAlignment="1">
      <alignment horizontal="center" vertical="center" wrapText="1"/>
      <protection/>
    </xf>
    <xf numFmtId="0" fontId="35" fillId="0" borderId="26" xfId="91" applyFont="1" applyFill="1" applyBorder="1" applyAlignment="1">
      <alignment horizontal="left"/>
      <protection/>
    </xf>
    <xf numFmtId="175" fontId="35" fillId="0" borderId="26" xfId="68" applyNumberFormat="1" applyFont="1" applyFill="1" applyBorder="1" applyAlignment="1">
      <alignment horizontal="center"/>
    </xf>
    <xf numFmtId="0" fontId="33" fillId="0" borderId="26" xfId="91" applyFont="1" applyFill="1" applyBorder="1" applyAlignment="1">
      <alignment horizontal="left" wrapText="1"/>
      <protection/>
    </xf>
    <xf numFmtId="0" fontId="33" fillId="0" borderId="26" xfId="91" applyFont="1" applyFill="1" applyBorder="1" applyAlignment="1">
      <alignment horizontal="left"/>
      <protection/>
    </xf>
    <xf numFmtId="0" fontId="26" fillId="0" borderId="55" xfId="91" applyFont="1" applyFill="1" applyBorder="1" applyAlignment="1">
      <alignment horizontal="right" vertical="center"/>
      <protection/>
    </xf>
    <xf numFmtId="0" fontId="0" fillId="0" borderId="55" xfId="0" applyFill="1" applyBorder="1" applyAlignment="1">
      <alignment vertical="center"/>
    </xf>
    <xf numFmtId="0" fontId="35" fillId="0" borderId="55" xfId="91" applyFont="1" applyFill="1" applyBorder="1" applyAlignment="1">
      <alignment horizontal="center" vertical="center"/>
      <protection/>
    </xf>
    <xf numFmtId="0" fontId="33" fillId="0" borderId="22" xfId="91" applyFont="1" applyFill="1" applyBorder="1" applyAlignment="1">
      <alignment horizontal="center" vertical="center" wrapText="1"/>
      <protection/>
    </xf>
    <xf numFmtId="0" fontId="33" fillId="0" borderId="22" xfId="91" applyFont="1" applyFill="1" applyBorder="1" applyAlignment="1">
      <alignment vertical="center" wrapText="1"/>
      <protection/>
    </xf>
    <xf numFmtId="175" fontId="33" fillId="0" borderId="49" xfId="68" applyNumberFormat="1" applyFont="1" applyFill="1" applyBorder="1" applyAlignment="1">
      <alignment horizontal="center"/>
    </xf>
    <xf numFmtId="175" fontId="33" fillId="0" borderId="55" xfId="68" applyNumberFormat="1" applyFont="1" applyFill="1" applyBorder="1" applyAlignment="1">
      <alignment horizontal="center"/>
    </xf>
    <xf numFmtId="175" fontId="33" fillId="0" borderId="48" xfId="68" applyNumberFormat="1" applyFont="1" applyFill="1" applyBorder="1" applyAlignment="1">
      <alignment horizontal="center"/>
    </xf>
    <xf numFmtId="0" fontId="33" fillId="0" borderId="49" xfId="91" applyFont="1" applyFill="1" applyBorder="1" applyAlignment="1">
      <alignment horizontal="left" wrapText="1"/>
      <protection/>
    </xf>
    <xf numFmtId="0" fontId="33" fillId="0" borderId="55" xfId="91" applyFont="1" applyFill="1" applyBorder="1" applyAlignment="1">
      <alignment horizontal="left" wrapText="1"/>
      <protection/>
    </xf>
    <xf numFmtId="0" fontId="33" fillId="0" borderId="48" xfId="91" applyFont="1" applyFill="1" applyBorder="1" applyAlignment="1">
      <alignment horizontal="left" wrapText="1"/>
      <protection/>
    </xf>
    <xf numFmtId="0" fontId="35" fillId="0" borderId="26" xfId="91" applyFont="1" applyFill="1" applyBorder="1" applyAlignment="1">
      <alignment horizontal="center"/>
      <protection/>
    </xf>
    <xf numFmtId="0" fontId="33" fillId="0" borderId="26" xfId="91" applyFont="1" applyFill="1" applyBorder="1" applyAlignment="1">
      <alignment horizontal="center" vertical="center"/>
      <protection/>
    </xf>
    <xf numFmtId="0" fontId="33" fillId="0" borderId="35" xfId="91" applyFont="1" applyFill="1" applyBorder="1" applyAlignment="1">
      <alignment horizontal="center" vertical="center" wrapText="1"/>
      <protection/>
    </xf>
    <xf numFmtId="0" fontId="35" fillId="0" borderId="26" xfId="91" applyFont="1" applyFill="1" applyBorder="1" applyAlignment="1">
      <alignment horizontal="center" vertical="center"/>
      <protection/>
    </xf>
    <xf numFmtId="0" fontId="32" fillId="0" borderId="26" xfId="0" applyFont="1" applyBorder="1" applyAlignment="1">
      <alignment horizontal="center" vertical="center"/>
    </xf>
    <xf numFmtId="0" fontId="40" fillId="0" borderId="26" xfId="0" applyFont="1" applyBorder="1" applyAlignment="1">
      <alignment horizontal="right"/>
    </xf>
    <xf numFmtId="0" fontId="33" fillId="0" borderId="49" xfId="91" applyFont="1" applyBorder="1" applyAlignment="1">
      <alignment horizontal="center"/>
      <protection/>
    </xf>
    <xf numFmtId="0" fontId="33" fillId="0" borderId="48" xfId="91" applyFont="1" applyBorder="1" applyAlignment="1">
      <alignment horizontal="center"/>
      <protection/>
    </xf>
    <xf numFmtId="0" fontId="33" fillId="0" borderId="26" xfId="91" applyFont="1" applyBorder="1" applyAlignment="1">
      <alignment horizontal="center"/>
      <protection/>
    </xf>
    <xf numFmtId="0" fontId="33" fillId="0" borderId="26" xfId="91" applyFont="1" applyBorder="1" applyAlignment="1">
      <alignment horizontal="left"/>
      <protection/>
    </xf>
    <xf numFmtId="0" fontId="35" fillId="0" borderId="26" xfId="91" applyFont="1" applyBorder="1" applyAlignment="1">
      <alignment horizontal="left"/>
      <protection/>
    </xf>
    <xf numFmtId="3" fontId="33" fillId="0" borderId="48" xfId="91" applyNumberFormat="1" applyFont="1" applyBorder="1" applyAlignment="1">
      <alignment horizontal="center"/>
      <protection/>
    </xf>
    <xf numFmtId="3" fontId="33" fillId="0" borderId="26" xfId="91" applyNumberFormat="1" applyFont="1" applyBorder="1" applyAlignment="1">
      <alignment horizontal="center"/>
      <protection/>
    </xf>
    <xf numFmtId="0" fontId="33" fillId="0" borderId="26" xfId="91" applyFont="1" applyBorder="1" applyAlignment="1">
      <alignment horizontal="left" wrapText="1"/>
      <protection/>
    </xf>
    <xf numFmtId="3" fontId="35" fillId="0" borderId="50" xfId="91" applyNumberFormat="1" applyFont="1" applyBorder="1" applyAlignment="1">
      <alignment horizontal="center"/>
      <protection/>
    </xf>
    <xf numFmtId="3" fontId="35" fillId="0" borderId="67" xfId="91" applyNumberFormat="1" applyFont="1" applyBorder="1" applyAlignment="1">
      <alignment horizontal="center"/>
      <protection/>
    </xf>
    <xf numFmtId="3" fontId="35" fillId="0" borderId="32" xfId="91" applyNumberFormat="1" applyFont="1" applyBorder="1" applyAlignment="1">
      <alignment horizontal="center"/>
      <protection/>
    </xf>
    <xf numFmtId="3" fontId="35" fillId="0" borderId="69" xfId="91" applyNumberFormat="1" applyFont="1" applyBorder="1" applyAlignment="1">
      <alignment horizontal="center"/>
      <protection/>
    </xf>
    <xf numFmtId="3" fontId="35" fillId="0" borderId="49" xfId="91" applyNumberFormat="1" applyFont="1" applyBorder="1" applyAlignment="1">
      <alignment horizontal="center" vertical="center"/>
      <protection/>
    </xf>
    <xf numFmtId="3" fontId="35" fillId="0" borderId="48" xfId="91" applyNumberFormat="1" applyFont="1" applyBorder="1" applyAlignment="1">
      <alignment horizontal="center" vertical="center"/>
      <protection/>
    </xf>
    <xf numFmtId="3" fontId="35" fillId="0" borderId="48" xfId="91" applyNumberFormat="1" applyFont="1" applyBorder="1" applyAlignment="1">
      <alignment horizontal="center"/>
      <protection/>
    </xf>
    <xf numFmtId="3" fontId="35" fillId="0" borderId="26" xfId="91" applyNumberFormat="1" applyFont="1" applyBorder="1" applyAlignment="1">
      <alignment horizontal="center"/>
      <protection/>
    </xf>
    <xf numFmtId="3" fontId="35" fillId="0" borderId="49" xfId="91" applyNumberFormat="1" applyFont="1" applyBorder="1" applyAlignment="1">
      <alignment horizontal="center"/>
      <protection/>
    </xf>
    <xf numFmtId="0" fontId="26" fillId="0" borderId="26" xfId="91" applyFont="1" applyBorder="1" applyAlignment="1">
      <alignment horizontal="center" vertical="center"/>
      <protection/>
    </xf>
    <xf numFmtId="0" fontId="31" fillId="0" borderId="26" xfId="0" applyFont="1" applyBorder="1" applyAlignment="1">
      <alignment/>
    </xf>
    <xf numFmtId="3" fontId="33" fillId="0" borderId="49" xfId="91" applyNumberFormat="1" applyFont="1" applyBorder="1" applyAlignment="1">
      <alignment horizontal="center"/>
      <protection/>
    </xf>
    <xf numFmtId="0" fontId="33" fillId="0" borderId="49" xfId="91" applyFont="1" applyBorder="1" applyAlignment="1">
      <alignment horizontal="left"/>
      <protection/>
    </xf>
    <xf numFmtId="0" fontId="33" fillId="0" borderId="55" xfId="91" applyFont="1" applyBorder="1" applyAlignment="1">
      <alignment horizontal="left"/>
      <protection/>
    </xf>
    <xf numFmtId="0" fontId="33" fillId="0" borderId="48" xfId="91" applyFont="1" applyBorder="1" applyAlignment="1">
      <alignment horizontal="left"/>
      <protection/>
    </xf>
    <xf numFmtId="0" fontId="35" fillId="0" borderId="50" xfId="91" applyFont="1" applyBorder="1" applyAlignment="1">
      <alignment horizontal="center"/>
      <protection/>
    </xf>
    <xf numFmtId="0" fontId="35" fillId="0" borderId="66" xfId="91" applyFont="1" applyBorder="1" applyAlignment="1">
      <alignment horizontal="center"/>
      <protection/>
    </xf>
    <xf numFmtId="0" fontId="35" fillId="0" borderId="67" xfId="91" applyFont="1" applyBorder="1" applyAlignment="1">
      <alignment horizontal="center"/>
      <protection/>
    </xf>
    <xf numFmtId="0" fontId="35" fillId="0" borderId="32" xfId="91" applyFont="1" applyBorder="1" applyAlignment="1">
      <alignment horizontal="center"/>
      <protection/>
    </xf>
    <xf numFmtId="0" fontId="35" fillId="0" borderId="68" xfId="91" applyFont="1" applyBorder="1" applyAlignment="1">
      <alignment horizontal="center"/>
      <protection/>
    </xf>
    <xf numFmtId="0" fontId="35" fillId="0" borderId="69" xfId="91" applyFont="1" applyBorder="1" applyAlignment="1">
      <alignment horizontal="center"/>
      <protection/>
    </xf>
    <xf numFmtId="0" fontId="35" fillId="0" borderId="49" xfId="91" applyFont="1" applyBorder="1" applyAlignment="1">
      <alignment horizontal="left" wrapText="1"/>
      <protection/>
    </xf>
    <xf numFmtId="0" fontId="35" fillId="0" borderId="55" xfId="91" applyFont="1" applyBorder="1" applyAlignment="1">
      <alignment horizontal="left" wrapText="1"/>
      <protection/>
    </xf>
    <xf numFmtId="0" fontId="35" fillId="0" borderId="48" xfId="91" applyFont="1" applyBorder="1" applyAlignment="1">
      <alignment horizontal="left" wrapText="1"/>
      <protection/>
    </xf>
    <xf numFmtId="0" fontId="35" fillId="0" borderId="49" xfId="91" applyFont="1" applyBorder="1" applyAlignment="1">
      <alignment horizontal="left"/>
      <protection/>
    </xf>
    <xf numFmtId="0" fontId="35" fillId="0" borderId="55" xfId="91" applyFont="1" applyBorder="1" applyAlignment="1">
      <alignment horizontal="left"/>
      <protection/>
    </xf>
    <xf numFmtId="0" fontId="35" fillId="0" borderId="48" xfId="91" applyFont="1" applyBorder="1" applyAlignment="1">
      <alignment horizontal="left"/>
      <protection/>
    </xf>
    <xf numFmtId="0" fontId="33" fillId="0" borderId="50" xfId="91" applyFont="1" applyBorder="1" applyAlignment="1">
      <alignment horizontal="center" vertical="center"/>
      <protection/>
    </xf>
    <xf numFmtId="0" fontId="33" fillId="0" borderId="67" xfId="91" applyFont="1" applyBorder="1" applyAlignment="1">
      <alignment horizontal="center" vertical="center"/>
      <protection/>
    </xf>
    <xf numFmtId="0" fontId="33" fillId="0" borderId="50" xfId="91" applyFont="1" applyBorder="1" applyAlignment="1">
      <alignment horizontal="left" vertical="center"/>
      <protection/>
    </xf>
    <xf numFmtId="0" fontId="33" fillId="0" borderId="66" xfId="91" applyFont="1" applyBorder="1" applyAlignment="1">
      <alignment horizontal="left" vertical="center"/>
      <protection/>
    </xf>
    <xf numFmtId="0" fontId="33" fillId="0" borderId="67" xfId="91" applyFont="1" applyBorder="1" applyAlignment="1">
      <alignment horizontal="left" vertical="center"/>
      <protection/>
    </xf>
    <xf numFmtId="0" fontId="33" fillId="0" borderId="32" xfId="91" applyFont="1" applyBorder="1" applyAlignment="1">
      <alignment horizontal="left" vertical="center"/>
      <protection/>
    </xf>
    <xf numFmtId="0" fontId="33" fillId="0" borderId="68" xfId="91" applyFont="1" applyBorder="1" applyAlignment="1">
      <alignment horizontal="left" vertical="center"/>
      <protection/>
    </xf>
    <xf numFmtId="0" fontId="33" fillId="0" borderId="69" xfId="91" applyFont="1" applyBorder="1" applyAlignment="1">
      <alignment horizontal="left" vertical="center"/>
      <protection/>
    </xf>
    <xf numFmtId="3" fontId="33" fillId="0" borderId="50" xfId="91" applyNumberFormat="1" applyFont="1" applyBorder="1" applyAlignment="1">
      <alignment horizontal="center" vertical="center"/>
      <protection/>
    </xf>
    <xf numFmtId="3" fontId="33" fillId="0" borderId="67" xfId="91" applyNumberFormat="1" applyFont="1" applyBorder="1" applyAlignment="1">
      <alignment horizontal="center" vertical="center"/>
      <protection/>
    </xf>
    <xf numFmtId="3" fontId="33" fillId="0" borderId="32" xfId="91" applyNumberFormat="1" applyFont="1" applyBorder="1" applyAlignment="1">
      <alignment horizontal="center" vertical="center"/>
      <protection/>
    </xf>
    <xf numFmtId="3" fontId="33" fillId="0" borderId="69" xfId="91" applyNumberFormat="1" applyFont="1" applyBorder="1" applyAlignment="1">
      <alignment horizontal="center" vertical="center"/>
      <protection/>
    </xf>
    <xf numFmtId="0" fontId="33" fillId="0" borderId="0" xfId="91" applyFont="1" applyBorder="1" applyAlignment="1">
      <alignment horizontal="center"/>
      <protection/>
    </xf>
    <xf numFmtId="0" fontId="33" fillId="0" borderId="0" xfId="91" applyFont="1" applyBorder="1" applyAlignment="1">
      <alignment horizontal="left" wrapText="1"/>
      <protection/>
    </xf>
    <xf numFmtId="3" fontId="33" fillId="0" borderId="0" xfId="91" applyNumberFormat="1" applyFont="1" applyBorder="1" applyAlignment="1">
      <alignment horizontal="center"/>
      <protection/>
    </xf>
    <xf numFmtId="3" fontId="33" fillId="0" borderId="25" xfId="91" applyNumberFormat="1" applyFont="1" applyBorder="1" applyAlignment="1">
      <alignment horizontal="center" vertical="center"/>
      <protection/>
    </xf>
    <xf numFmtId="3" fontId="33" fillId="0" borderId="22" xfId="91" applyNumberFormat="1" applyFont="1" applyBorder="1" applyAlignment="1">
      <alignment horizontal="center" vertical="center"/>
      <protection/>
    </xf>
    <xf numFmtId="0" fontId="26" fillId="0" borderId="49" xfId="91" applyFont="1" applyBorder="1" applyAlignment="1">
      <alignment horizontal="center" vertical="center"/>
      <protection/>
    </xf>
    <xf numFmtId="0" fontId="26" fillId="0" borderId="55" xfId="91" applyFont="1" applyBorder="1" applyAlignment="1">
      <alignment horizontal="center" vertical="center"/>
      <protection/>
    </xf>
    <xf numFmtId="0" fontId="26" fillId="0" borderId="48" xfId="91" applyFont="1" applyBorder="1" applyAlignment="1">
      <alignment horizontal="center" vertical="center"/>
      <protection/>
    </xf>
    <xf numFmtId="0" fontId="33" fillId="0" borderId="32" xfId="91" applyFont="1" applyBorder="1" applyAlignment="1">
      <alignment horizontal="center" vertical="center"/>
      <protection/>
    </xf>
    <xf numFmtId="0" fontId="33" fillId="0" borderId="69" xfId="91" applyFont="1" applyBorder="1" applyAlignment="1">
      <alignment horizontal="center" vertical="center"/>
      <protection/>
    </xf>
  </cellXfs>
  <cellStyles count="9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ivatkozott cella" xfId="77"/>
    <cellStyle name="Input" xfId="78"/>
    <cellStyle name="Jegyzet" xfId="79"/>
    <cellStyle name="Jelölőszín 1" xfId="80"/>
    <cellStyle name="Jelölőszín 2" xfId="81"/>
    <cellStyle name="Jelölőszín 3" xfId="82"/>
    <cellStyle name="Jelölőszín 4" xfId="83"/>
    <cellStyle name="Jelölőszín 5" xfId="84"/>
    <cellStyle name="Jelölőszín 6" xfId="85"/>
    <cellStyle name="Jó" xfId="86"/>
    <cellStyle name="Kimenet" xfId="87"/>
    <cellStyle name="Linked Cell" xfId="88"/>
    <cellStyle name="Magyarázó szöveg" xfId="89"/>
    <cellStyle name="Neutral" xfId="90"/>
    <cellStyle name="Normál 2" xfId="91"/>
    <cellStyle name="Normál 3" xfId="92"/>
    <cellStyle name="Normál 4" xfId="93"/>
    <cellStyle name="Normál_5. sz. m." xfId="94"/>
    <cellStyle name="Normál_7. sz. m." xfId="95"/>
    <cellStyle name="Note" xfId="96"/>
    <cellStyle name="Output" xfId="97"/>
    <cellStyle name="Összesen" xfId="98"/>
    <cellStyle name="Currency" xfId="99"/>
    <cellStyle name="Currency [0]" xfId="100"/>
    <cellStyle name="Rossz" xfId="101"/>
    <cellStyle name="Semleges" xfId="102"/>
    <cellStyle name="Számítás" xfId="103"/>
    <cellStyle name="Percent" xfId="104"/>
    <cellStyle name="Title" xfId="105"/>
    <cellStyle name="Total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O60"/>
  <sheetViews>
    <sheetView view="pageBreakPreview" zoomScaleSheetLayoutView="100" zoomScalePageLayoutView="0" workbookViewId="0" topLeftCell="A1">
      <selection activeCell="A39" sqref="A39"/>
    </sheetView>
  </sheetViews>
  <sheetFormatPr defaultColWidth="9.140625" defaultRowHeight="15"/>
  <cols>
    <col min="1" max="1" width="77.57421875" style="65" customWidth="1"/>
    <col min="2" max="2" width="16.140625" style="65" customWidth="1"/>
    <col min="3" max="4" width="22.8515625" style="65" customWidth="1"/>
    <col min="5" max="5" width="22.57421875" style="65" customWidth="1"/>
    <col min="6" max="6" width="23.8515625" style="65" bestFit="1" customWidth="1"/>
    <col min="7" max="7" width="25.8515625" style="65" bestFit="1" customWidth="1"/>
    <col min="8" max="8" width="26.57421875" style="65" bestFit="1" customWidth="1"/>
    <col min="9" max="9" width="31.57421875" style="65" customWidth="1"/>
    <col min="10" max="10" width="17.00390625" style="65" customWidth="1"/>
    <col min="11" max="11" width="10.140625" style="65" customWidth="1"/>
    <col min="12" max="12" width="8.57421875" style="65" customWidth="1"/>
    <col min="13" max="15" width="30.421875" style="65" customWidth="1"/>
    <col min="16" max="16384" width="9.140625" style="65" customWidth="1"/>
  </cols>
  <sheetData>
    <row r="1" spans="1:15" s="163" customFormat="1" ht="60.75" customHeight="1" thickBot="1">
      <c r="A1" s="485" t="s">
        <v>379</v>
      </c>
      <c r="B1" s="486"/>
      <c r="C1" s="486"/>
      <c r="D1" s="486"/>
      <c r="E1" s="486"/>
      <c r="F1" s="486"/>
      <c r="G1" s="486"/>
      <c r="H1" s="487"/>
      <c r="I1" s="161"/>
      <c r="J1" s="162"/>
      <c r="K1" s="162"/>
      <c r="L1" s="162"/>
      <c r="M1" s="162"/>
      <c r="N1" s="162"/>
      <c r="O1" s="162"/>
    </row>
    <row r="2" spans="1:15" s="163" customFormat="1" ht="30.75" thickBot="1">
      <c r="A2" s="108" t="s">
        <v>168</v>
      </c>
      <c r="B2" s="164"/>
      <c r="C2" s="488" t="s">
        <v>45</v>
      </c>
      <c r="D2" s="489"/>
      <c r="E2" s="489"/>
      <c r="F2" s="489"/>
      <c r="G2" s="489"/>
      <c r="H2" s="490"/>
      <c r="I2" s="162"/>
      <c r="J2" s="165"/>
      <c r="K2" s="166"/>
      <c r="L2" s="165"/>
      <c r="M2" s="167"/>
      <c r="N2" s="165"/>
      <c r="O2" s="165"/>
    </row>
    <row r="3" spans="1:14" s="163" customFormat="1" ht="31.5">
      <c r="A3" s="168" t="s">
        <v>23</v>
      </c>
      <c r="B3" s="169" t="s">
        <v>24</v>
      </c>
      <c r="C3" s="133" t="s">
        <v>298</v>
      </c>
      <c r="D3" s="268" t="s">
        <v>299</v>
      </c>
      <c r="E3" s="269" t="s">
        <v>300</v>
      </c>
      <c r="F3" s="270" t="s">
        <v>301</v>
      </c>
      <c r="G3" s="286" t="s">
        <v>302</v>
      </c>
      <c r="H3" s="302" t="s">
        <v>303</v>
      </c>
      <c r="I3" s="165"/>
      <c r="J3" s="165"/>
      <c r="K3" s="165"/>
      <c r="L3" s="167"/>
      <c r="M3" s="165"/>
      <c r="N3" s="165"/>
    </row>
    <row r="4" spans="1:14" s="163" customFormat="1" ht="30">
      <c r="A4" s="170" t="s">
        <v>26</v>
      </c>
      <c r="B4" s="171"/>
      <c r="C4" s="172">
        <f>SUM(C5:C10)</f>
        <v>91956136</v>
      </c>
      <c r="D4" s="172">
        <f>SUM(D5:D10)</f>
        <v>91960894</v>
      </c>
      <c r="E4" s="172">
        <f>SUM(E5:E10)</f>
        <v>91956136</v>
      </c>
      <c r="F4" s="172">
        <f>SUM(F5:F10)</f>
        <v>91960894</v>
      </c>
      <c r="G4" s="287"/>
      <c r="H4" s="223"/>
      <c r="I4" s="165"/>
      <c r="J4" s="165"/>
      <c r="K4" s="165"/>
      <c r="L4" s="167"/>
      <c r="M4" s="165"/>
      <c r="N4" s="165"/>
    </row>
    <row r="5" spans="1:14" s="163" customFormat="1" ht="30">
      <c r="A5" s="173" t="s">
        <v>264</v>
      </c>
      <c r="B5" s="174"/>
      <c r="C5" s="18">
        <v>72089200</v>
      </c>
      <c r="D5" s="18">
        <v>72089200</v>
      </c>
      <c r="E5" s="18">
        <v>72089200</v>
      </c>
      <c r="F5" s="272">
        <v>72089200</v>
      </c>
      <c r="G5" s="287"/>
      <c r="H5" s="223"/>
      <c r="I5" s="165"/>
      <c r="J5" s="165"/>
      <c r="K5" s="165"/>
      <c r="L5" s="167"/>
      <c r="M5" s="165"/>
      <c r="N5" s="165"/>
    </row>
    <row r="6" spans="1:14" s="163" customFormat="1" ht="31.5">
      <c r="A6" s="173" t="s">
        <v>27</v>
      </c>
      <c r="B6" s="174"/>
      <c r="C6" s="18">
        <v>5296137</v>
      </c>
      <c r="D6" s="18">
        <v>5296137</v>
      </c>
      <c r="E6" s="18">
        <v>5296137</v>
      </c>
      <c r="F6" s="272">
        <v>5296137</v>
      </c>
      <c r="G6" s="287"/>
      <c r="H6" s="223"/>
      <c r="I6" s="165"/>
      <c r="J6" s="165"/>
      <c r="K6" s="165"/>
      <c r="L6" s="167"/>
      <c r="M6" s="165"/>
      <c r="N6" s="165"/>
    </row>
    <row r="7" spans="1:14" s="163" customFormat="1" ht="30">
      <c r="A7" s="173" t="s">
        <v>28</v>
      </c>
      <c r="B7" s="174"/>
      <c r="C7" s="18">
        <v>5000000</v>
      </c>
      <c r="D7" s="18">
        <v>5000000</v>
      </c>
      <c r="E7" s="18">
        <v>5000000</v>
      </c>
      <c r="F7" s="272">
        <v>5000000</v>
      </c>
      <c r="G7" s="287"/>
      <c r="H7" s="223"/>
      <c r="I7" s="165"/>
      <c r="J7" s="165"/>
      <c r="K7" s="165"/>
      <c r="L7" s="167"/>
      <c r="M7" s="165"/>
      <c r="N7" s="165"/>
    </row>
    <row r="8" spans="1:14" s="163" customFormat="1" ht="30">
      <c r="A8" s="173" t="s">
        <v>215</v>
      </c>
      <c r="B8" s="175"/>
      <c r="C8" s="18">
        <v>147150</v>
      </c>
      <c r="D8" s="18">
        <v>147150</v>
      </c>
      <c r="E8" s="18">
        <v>147150</v>
      </c>
      <c r="F8" s="272">
        <v>147150</v>
      </c>
      <c r="G8" s="287"/>
      <c r="H8" s="223"/>
      <c r="I8" s="165"/>
      <c r="J8" s="165"/>
      <c r="K8" s="165"/>
      <c r="L8" s="167"/>
      <c r="M8" s="165"/>
      <c r="N8" s="165"/>
    </row>
    <row r="9" spans="1:14" s="163" customFormat="1" ht="30">
      <c r="A9" s="173" t="s">
        <v>262</v>
      </c>
      <c r="B9" s="175"/>
      <c r="C9" s="18">
        <v>8253249</v>
      </c>
      <c r="D9" s="18">
        <v>8258007</v>
      </c>
      <c r="E9" s="18">
        <v>8253249</v>
      </c>
      <c r="F9" s="272">
        <v>8258007</v>
      </c>
      <c r="G9" s="287"/>
      <c r="H9" s="223"/>
      <c r="I9" s="165"/>
      <c r="J9" s="165"/>
      <c r="K9" s="165"/>
      <c r="L9" s="167"/>
      <c r="M9" s="165"/>
      <c r="N9" s="165"/>
    </row>
    <row r="10" spans="1:14" s="163" customFormat="1" ht="30">
      <c r="A10" s="173" t="s">
        <v>263</v>
      </c>
      <c r="B10" s="175"/>
      <c r="C10" s="18">
        <v>1170400</v>
      </c>
      <c r="D10" s="18">
        <v>1170400</v>
      </c>
      <c r="E10" s="18">
        <v>1170400</v>
      </c>
      <c r="F10" s="272">
        <v>1170400</v>
      </c>
      <c r="G10" s="287"/>
      <c r="H10" s="223"/>
      <c r="I10" s="165"/>
      <c r="J10" s="165"/>
      <c r="K10" s="165"/>
      <c r="L10" s="167"/>
      <c r="M10" s="165"/>
      <c r="N10" s="165"/>
    </row>
    <row r="11" spans="1:14" s="163" customFormat="1" ht="31.5">
      <c r="A11" s="176" t="s">
        <v>187</v>
      </c>
      <c r="B11" s="171"/>
      <c r="C11" s="172">
        <f>SUM(C12:C13)</f>
        <v>6191000</v>
      </c>
      <c r="D11" s="172">
        <f>SUM(D12:D13)</f>
        <v>6617226</v>
      </c>
      <c r="E11" s="172">
        <f>SUM(E12:E13)</f>
        <v>6191000</v>
      </c>
      <c r="F11" s="172">
        <f>SUM(F12:F13)</f>
        <v>6617226</v>
      </c>
      <c r="G11" s="288"/>
      <c r="H11" s="224"/>
      <c r="I11" s="165"/>
      <c r="J11" s="165"/>
      <c r="K11" s="165"/>
      <c r="L11" s="167"/>
      <c r="M11" s="165"/>
      <c r="N11" s="165"/>
    </row>
    <row r="12" spans="1:14" s="163" customFormat="1" ht="30">
      <c r="A12" s="177" t="s">
        <v>188</v>
      </c>
      <c r="B12" s="178"/>
      <c r="C12" s="18">
        <v>3091000</v>
      </c>
      <c r="D12" s="18">
        <v>3091000</v>
      </c>
      <c r="E12" s="18">
        <v>3091000</v>
      </c>
      <c r="F12" s="272">
        <v>3091000</v>
      </c>
      <c r="G12" s="288"/>
      <c r="H12" s="224"/>
      <c r="I12" s="165"/>
      <c r="J12" s="165"/>
      <c r="K12" s="165"/>
      <c r="L12" s="167"/>
      <c r="M12" s="165"/>
      <c r="N12" s="165"/>
    </row>
    <row r="13" spans="1:14" s="163" customFormat="1" ht="30">
      <c r="A13" s="177" t="s">
        <v>29</v>
      </c>
      <c r="B13" s="178"/>
      <c r="C13" s="18">
        <v>3100000</v>
      </c>
      <c r="D13" s="18">
        <v>3526226</v>
      </c>
      <c r="E13" s="18">
        <v>3100000</v>
      </c>
      <c r="F13" s="272">
        <v>3526226</v>
      </c>
      <c r="G13" s="288"/>
      <c r="H13" s="224"/>
      <c r="I13" s="165"/>
      <c r="J13" s="165"/>
      <c r="K13" s="165"/>
      <c r="L13" s="167"/>
      <c r="M13" s="165"/>
      <c r="N13" s="165"/>
    </row>
    <row r="14" spans="1:14" s="163" customFormat="1" ht="30">
      <c r="A14" s="170" t="s">
        <v>30</v>
      </c>
      <c r="B14" s="171"/>
      <c r="C14" s="172">
        <v>1800000</v>
      </c>
      <c r="D14" s="172">
        <v>1800000</v>
      </c>
      <c r="E14" s="172">
        <v>1800000</v>
      </c>
      <c r="F14" s="271">
        <v>1800000</v>
      </c>
      <c r="G14" s="289"/>
      <c r="H14" s="225"/>
      <c r="I14" s="165"/>
      <c r="J14" s="166"/>
      <c r="K14" s="165"/>
      <c r="L14" s="167"/>
      <c r="M14" s="165"/>
      <c r="N14" s="165"/>
    </row>
    <row r="15" spans="1:14" s="163" customFormat="1" ht="30">
      <c r="A15" s="180" t="s">
        <v>189</v>
      </c>
      <c r="B15" s="181"/>
      <c r="C15" s="232">
        <f>C4+C11+C14</f>
        <v>99947136</v>
      </c>
      <c r="D15" s="232">
        <f>D4+D11+D14</f>
        <v>100378120</v>
      </c>
      <c r="E15" s="232">
        <f>E4+E11+E14</f>
        <v>99947136</v>
      </c>
      <c r="F15" s="232">
        <f>F4+F11+F14</f>
        <v>100378120</v>
      </c>
      <c r="G15" s="290"/>
      <c r="H15" s="227"/>
      <c r="I15" s="179"/>
      <c r="J15" s="179"/>
      <c r="K15" s="179"/>
      <c r="L15" s="179"/>
      <c r="M15" s="179"/>
      <c r="N15" s="179"/>
    </row>
    <row r="16" spans="1:14" s="163" customFormat="1" ht="30">
      <c r="A16" s="182" t="s">
        <v>218</v>
      </c>
      <c r="B16" s="181"/>
      <c r="C16" s="238">
        <v>1384695</v>
      </c>
      <c r="D16" s="238">
        <v>1751026</v>
      </c>
      <c r="E16" s="238">
        <v>1384695</v>
      </c>
      <c r="F16" s="273">
        <v>1751026</v>
      </c>
      <c r="G16" s="290"/>
      <c r="H16" s="227"/>
      <c r="I16" s="179"/>
      <c r="J16" s="179"/>
      <c r="K16" s="179"/>
      <c r="L16" s="179"/>
      <c r="M16" s="179"/>
      <c r="N16" s="179"/>
    </row>
    <row r="17" spans="1:14" s="163" customFormat="1" ht="30">
      <c r="A17" s="170" t="s">
        <v>217</v>
      </c>
      <c r="B17" s="181"/>
      <c r="C17" s="238">
        <f>SUM(C18:C24)</f>
        <v>74738272</v>
      </c>
      <c r="D17" s="238">
        <f>SUM(D18:D24)</f>
        <v>73940957</v>
      </c>
      <c r="E17" s="238">
        <f>SUM(E18:E24)</f>
        <v>74738272</v>
      </c>
      <c r="F17" s="238">
        <f>SUM(F18:F24)</f>
        <v>73940957</v>
      </c>
      <c r="G17" s="273"/>
      <c r="H17" s="242"/>
      <c r="I17" s="179"/>
      <c r="J17" s="179"/>
      <c r="K17" s="179"/>
      <c r="L17" s="179"/>
      <c r="M17" s="179"/>
      <c r="N17" s="179"/>
    </row>
    <row r="18" spans="1:14" s="218" customFormat="1" ht="30">
      <c r="A18" s="236" t="s">
        <v>254</v>
      </c>
      <c r="B18" s="216"/>
      <c r="C18" s="239">
        <v>1800000</v>
      </c>
      <c r="D18" s="239">
        <v>6053187</v>
      </c>
      <c r="E18" s="239">
        <v>1800000</v>
      </c>
      <c r="F18" s="274">
        <v>6053187</v>
      </c>
      <c r="G18" s="291"/>
      <c r="H18" s="237"/>
      <c r="I18" s="217"/>
      <c r="J18" s="217"/>
      <c r="K18" s="217"/>
      <c r="L18" s="217"/>
      <c r="M18" s="217"/>
      <c r="N18" s="217"/>
    </row>
    <row r="19" spans="1:14" s="218" customFormat="1" ht="30">
      <c r="A19" s="425" t="s">
        <v>375</v>
      </c>
      <c r="B19" s="184"/>
      <c r="C19" s="154">
        <v>0</v>
      </c>
      <c r="D19" s="154">
        <v>2300000</v>
      </c>
      <c r="E19" s="421">
        <v>0</v>
      </c>
      <c r="F19" s="422">
        <v>2300000</v>
      </c>
      <c r="G19" s="423"/>
      <c r="H19" s="237"/>
      <c r="I19" s="217"/>
      <c r="J19" s="217"/>
      <c r="K19" s="217"/>
      <c r="L19" s="217"/>
      <c r="M19" s="217"/>
      <c r="N19" s="217"/>
    </row>
    <row r="20" spans="1:14" s="218" customFormat="1" ht="30">
      <c r="A20" s="425" t="s">
        <v>377</v>
      </c>
      <c r="B20" s="184"/>
      <c r="C20" s="154">
        <v>0</v>
      </c>
      <c r="D20" s="154">
        <v>750000</v>
      </c>
      <c r="E20" s="421">
        <v>0</v>
      </c>
      <c r="F20" s="422">
        <v>750000</v>
      </c>
      <c r="G20" s="423"/>
      <c r="H20" s="237"/>
      <c r="I20" s="217"/>
      <c r="J20" s="217"/>
      <c r="K20" s="217"/>
      <c r="L20" s="217"/>
      <c r="M20" s="217"/>
      <c r="N20" s="217"/>
    </row>
    <row r="21" spans="1:14" s="218" customFormat="1" ht="30">
      <c r="A21" s="424" t="s">
        <v>376</v>
      </c>
      <c r="B21" s="184"/>
      <c r="C21" s="154">
        <v>0</v>
      </c>
      <c r="D21" s="154">
        <v>229922</v>
      </c>
      <c r="E21" s="421">
        <v>0</v>
      </c>
      <c r="F21" s="422">
        <v>229922</v>
      </c>
      <c r="G21" s="423"/>
      <c r="H21" s="237"/>
      <c r="I21" s="217"/>
      <c r="J21" s="217"/>
      <c r="K21" s="217"/>
      <c r="L21" s="217"/>
      <c r="M21" s="217"/>
      <c r="N21" s="217"/>
    </row>
    <row r="22" spans="1:14" s="163" customFormat="1" ht="30">
      <c r="A22" s="183" t="s">
        <v>216</v>
      </c>
      <c r="B22" s="184"/>
      <c r="C22" s="154">
        <v>3941160</v>
      </c>
      <c r="D22" s="154">
        <v>4066683</v>
      </c>
      <c r="E22" s="154">
        <v>3941160</v>
      </c>
      <c r="F22" s="275">
        <v>4066683</v>
      </c>
      <c r="G22" s="292"/>
      <c r="H22" s="227"/>
      <c r="I22" s="179"/>
      <c r="J22" s="179"/>
      <c r="K22" s="179"/>
      <c r="L22" s="179"/>
      <c r="M22" s="179"/>
      <c r="N22" s="179"/>
    </row>
    <row r="23" spans="1:14" s="163" customFormat="1" ht="31.5">
      <c r="A23" s="183" t="s">
        <v>378</v>
      </c>
      <c r="B23" s="184"/>
      <c r="C23" s="154">
        <v>0</v>
      </c>
      <c r="D23" s="154">
        <v>5113162</v>
      </c>
      <c r="E23" s="154">
        <v>0</v>
      </c>
      <c r="F23" s="275">
        <v>5113162</v>
      </c>
      <c r="G23" s="292"/>
      <c r="H23" s="426"/>
      <c r="I23" s="179"/>
      <c r="J23" s="179"/>
      <c r="K23" s="179"/>
      <c r="L23" s="179"/>
      <c r="M23" s="179"/>
      <c r="N23" s="179"/>
    </row>
    <row r="24" spans="1:14" s="163" customFormat="1" ht="30.75" thickBot="1">
      <c r="A24" s="250" t="s">
        <v>274</v>
      </c>
      <c r="B24" s="254"/>
      <c r="C24" s="77">
        <v>68997112</v>
      </c>
      <c r="D24" s="77">
        <v>55428003</v>
      </c>
      <c r="E24" s="77">
        <v>68997112</v>
      </c>
      <c r="F24" s="276">
        <v>55428003</v>
      </c>
      <c r="G24" s="276"/>
      <c r="H24" s="155"/>
      <c r="I24" s="179"/>
      <c r="J24" s="179"/>
      <c r="K24" s="179"/>
      <c r="L24" s="179"/>
      <c r="M24" s="179"/>
      <c r="N24" s="179"/>
    </row>
    <row r="25" spans="1:14" s="163" customFormat="1" ht="30.75" thickBot="1">
      <c r="A25" s="198" t="s">
        <v>91</v>
      </c>
      <c r="B25" s="199" t="s">
        <v>31</v>
      </c>
      <c r="C25" s="240">
        <f>C15+C16+C17</f>
        <v>176070103</v>
      </c>
      <c r="D25" s="240">
        <f>D15+D16+D17</f>
        <v>176070103</v>
      </c>
      <c r="E25" s="240">
        <f>E15+E16+E17</f>
        <v>176070103</v>
      </c>
      <c r="F25" s="240">
        <f>F15+F16+F17</f>
        <v>176070103</v>
      </c>
      <c r="G25" s="277"/>
      <c r="H25" s="303"/>
      <c r="I25" s="179"/>
      <c r="J25" s="179"/>
      <c r="K25" s="179"/>
      <c r="L25" s="179"/>
      <c r="M25" s="179"/>
      <c r="N25" s="179"/>
    </row>
    <row r="26" spans="1:14" s="163" customFormat="1" ht="30">
      <c r="A26" s="186" t="s">
        <v>275</v>
      </c>
      <c r="B26" s="243"/>
      <c r="C26" s="244">
        <v>2030768</v>
      </c>
      <c r="D26" s="244">
        <v>2030768</v>
      </c>
      <c r="E26" s="245"/>
      <c r="F26" s="278"/>
      <c r="G26" s="293">
        <v>2030768</v>
      </c>
      <c r="H26" s="246">
        <v>2030768</v>
      </c>
      <c r="I26" s="179"/>
      <c r="J26" s="179"/>
      <c r="K26" s="179"/>
      <c r="L26" s="179"/>
      <c r="M26" s="179"/>
      <c r="N26" s="179"/>
    </row>
    <row r="27" spans="1:14" s="163" customFormat="1" ht="30">
      <c r="A27" s="183" t="s">
        <v>279</v>
      </c>
      <c r="B27" s="331"/>
      <c r="C27" s="332">
        <v>47640165</v>
      </c>
      <c r="D27" s="332">
        <v>47640165</v>
      </c>
      <c r="E27" s="333"/>
      <c r="F27" s="334"/>
      <c r="G27" s="335">
        <v>47640165</v>
      </c>
      <c r="H27" s="330">
        <v>47640165</v>
      </c>
      <c r="I27" s="179"/>
      <c r="J27" s="179"/>
      <c r="K27" s="179"/>
      <c r="L27" s="179"/>
      <c r="M27" s="179"/>
      <c r="N27" s="179"/>
    </row>
    <row r="28" spans="1:14" s="163" customFormat="1" ht="32.25" thickBot="1">
      <c r="A28" s="250" t="s">
        <v>311</v>
      </c>
      <c r="B28" s="251"/>
      <c r="C28" s="252">
        <v>0</v>
      </c>
      <c r="D28" s="252">
        <v>7495499</v>
      </c>
      <c r="E28" s="253"/>
      <c r="F28" s="279"/>
      <c r="G28" s="294">
        <v>0</v>
      </c>
      <c r="H28" s="336">
        <v>7495499</v>
      </c>
      <c r="I28" s="179"/>
      <c r="J28" s="179"/>
      <c r="K28" s="179"/>
      <c r="L28" s="179"/>
      <c r="M28" s="179"/>
      <c r="N28" s="179"/>
    </row>
    <row r="29" spans="1:14" s="163" customFormat="1" ht="30.75" thickBot="1">
      <c r="A29" s="198" t="s">
        <v>276</v>
      </c>
      <c r="B29" s="199" t="s">
        <v>277</v>
      </c>
      <c r="C29" s="240">
        <f>SUM(C26:C28)</f>
        <v>49670933</v>
      </c>
      <c r="D29" s="240">
        <f>SUM(D26:D28)</f>
        <v>57166432</v>
      </c>
      <c r="E29" s="240"/>
      <c r="F29" s="277"/>
      <c r="G29" s="277">
        <f>SUM(G26:G28)</f>
        <v>49670933</v>
      </c>
      <c r="H29" s="303">
        <f>SUM(H26:H28)</f>
        <v>57166432</v>
      </c>
      <c r="I29" s="179"/>
      <c r="J29" s="179"/>
      <c r="K29" s="179"/>
      <c r="L29" s="179"/>
      <c r="M29" s="179"/>
      <c r="N29" s="179"/>
    </row>
    <row r="30" spans="1:14" s="163" customFormat="1" ht="30">
      <c r="A30" s="247" t="s">
        <v>33</v>
      </c>
      <c r="B30" s="248"/>
      <c r="C30" s="249">
        <v>1770000</v>
      </c>
      <c r="D30" s="249">
        <v>1770000</v>
      </c>
      <c r="E30" s="249">
        <v>1770000</v>
      </c>
      <c r="F30" s="280">
        <v>1770000</v>
      </c>
      <c r="G30" s="295"/>
      <c r="H30" s="229"/>
      <c r="I30" s="188"/>
      <c r="J30" s="188"/>
      <c r="K30" s="188"/>
      <c r="L30" s="179"/>
      <c r="M30" s="179"/>
      <c r="N30" s="179"/>
    </row>
    <row r="31" spans="1:14" s="163" customFormat="1" ht="30">
      <c r="A31" s="186" t="s">
        <v>34</v>
      </c>
      <c r="B31" s="187"/>
      <c r="C31" s="156">
        <v>60000</v>
      </c>
      <c r="D31" s="156">
        <v>60000</v>
      </c>
      <c r="E31" s="156">
        <v>60000</v>
      </c>
      <c r="F31" s="281">
        <v>60000</v>
      </c>
      <c r="G31" s="296"/>
      <c r="H31" s="230"/>
      <c r="I31" s="188"/>
      <c r="J31" s="188"/>
      <c r="K31" s="188"/>
      <c r="L31" s="179"/>
      <c r="M31" s="179"/>
      <c r="N31" s="179"/>
    </row>
    <row r="32" spans="1:14" s="163" customFormat="1" ht="30">
      <c r="A32" s="189" t="s">
        <v>32</v>
      </c>
      <c r="B32" s="190"/>
      <c r="C32" s="233">
        <f>SUM(C30:C31)</f>
        <v>1830000</v>
      </c>
      <c r="D32" s="233">
        <f>SUM(D30:D31)</f>
        <v>1830000</v>
      </c>
      <c r="E32" s="233">
        <f>SUM(E30:E31)</f>
        <v>1830000</v>
      </c>
      <c r="F32" s="233">
        <f>SUM(F30:F31)</f>
        <v>1830000</v>
      </c>
      <c r="G32" s="296"/>
      <c r="H32" s="230"/>
      <c r="I32" s="188"/>
      <c r="J32" s="188"/>
      <c r="K32" s="188"/>
      <c r="L32" s="179"/>
      <c r="M32" s="179"/>
      <c r="N32" s="179"/>
    </row>
    <row r="33" spans="1:14" s="163" customFormat="1" ht="30">
      <c r="A33" s="191" t="s">
        <v>35</v>
      </c>
      <c r="B33" s="178"/>
      <c r="C33" s="18">
        <v>75000000</v>
      </c>
      <c r="D33" s="18">
        <v>75000000</v>
      </c>
      <c r="E33" s="18">
        <v>75000000</v>
      </c>
      <c r="F33" s="272">
        <v>75000000</v>
      </c>
      <c r="G33" s="297"/>
      <c r="H33" s="231"/>
      <c r="I33" s="188"/>
      <c r="J33" s="188"/>
      <c r="K33" s="188"/>
      <c r="L33" s="179"/>
      <c r="M33" s="179"/>
      <c r="N33" s="179"/>
    </row>
    <row r="34" spans="1:14" s="163" customFormat="1" ht="30">
      <c r="A34" s="192" t="s">
        <v>36</v>
      </c>
      <c r="B34" s="193"/>
      <c r="C34" s="18">
        <v>50000</v>
      </c>
      <c r="D34" s="18">
        <v>50000</v>
      </c>
      <c r="E34" s="18">
        <v>50000</v>
      </c>
      <c r="F34" s="272">
        <v>50000</v>
      </c>
      <c r="G34" s="297"/>
      <c r="H34" s="231"/>
      <c r="I34" s="179"/>
      <c r="J34" s="179"/>
      <c r="K34" s="179"/>
      <c r="L34" s="179"/>
      <c r="M34" s="179"/>
      <c r="N34" s="179"/>
    </row>
    <row r="35" spans="1:14" s="163" customFormat="1" ht="30">
      <c r="A35" s="194" t="s">
        <v>92</v>
      </c>
      <c r="B35" s="127"/>
      <c r="C35" s="124">
        <f>SUM(C33:C34)</f>
        <v>75050000</v>
      </c>
      <c r="D35" s="124">
        <f>SUM(D33:D34)</f>
        <v>75050000</v>
      </c>
      <c r="E35" s="124">
        <f>SUM(E33:E34)</f>
        <v>75050000</v>
      </c>
      <c r="F35" s="124">
        <f>SUM(F33:F34)</f>
        <v>75050000</v>
      </c>
      <c r="G35" s="297"/>
      <c r="H35" s="231"/>
      <c r="I35" s="179"/>
      <c r="J35" s="179"/>
      <c r="K35" s="179"/>
      <c r="L35" s="179"/>
      <c r="M35" s="179"/>
      <c r="N35" s="179"/>
    </row>
    <row r="36" spans="1:14" s="163" customFormat="1" ht="30">
      <c r="A36" s="195" t="s">
        <v>244</v>
      </c>
      <c r="B36" s="121"/>
      <c r="C36" s="154">
        <v>380000</v>
      </c>
      <c r="D36" s="154">
        <v>380000</v>
      </c>
      <c r="E36" s="154">
        <v>380000</v>
      </c>
      <c r="F36" s="275">
        <v>380000</v>
      </c>
      <c r="G36" s="298"/>
      <c r="H36" s="231"/>
      <c r="I36" s="179"/>
      <c r="J36" s="179"/>
      <c r="K36" s="179"/>
      <c r="L36" s="179"/>
      <c r="M36" s="179"/>
      <c r="N36" s="179"/>
    </row>
    <row r="37" spans="1:14" s="163" customFormat="1" ht="30.75" thickBot="1">
      <c r="A37" s="194" t="s">
        <v>37</v>
      </c>
      <c r="B37" s="127"/>
      <c r="C37" s="124">
        <f>SUM(C36:C36)</f>
        <v>380000</v>
      </c>
      <c r="D37" s="124">
        <f>SUM(D36:D36)</f>
        <v>380000</v>
      </c>
      <c r="E37" s="124">
        <f>SUM(E36:E36)</f>
        <v>380000</v>
      </c>
      <c r="F37" s="124">
        <f>SUM(F36:F36)</f>
        <v>380000</v>
      </c>
      <c r="G37" s="299"/>
      <c r="H37" s="304"/>
      <c r="I37" s="179"/>
      <c r="J37" s="179"/>
      <c r="K37" s="179"/>
      <c r="L37" s="179"/>
      <c r="M37" s="179"/>
      <c r="N37" s="179"/>
    </row>
    <row r="38" spans="1:14" s="163" customFormat="1" ht="30.75" thickBot="1">
      <c r="A38" s="185" t="s">
        <v>93</v>
      </c>
      <c r="B38" s="117" t="s">
        <v>38</v>
      </c>
      <c r="C38" s="110">
        <f>C32+C35+C37</f>
        <v>77260000</v>
      </c>
      <c r="D38" s="110">
        <f>D32+D35+D37</f>
        <v>77260000</v>
      </c>
      <c r="E38" s="110">
        <f>E32+E35+E37</f>
        <v>77260000</v>
      </c>
      <c r="F38" s="110">
        <f>F32+F35+F37</f>
        <v>77260000</v>
      </c>
      <c r="G38" s="300"/>
      <c r="H38" s="228"/>
      <c r="I38" s="179"/>
      <c r="J38" s="179"/>
      <c r="K38" s="179"/>
      <c r="L38" s="179"/>
      <c r="M38" s="179"/>
      <c r="N38" s="179"/>
    </row>
    <row r="39" spans="1:14" s="163" customFormat="1" ht="30">
      <c r="A39" s="191" t="s">
        <v>39</v>
      </c>
      <c r="B39" s="178"/>
      <c r="C39" s="128">
        <f>SUM(C40:C41)</f>
        <v>13200000</v>
      </c>
      <c r="D39" s="128">
        <f>SUM(D40:D41)</f>
        <v>13200000</v>
      </c>
      <c r="E39" s="128">
        <f>SUM(E40:E41)</f>
        <v>13200000</v>
      </c>
      <c r="F39" s="128">
        <f>SUM(F40:F41)</f>
        <v>13200000</v>
      </c>
      <c r="G39" s="297"/>
      <c r="H39" s="305"/>
      <c r="I39" s="179"/>
      <c r="J39" s="179"/>
      <c r="K39" s="179"/>
      <c r="L39" s="179"/>
      <c r="M39" s="179"/>
      <c r="N39" s="179"/>
    </row>
    <row r="40" spans="1:14" s="163" customFormat="1" ht="30">
      <c r="A40" s="177" t="s">
        <v>245</v>
      </c>
      <c r="B40" s="178"/>
      <c r="C40" s="18">
        <v>3900000</v>
      </c>
      <c r="D40" s="18">
        <v>3900000</v>
      </c>
      <c r="E40" s="18">
        <v>3900000</v>
      </c>
      <c r="F40" s="272">
        <v>3900000</v>
      </c>
      <c r="G40" s="297"/>
      <c r="H40" s="231"/>
      <c r="I40" s="179"/>
      <c r="J40" s="179"/>
      <c r="K40" s="179"/>
      <c r="L40" s="179"/>
      <c r="M40" s="179"/>
      <c r="N40" s="179"/>
    </row>
    <row r="41" spans="1:14" s="163" customFormat="1" ht="37.5" customHeight="1">
      <c r="A41" s="177" t="s">
        <v>246</v>
      </c>
      <c r="B41" s="178"/>
      <c r="C41" s="18">
        <v>9300000</v>
      </c>
      <c r="D41" s="18">
        <v>9300000</v>
      </c>
      <c r="E41" s="18">
        <v>9300000</v>
      </c>
      <c r="F41" s="272">
        <v>9300000</v>
      </c>
      <c r="G41" s="297"/>
      <c r="H41" s="231"/>
      <c r="I41" s="179"/>
      <c r="J41" s="179"/>
      <c r="K41" s="179"/>
      <c r="L41" s="179"/>
      <c r="M41" s="179"/>
      <c r="N41" s="179"/>
    </row>
    <row r="42" spans="1:14" s="163" customFormat="1" ht="30">
      <c r="A42" s="191" t="s">
        <v>247</v>
      </c>
      <c r="B42" s="178"/>
      <c r="C42" s="128">
        <v>125000</v>
      </c>
      <c r="D42" s="128">
        <v>125000</v>
      </c>
      <c r="E42" s="128">
        <v>125000</v>
      </c>
      <c r="F42" s="283">
        <v>125000</v>
      </c>
      <c r="G42" s="297"/>
      <c r="H42" s="231"/>
      <c r="I42" s="179"/>
      <c r="J42" s="179"/>
      <c r="K42" s="179"/>
      <c r="L42" s="179"/>
      <c r="M42" s="179"/>
      <c r="N42" s="179"/>
    </row>
    <row r="43" spans="1:14" s="163" customFormat="1" ht="30">
      <c r="A43" s="191" t="s">
        <v>248</v>
      </c>
      <c r="B43" s="178"/>
      <c r="C43" s="128">
        <v>5000</v>
      </c>
      <c r="D43" s="128">
        <v>5000</v>
      </c>
      <c r="E43" s="128">
        <v>5000</v>
      </c>
      <c r="F43" s="283">
        <v>5000</v>
      </c>
      <c r="G43" s="297"/>
      <c r="H43" s="231"/>
      <c r="I43" s="179"/>
      <c r="J43" s="179"/>
      <c r="K43" s="179"/>
      <c r="L43" s="179"/>
      <c r="M43" s="179"/>
      <c r="N43" s="179"/>
    </row>
    <row r="44" spans="1:14" s="163" customFormat="1" ht="30">
      <c r="A44" s="191" t="s">
        <v>249</v>
      </c>
      <c r="B44" s="178"/>
      <c r="C44" s="128">
        <v>1000000</v>
      </c>
      <c r="D44" s="128">
        <v>1000000</v>
      </c>
      <c r="E44" s="128">
        <v>1000000</v>
      </c>
      <c r="F44" s="283">
        <v>1000000</v>
      </c>
      <c r="G44" s="297"/>
      <c r="H44" s="231"/>
      <c r="I44" s="179"/>
      <c r="J44" s="179"/>
      <c r="K44" s="179"/>
      <c r="L44" s="179"/>
      <c r="M44" s="179"/>
      <c r="N44" s="179"/>
    </row>
    <row r="45" spans="1:14" s="163" customFormat="1" ht="30">
      <c r="A45" s="191" t="s">
        <v>40</v>
      </c>
      <c r="B45" s="178"/>
      <c r="C45" s="128">
        <v>3650000</v>
      </c>
      <c r="D45" s="128">
        <v>3650000</v>
      </c>
      <c r="E45" s="128">
        <v>3650000</v>
      </c>
      <c r="F45" s="283">
        <v>3650000</v>
      </c>
      <c r="G45" s="297"/>
      <c r="H45" s="231"/>
      <c r="I45" s="179"/>
      <c r="J45" s="179"/>
      <c r="K45" s="179"/>
      <c r="L45" s="179"/>
      <c r="M45" s="179"/>
      <c r="N45" s="179"/>
    </row>
    <row r="46" spans="1:14" s="163" customFormat="1" ht="30.75" thickBot="1">
      <c r="A46" s="196" t="s">
        <v>250</v>
      </c>
      <c r="B46" s="197"/>
      <c r="C46" s="148">
        <v>1400000</v>
      </c>
      <c r="D46" s="148">
        <v>1400000</v>
      </c>
      <c r="E46" s="148">
        <v>1400000</v>
      </c>
      <c r="F46" s="284">
        <v>1400000</v>
      </c>
      <c r="G46" s="301"/>
      <c r="H46" s="226"/>
      <c r="I46" s="179"/>
      <c r="J46" s="179"/>
      <c r="K46" s="179"/>
      <c r="L46" s="179"/>
      <c r="M46" s="179"/>
      <c r="N46" s="179"/>
    </row>
    <row r="47" spans="1:14" s="163" customFormat="1" ht="30.75" thickBot="1">
      <c r="A47" s="185" t="s">
        <v>94</v>
      </c>
      <c r="B47" s="117" t="s">
        <v>41</v>
      </c>
      <c r="C47" s="110">
        <f>C39+C42+C43+C44+C45+C46</f>
        <v>19380000</v>
      </c>
      <c r="D47" s="110">
        <f>D39+D42+D43+D44+D45+D46</f>
        <v>19380000</v>
      </c>
      <c r="E47" s="110">
        <f>E39+E42+E43+E44+E45+E46</f>
        <v>19380000</v>
      </c>
      <c r="F47" s="110">
        <f>F39+F42+F43+F44+F45+F46</f>
        <v>19380000</v>
      </c>
      <c r="G47" s="300"/>
      <c r="H47" s="228"/>
      <c r="I47" s="179"/>
      <c r="J47" s="179"/>
      <c r="K47" s="179"/>
      <c r="L47" s="179"/>
      <c r="M47" s="179"/>
      <c r="N47" s="179"/>
    </row>
    <row r="48" spans="1:14" s="163" customFormat="1" ht="30.75" thickBot="1">
      <c r="A48" s="185" t="s">
        <v>95</v>
      </c>
      <c r="B48" s="117" t="s">
        <v>220</v>
      </c>
      <c r="C48" s="241">
        <f aca="true" t="shared" si="0" ref="C48:H48">C25+C29+C38+C47</f>
        <v>322381036</v>
      </c>
      <c r="D48" s="241">
        <f t="shared" si="0"/>
        <v>329876535</v>
      </c>
      <c r="E48" s="241">
        <f t="shared" si="0"/>
        <v>272710103</v>
      </c>
      <c r="F48" s="241">
        <f t="shared" si="0"/>
        <v>272710103</v>
      </c>
      <c r="G48" s="241">
        <f t="shared" si="0"/>
        <v>49670933</v>
      </c>
      <c r="H48" s="241">
        <f t="shared" si="0"/>
        <v>57166432</v>
      </c>
      <c r="I48" s="179"/>
      <c r="J48" s="179"/>
      <c r="K48" s="179"/>
      <c r="L48" s="179"/>
      <c r="M48" s="179"/>
      <c r="N48" s="179"/>
    </row>
    <row r="49" spans="1:14" s="163" customFormat="1" ht="30.75" thickBot="1">
      <c r="A49" s="415" t="s">
        <v>42</v>
      </c>
      <c r="B49" s="248"/>
      <c r="C49" s="140">
        <v>60808130</v>
      </c>
      <c r="D49" s="140">
        <v>60808130</v>
      </c>
      <c r="E49" s="140">
        <v>6532960</v>
      </c>
      <c r="F49" s="140">
        <v>6532960</v>
      </c>
      <c r="G49" s="140">
        <v>54275170</v>
      </c>
      <c r="H49" s="78">
        <v>54275170</v>
      </c>
      <c r="I49" s="179"/>
      <c r="J49" s="179"/>
      <c r="K49" s="179"/>
      <c r="L49" s="179"/>
      <c r="M49" s="179"/>
      <c r="N49" s="179"/>
    </row>
    <row r="50" spans="1:14" s="163" customFormat="1" ht="30.75" thickBot="1">
      <c r="A50" s="185" t="s">
        <v>191</v>
      </c>
      <c r="B50" s="117" t="s">
        <v>43</v>
      </c>
      <c r="C50" s="110">
        <f>SUM(C49)</f>
        <v>60808130</v>
      </c>
      <c r="D50" s="110">
        <f>SUM(D49:D49)</f>
        <v>60808130</v>
      </c>
      <c r="E50" s="110">
        <f>SUM(E49)</f>
        <v>6532960</v>
      </c>
      <c r="F50" s="110">
        <f>SUM(F49:F49)</f>
        <v>6532960</v>
      </c>
      <c r="G50" s="282">
        <f>SUM(G49)</f>
        <v>54275170</v>
      </c>
      <c r="H50" s="111">
        <f>SUM(H49)</f>
        <v>54275170</v>
      </c>
      <c r="I50" s="179"/>
      <c r="J50" s="179"/>
      <c r="K50" s="179"/>
      <c r="L50" s="179"/>
      <c r="M50" s="179"/>
      <c r="N50" s="179"/>
    </row>
    <row r="51" spans="1:12" s="202" customFormat="1" ht="30" customHeight="1" thickBot="1">
      <c r="A51" s="200" t="s">
        <v>44</v>
      </c>
      <c r="B51" s="201"/>
      <c r="C51" s="110">
        <f aca="true" t="shared" si="1" ref="C51:H51">C48+C50</f>
        <v>383189166</v>
      </c>
      <c r="D51" s="110">
        <f t="shared" si="1"/>
        <v>390684665</v>
      </c>
      <c r="E51" s="110">
        <f t="shared" si="1"/>
        <v>279243063</v>
      </c>
      <c r="F51" s="110">
        <f t="shared" si="1"/>
        <v>279243063</v>
      </c>
      <c r="G51" s="282">
        <f t="shared" si="1"/>
        <v>103946103</v>
      </c>
      <c r="H51" s="111">
        <f t="shared" si="1"/>
        <v>111441602</v>
      </c>
      <c r="J51" s="203"/>
      <c r="K51" s="203"/>
      <c r="L51" s="203"/>
    </row>
    <row r="52" spans="11:13" ht="12.75">
      <c r="K52" s="204"/>
      <c r="L52" s="204"/>
      <c r="M52" s="204"/>
    </row>
    <row r="53" spans="11:13" ht="12.75">
      <c r="K53" s="204"/>
      <c r="L53" s="205"/>
      <c r="M53" s="204"/>
    </row>
    <row r="54" spans="11:13" ht="12.75">
      <c r="K54" s="204"/>
      <c r="L54" s="204"/>
      <c r="M54" s="204"/>
    </row>
    <row r="55" spans="11:13" ht="12.75">
      <c r="K55" s="204"/>
      <c r="L55" s="204"/>
      <c r="M55" s="204"/>
    </row>
    <row r="56" spans="5:13" ht="12.75">
      <c r="E56" s="101"/>
      <c r="F56" s="101"/>
      <c r="K56" s="204"/>
      <c r="L56" s="204"/>
      <c r="M56" s="204"/>
    </row>
    <row r="57" spans="11:13" ht="12.75">
      <c r="K57" s="204"/>
      <c r="L57" s="204"/>
      <c r="M57" s="204"/>
    </row>
    <row r="58" spans="11:13" ht="12.75">
      <c r="K58" s="204"/>
      <c r="L58" s="204"/>
      <c r="M58" s="204"/>
    </row>
    <row r="59" spans="11:13" ht="12.75">
      <c r="K59" s="204"/>
      <c r="L59" s="204"/>
      <c r="M59" s="204"/>
    </row>
    <row r="60" spans="11:13" ht="12.75">
      <c r="K60" s="204"/>
      <c r="L60" s="204"/>
      <c r="M60" s="204"/>
    </row>
  </sheetData>
  <sheetProtection/>
  <mergeCells count="2">
    <mergeCell ref="A1:H1"/>
    <mergeCell ref="C2:H2"/>
  </mergeCells>
  <printOptions horizontalCentered="1"/>
  <pageMargins left="0.15748031496062992" right="0.15748031496062992" top="0.2362204724409449" bottom="0.15748031496062992" header="0.4724409448818898" footer="0.15748031496062992"/>
  <pageSetup fitToHeight="1" fitToWidth="1" horizontalDpi="600" verticalDpi="600" orientation="portrait" paperSize="8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R23"/>
  <sheetViews>
    <sheetView tabSelected="1" view="pageBreakPreview" zoomScale="60" zoomScalePageLayoutView="0" workbookViewId="0" topLeftCell="A1">
      <selection activeCell="V29" sqref="V29"/>
    </sheetView>
  </sheetViews>
  <sheetFormatPr defaultColWidth="9.140625" defaultRowHeight="15"/>
  <cols>
    <col min="1" max="5" width="9.140625" style="2" customWidth="1"/>
    <col min="6" max="6" width="4.140625" style="2" customWidth="1"/>
    <col min="7" max="8" width="9.140625" style="2" customWidth="1"/>
    <col min="9" max="9" width="18.28125" style="2" customWidth="1"/>
    <col min="10" max="14" width="9.140625" style="2" customWidth="1"/>
    <col min="15" max="15" width="6.57421875" style="2" customWidth="1"/>
    <col min="16" max="16" width="9.140625" style="2" customWidth="1"/>
    <col min="17" max="17" width="12.140625" style="2" customWidth="1"/>
    <col min="18" max="18" width="11.28125" style="2" bestFit="1" customWidth="1"/>
    <col min="19" max="16384" width="9.140625" style="2" customWidth="1"/>
  </cols>
  <sheetData>
    <row r="1" spans="1:18" ht="33" customHeight="1">
      <c r="A1" s="578" t="s">
        <v>293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613" t="s">
        <v>214</v>
      </c>
      <c r="Q1" s="614"/>
      <c r="R1" s="615"/>
    </row>
    <row r="2" spans="1:18" ht="15">
      <c r="A2" s="9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92"/>
      <c r="P2" s="72"/>
      <c r="Q2" s="72"/>
      <c r="R2" s="4"/>
    </row>
    <row r="3" spans="1:18" ht="15">
      <c r="A3" s="565" t="s">
        <v>138</v>
      </c>
      <c r="B3" s="565"/>
      <c r="C3" s="565"/>
      <c r="D3" s="565"/>
      <c r="E3" s="565"/>
      <c r="F3" s="565"/>
      <c r="G3" s="563" t="s">
        <v>355</v>
      </c>
      <c r="H3" s="563"/>
      <c r="I3" s="61" t="s">
        <v>354</v>
      </c>
      <c r="J3" s="565" t="s">
        <v>139</v>
      </c>
      <c r="K3" s="565"/>
      <c r="L3" s="565"/>
      <c r="M3" s="565"/>
      <c r="N3" s="565"/>
      <c r="O3" s="565"/>
      <c r="P3" s="562" t="s">
        <v>355</v>
      </c>
      <c r="Q3" s="563"/>
      <c r="R3" s="61" t="s">
        <v>354</v>
      </c>
    </row>
    <row r="4" spans="1:18" ht="32.25" customHeight="1">
      <c r="A4" s="563" t="s">
        <v>31</v>
      </c>
      <c r="B4" s="563"/>
      <c r="C4" s="568" t="s">
        <v>91</v>
      </c>
      <c r="D4" s="568"/>
      <c r="E4" s="568"/>
      <c r="F4" s="568"/>
      <c r="G4" s="567">
        <v>176070103</v>
      </c>
      <c r="H4" s="563"/>
      <c r="I4" s="86">
        <v>176070103</v>
      </c>
      <c r="J4" s="596" t="s">
        <v>49</v>
      </c>
      <c r="K4" s="597"/>
      <c r="L4" s="598" t="s">
        <v>82</v>
      </c>
      <c r="M4" s="599"/>
      <c r="N4" s="599"/>
      <c r="O4" s="600"/>
      <c r="P4" s="604">
        <v>32956258</v>
      </c>
      <c r="Q4" s="605"/>
      <c r="R4" s="611">
        <v>41700100</v>
      </c>
    </row>
    <row r="5" spans="1:18" ht="32.25" customHeight="1">
      <c r="A5" s="561" t="s">
        <v>38</v>
      </c>
      <c r="B5" s="562"/>
      <c r="C5" s="581" t="s">
        <v>93</v>
      </c>
      <c r="D5" s="582"/>
      <c r="E5" s="582"/>
      <c r="F5" s="583"/>
      <c r="G5" s="580">
        <v>77260000</v>
      </c>
      <c r="H5" s="566"/>
      <c r="I5" s="86">
        <v>77260000</v>
      </c>
      <c r="J5" s="616"/>
      <c r="K5" s="617"/>
      <c r="L5" s="601"/>
      <c r="M5" s="602"/>
      <c r="N5" s="602"/>
      <c r="O5" s="603"/>
      <c r="P5" s="606"/>
      <c r="Q5" s="607"/>
      <c r="R5" s="612"/>
    </row>
    <row r="6" spans="1:18" ht="33" customHeight="1">
      <c r="A6" s="563" t="s">
        <v>41</v>
      </c>
      <c r="B6" s="563"/>
      <c r="C6" s="564" t="s">
        <v>169</v>
      </c>
      <c r="D6" s="564"/>
      <c r="E6" s="564"/>
      <c r="F6" s="564"/>
      <c r="G6" s="567">
        <v>19380000</v>
      </c>
      <c r="H6" s="563"/>
      <c r="I6" s="391">
        <v>19380000</v>
      </c>
      <c r="J6" s="563" t="s">
        <v>51</v>
      </c>
      <c r="K6" s="563"/>
      <c r="L6" s="568" t="s">
        <v>50</v>
      </c>
      <c r="M6" s="568"/>
      <c r="N6" s="568"/>
      <c r="O6" s="568"/>
      <c r="P6" s="566">
        <v>6410721</v>
      </c>
      <c r="Q6" s="563"/>
      <c r="R6" s="63">
        <v>9000000</v>
      </c>
    </row>
    <row r="7" spans="1:18" ht="27.75" customHeight="1">
      <c r="A7" s="565" t="s">
        <v>140</v>
      </c>
      <c r="B7" s="565"/>
      <c r="C7" s="565"/>
      <c r="D7" s="565"/>
      <c r="E7" s="565"/>
      <c r="F7" s="565"/>
      <c r="G7" s="576">
        <f>SUM(G3:H6)</f>
        <v>272710103</v>
      </c>
      <c r="H7" s="563"/>
      <c r="I7" s="434">
        <f>SUM(I4:I6)</f>
        <v>272710103</v>
      </c>
      <c r="J7" s="596" t="s">
        <v>57</v>
      </c>
      <c r="K7" s="597"/>
      <c r="L7" s="581" t="s">
        <v>86</v>
      </c>
      <c r="M7" s="582"/>
      <c r="N7" s="582"/>
      <c r="O7" s="583"/>
      <c r="P7" s="580">
        <v>94197250</v>
      </c>
      <c r="Q7" s="566"/>
      <c r="R7" s="63">
        <v>99388887</v>
      </c>
    </row>
    <row r="8" spans="1:18" ht="33.75" customHeight="1">
      <c r="A8" s="590" t="s">
        <v>412</v>
      </c>
      <c r="B8" s="591"/>
      <c r="C8" s="591"/>
      <c r="D8" s="591"/>
      <c r="E8" s="591"/>
      <c r="F8" s="592"/>
      <c r="G8" s="576">
        <v>49670933</v>
      </c>
      <c r="H8" s="563"/>
      <c r="I8" s="266">
        <v>57166432</v>
      </c>
      <c r="J8" s="563" t="s">
        <v>58</v>
      </c>
      <c r="K8" s="563"/>
      <c r="L8" s="564" t="s">
        <v>87</v>
      </c>
      <c r="M8" s="564"/>
      <c r="N8" s="564"/>
      <c r="O8" s="564"/>
      <c r="P8" s="566">
        <v>3091000</v>
      </c>
      <c r="Q8" s="567"/>
      <c r="R8" s="63">
        <v>3091000</v>
      </c>
    </row>
    <row r="9" spans="1:18" ht="33" customHeight="1">
      <c r="A9" s="565" t="s">
        <v>372</v>
      </c>
      <c r="B9" s="565"/>
      <c r="C9" s="565"/>
      <c r="D9" s="565"/>
      <c r="E9" s="565"/>
      <c r="F9" s="565"/>
      <c r="G9" s="573">
        <v>0</v>
      </c>
      <c r="H9" s="574"/>
      <c r="I9" s="267">
        <v>0</v>
      </c>
      <c r="J9" s="563" t="s">
        <v>69</v>
      </c>
      <c r="K9" s="563"/>
      <c r="L9" s="564" t="s">
        <v>88</v>
      </c>
      <c r="M9" s="564"/>
      <c r="N9" s="564"/>
      <c r="O9" s="564"/>
      <c r="P9" s="566">
        <v>52273360</v>
      </c>
      <c r="Q9" s="567"/>
      <c r="R9" s="63">
        <v>29143283</v>
      </c>
    </row>
    <row r="10" spans="1:18" ht="31.5" customHeight="1">
      <c r="A10" s="565" t="s">
        <v>146</v>
      </c>
      <c r="B10" s="565"/>
      <c r="C10" s="565"/>
      <c r="D10" s="565"/>
      <c r="E10" s="565"/>
      <c r="F10" s="565"/>
      <c r="G10" s="573">
        <v>60808130</v>
      </c>
      <c r="H10" s="574"/>
      <c r="I10" s="267">
        <v>60808130</v>
      </c>
      <c r="J10" s="565" t="s">
        <v>141</v>
      </c>
      <c r="K10" s="565"/>
      <c r="L10" s="565"/>
      <c r="M10" s="565"/>
      <c r="N10" s="565"/>
      <c r="O10" s="565"/>
      <c r="P10" s="575">
        <f>SUM(P4:Q9)</f>
        <v>188928589</v>
      </c>
      <c r="Q10" s="576"/>
      <c r="R10" s="392">
        <f>SUM(R4:R9)</f>
        <v>182323270</v>
      </c>
    </row>
    <row r="11" spans="1:18" ht="33" customHeight="1">
      <c r="A11" s="593" t="s">
        <v>142</v>
      </c>
      <c r="B11" s="594"/>
      <c r="C11" s="594"/>
      <c r="D11" s="594"/>
      <c r="E11" s="594"/>
      <c r="F11" s="595"/>
      <c r="G11" s="573">
        <f>SUM(G7+G8+G10)</f>
        <v>383189166</v>
      </c>
      <c r="H11" s="574"/>
      <c r="I11" s="267">
        <f>I7+I8+I9+I10</f>
        <v>390684665</v>
      </c>
      <c r="J11" s="563" t="s">
        <v>69</v>
      </c>
      <c r="K11" s="563"/>
      <c r="L11" s="568" t="s">
        <v>256</v>
      </c>
      <c r="M11" s="568"/>
      <c r="N11" s="568"/>
      <c r="O11" s="568"/>
      <c r="P11" s="566">
        <v>21855115</v>
      </c>
      <c r="Q11" s="563"/>
      <c r="R11" s="63">
        <v>21855115</v>
      </c>
    </row>
    <row r="12" spans="1:18" ht="27.75" customHeight="1">
      <c r="A12" s="72"/>
      <c r="B12" s="72"/>
      <c r="C12" s="72"/>
      <c r="D12" s="72"/>
      <c r="E12" s="72"/>
      <c r="F12" s="72"/>
      <c r="G12" s="73"/>
      <c r="H12" s="73"/>
      <c r="I12" s="73"/>
      <c r="J12" s="563" t="s">
        <v>71</v>
      </c>
      <c r="K12" s="563"/>
      <c r="L12" s="564" t="s">
        <v>89</v>
      </c>
      <c r="M12" s="564"/>
      <c r="N12" s="564"/>
      <c r="O12" s="564"/>
      <c r="P12" s="566">
        <v>82090988</v>
      </c>
      <c r="Q12" s="567"/>
      <c r="R12" s="63">
        <v>88025049</v>
      </c>
    </row>
    <row r="13" spans="1:18" ht="27.75" customHeight="1">
      <c r="A13" s="72"/>
      <c r="B13" s="72"/>
      <c r="C13" s="72"/>
      <c r="D13" s="72"/>
      <c r="E13" s="72"/>
      <c r="F13" s="72"/>
      <c r="G13" s="73"/>
      <c r="H13" s="73"/>
      <c r="I13" s="73"/>
      <c r="J13" s="561" t="s">
        <v>333</v>
      </c>
      <c r="K13" s="562"/>
      <c r="L13" s="582" t="s">
        <v>143</v>
      </c>
      <c r="M13" s="582"/>
      <c r="N13" s="582"/>
      <c r="O13" s="583"/>
      <c r="P13" s="580">
        <v>0</v>
      </c>
      <c r="Q13" s="566"/>
      <c r="R13" s="63">
        <v>7908722</v>
      </c>
    </row>
    <row r="14" spans="1:18" ht="28.5" customHeight="1">
      <c r="A14" s="72"/>
      <c r="B14" s="72"/>
      <c r="C14" s="72"/>
      <c r="D14" s="72"/>
      <c r="E14" s="72"/>
      <c r="F14" s="72"/>
      <c r="G14" s="72"/>
      <c r="H14" s="72"/>
      <c r="I14" s="72"/>
      <c r="J14" s="584" t="s">
        <v>144</v>
      </c>
      <c r="K14" s="585"/>
      <c r="L14" s="585"/>
      <c r="M14" s="585"/>
      <c r="N14" s="585"/>
      <c r="O14" s="586"/>
      <c r="P14" s="569">
        <f>SUM(P11:Q14)</f>
        <v>103946103</v>
      </c>
      <c r="Q14" s="570"/>
      <c r="R14" s="392">
        <f>SUM(R11:R13)</f>
        <v>117788886</v>
      </c>
    </row>
    <row r="15" spans="1:18" ht="1.5" customHeight="1" hidden="1">
      <c r="A15" s="5"/>
      <c r="B15" s="5"/>
      <c r="C15" s="5"/>
      <c r="D15" s="5"/>
      <c r="E15" s="5"/>
      <c r="F15" s="5"/>
      <c r="G15" s="72"/>
      <c r="H15" s="72"/>
      <c r="I15" s="72"/>
      <c r="J15" s="587"/>
      <c r="K15" s="588"/>
      <c r="L15" s="588"/>
      <c r="M15" s="588"/>
      <c r="N15" s="588"/>
      <c r="O15" s="589"/>
      <c r="P15" s="571"/>
      <c r="Q15" s="572"/>
      <c r="R15" s="392"/>
    </row>
    <row r="16" spans="1:18" ht="24" customHeight="1">
      <c r="A16" s="4"/>
      <c r="B16" s="4"/>
      <c r="C16" s="4"/>
      <c r="D16" s="4"/>
      <c r="E16" s="4"/>
      <c r="F16" s="4"/>
      <c r="G16" s="5"/>
      <c r="H16" s="5"/>
      <c r="I16" s="5"/>
      <c r="J16" s="565" t="s">
        <v>147</v>
      </c>
      <c r="K16" s="565"/>
      <c r="L16" s="565"/>
      <c r="M16" s="565"/>
      <c r="N16" s="565"/>
      <c r="O16" s="565"/>
      <c r="P16" s="576">
        <v>90314474</v>
      </c>
      <c r="Q16" s="576"/>
      <c r="R16" s="392">
        <v>90572509</v>
      </c>
    </row>
    <row r="17" spans="7:18" ht="27.75" customHeight="1">
      <c r="G17" s="4"/>
      <c r="H17" s="4"/>
      <c r="I17" s="4"/>
      <c r="J17" s="565" t="s">
        <v>145</v>
      </c>
      <c r="K17" s="565"/>
      <c r="L17" s="565"/>
      <c r="M17" s="565"/>
      <c r="N17" s="565"/>
      <c r="O17" s="565"/>
      <c r="P17" s="577">
        <v>383189166</v>
      </c>
      <c r="Q17" s="575"/>
      <c r="R17" s="392">
        <f>R10+R14+R16</f>
        <v>390684665</v>
      </c>
    </row>
    <row r="18" spans="10:18" ht="14.25">
      <c r="J18" s="5"/>
      <c r="K18" s="5"/>
      <c r="L18" s="5"/>
      <c r="M18" s="5"/>
      <c r="N18" s="5"/>
      <c r="O18" s="5"/>
      <c r="P18" s="5"/>
      <c r="Q18" s="5"/>
      <c r="R18" s="4"/>
    </row>
    <row r="19" spans="10:18" ht="14.25">
      <c r="J19" s="4"/>
      <c r="K19" s="4"/>
      <c r="L19" s="4"/>
      <c r="M19" s="4"/>
      <c r="N19" s="4"/>
      <c r="O19" s="4"/>
      <c r="P19" s="4"/>
      <c r="Q19" s="4"/>
      <c r="R19" s="4"/>
    </row>
    <row r="23" spans="1:9" ht="15">
      <c r="A23" s="608"/>
      <c r="B23" s="608"/>
      <c r="C23" s="609"/>
      <c r="D23" s="609"/>
      <c r="E23" s="609"/>
      <c r="F23" s="609"/>
      <c r="G23" s="610"/>
      <c r="H23" s="610"/>
      <c r="I23" s="445"/>
    </row>
  </sheetData>
  <sheetProtection/>
  <mergeCells count="61">
    <mergeCell ref="A23:B23"/>
    <mergeCell ref="C23:F23"/>
    <mergeCell ref="G23:H23"/>
    <mergeCell ref="A7:F7"/>
    <mergeCell ref="R4:R5"/>
    <mergeCell ref="P1:R1"/>
    <mergeCell ref="J13:K13"/>
    <mergeCell ref="L13:O13"/>
    <mergeCell ref="P13:Q13"/>
    <mergeCell ref="J4:K5"/>
    <mergeCell ref="L4:O5"/>
    <mergeCell ref="P4:Q5"/>
    <mergeCell ref="J8:K8"/>
    <mergeCell ref="J9:K9"/>
    <mergeCell ref="C5:F5"/>
    <mergeCell ref="G5:H5"/>
    <mergeCell ref="P8:Q8"/>
    <mergeCell ref="G7:H7"/>
    <mergeCell ref="L6:O6"/>
    <mergeCell ref="A8:F8"/>
    <mergeCell ref="G8:H8"/>
    <mergeCell ref="A11:F11"/>
    <mergeCell ref="A9:F9"/>
    <mergeCell ref="L8:O8"/>
    <mergeCell ref="J7:K7"/>
    <mergeCell ref="P7:Q7"/>
    <mergeCell ref="L7:O7"/>
    <mergeCell ref="J12:K12"/>
    <mergeCell ref="J17:O17"/>
    <mergeCell ref="L12:O12"/>
    <mergeCell ref="J14:O15"/>
    <mergeCell ref="L11:O11"/>
    <mergeCell ref="P11:Q11"/>
    <mergeCell ref="L9:O9"/>
    <mergeCell ref="P17:Q17"/>
    <mergeCell ref="A1:O1"/>
    <mergeCell ref="J16:O16"/>
    <mergeCell ref="P16:Q16"/>
    <mergeCell ref="P12:Q12"/>
    <mergeCell ref="A10:F10"/>
    <mergeCell ref="G11:H11"/>
    <mergeCell ref="C4:F4"/>
    <mergeCell ref="G3:H3"/>
    <mergeCell ref="J3:O3"/>
    <mergeCell ref="P14:Q15"/>
    <mergeCell ref="G9:H9"/>
    <mergeCell ref="G10:H10"/>
    <mergeCell ref="P9:Q9"/>
    <mergeCell ref="J10:O10"/>
    <mergeCell ref="P10:Q10"/>
    <mergeCell ref="J11:K11"/>
    <mergeCell ref="A5:B5"/>
    <mergeCell ref="A6:B6"/>
    <mergeCell ref="C6:F6"/>
    <mergeCell ref="A3:F3"/>
    <mergeCell ref="P3:Q3"/>
    <mergeCell ref="P6:Q6"/>
    <mergeCell ref="G6:H6"/>
    <mergeCell ref="J6:K6"/>
    <mergeCell ref="G4:H4"/>
    <mergeCell ref="A4:B4"/>
  </mergeCells>
  <printOptions/>
  <pageMargins left="0.25" right="0.1968503937007874" top="0.68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J135"/>
  <sheetViews>
    <sheetView view="pageBreakPreview" zoomScale="90" zoomScaleNormal="90" zoomScaleSheetLayoutView="90" zoomScalePageLayoutView="0" workbookViewId="0" topLeftCell="A98">
      <selection activeCell="A129" sqref="A129"/>
    </sheetView>
  </sheetViews>
  <sheetFormatPr defaultColWidth="9.140625" defaultRowHeight="15"/>
  <cols>
    <col min="1" max="1" width="69.140625" style="65" customWidth="1"/>
    <col min="2" max="2" width="9.421875" style="65" customWidth="1"/>
    <col min="3" max="4" width="23.00390625" style="65" customWidth="1"/>
    <col min="5" max="6" width="21.8515625" style="65" customWidth="1"/>
    <col min="7" max="7" width="23.00390625" style="65" customWidth="1"/>
    <col min="8" max="8" width="20.8515625" style="2" customWidth="1"/>
    <col min="9" max="9" width="9.140625" style="2" customWidth="1"/>
    <col min="10" max="10" width="14.7109375" style="2" customWidth="1"/>
    <col min="11" max="16384" width="9.140625" style="2" customWidth="1"/>
  </cols>
  <sheetData>
    <row r="1" spans="1:8" s="1" customFormat="1" ht="30.75" customHeight="1" thickBot="1">
      <c r="A1" s="485" t="s">
        <v>380</v>
      </c>
      <c r="B1" s="486"/>
      <c r="C1" s="486"/>
      <c r="D1" s="486"/>
      <c r="E1" s="486"/>
      <c r="F1" s="486"/>
      <c r="G1" s="486"/>
      <c r="H1" s="487"/>
    </row>
    <row r="2" spans="1:8" s="1" customFormat="1" ht="15" customHeight="1" thickBot="1">
      <c r="A2" s="491" t="s">
        <v>381</v>
      </c>
      <c r="B2" s="492"/>
      <c r="C2" s="492"/>
      <c r="D2" s="492"/>
      <c r="E2" s="492"/>
      <c r="F2" s="492"/>
      <c r="G2" s="492"/>
      <c r="H2" s="493"/>
    </row>
    <row r="3" spans="1:8" s="1" customFormat="1" ht="16.5" thickBot="1">
      <c r="A3" s="115" t="s">
        <v>78</v>
      </c>
      <c r="B3" s="116"/>
      <c r="C3" s="494" t="s">
        <v>45</v>
      </c>
      <c r="D3" s="495"/>
      <c r="E3" s="496"/>
      <c r="F3" s="496"/>
      <c r="G3" s="496"/>
      <c r="H3" s="497"/>
    </row>
    <row r="4" spans="1:8" s="112" customFormat="1" ht="32.25" thickBot="1">
      <c r="A4" s="108" t="s">
        <v>77</v>
      </c>
      <c r="B4" s="117" t="s">
        <v>24</v>
      </c>
      <c r="C4" s="117" t="s">
        <v>304</v>
      </c>
      <c r="D4" s="117" t="s">
        <v>299</v>
      </c>
      <c r="E4" s="432" t="s">
        <v>300</v>
      </c>
      <c r="F4" s="433" t="s">
        <v>301</v>
      </c>
      <c r="G4" s="432" t="s">
        <v>302</v>
      </c>
      <c r="H4" s="310" t="s">
        <v>303</v>
      </c>
    </row>
    <row r="5" spans="1:8" s="112" customFormat="1" ht="15.75">
      <c r="A5" s="12" t="s">
        <v>98</v>
      </c>
      <c r="B5" s="118"/>
      <c r="C5" s="119">
        <v>20346426</v>
      </c>
      <c r="D5" s="119">
        <v>20500000</v>
      </c>
      <c r="E5" s="119">
        <v>20346426</v>
      </c>
      <c r="F5" s="119">
        <v>20500000</v>
      </c>
      <c r="G5" s="119"/>
      <c r="H5" s="431"/>
    </row>
    <row r="6" spans="1:8" s="112" customFormat="1" ht="15.75">
      <c r="A6" s="114" t="s">
        <v>323</v>
      </c>
      <c r="B6" s="127"/>
      <c r="C6" s="128">
        <v>0</v>
      </c>
      <c r="D6" s="128">
        <v>710745</v>
      </c>
      <c r="E6" s="128">
        <v>0</v>
      </c>
      <c r="F6" s="128">
        <v>710745</v>
      </c>
      <c r="G6" s="128"/>
      <c r="H6" s="344"/>
    </row>
    <row r="7" spans="1:8" s="112" customFormat="1" ht="15.75">
      <c r="A7" s="126" t="s">
        <v>99</v>
      </c>
      <c r="B7" s="114"/>
      <c r="C7" s="128">
        <v>1438040</v>
      </c>
      <c r="D7" s="128">
        <v>1500000</v>
      </c>
      <c r="E7" s="128">
        <v>1438040</v>
      </c>
      <c r="F7" s="128">
        <v>1500000</v>
      </c>
      <c r="G7" s="128"/>
      <c r="H7" s="344"/>
    </row>
    <row r="8" spans="1:8" s="112" customFormat="1" ht="15.75">
      <c r="A8" s="126" t="s">
        <v>324</v>
      </c>
      <c r="B8" s="114"/>
      <c r="C8" s="128">
        <v>0</v>
      </c>
      <c r="D8" s="128">
        <v>532853</v>
      </c>
      <c r="E8" s="128">
        <v>0</v>
      </c>
      <c r="F8" s="128">
        <v>532853</v>
      </c>
      <c r="G8" s="128"/>
      <c r="H8" s="344"/>
    </row>
    <row r="9" spans="1:8" s="112" customFormat="1" ht="15.75">
      <c r="A9" s="123" t="s">
        <v>80</v>
      </c>
      <c r="B9" s="114"/>
      <c r="C9" s="124">
        <f>SUM(C5:C8)</f>
        <v>21784466</v>
      </c>
      <c r="D9" s="124">
        <f>SUM(D5:D8)</f>
        <v>23243598</v>
      </c>
      <c r="E9" s="124">
        <f>SUM(E5:E8)</f>
        <v>21784466</v>
      </c>
      <c r="F9" s="124">
        <f>SUM(F5:F8)</f>
        <v>23243598</v>
      </c>
      <c r="G9" s="124"/>
      <c r="H9" s="345"/>
    </row>
    <row r="10" spans="1:8" s="112" customFormat="1" ht="15.75">
      <c r="A10" s="11" t="s">
        <v>48</v>
      </c>
      <c r="B10" s="118"/>
      <c r="C10" s="119">
        <v>2139000</v>
      </c>
      <c r="D10" s="119">
        <v>2923710</v>
      </c>
      <c r="E10" s="119">
        <v>2139000</v>
      </c>
      <c r="F10" s="119">
        <v>2923710</v>
      </c>
      <c r="G10" s="119"/>
      <c r="H10" s="344"/>
    </row>
    <row r="11" spans="1:8" s="112" customFormat="1" ht="31.5">
      <c r="A11" s="338" t="s">
        <v>325</v>
      </c>
      <c r="B11" s="209"/>
      <c r="C11" s="150">
        <v>0</v>
      </c>
      <c r="D11" s="150">
        <v>6500000</v>
      </c>
      <c r="E11" s="150"/>
      <c r="F11" s="150">
        <v>6500000</v>
      </c>
      <c r="G11" s="150"/>
      <c r="H11" s="344"/>
    </row>
    <row r="12" spans="1:8" s="112" customFormat="1" ht="15.75">
      <c r="A12" s="120" t="s">
        <v>192</v>
      </c>
      <c r="B12" s="129"/>
      <c r="C12" s="122">
        <v>9032792</v>
      </c>
      <c r="D12" s="122">
        <v>9032792</v>
      </c>
      <c r="E12" s="122">
        <v>9032792</v>
      </c>
      <c r="F12" s="122">
        <v>9032792</v>
      </c>
      <c r="G12" s="122"/>
      <c r="H12" s="344"/>
    </row>
    <row r="13" spans="1:8" s="112" customFormat="1" ht="16.5" thickBot="1">
      <c r="A13" s="130" t="s">
        <v>81</v>
      </c>
      <c r="B13" s="121"/>
      <c r="C13" s="17">
        <f>SUM(C10:C12)</f>
        <v>11171792</v>
      </c>
      <c r="D13" s="17">
        <f>SUM(D10:D12)</f>
        <v>18456502</v>
      </c>
      <c r="E13" s="17">
        <f>SUM(E10:E12)</f>
        <v>11171792</v>
      </c>
      <c r="F13" s="17">
        <f>SUM(F10:F12)</f>
        <v>18456502</v>
      </c>
      <c r="G13" s="17"/>
      <c r="H13" s="346"/>
    </row>
    <row r="14" spans="1:8" s="112" customFormat="1" ht="16.5" thickBot="1">
      <c r="A14" s="108" t="s">
        <v>82</v>
      </c>
      <c r="B14" s="109" t="s">
        <v>49</v>
      </c>
      <c r="C14" s="110">
        <f>C9+C13</f>
        <v>32956258</v>
      </c>
      <c r="D14" s="110">
        <f>D9+D13</f>
        <v>41700100</v>
      </c>
      <c r="E14" s="110">
        <f>E9+E13</f>
        <v>32956258</v>
      </c>
      <c r="F14" s="110">
        <f>F9+F13</f>
        <v>41700100</v>
      </c>
      <c r="G14" s="110"/>
      <c r="H14" s="347"/>
    </row>
    <row r="15" spans="1:8" s="112" customFormat="1" ht="16.5" thickBot="1">
      <c r="A15" s="131" t="s">
        <v>50</v>
      </c>
      <c r="B15" s="109" t="s">
        <v>51</v>
      </c>
      <c r="C15" s="110">
        <v>6410721</v>
      </c>
      <c r="D15" s="110">
        <v>9000000</v>
      </c>
      <c r="E15" s="110">
        <v>6410721</v>
      </c>
      <c r="F15" s="282">
        <v>9000000</v>
      </c>
      <c r="G15" s="110"/>
      <c r="H15" s="348"/>
    </row>
    <row r="16" spans="1:8" s="112" customFormat="1" ht="15.75">
      <c r="A16" s="132" t="s">
        <v>221</v>
      </c>
      <c r="B16" s="133"/>
      <c r="C16" s="134">
        <v>120000</v>
      </c>
      <c r="D16" s="134">
        <v>120000</v>
      </c>
      <c r="E16" s="134">
        <v>120000</v>
      </c>
      <c r="F16" s="134">
        <v>120000</v>
      </c>
      <c r="G16" s="349"/>
      <c r="H16" s="350"/>
    </row>
    <row r="17" spans="1:8" s="112" customFormat="1" ht="15.75">
      <c r="A17" s="113" t="s">
        <v>52</v>
      </c>
      <c r="B17" s="114"/>
      <c r="C17" s="18">
        <v>540000</v>
      </c>
      <c r="D17" s="18">
        <v>610000</v>
      </c>
      <c r="E17" s="18">
        <v>540000</v>
      </c>
      <c r="F17" s="18">
        <v>610000</v>
      </c>
      <c r="G17" s="18"/>
      <c r="H17" s="345"/>
    </row>
    <row r="18" spans="1:8" s="112" customFormat="1" ht="15.75">
      <c r="A18" s="113" t="s">
        <v>193</v>
      </c>
      <c r="B18" s="114"/>
      <c r="C18" s="18">
        <v>11200000</v>
      </c>
      <c r="D18" s="18">
        <v>9782865</v>
      </c>
      <c r="E18" s="18">
        <v>11200000</v>
      </c>
      <c r="F18" s="18">
        <v>9782865</v>
      </c>
      <c r="G18" s="128"/>
      <c r="H18" s="345"/>
    </row>
    <row r="19" spans="1:8" s="112" customFormat="1" ht="15.75">
      <c r="A19" s="113" t="s">
        <v>53</v>
      </c>
      <c r="B19" s="128"/>
      <c r="C19" s="18">
        <v>2600000</v>
      </c>
      <c r="D19" s="18">
        <v>3800000</v>
      </c>
      <c r="E19" s="18">
        <v>2600000</v>
      </c>
      <c r="F19" s="18">
        <v>3800000</v>
      </c>
      <c r="G19" s="18"/>
      <c r="H19" s="345"/>
    </row>
    <row r="20" spans="1:8" s="112" customFormat="1" ht="15.75">
      <c r="A20" s="123" t="s">
        <v>137</v>
      </c>
      <c r="B20" s="114"/>
      <c r="C20" s="124">
        <f>SUM(C16:C19)</f>
        <v>14460000</v>
      </c>
      <c r="D20" s="124">
        <f>SUM(D16:D19)</f>
        <v>14312865</v>
      </c>
      <c r="E20" s="124">
        <f>SUM(E16:E19)</f>
        <v>14460000</v>
      </c>
      <c r="F20" s="124">
        <f>SUM(F16:F19)</f>
        <v>14312865</v>
      </c>
      <c r="G20" s="124"/>
      <c r="H20" s="345"/>
    </row>
    <row r="21" spans="1:8" s="112" customFormat="1" ht="15.75">
      <c r="A21" s="113" t="s">
        <v>240</v>
      </c>
      <c r="B21" s="114"/>
      <c r="C21" s="18">
        <v>350000</v>
      </c>
      <c r="D21" s="18">
        <v>1037547</v>
      </c>
      <c r="E21" s="18">
        <v>350000</v>
      </c>
      <c r="F21" s="18">
        <v>1037547</v>
      </c>
      <c r="G21" s="128"/>
      <c r="H21" s="345"/>
    </row>
    <row r="22" spans="1:8" s="112" customFormat="1" ht="15.75">
      <c r="A22" s="113" t="s">
        <v>194</v>
      </c>
      <c r="B22" s="114"/>
      <c r="C22" s="18">
        <v>470000</v>
      </c>
      <c r="D22" s="18">
        <v>470000</v>
      </c>
      <c r="E22" s="18">
        <v>470000</v>
      </c>
      <c r="F22" s="18">
        <v>470000</v>
      </c>
      <c r="G22" s="128"/>
      <c r="H22" s="345"/>
    </row>
    <row r="23" spans="1:8" s="112" customFormat="1" ht="15.75">
      <c r="A23" s="113" t="s">
        <v>267</v>
      </c>
      <c r="B23" s="114"/>
      <c r="C23" s="18">
        <v>480000</v>
      </c>
      <c r="D23" s="18">
        <v>480000</v>
      </c>
      <c r="E23" s="18">
        <v>480000</v>
      </c>
      <c r="F23" s="18">
        <v>480000</v>
      </c>
      <c r="G23" s="128"/>
      <c r="H23" s="345"/>
    </row>
    <row r="24" spans="1:9" s="112" customFormat="1" ht="15.75">
      <c r="A24" s="123" t="s">
        <v>83</v>
      </c>
      <c r="B24" s="114"/>
      <c r="C24" s="124">
        <f>SUM(C21:C23)</f>
        <v>1300000</v>
      </c>
      <c r="D24" s="124">
        <f>SUM(D21:D23)</f>
        <v>1987547</v>
      </c>
      <c r="E24" s="124">
        <f>SUM(E21:E23)</f>
        <v>1300000</v>
      </c>
      <c r="F24" s="124">
        <f>SUM(F21:F23)</f>
        <v>1987547</v>
      </c>
      <c r="G24" s="124"/>
      <c r="H24" s="345"/>
      <c r="I24" s="160"/>
    </row>
    <row r="25" spans="1:8" s="157" customFormat="1" ht="15.75">
      <c r="A25" s="113" t="s">
        <v>54</v>
      </c>
      <c r="B25" s="135"/>
      <c r="C25" s="18">
        <v>500000</v>
      </c>
      <c r="D25" s="18">
        <v>500000</v>
      </c>
      <c r="E25" s="18">
        <v>500000</v>
      </c>
      <c r="F25" s="18">
        <v>500000</v>
      </c>
      <c r="G25" s="18"/>
      <c r="H25" s="351"/>
    </row>
    <row r="26" spans="1:8" s="112" customFormat="1" ht="15.75">
      <c r="A26" s="113" t="s">
        <v>55</v>
      </c>
      <c r="B26" s="114"/>
      <c r="C26" s="18">
        <v>2160000</v>
      </c>
      <c r="D26" s="18">
        <v>2160000</v>
      </c>
      <c r="E26" s="18">
        <v>2160000</v>
      </c>
      <c r="F26" s="18">
        <v>2160000</v>
      </c>
      <c r="G26" s="18"/>
      <c r="H26" s="345"/>
    </row>
    <row r="27" spans="1:8" s="112" customFormat="1" ht="15.75">
      <c r="A27" s="113" t="s">
        <v>56</v>
      </c>
      <c r="B27" s="114"/>
      <c r="C27" s="18">
        <v>1150000</v>
      </c>
      <c r="D27" s="18">
        <v>1150000</v>
      </c>
      <c r="E27" s="18">
        <v>1150000</v>
      </c>
      <c r="F27" s="18">
        <v>1150000</v>
      </c>
      <c r="G27" s="18"/>
      <c r="H27" s="345"/>
    </row>
    <row r="28" spans="1:8" s="112" customFormat="1" ht="31.5">
      <c r="A28" s="106" t="s">
        <v>253</v>
      </c>
      <c r="B28" s="114"/>
      <c r="C28" s="18">
        <v>5900000</v>
      </c>
      <c r="D28" s="18">
        <v>5900000</v>
      </c>
      <c r="E28" s="18">
        <v>5900000</v>
      </c>
      <c r="F28" s="18">
        <v>5900000</v>
      </c>
      <c r="G28" s="128"/>
      <c r="H28" s="345"/>
    </row>
    <row r="29" spans="1:8" s="112" customFormat="1" ht="24.75" customHeight="1">
      <c r="A29" s="113" t="s">
        <v>195</v>
      </c>
      <c r="B29" s="114"/>
      <c r="C29" s="18">
        <v>4250000</v>
      </c>
      <c r="D29" s="18">
        <v>5503807</v>
      </c>
      <c r="E29" s="18">
        <v>4250000</v>
      </c>
      <c r="F29" s="18">
        <v>5503807</v>
      </c>
      <c r="G29" s="128"/>
      <c r="H29" s="345"/>
    </row>
    <row r="30" spans="1:8" s="112" customFormat="1" ht="34.5" customHeight="1">
      <c r="A30" s="106" t="s">
        <v>265</v>
      </c>
      <c r="B30" s="114"/>
      <c r="C30" s="18">
        <v>12000000</v>
      </c>
      <c r="D30" s="18">
        <v>12000000</v>
      </c>
      <c r="E30" s="18">
        <v>12000000</v>
      </c>
      <c r="F30" s="18">
        <v>12000000</v>
      </c>
      <c r="G30" s="128"/>
      <c r="H30" s="345"/>
    </row>
    <row r="31" spans="1:8" s="112" customFormat="1" ht="21.75" customHeight="1">
      <c r="A31" s="113" t="s">
        <v>222</v>
      </c>
      <c r="B31" s="114"/>
      <c r="C31" s="18">
        <v>30000</v>
      </c>
      <c r="D31" s="18">
        <v>350000</v>
      </c>
      <c r="E31" s="18">
        <v>30000</v>
      </c>
      <c r="F31" s="18">
        <v>350000</v>
      </c>
      <c r="G31" s="128"/>
      <c r="H31" s="345"/>
    </row>
    <row r="32" spans="1:8" s="112" customFormat="1" ht="23.25" customHeight="1">
      <c r="A32" s="113" t="s">
        <v>196</v>
      </c>
      <c r="B32" s="114"/>
      <c r="C32" s="18">
        <v>29845000</v>
      </c>
      <c r="D32" s="18">
        <v>29198171</v>
      </c>
      <c r="E32" s="18">
        <v>29845000</v>
      </c>
      <c r="F32" s="18">
        <v>29198171</v>
      </c>
      <c r="G32" s="128"/>
      <c r="H32" s="345"/>
    </row>
    <row r="33" spans="1:8" s="112" customFormat="1" ht="15.75">
      <c r="A33" s="123" t="s">
        <v>84</v>
      </c>
      <c r="B33" s="114"/>
      <c r="C33" s="124">
        <f>SUM(C25:C32)</f>
        <v>55835000</v>
      </c>
      <c r="D33" s="124">
        <f>SUM(D25:D32)</f>
        <v>56761978</v>
      </c>
      <c r="E33" s="124">
        <f>SUM(E25:E32)</f>
        <v>55835000</v>
      </c>
      <c r="F33" s="124">
        <f>SUM(F25:F32)</f>
        <v>56761978</v>
      </c>
      <c r="G33" s="124"/>
      <c r="H33" s="345"/>
    </row>
    <row r="34" spans="1:8" s="112" customFormat="1" ht="15.75">
      <c r="A34" s="113" t="s">
        <v>252</v>
      </c>
      <c r="B34" s="114"/>
      <c r="C34" s="18">
        <v>120000</v>
      </c>
      <c r="D34" s="18">
        <v>120000</v>
      </c>
      <c r="E34" s="18">
        <v>120000</v>
      </c>
      <c r="F34" s="272">
        <v>120000</v>
      </c>
      <c r="G34" s="128"/>
      <c r="H34" s="345"/>
    </row>
    <row r="35" spans="1:8" s="112" customFormat="1" ht="15.75">
      <c r="A35" s="123" t="s">
        <v>241</v>
      </c>
      <c r="B35" s="114"/>
      <c r="C35" s="124">
        <v>120000</v>
      </c>
      <c r="D35" s="124">
        <v>120000</v>
      </c>
      <c r="E35" s="124">
        <v>120000</v>
      </c>
      <c r="F35" s="124">
        <v>120000</v>
      </c>
      <c r="G35" s="124"/>
      <c r="H35" s="345"/>
    </row>
    <row r="36" spans="1:8" s="112" customFormat="1" ht="18" customHeight="1">
      <c r="A36" s="106" t="s">
        <v>197</v>
      </c>
      <c r="B36" s="114"/>
      <c r="C36" s="18">
        <v>15152250</v>
      </c>
      <c r="D36" s="18">
        <v>15152250</v>
      </c>
      <c r="E36" s="18">
        <v>15152250</v>
      </c>
      <c r="F36" s="18">
        <v>15152250</v>
      </c>
      <c r="G36" s="128"/>
      <c r="H36" s="345"/>
    </row>
    <row r="37" spans="1:8" s="112" customFormat="1" ht="15.75">
      <c r="A37" s="113" t="s">
        <v>198</v>
      </c>
      <c r="B37" s="114"/>
      <c r="C37" s="18">
        <v>2500000</v>
      </c>
      <c r="D37" s="18">
        <v>4668267</v>
      </c>
      <c r="E37" s="18">
        <v>2500000</v>
      </c>
      <c r="F37" s="18">
        <v>4668267</v>
      </c>
      <c r="G37" s="128"/>
      <c r="H37" s="345"/>
    </row>
    <row r="38" spans="1:8" s="112" customFormat="1" ht="15.75">
      <c r="A38" s="113" t="s">
        <v>199</v>
      </c>
      <c r="B38" s="114"/>
      <c r="C38" s="18">
        <v>1600000</v>
      </c>
      <c r="D38" s="18">
        <v>1700000</v>
      </c>
      <c r="E38" s="18">
        <v>1600000</v>
      </c>
      <c r="F38" s="18">
        <v>1700000</v>
      </c>
      <c r="G38" s="128"/>
      <c r="H38" s="345"/>
    </row>
    <row r="39" spans="1:8" s="1" customFormat="1" ht="15.75">
      <c r="A39" s="113" t="s">
        <v>224</v>
      </c>
      <c r="B39" s="114"/>
      <c r="C39" s="18">
        <v>1200000</v>
      </c>
      <c r="D39" s="18">
        <v>1400000</v>
      </c>
      <c r="E39" s="18">
        <v>1200000</v>
      </c>
      <c r="F39" s="18">
        <v>1400000</v>
      </c>
      <c r="G39" s="128"/>
      <c r="H39" s="352"/>
    </row>
    <row r="40" spans="1:8" s="1" customFormat="1" ht="15.75">
      <c r="A40" s="113" t="s">
        <v>269</v>
      </c>
      <c r="B40" s="114"/>
      <c r="C40" s="18">
        <v>250000</v>
      </c>
      <c r="D40" s="18">
        <v>801980</v>
      </c>
      <c r="E40" s="18">
        <v>250000</v>
      </c>
      <c r="F40" s="18">
        <v>801980</v>
      </c>
      <c r="G40" s="128"/>
      <c r="H40" s="352"/>
    </row>
    <row r="41" spans="1:8" s="1" customFormat="1" ht="15.75">
      <c r="A41" s="113" t="s">
        <v>223</v>
      </c>
      <c r="B41" s="114"/>
      <c r="C41" s="18">
        <v>1320000</v>
      </c>
      <c r="D41" s="18">
        <v>1370000</v>
      </c>
      <c r="E41" s="18">
        <v>1320000</v>
      </c>
      <c r="F41" s="18">
        <v>1370000</v>
      </c>
      <c r="G41" s="128"/>
      <c r="H41" s="352"/>
    </row>
    <row r="42" spans="1:8" s="1" customFormat="1" ht="15.75">
      <c r="A42" s="138" t="s">
        <v>268</v>
      </c>
      <c r="B42" s="114"/>
      <c r="C42" s="18">
        <v>460000</v>
      </c>
      <c r="D42" s="18">
        <v>1114000</v>
      </c>
      <c r="E42" s="18">
        <v>460000</v>
      </c>
      <c r="F42" s="18">
        <v>1114000</v>
      </c>
      <c r="G42" s="128"/>
      <c r="H42" s="352"/>
    </row>
    <row r="43" spans="1:8" s="1" customFormat="1" ht="16.5" thickBot="1">
      <c r="A43" s="130" t="s">
        <v>85</v>
      </c>
      <c r="B43" s="121"/>
      <c r="C43" s="17">
        <f>SUM(C36:C42)</f>
        <v>22482250</v>
      </c>
      <c r="D43" s="17">
        <f>SUM(D36:D42)</f>
        <v>26206497</v>
      </c>
      <c r="E43" s="17">
        <f>SUM(E36:E42)</f>
        <v>22482250</v>
      </c>
      <c r="F43" s="17">
        <f>SUM(F36:F42)</f>
        <v>26206497</v>
      </c>
      <c r="G43" s="17"/>
      <c r="H43" s="353"/>
    </row>
    <row r="44" spans="1:8" s="1" customFormat="1" ht="16.5" thickBot="1">
      <c r="A44" s="108" t="s">
        <v>86</v>
      </c>
      <c r="B44" s="109" t="s">
        <v>57</v>
      </c>
      <c r="C44" s="110">
        <f>C20+C24+C33+C35+C43</f>
        <v>94197250</v>
      </c>
      <c r="D44" s="110">
        <f>D20+D24+D33+D35+D43</f>
        <v>99388887</v>
      </c>
      <c r="E44" s="110">
        <f>E20+E24+E33+E35+E43</f>
        <v>94197250</v>
      </c>
      <c r="F44" s="110">
        <f>F20+F24+F33+F35+F43</f>
        <v>99388887</v>
      </c>
      <c r="G44" s="110"/>
      <c r="H44" s="354"/>
    </row>
    <row r="45" spans="1:8" s="158" customFormat="1" ht="15.75">
      <c r="A45" s="139" t="s">
        <v>238</v>
      </c>
      <c r="B45" s="137"/>
      <c r="C45" s="140">
        <v>3091000</v>
      </c>
      <c r="D45" s="140">
        <v>3091000</v>
      </c>
      <c r="E45" s="140">
        <v>3091000</v>
      </c>
      <c r="F45" s="140">
        <v>3091000</v>
      </c>
      <c r="G45" s="140"/>
      <c r="H45" s="355"/>
    </row>
    <row r="46" spans="1:8" s="112" customFormat="1" ht="16.5" thickBot="1">
      <c r="A46" s="206" t="s">
        <v>242</v>
      </c>
      <c r="B46" s="207"/>
      <c r="C46" s="208">
        <v>500000</v>
      </c>
      <c r="D46" s="208">
        <v>0</v>
      </c>
      <c r="E46" s="208">
        <v>500000</v>
      </c>
      <c r="F46" s="208">
        <v>0</v>
      </c>
      <c r="G46" s="128"/>
      <c r="H46" s="346"/>
    </row>
    <row r="47" spans="1:8" s="112" customFormat="1" ht="16.5" thickBot="1">
      <c r="A47" s="108" t="s">
        <v>87</v>
      </c>
      <c r="B47" s="109" t="s">
        <v>58</v>
      </c>
      <c r="C47" s="110">
        <f>C45</f>
        <v>3091000</v>
      </c>
      <c r="D47" s="110">
        <f>D45</f>
        <v>3091000</v>
      </c>
      <c r="E47" s="110">
        <f>E45</f>
        <v>3091000</v>
      </c>
      <c r="F47" s="110">
        <f>F45</f>
        <v>3091000</v>
      </c>
      <c r="G47" s="110"/>
      <c r="H47" s="347"/>
    </row>
    <row r="48" spans="1:8" s="112" customFormat="1" ht="19.5" customHeight="1">
      <c r="A48" s="141" t="s">
        <v>59</v>
      </c>
      <c r="B48" s="142"/>
      <c r="C48" s="143">
        <f>SUM(C49:C57)</f>
        <v>755586</v>
      </c>
      <c r="D48" s="143">
        <f>SUM(D49:D55)</f>
        <v>837922</v>
      </c>
      <c r="E48" s="143">
        <f>SUM(E49:E57)</f>
        <v>755586</v>
      </c>
      <c r="F48" s="143">
        <f>SUM(F49:F55)</f>
        <v>837922</v>
      </c>
      <c r="G48" s="140"/>
      <c r="H48" s="350"/>
    </row>
    <row r="49" spans="1:8" s="112" customFormat="1" ht="19.5" customHeight="1">
      <c r="A49" s="341" t="s">
        <v>328</v>
      </c>
      <c r="B49" s="118"/>
      <c r="C49" s="119">
        <v>0</v>
      </c>
      <c r="D49" s="156">
        <v>23760</v>
      </c>
      <c r="E49" s="233"/>
      <c r="F49" s="156">
        <v>23760</v>
      </c>
      <c r="G49" s="119"/>
      <c r="H49" s="350"/>
    </row>
    <row r="50" spans="1:8" s="159" customFormat="1" ht="19.5" customHeight="1">
      <c r="A50" s="113" t="s">
        <v>227</v>
      </c>
      <c r="B50" s="144"/>
      <c r="C50" s="18">
        <v>66652</v>
      </c>
      <c r="D50" s="18">
        <v>0</v>
      </c>
      <c r="E50" s="18">
        <v>66652</v>
      </c>
      <c r="F50" s="18">
        <v>0</v>
      </c>
      <c r="G50" s="18"/>
      <c r="H50" s="356"/>
    </row>
    <row r="51" spans="1:8" s="112" customFormat="1" ht="19.5" customHeight="1">
      <c r="A51" s="113" t="s">
        <v>228</v>
      </c>
      <c r="B51" s="127"/>
      <c r="C51" s="18">
        <v>67286</v>
      </c>
      <c r="D51" s="18">
        <v>27514</v>
      </c>
      <c r="E51" s="18">
        <v>67286</v>
      </c>
      <c r="F51" s="18">
        <v>27514</v>
      </c>
      <c r="G51" s="18"/>
      <c r="H51" s="344"/>
    </row>
    <row r="52" spans="1:8" s="112" customFormat="1" ht="19.5" customHeight="1">
      <c r="A52" s="138" t="s">
        <v>239</v>
      </c>
      <c r="B52" s="145"/>
      <c r="C52" s="18">
        <v>10000</v>
      </c>
      <c r="D52" s="18">
        <v>0</v>
      </c>
      <c r="E52" s="18">
        <v>10000</v>
      </c>
      <c r="F52" s="18">
        <v>0</v>
      </c>
      <c r="G52" s="18"/>
      <c r="H52" s="344"/>
    </row>
    <row r="53" spans="1:8" s="112" customFormat="1" ht="19.5" customHeight="1">
      <c r="A53" s="113" t="s">
        <v>60</v>
      </c>
      <c r="B53" s="127"/>
      <c r="C53" s="18">
        <v>411648</v>
      </c>
      <c r="D53" s="18">
        <v>411648</v>
      </c>
      <c r="E53" s="18">
        <v>411648</v>
      </c>
      <c r="F53" s="18">
        <v>411648</v>
      </c>
      <c r="G53" s="18"/>
      <c r="H53" s="344"/>
    </row>
    <row r="54" spans="1:8" s="112" customFormat="1" ht="19.5" customHeight="1">
      <c r="A54" s="113" t="s">
        <v>388</v>
      </c>
      <c r="B54" s="127"/>
      <c r="C54" s="18">
        <v>0</v>
      </c>
      <c r="D54" s="18">
        <v>375000</v>
      </c>
      <c r="E54" s="18">
        <v>0</v>
      </c>
      <c r="F54" s="18">
        <v>375000</v>
      </c>
      <c r="G54" s="18"/>
      <c r="H54" s="344"/>
    </row>
    <row r="55" spans="1:8" s="112" customFormat="1" ht="19.5" customHeight="1">
      <c r="A55" s="113" t="s">
        <v>266</v>
      </c>
      <c r="B55" s="127"/>
      <c r="C55" s="18">
        <v>200000</v>
      </c>
      <c r="D55" s="18">
        <v>0</v>
      </c>
      <c r="E55" s="18">
        <v>200000</v>
      </c>
      <c r="F55" s="18">
        <v>0</v>
      </c>
      <c r="G55" s="18"/>
      <c r="H55" s="344"/>
    </row>
    <row r="56" spans="1:8" s="112" customFormat="1" ht="19.5" customHeight="1">
      <c r="A56" s="342" t="s">
        <v>326</v>
      </c>
      <c r="B56" s="127"/>
      <c r="C56" s="340">
        <f>SUM(C57)</f>
        <v>0</v>
      </c>
      <c r="D56" s="340">
        <f>SUM(D57)</f>
        <v>76746</v>
      </c>
      <c r="E56" s="340">
        <f>SUM(E57)</f>
        <v>0</v>
      </c>
      <c r="F56" s="340">
        <f>SUM(F57)</f>
        <v>76746</v>
      </c>
      <c r="G56" s="18"/>
      <c r="H56" s="344"/>
    </row>
    <row r="57" spans="1:8" s="112" customFormat="1" ht="19.5" customHeight="1">
      <c r="A57" s="113" t="s">
        <v>327</v>
      </c>
      <c r="B57" s="127"/>
      <c r="C57" s="18">
        <v>0</v>
      </c>
      <c r="D57" s="18">
        <v>76746</v>
      </c>
      <c r="E57" s="18">
        <v>0</v>
      </c>
      <c r="F57" s="18">
        <v>76746</v>
      </c>
      <c r="G57" s="18"/>
      <c r="H57" s="344"/>
    </row>
    <row r="58" spans="1:8" s="112" customFormat="1" ht="37.5" customHeight="1">
      <c r="A58" s="386" t="s">
        <v>329</v>
      </c>
      <c r="B58" s="127"/>
      <c r="C58" s="340">
        <f>SUM(C59)</f>
        <v>0</v>
      </c>
      <c r="D58" s="340">
        <f>SUM(D59)</f>
        <v>450000</v>
      </c>
      <c r="E58" s="340">
        <f>SUM(E59)</f>
        <v>0</v>
      </c>
      <c r="F58" s="340">
        <f>SUM(F59)</f>
        <v>450000</v>
      </c>
      <c r="G58" s="339"/>
      <c r="H58" s="344"/>
    </row>
    <row r="59" spans="1:8" s="112" customFormat="1" ht="19.5" customHeight="1">
      <c r="A59" s="113" t="s">
        <v>330</v>
      </c>
      <c r="B59" s="127"/>
      <c r="C59" s="18">
        <v>0</v>
      </c>
      <c r="D59" s="18">
        <v>450000</v>
      </c>
      <c r="E59" s="18">
        <v>0</v>
      </c>
      <c r="F59" s="272">
        <v>450000</v>
      </c>
      <c r="G59" s="18"/>
      <c r="H59" s="344"/>
    </row>
    <row r="60" spans="1:9" s="112" customFormat="1" ht="21" customHeight="1">
      <c r="A60" s="146" t="s">
        <v>61</v>
      </c>
      <c r="B60" s="147"/>
      <c r="C60" s="124">
        <f>SUM(C61:C74)</f>
        <v>13075000</v>
      </c>
      <c r="D60" s="124">
        <f>SUM(D61:D77)</f>
        <v>13075000</v>
      </c>
      <c r="E60" s="124">
        <f>SUM(E61:E74)</f>
        <v>13075000</v>
      </c>
      <c r="F60" s="124">
        <f>SUM(F61:F77)</f>
        <v>13075000</v>
      </c>
      <c r="G60" s="124"/>
      <c r="H60" s="345"/>
      <c r="I60" s="160"/>
    </row>
    <row r="61" spans="1:8" s="112" customFormat="1" ht="15.75">
      <c r="A61" s="106" t="s">
        <v>200</v>
      </c>
      <c r="B61" s="147"/>
      <c r="C61" s="18">
        <v>200000</v>
      </c>
      <c r="D61" s="18">
        <v>200000</v>
      </c>
      <c r="E61" s="18">
        <v>200000</v>
      </c>
      <c r="F61" s="18">
        <v>200000</v>
      </c>
      <c r="G61" s="128"/>
      <c r="H61" s="345"/>
    </row>
    <row r="62" spans="1:8" s="112" customFormat="1" ht="33" customHeight="1">
      <c r="A62" s="106" t="s">
        <v>270</v>
      </c>
      <c r="B62" s="147"/>
      <c r="C62" s="18">
        <v>2000000</v>
      </c>
      <c r="D62" s="18">
        <v>2000000</v>
      </c>
      <c r="E62" s="18">
        <v>2000000</v>
      </c>
      <c r="F62" s="18">
        <v>2000000</v>
      </c>
      <c r="G62" s="128"/>
      <c r="H62" s="345"/>
    </row>
    <row r="63" spans="1:8" s="112" customFormat="1" ht="19.5" customHeight="1">
      <c r="A63" s="113" t="s">
        <v>225</v>
      </c>
      <c r="B63" s="147"/>
      <c r="C63" s="18">
        <v>25000</v>
      </c>
      <c r="D63" s="18">
        <v>25000</v>
      </c>
      <c r="E63" s="18">
        <v>25000</v>
      </c>
      <c r="F63" s="18">
        <v>25000</v>
      </c>
      <c r="G63" s="18"/>
      <c r="H63" s="345"/>
    </row>
    <row r="64" spans="1:8" s="112" customFormat="1" ht="19.5" customHeight="1">
      <c r="A64" s="113" t="s">
        <v>271</v>
      </c>
      <c r="B64" s="145"/>
      <c r="C64" s="18">
        <v>100000</v>
      </c>
      <c r="D64" s="18">
        <v>100000</v>
      </c>
      <c r="E64" s="18">
        <v>100000</v>
      </c>
      <c r="F64" s="18">
        <v>100000</v>
      </c>
      <c r="G64" s="18"/>
      <c r="H64" s="345"/>
    </row>
    <row r="65" spans="1:8" s="112" customFormat="1" ht="19.5" customHeight="1">
      <c r="A65" s="113" t="s">
        <v>62</v>
      </c>
      <c r="B65" s="145"/>
      <c r="C65" s="18">
        <v>20000</v>
      </c>
      <c r="D65" s="18">
        <v>20000</v>
      </c>
      <c r="E65" s="18">
        <v>20000</v>
      </c>
      <c r="F65" s="18">
        <v>20000</v>
      </c>
      <c r="G65" s="18"/>
      <c r="H65" s="345"/>
    </row>
    <row r="66" spans="1:8" s="112" customFormat="1" ht="19.5" customHeight="1">
      <c r="A66" s="113" t="s">
        <v>229</v>
      </c>
      <c r="B66" s="145"/>
      <c r="C66" s="18">
        <v>1000000</v>
      </c>
      <c r="D66" s="18">
        <v>885000</v>
      </c>
      <c r="E66" s="18">
        <v>1000000</v>
      </c>
      <c r="F66" s="18">
        <v>885000</v>
      </c>
      <c r="G66" s="18"/>
      <c r="H66" s="345"/>
    </row>
    <row r="67" spans="1:8" s="112" customFormat="1" ht="18.75" customHeight="1">
      <c r="A67" s="106" t="s">
        <v>63</v>
      </c>
      <c r="B67" s="145"/>
      <c r="C67" s="18">
        <v>100000</v>
      </c>
      <c r="D67" s="18">
        <v>100000</v>
      </c>
      <c r="E67" s="18">
        <v>100000</v>
      </c>
      <c r="F67" s="18">
        <v>100000</v>
      </c>
      <c r="G67" s="18"/>
      <c r="H67" s="345"/>
    </row>
    <row r="68" spans="1:8" s="112" customFormat="1" ht="18.75" customHeight="1">
      <c r="A68" s="106" t="s">
        <v>201</v>
      </c>
      <c r="B68" s="145"/>
      <c r="C68" s="18">
        <v>3000000</v>
      </c>
      <c r="D68" s="18">
        <v>3000000</v>
      </c>
      <c r="E68" s="18">
        <v>3000000</v>
      </c>
      <c r="F68" s="18">
        <v>3000000</v>
      </c>
      <c r="G68" s="18"/>
      <c r="H68" s="345"/>
    </row>
    <row r="69" spans="1:8" s="112" customFormat="1" ht="19.5" customHeight="1">
      <c r="A69" s="153" t="s">
        <v>64</v>
      </c>
      <c r="B69" s="76"/>
      <c r="C69" s="154">
        <v>600000</v>
      </c>
      <c r="D69" s="154">
        <v>266096</v>
      </c>
      <c r="E69" s="154">
        <v>600000</v>
      </c>
      <c r="F69" s="154">
        <v>266096</v>
      </c>
      <c r="G69" s="154"/>
      <c r="H69" s="345"/>
    </row>
    <row r="70" spans="1:8" s="112" customFormat="1" ht="19.5" customHeight="1">
      <c r="A70" s="113" t="s">
        <v>65</v>
      </c>
      <c r="B70" s="145"/>
      <c r="C70" s="18">
        <v>2000000</v>
      </c>
      <c r="D70" s="18">
        <v>2000000</v>
      </c>
      <c r="E70" s="18">
        <v>2000000</v>
      </c>
      <c r="F70" s="18">
        <v>2000000</v>
      </c>
      <c r="G70" s="18"/>
      <c r="H70" s="345"/>
    </row>
    <row r="71" spans="1:8" s="112" customFormat="1" ht="19.5" customHeight="1">
      <c r="A71" s="113" t="s">
        <v>66</v>
      </c>
      <c r="B71" s="145"/>
      <c r="C71" s="18">
        <v>100000</v>
      </c>
      <c r="D71" s="18">
        <v>100000</v>
      </c>
      <c r="E71" s="18">
        <v>100000</v>
      </c>
      <c r="F71" s="18">
        <v>100000</v>
      </c>
      <c r="G71" s="18"/>
      <c r="H71" s="345"/>
    </row>
    <row r="72" spans="1:8" s="112" customFormat="1" ht="19.5" customHeight="1">
      <c r="A72" s="106" t="s">
        <v>67</v>
      </c>
      <c r="B72" s="145"/>
      <c r="C72" s="18">
        <v>3000000</v>
      </c>
      <c r="D72" s="18">
        <v>3000000</v>
      </c>
      <c r="E72" s="18">
        <v>3000000</v>
      </c>
      <c r="F72" s="18">
        <v>3000000</v>
      </c>
      <c r="G72" s="18"/>
      <c r="H72" s="345"/>
    </row>
    <row r="73" spans="1:8" s="112" customFormat="1" ht="19.5" customHeight="1">
      <c r="A73" s="106" t="s">
        <v>202</v>
      </c>
      <c r="B73" s="145"/>
      <c r="C73" s="18">
        <v>400000</v>
      </c>
      <c r="D73" s="18">
        <v>400000</v>
      </c>
      <c r="E73" s="18">
        <v>400000</v>
      </c>
      <c r="F73" s="18">
        <v>400000</v>
      </c>
      <c r="G73" s="18"/>
      <c r="H73" s="345"/>
    </row>
    <row r="74" spans="1:8" s="112" customFormat="1" ht="21" customHeight="1">
      <c r="A74" s="106" t="s">
        <v>272</v>
      </c>
      <c r="B74" s="145"/>
      <c r="C74" s="18">
        <v>530000</v>
      </c>
      <c r="D74" s="18">
        <v>530000</v>
      </c>
      <c r="E74" s="18">
        <v>530000</v>
      </c>
      <c r="F74" s="18">
        <v>530000</v>
      </c>
      <c r="G74" s="18"/>
      <c r="H74" s="345"/>
    </row>
    <row r="75" spans="1:8" s="112" customFormat="1" ht="21" customHeight="1">
      <c r="A75" s="106" t="s">
        <v>251</v>
      </c>
      <c r="B75" s="145"/>
      <c r="C75" s="18">
        <v>65000</v>
      </c>
      <c r="D75" s="18">
        <v>65000</v>
      </c>
      <c r="E75" s="18">
        <v>65000</v>
      </c>
      <c r="F75" s="18">
        <v>65000</v>
      </c>
      <c r="G75" s="18"/>
      <c r="H75" s="345"/>
    </row>
    <row r="76" spans="1:8" s="112" customFormat="1" ht="21" customHeight="1">
      <c r="A76" s="427" t="s">
        <v>390</v>
      </c>
      <c r="B76" s="145"/>
      <c r="C76" s="18">
        <v>0</v>
      </c>
      <c r="D76" s="18">
        <v>333904</v>
      </c>
      <c r="E76" s="18">
        <v>0</v>
      </c>
      <c r="F76" s="18">
        <v>333904</v>
      </c>
      <c r="G76" s="18"/>
      <c r="H76" s="345"/>
    </row>
    <row r="77" spans="1:8" s="112" customFormat="1" ht="21" customHeight="1">
      <c r="A77" s="106" t="s">
        <v>273</v>
      </c>
      <c r="B77" s="145"/>
      <c r="C77" s="18">
        <v>50000</v>
      </c>
      <c r="D77" s="18">
        <v>50000</v>
      </c>
      <c r="E77" s="18">
        <v>50000</v>
      </c>
      <c r="F77" s="18">
        <v>50000</v>
      </c>
      <c r="G77" s="18"/>
      <c r="H77" s="345"/>
    </row>
    <row r="78" spans="1:8" s="112" customFormat="1" ht="19.5" customHeight="1">
      <c r="A78" s="123" t="s">
        <v>68</v>
      </c>
      <c r="B78" s="127"/>
      <c r="C78" s="124">
        <f aca="true" t="shared" si="0" ref="C78:H78">SUM(C79:C81)</f>
        <v>60297889</v>
      </c>
      <c r="D78" s="124">
        <f t="shared" si="0"/>
        <v>36558730</v>
      </c>
      <c r="E78" s="124">
        <f t="shared" si="0"/>
        <v>38442774</v>
      </c>
      <c r="F78" s="124">
        <f t="shared" si="0"/>
        <v>14703615</v>
      </c>
      <c r="G78" s="124">
        <f t="shared" si="0"/>
        <v>21855115</v>
      </c>
      <c r="H78" s="125">
        <f t="shared" si="0"/>
        <v>21855115</v>
      </c>
    </row>
    <row r="79" spans="1:8" s="1" customFormat="1" ht="17.25" customHeight="1">
      <c r="A79" s="113" t="s">
        <v>280</v>
      </c>
      <c r="B79" s="114"/>
      <c r="C79" s="18">
        <v>21855115</v>
      </c>
      <c r="D79" s="18">
        <v>21855115</v>
      </c>
      <c r="E79" s="128"/>
      <c r="F79" s="283"/>
      <c r="G79" s="18">
        <v>21855115</v>
      </c>
      <c r="H79" s="357">
        <v>21855115</v>
      </c>
    </row>
    <row r="80" spans="1:8" s="1" customFormat="1" ht="27.75" customHeight="1">
      <c r="A80" s="153" t="s">
        <v>255</v>
      </c>
      <c r="B80" s="121"/>
      <c r="C80" s="154">
        <v>10024312</v>
      </c>
      <c r="D80" s="154">
        <v>0</v>
      </c>
      <c r="E80" s="122">
        <v>10024312</v>
      </c>
      <c r="F80" s="285">
        <v>0</v>
      </c>
      <c r="G80" s="154">
        <v>0</v>
      </c>
      <c r="H80" s="357">
        <v>0</v>
      </c>
    </row>
    <row r="81" spans="1:8" s="1" customFormat="1" ht="27.75" customHeight="1" thickBot="1">
      <c r="A81" s="136" t="s">
        <v>281</v>
      </c>
      <c r="B81" s="15"/>
      <c r="C81" s="77">
        <v>28418462</v>
      </c>
      <c r="D81" s="77">
        <v>14703615</v>
      </c>
      <c r="E81" s="148">
        <v>28418462</v>
      </c>
      <c r="F81" s="284">
        <v>14703615</v>
      </c>
      <c r="G81" s="77">
        <v>0</v>
      </c>
      <c r="H81" s="358">
        <v>0</v>
      </c>
    </row>
    <row r="82" spans="1:8" s="1" customFormat="1" ht="16.5" thickBot="1">
      <c r="A82" s="108" t="s">
        <v>88</v>
      </c>
      <c r="B82" s="109" t="s">
        <v>69</v>
      </c>
      <c r="C82" s="110">
        <f>C48+C60+C78</f>
        <v>74128475</v>
      </c>
      <c r="D82" s="110">
        <f>D48+D56+D58+D60+D78</f>
        <v>50998398</v>
      </c>
      <c r="E82" s="110">
        <f>E48+E56+E58+E60+E78</f>
        <v>52273360</v>
      </c>
      <c r="F82" s="110">
        <f>F48+F56+F58+F60+F78</f>
        <v>29143283</v>
      </c>
      <c r="G82" s="110">
        <f>G48+G56+G58+G60+G78</f>
        <v>21855115</v>
      </c>
      <c r="H82" s="111">
        <f>H48+H56+H58+H60+H78</f>
        <v>21855115</v>
      </c>
    </row>
    <row r="83" spans="1:8" s="1" customFormat="1" ht="28.5" customHeight="1">
      <c r="A83" s="137" t="s">
        <v>413</v>
      </c>
      <c r="B83" s="446"/>
      <c r="C83" s="140">
        <v>5000000</v>
      </c>
      <c r="D83" s="140">
        <f>D84</f>
        <v>5000000</v>
      </c>
      <c r="E83" s="140"/>
      <c r="F83" s="140"/>
      <c r="G83" s="140">
        <f>G84</f>
        <v>5000000</v>
      </c>
      <c r="H83" s="78">
        <f>H84</f>
        <v>5000000</v>
      </c>
    </row>
    <row r="84" spans="1:8" s="1" customFormat="1" ht="28.5" customHeight="1">
      <c r="A84" s="447" t="s">
        <v>414</v>
      </c>
      <c r="B84" s="145"/>
      <c r="C84" s="128">
        <v>5000000</v>
      </c>
      <c r="D84" s="128">
        <v>5000000</v>
      </c>
      <c r="E84" s="128"/>
      <c r="F84" s="128"/>
      <c r="G84" s="128">
        <v>5000000</v>
      </c>
      <c r="H84" s="476">
        <v>5000000</v>
      </c>
    </row>
    <row r="85" spans="1:8" s="1" customFormat="1" ht="28.5" customHeight="1">
      <c r="A85" s="448" t="s">
        <v>415</v>
      </c>
      <c r="B85" s="449"/>
      <c r="C85" s="150">
        <v>45015921</v>
      </c>
      <c r="D85" s="150">
        <f>SUM(D86:D91)</f>
        <v>42039543</v>
      </c>
      <c r="E85" s="150"/>
      <c r="F85" s="469"/>
      <c r="G85" s="150">
        <v>45015921</v>
      </c>
      <c r="H85" s="477">
        <f>SUM(H86:H91)</f>
        <v>42039543</v>
      </c>
    </row>
    <row r="86" spans="1:8" s="1" customFormat="1" ht="28.5" customHeight="1">
      <c r="A86" s="428" t="s">
        <v>389</v>
      </c>
      <c r="B86" s="221"/>
      <c r="C86" s="75">
        <v>0</v>
      </c>
      <c r="D86" s="75">
        <v>72830</v>
      </c>
      <c r="E86" s="222"/>
      <c r="F86" s="222"/>
      <c r="G86" s="75">
        <v>0</v>
      </c>
      <c r="H86" s="478">
        <v>72830</v>
      </c>
    </row>
    <row r="87" spans="1:8" s="1" customFormat="1" ht="31.5">
      <c r="A87" s="428" t="s">
        <v>416</v>
      </c>
      <c r="B87" s="221"/>
      <c r="C87" s="75">
        <v>0</v>
      </c>
      <c r="D87" s="75">
        <v>2300000</v>
      </c>
      <c r="E87" s="222"/>
      <c r="F87" s="222"/>
      <c r="G87" s="75">
        <v>0</v>
      </c>
      <c r="H87" s="478">
        <v>2300000</v>
      </c>
    </row>
    <row r="88" spans="1:8" s="1" customFormat="1" ht="28.5" customHeight="1">
      <c r="A88" s="450" t="s">
        <v>417</v>
      </c>
      <c r="B88" s="76"/>
      <c r="C88" s="215">
        <v>0</v>
      </c>
      <c r="D88" s="215">
        <v>21428631</v>
      </c>
      <c r="E88" s="235"/>
      <c r="F88" s="235"/>
      <c r="G88" s="215">
        <v>0</v>
      </c>
      <c r="H88" s="255">
        <v>21428631</v>
      </c>
    </row>
    <row r="89" spans="1:8" s="1" customFormat="1" ht="28.5" customHeight="1">
      <c r="A89" s="451" t="s">
        <v>418</v>
      </c>
      <c r="B89" s="221"/>
      <c r="C89" s="75">
        <v>0</v>
      </c>
      <c r="D89" s="75">
        <v>5901968</v>
      </c>
      <c r="E89" s="222"/>
      <c r="F89" s="222"/>
      <c r="G89" s="75">
        <v>0</v>
      </c>
      <c r="H89" s="478">
        <v>5901968</v>
      </c>
    </row>
    <row r="90" spans="1:8" s="1" customFormat="1" ht="28.5" customHeight="1">
      <c r="A90" s="451" t="s">
        <v>419</v>
      </c>
      <c r="B90" s="221"/>
      <c r="C90" s="75">
        <v>0</v>
      </c>
      <c r="D90" s="75">
        <v>17030</v>
      </c>
      <c r="E90" s="222"/>
      <c r="F90" s="222"/>
      <c r="G90" s="75">
        <v>0</v>
      </c>
      <c r="H90" s="478">
        <v>17030</v>
      </c>
    </row>
    <row r="91" spans="1:8" s="1" customFormat="1" ht="28.5" customHeight="1">
      <c r="A91" s="452" t="s">
        <v>278</v>
      </c>
      <c r="B91" s="221"/>
      <c r="C91" s="75">
        <v>50015921</v>
      </c>
      <c r="D91" s="75">
        <v>12319084</v>
      </c>
      <c r="E91" s="222"/>
      <c r="F91" s="222"/>
      <c r="G91" s="75">
        <v>50015921</v>
      </c>
      <c r="H91" s="478">
        <v>12319084</v>
      </c>
    </row>
    <row r="92" spans="1:10" s="1" customFormat="1" ht="29.25" customHeight="1">
      <c r="A92" s="453" t="s">
        <v>420</v>
      </c>
      <c r="B92" s="454"/>
      <c r="C92" s="156">
        <f>C93+C97</f>
        <v>3599030</v>
      </c>
      <c r="D92" s="156">
        <f>D93+D97</f>
        <v>6819872</v>
      </c>
      <c r="E92" s="156"/>
      <c r="F92" s="281"/>
      <c r="G92" s="156">
        <f>G93+G97</f>
        <v>3599030</v>
      </c>
      <c r="H92" s="479">
        <f>H93+H97</f>
        <v>6819872</v>
      </c>
      <c r="J92" s="214"/>
    </row>
    <row r="93" spans="1:8" s="112" customFormat="1" ht="15.75">
      <c r="A93" s="455" t="s">
        <v>421</v>
      </c>
      <c r="B93" s="234"/>
      <c r="C93" s="215">
        <v>1599030</v>
      </c>
      <c r="D93" s="215">
        <v>2552789</v>
      </c>
      <c r="E93" s="235"/>
      <c r="F93" s="307"/>
      <c r="G93" s="215">
        <v>1599030</v>
      </c>
      <c r="H93" s="478">
        <v>2552789</v>
      </c>
    </row>
    <row r="94" spans="1:8" s="112" customFormat="1" ht="15.75">
      <c r="A94" s="435" t="s">
        <v>422</v>
      </c>
      <c r="B94" s="234"/>
      <c r="C94" s="456"/>
      <c r="D94" s="456">
        <v>2000000</v>
      </c>
      <c r="E94" s="470"/>
      <c r="F94" s="471"/>
      <c r="G94" s="456"/>
      <c r="H94" s="482">
        <v>2000000</v>
      </c>
    </row>
    <row r="95" spans="1:8" s="112" customFormat="1" ht="15.75">
      <c r="A95" s="435" t="s">
        <v>423</v>
      </c>
      <c r="B95" s="234"/>
      <c r="C95" s="456"/>
      <c r="D95" s="456">
        <v>350000</v>
      </c>
      <c r="E95" s="470"/>
      <c r="F95" s="471"/>
      <c r="G95" s="456"/>
      <c r="H95" s="482">
        <v>350000</v>
      </c>
    </row>
    <row r="96" spans="1:8" s="112" customFormat="1" ht="15.75">
      <c r="A96" s="457" t="s">
        <v>424</v>
      </c>
      <c r="B96" s="458"/>
      <c r="C96" s="456"/>
      <c r="D96" s="456">
        <v>202789</v>
      </c>
      <c r="E96" s="470"/>
      <c r="F96" s="471"/>
      <c r="G96" s="456"/>
      <c r="H96" s="482">
        <v>202789</v>
      </c>
    </row>
    <row r="97" spans="1:8" s="1" customFormat="1" ht="21.75" customHeight="1">
      <c r="A97" s="459" t="s">
        <v>425</v>
      </c>
      <c r="B97" s="234"/>
      <c r="C97" s="215">
        <v>2000000</v>
      </c>
      <c r="D97" s="215">
        <f>SUM(D98:D113)</f>
        <v>4267083</v>
      </c>
      <c r="E97" s="235"/>
      <c r="F97" s="307"/>
      <c r="G97" s="215">
        <v>2000000</v>
      </c>
      <c r="H97" s="478">
        <f>SUM(H98:H113)</f>
        <v>4267083</v>
      </c>
    </row>
    <row r="98" spans="1:8" s="1" customFormat="1" ht="15.75" customHeight="1">
      <c r="A98" s="460" t="s">
        <v>426</v>
      </c>
      <c r="B98" s="458"/>
      <c r="C98" s="456"/>
      <c r="D98" s="461">
        <v>2479448</v>
      </c>
      <c r="E98" s="470"/>
      <c r="F98" s="471"/>
      <c r="G98" s="456"/>
      <c r="H98" s="481">
        <v>2479448</v>
      </c>
    </row>
    <row r="99" spans="1:8" s="1" customFormat="1" ht="15.75">
      <c r="A99" s="460" t="s">
        <v>427</v>
      </c>
      <c r="B99" s="458"/>
      <c r="C99" s="456"/>
      <c r="D99" s="461">
        <v>472436</v>
      </c>
      <c r="E99" s="470"/>
      <c r="F99" s="471"/>
      <c r="G99" s="456"/>
      <c r="H99" s="481">
        <v>472436</v>
      </c>
    </row>
    <row r="100" spans="1:8" s="1" customFormat="1" ht="15.75">
      <c r="A100" s="460" t="s">
        <v>428</v>
      </c>
      <c r="B100" s="458"/>
      <c r="C100" s="456"/>
      <c r="D100" s="461">
        <v>708654</v>
      </c>
      <c r="E100" s="470"/>
      <c r="F100" s="471"/>
      <c r="G100" s="456"/>
      <c r="H100" s="481">
        <v>708654</v>
      </c>
    </row>
    <row r="101" spans="1:8" s="1" customFormat="1" ht="15.75">
      <c r="A101" s="460" t="s">
        <v>429</v>
      </c>
      <c r="B101" s="458"/>
      <c r="C101" s="456"/>
      <c r="D101" s="461">
        <v>66924</v>
      </c>
      <c r="E101" s="470"/>
      <c r="F101" s="471"/>
      <c r="G101" s="456"/>
      <c r="H101" s="481">
        <v>66924</v>
      </c>
    </row>
    <row r="102" spans="1:8" s="1" customFormat="1" ht="16.5" customHeight="1">
      <c r="A102" s="460" t="s">
        <v>430</v>
      </c>
      <c r="B102" s="458"/>
      <c r="C102" s="456"/>
      <c r="D102" s="461">
        <v>20472</v>
      </c>
      <c r="E102" s="470"/>
      <c r="F102" s="471"/>
      <c r="G102" s="456"/>
      <c r="H102" s="481">
        <v>20472</v>
      </c>
    </row>
    <row r="103" spans="1:8" s="1" customFormat="1" ht="17.25" customHeight="1">
      <c r="A103" s="460" t="s">
        <v>431</v>
      </c>
      <c r="B103" s="458"/>
      <c r="C103" s="456"/>
      <c r="D103" s="461">
        <v>8654</v>
      </c>
      <c r="E103" s="470"/>
      <c r="F103" s="471"/>
      <c r="G103" s="456"/>
      <c r="H103" s="481">
        <v>8654</v>
      </c>
    </row>
    <row r="104" spans="1:8" ht="15.75">
      <c r="A104" s="460" t="s">
        <v>432</v>
      </c>
      <c r="B104" s="458"/>
      <c r="C104" s="456"/>
      <c r="D104" s="461">
        <v>22039</v>
      </c>
      <c r="E104" s="470"/>
      <c r="F104" s="471"/>
      <c r="G104" s="456"/>
      <c r="H104" s="481">
        <v>22039</v>
      </c>
    </row>
    <row r="105" spans="1:8" ht="15.75">
      <c r="A105" s="462" t="s">
        <v>433</v>
      </c>
      <c r="B105" s="458"/>
      <c r="C105" s="456"/>
      <c r="D105" s="461">
        <v>100800</v>
      </c>
      <c r="E105" s="470"/>
      <c r="F105" s="471"/>
      <c r="G105" s="456"/>
      <c r="H105" s="481">
        <v>100800</v>
      </c>
    </row>
    <row r="106" spans="1:8" ht="15.75">
      <c r="A106" s="460" t="s">
        <v>434</v>
      </c>
      <c r="B106" s="458"/>
      <c r="C106" s="456"/>
      <c r="D106" s="461">
        <v>93302</v>
      </c>
      <c r="E106" s="470"/>
      <c r="F106" s="471"/>
      <c r="G106" s="456"/>
      <c r="H106" s="481">
        <v>93302</v>
      </c>
    </row>
    <row r="107" spans="1:8" ht="15.75">
      <c r="A107" s="463" t="s">
        <v>435</v>
      </c>
      <c r="B107" s="458"/>
      <c r="C107" s="456"/>
      <c r="D107" s="464">
        <v>131102</v>
      </c>
      <c r="E107" s="470"/>
      <c r="F107" s="471"/>
      <c r="G107" s="456"/>
      <c r="H107" s="482">
        <v>131102</v>
      </c>
    </row>
    <row r="108" spans="1:8" ht="15.75">
      <c r="A108" s="460" t="s">
        <v>436</v>
      </c>
      <c r="B108" s="458"/>
      <c r="C108" s="456"/>
      <c r="D108" s="465">
        <v>18032</v>
      </c>
      <c r="E108" s="470"/>
      <c r="F108" s="471"/>
      <c r="G108" s="456"/>
      <c r="H108" s="483">
        <v>18032</v>
      </c>
    </row>
    <row r="109" spans="1:8" ht="15.75">
      <c r="A109" s="460" t="s">
        <v>437</v>
      </c>
      <c r="B109" s="458"/>
      <c r="C109" s="456"/>
      <c r="D109" s="465">
        <v>15748</v>
      </c>
      <c r="E109" s="470"/>
      <c r="F109" s="471"/>
      <c r="G109" s="456"/>
      <c r="H109" s="483">
        <v>15748</v>
      </c>
    </row>
    <row r="110" spans="1:8" ht="15.75">
      <c r="A110" s="460" t="s">
        <v>438</v>
      </c>
      <c r="B110" s="458"/>
      <c r="C110" s="456"/>
      <c r="D110" s="465">
        <v>51000</v>
      </c>
      <c r="E110" s="470"/>
      <c r="F110" s="471"/>
      <c r="G110" s="456"/>
      <c r="H110" s="483">
        <v>51000</v>
      </c>
    </row>
    <row r="111" spans="1:8" ht="15.75">
      <c r="A111" s="460" t="s">
        <v>439</v>
      </c>
      <c r="B111" s="458"/>
      <c r="C111" s="456"/>
      <c r="D111" s="465">
        <v>18000</v>
      </c>
      <c r="E111" s="470"/>
      <c r="F111" s="471"/>
      <c r="G111" s="456"/>
      <c r="H111" s="483">
        <v>18000</v>
      </c>
    </row>
    <row r="112" spans="1:8" ht="15.75">
      <c r="A112" s="460" t="s">
        <v>440</v>
      </c>
      <c r="B112" s="458"/>
      <c r="C112" s="456"/>
      <c r="D112" s="465">
        <v>50000</v>
      </c>
      <c r="E112" s="470"/>
      <c r="F112" s="471"/>
      <c r="G112" s="456"/>
      <c r="H112" s="483">
        <v>50000</v>
      </c>
    </row>
    <row r="113" spans="1:8" ht="15.75">
      <c r="A113" s="460" t="s">
        <v>441</v>
      </c>
      <c r="B113" s="458"/>
      <c r="C113" s="456"/>
      <c r="D113" s="456">
        <v>10472</v>
      </c>
      <c r="E113" s="470"/>
      <c r="F113" s="471"/>
      <c r="G113" s="456"/>
      <c r="H113" s="480">
        <v>10472</v>
      </c>
    </row>
    <row r="114" spans="1:8" ht="15.75">
      <c r="A114" s="466" t="s">
        <v>442</v>
      </c>
      <c r="B114" s="234"/>
      <c r="C114" s="215">
        <f>C115</f>
        <v>11023622</v>
      </c>
      <c r="D114" s="215">
        <v>14000000</v>
      </c>
      <c r="E114" s="235"/>
      <c r="F114" s="307"/>
      <c r="G114" s="215">
        <f>G115</f>
        <v>11023622</v>
      </c>
      <c r="H114" s="255">
        <v>14000000</v>
      </c>
    </row>
    <row r="115" spans="1:8" ht="15.75">
      <c r="A115" s="132" t="s">
        <v>443</v>
      </c>
      <c r="B115" s="234"/>
      <c r="C115" s="215">
        <v>11023622</v>
      </c>
      <c r="D115" s="215">
        <v>14000000</v>
      </c>
      <c r="E115" s="235"/>
      <c r="F115" s="307"/>
      <c r="G115" s="215">
        <v>11023622</v>
      </c>
      <c r="H115" s="255">
        <v>14000000</v>
      </c>
    </row>
    <row r="116" spans="1:8" ht="15.75">
      <c r="A116" s="467" t="s">
        <v>331</v>
      </c>
      <c r="B116" s="234"/>
      <c r="C116" s="215">
        <v>0</v>
      </c>
      <c r="D116" s="215">
        <v>2500000</v>
      </c>
      <c r="E116" s="235"/>
      <c r="F116" s="307"/>
      <c r="G116" s="215">
        <v>0</v>
      </c>
      <c r="H116" s="255">
        <v>2500000</v>
      </c>
    </row>
    <row r="117" spans="1:8" ht="15.75">
      <c r="A117" s="107" t="s">
        <v>444</v>
      </c>
      <c r="B117" s="234"/>
      <c r="C117" s="215">
        <v>0</v>
      </c>
      <c r="D117" s="215">
        <v>2500000</v>
      </c>
      <c r="E117" s="235"/>
      <c r="F117" s="307"/>
      <c r="G117" s="215">
        <v>0</v>
      </c>
      <c r="H117" s="255">
        <v>2500000</v>
      </c>
    </row>
    <row r="118" spans="1:8" ht="16.5" thickBot="1">
      <c r="A118" s="467" t="s">
        <v>70</v>
      </c>
      <c r="B118" s="76"/>
      <c r="C118" s="154">
        <v>17452415</v>
      </c>
      <c r="D118" s="154">
        <v>17665634</v>
      </c>
      <c r="E118" s="472"/>
      <c r="F118" s="473"/>
      <c r="G118" s="154">
        <v>17452415</v>
      </c>
      <c r="H118" s="155">
        <v>17665634</v>
      </c>
    </row>
    <row r="119" spans="1:8" ht="16.5" thickBot="1">
      <c r="A119" s="108" t="s">
        <v>89</v>
      </c>
      <c r="B119" s="109" t="s">
        <v>71</v>
      </c>
      <c r="C119" s="110">
        <f aca="true" t="shared" si="1" ref="C119:H119">C83+C85+C92+C114+C116+C118</f>
        <v>82090988</v>
      </c>
      <c r="D119" s="110">
        <f t="shared" si="1"/>
        <v>88025049</v>
      </c>
      <c r="E119" s="110">
        <f t="shared" si="1"/>
        <v>0</v>
      </c>
      <c r="F119" s="110">
        <f t="shared" si="1"/>
        <v>0</v>
      </c>
      <c r="G119" s="110">
        <f t="shared" si="1"/>
        <v>82090988</v>
      </c>
      <c r="H119" s="111">
        <f t="shared" si="1"/>
        <v>88025049</v>
      </c>
    </row>
    <row r="120" spans="1:8" ht="15.75">
      <c r="A120" s="468" t="s">
        <v>445</v>
      </c>
      <c r="B120" s="343"/>
      <c r="C120" s="143">
        <v>0</v>
      </c>
      <c r="D120" s="140">
        <v>6227340</v>
      </c>
      <c r="E120" s="143"/>
      <c r="F120" s="143"/>
      <c r="G120" s="140">
        <v>0</v>
      </c>
      <c r="H120" s="78">
        <v>6227340</v>
      </c>
    </row>
    <row r="121" spans="1:8" ht="15.75">
      <c r="A121" s="425" t="s">
        <v>446</v>
      </c>
      <c r="B121" s="145"/>
      <c r="C121" s="124"/>
      <c r="D121" s="128">
        <v>148448</v>
      </c>
      <c r="E121" s="124"/>
      <c r="F121" s="124"/>
      <c r="G121" s="128"/>
      <c r="H121" s="476">
        <v>148448</v>
      </c>
    </row>
    <row r="122" spans="1:8" ht="15.75">
      <c r="A122" s="425" t="s">
        <v>447</v>
      </c>
      <c r="B122" s="145"/>
      <c r="C122" s="124"/>
      <c r="D122" s="128">
        <v>42743</v>
      </c>
      <c r="E122" s="124"/>
      <c r="F122" s="124"/>
      <c r="G122" s="128"/>
      <c r="H122" s="476">
        <v>42743</v>
      </c>
    </row>
    <row r="123" spans="1:8" ht="15.75">
      <c r="A123" s="425" t="s">
        <v>448</v>
      </c>
      <c r="B123" s="145"/>
      <c r="C123" s="124"/>
      <c r="D123" s="128">
        <v>72329</v>
      </c>
      <c r="E123" s="124"/>
      <c r="F123" s="124"/>
      <c r="G123" s="128"/>
      <c r="H123" s="476">
        <v>72329</v>
      </c>
    </row>
    <row r="124" spans="1:8" ht="15.75">
      <c r="A124" s="425" t="s">
        <v>449</v>
      </c>
      <c r="B124" s="145"/>
      <c r="C124" s="124"/>
      <c r="D124" s="128"/>
      <c r="E124" s="124"/>
      <c r="F124" s="124"/>
      <c r="G124" s="128"/>
      <c r="H124" s="476"/>
    </row>
    <row r="125" spans="1:8" ht="15.75">
      <c r="A125" s="452" t="s">
        <v>450</v>
      </c>
      <c r="B125" s="145"/>
      <c r="C125" s="124"/>
      <c r="D125" s="128">
        <v>5963820</v>
      </c>
      <c r="E125" s="124"/>
      <c r="F125" s="124"/>
      <c r="G125" s="128"/>
      <c r="H125" s="476">
        <v>5963820</v>
      </c>
    </row>
    <row r="126" spans="1:8" ht="16.5" thickBot="1">
      <c r="A126" s="450" t="s">
        <v>332</v>
      </c>
      <c r="B126" s="76"/>
      <c r="C126" s="17">
        <v>0</v>
      </c>
      <c r="D126" s="122">
        <v>1681382</v>
      </c>
      <c r="E126" s="17"/>
      <c r="F126" s="17"/>
      <c r="G126" s="122">
        <v>0</v>
      </c>
      <c r="H126" s="484">
        <v>1681382</v>
      </c>
    </row>
    <row r="127" spans="1:8" ht="16.5" thickBot="1">
      <c r="A127" s="108" t="s">
        <v>143</v>
      </c>
      <c r="B127" s="109" t="s">
        <v>333</v>
      </c>
      <c r="C127" s="110">
        <f>SUM(C120:C126)</f>
        <v>0</v>
      </c>
      <c r="D127" s="110">
        <f>D120+D126</f>
        <v>7908722</v>
      </c>
      <c r="E127" s="110">
        <f>E120+E126</f>
        <v>0</v>
      </c>
      <c r="F127" s="110">
        <f>F120+F126</f>
        <v>0</v>
      </c>
      <c r="G127" s="110">
        <f>G120+G126</f>
        <v>0</v>
      </c>
      <c r="H127" s="111">
        <f>H120+H126</f>
        <v>7908722</v>
      </c>
    </row>
    <row r="128" spans="1:8" ht="16.5" thickBot="1">
      <c r="A128" s="151" t="s">
        <v>72</v>
      </c>
      <c r="B128" s="109" t="s">
        <v>73</v>
      </c>
      <c r="C128" s="149">
        <f aca="true" t="shared" si="2" ref="C128:H128">C14+C15+C44+C82+C119+C47+C127</f>
        <v>292874692</v>
      </c>
      <c r="D128" s="149">
        <f t="shared" si="2"/>
        <v>300112156</v>
      </c>
      <c r="E128" s="149">
        <f t="shared" si="2"/>
        <v>188928589</v>
      </c>
      <c r="F128" s="149">
        <f t="shared" si="2"/>
        <v>182323270</v>
      </c>
      <c r="G128" s="149">
        <f t="shared" si="2"/>
        <v>103946103</v>
      </c>
      <c r="H128" s="429">
        <f t="shared" si="2"/>
        <v>117788886</v>
      </c>
    </row>
    <row r="129" spans="1:8" ht="15.75">
      <c r="A129" s="152" t="s">
        <v>226</v>
      </c>
      <c r="B129" s="133"/>
      <c r="C129" s="134">
        <v>3997885</v>
      </c>
      <c r="D129" s="134">
        <v>4255920</v>
      </c>
      <c r="E129" s="134">
        <v>3997885</v>
      </c>
      <c r="F129" s="306">
        <v>4255920</v>
      </c>
      <c r="G129" s="359"/>
      <c r="H129" s="360"/>
    </row>
    <row r="130" spans="1:8" ht="16.5" thickBot="1">
      <c r="A130" s="74" t="s">
        <v>282</v>
      </c>
      <c r="B130" s="145"/>
      <c r="C130" s="18">
        <v>86316589</v>
      </c>
      <c r="D130" s="18">
        <v>86316589</v>
      </c>
      <c r="E130" s="18">
        <v>86316589</v>
      </c>
      <c r="F130" s="77">
        <v>86316589</v>
      </c>
      <c r="G130" s="150"/>
      <c r="H130" s="353"/>
    </row>
    <row r="131" spans="1:8" ht="16.5" thickBot="1">
      <c r="A131" s="151" t="s">
        <v>90</v>
      </c>
      <c r="B131" s="109" t="s">
        <v>74</v>
      </c>
      <c r="C131" s="149">
        <f aca="true" t="shared" si="3" ref="C131:H131">SUM(C129:C130)</f>
        <v>90314474</v>
      </c>
      <c r="D131" s="149">
        <f t="shared" si="3"/>
        <v>90572509</v>
      </c>
      <c r="E131" s="149">
        <f t="shared" si="3"/>
        <v>90314474</v>
      </c>
      <c r="F131" s="149">
        <f t="shared" si="3"/>
        <v>90572509</v>
      </c>
      <c r="G131" s="149">
        <f t="shared" si="3"/>
        <v>0</v>
      </c>
      <c r="H131" s="429">
        <f t="shared" si="3"/>
        <v>0</v>
      </c>
    </row>
    <row r="132" spans="1:8" ht="16.5" thickBot="1">
      <c r="A132" s="8" t="s">
        <v>96</v>
      </c>
      <c r="B132" s="9"/>
      <c r="C132" s="10">
        <f aca="true" t="shared" si="4" ref="C132:H132">C128+C131</f>
        <v>383189166</v>
      </c>
      <c r="D132" s="10">
        <f t="shared" si="4"/>
        <v>390684665</v>
      </c>
      <c r="E132" s="10">
        <f t="shared" si="4"/>
        <v>279243063</v>
      </c>
      <c r="F132" s="10">
        <f t="shared" si="4"/>
        <v>272895779</v>
      </c>
      <c r="G132" s="10">
        <f t="shared" si="4"/>
        <v>103946103</v>
      </c>
      <c r="H132" s="430">
        <f t="shared" si="4"/>
        <v>117788886</v>
      </c>
    </row>
    <row r="133" spans="1:8" ht="15.75">
      <c r="A133" s="11" t="s">
        <v>75</v>
      </c>
      <c r="B133" s="12"/>
      <c r="C133" s="13">
        <v>8</v>
      </c>
      <c r="D133" s="13">
        <v>13</v>
      </c>
      <c r="E133" s="12"/>
      <c r="F133" s="308"/>
      <c r="G133" s="13"/>
      <c r="H133" s="361"/>
    </row>
    <row r="134" spans="1:8" ht="16.5" thickBot="1">
      <c r="A134" s="14" t="s">
        <v>76</v>
      </c>
      <c r="B134" s="15"/>
      <c r="C134" s="16">
        <v>4</v>
      </c>
      <c r="D134" s="16">
        <v>3</v>
      </c>
      <c r="E134" s="15"/>
      <c r="F134" s="309"/>
      <c r="G134" s="16"/>
      <c r="H134" s="362"/>
    </row>
    <row r="135" spans="1:4" ht="15.75">
      <c r="A135" s="474"/>
      <c r="B135" s="116"/>
      <c r="C135" s="475"/>
      <c r="D135" s="475"/>
    </row>
  </sheetData>
  <sheetProtection/>
  <mergeCells count="3">
    <mergeCell ref="A1:H1"/>
    <mergeCell ref="A2:H2"/>
    <mergeCell ref="C3:H3"/>
  </mergeCells>
  <printOptions horizontalCentered="1"/>
  <pageMargins left="0.15748031496062992" right="0.15748031496062992" top="0.2755905511811024" bottom="0.17" header="0.25" footer="0.17"/>
  <pageSetup fitToHeight="0" fitToWidth="1" horizontalDpi="600" verticalDpi="600" orientation="portrait" paperSize="8" scale="68" r:id="rId1"/>
  <rowBreaks count="1" manualBreakCount="1">
    <brk id="6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27"/>
  <sheetViews>
    <sheetView view="pageBreakPreview" zoomScale="60" workbookViewId="0" topLeftCell="A9">
      <selection activeCell="E14" sqref="E14"/>
    </sheetView>
  </sheetViews>
  <sheetFormatPr defaultColWidth="9.140625" defaultRowHeight="15"/>
  <cols>
    <col min="1" max="1" width="44.421875" style="2" customWidth="1"/>
    <col min="2" max="3" width="27.57421875" style="2" customWidth="1"/>
    <col min="4" max="4" width="26.7109375" style="65" customWidth="1"/>
    <col min="5" max="5" width="25.57421875" style="2" customWidth="1"/>
    <col min="6" max="6" width="17.421875" style="2" customWidth="1"/>
    <col min="7" max="7" width="13.421875" style="2" customWidth="1"/>
    <col min="8" max="8" width="29.421875" style="2" customWidth="1"/>
    <col min="9" max="9" width="19.8515625" style="2" customWidth="1"/>
    <col min="10" max="16384" width="9.140625" style="2" customWidth="1"/>
  </cols>
  <sheetData>
    <row r="1" spans="1:9" ht="42.75" customHeight="1">
      <c r="A1" s="503" t="s">
        <v>452</v>
      </c>
      <c r="B1" s="504"/>
      <c r="C1" s="504"/>
      <c r="D1" s="504"/>
      <c r="E1" s="504"/>
      <c r="F1" s="504"/>
      <c r="G1" s="504"/>
      <c r="H1" s="504"/>
      <c r="I1" s="505"/>
    </row>
    <row r="2" spans="1:9" ht="15" customHeight="1">
      <c r="A2" s="498" t="s">
        <v>7</v>
      </c>
      <c r="B2" s="501" t="s">
        <v>8</v>
      </c>
      <c r="C2" s="501"/>
      <c r="D2" s="501"/>
      <c r="E2" s="501"/>
      <c r="F2" s="501"/>
      <c r="G2" s="501"/>
      <c r="H2" s="499" t="s">
        <v>9</v>
      </c>
      <c r="I2" s="502" t="s">
        <v>334</v>
      </c>
    </row>
    <row r="3" spans="1:9" ht="30" customHeight="1">
      <c r="A3" s="498"/>
      <c r="B3" s="19" t="s">
        <v>206</v>
      </c>
      <c r="C3" s="19" t="s">
        <v>335</v>
      </c>
      <c r="D3" s="19" t="s">
        <v>207</v>
      </c>
      <c r="E3" s="19" t="s">
        <v>336</v>
      </c>
      <c r="F3" s="363" t="s">
        <v>208</v>
      </c>
      <c r="G3" s="363" t="s">
        <v>337</v>
      </c>
      <c r="H3" s="500"/>
      <c r="I3" s="502"/>
    </row>
    <row r="4" spans="1:9" ht="15">
      <c r="A4" s="364" t="s">
        <v>338</v>
      </c>
      <c r="B4" s="20">
        <v>0</v>
      </c>
      <c r="C4" s="20">
        <v>2943856</v>
      </c>
      <c r="D4" s="20">
        <v>0</v>
      </c>
      <c r="E4" s="20">
        <v>913219</v>
      </c>
      <c r="F4" s="313">
        <v>0</v>
      </c>
      <c r="G4" s="313">
        <v>932410</v>
      </c>
      <c r="H4" s="365">
        <v>0</v>
      </c>
      <c r="I4" s="366">
        <f>C4+E4+G4</f>
        <v>4789485</v>
      </c>
    </row>
    <row r="5" spans="1:9" ht="15">
      <c r="A5" s="79" t="s">
        <v>339</v>
      </c>
      <c r="B5" s="20">
        <v>200000</v>
      </c>
      <c r="C5" s="20"/>
      <c r="D5" s="20">
        <v>0</v>
      </c>
      <c r="E5" s="20">
        <v>0</v>
      </c>
      <c r="F5" s="313">
        <v>0</v>
      </c>
      <c r="G5" s="313">
        <v>0</v>
      </c>
      <c r="H5" s="367">
        <f>B5+D5+F5</f>
        <v>200000</v>
      </c>
      <c r="I5" s="63">
        <f>C5+E5+G5</f>
        <v>0</v>
      </c>
    </row>
    <row r="6" spans="1:9" ht="15">
      <c r="A6" s="80" t="s">
        <v>340</v>
      </c>
      <c r="B6" s="21">
        <f aca="true" t="shared" si="0" ref="B6:G6">SUM(B7:B18)</f>
        <v>48328777</v>
      </c>
      <c r="C6" s="21">
        <f>SUM(C7:C18)</f>
        <v>48328777</v>
      </c>
      <c r="D6" s="21">
        <f t="shared" si="0"/>
        <v>25179473</v>
      </c>
      <c r="E6" s="21">
        <f t="shared" si="0"/>
        <v>25179473</v>
      </c>
      <c r="F6" s="21">
        <f t="shared" si="0"/>
        <v>14076707</v>
      </c>
      <c r="G6" s="21">
        <f t="shared" si="0"/>
        <v>14076707</v>
      </c>
      <c r="H6" s="367">
        <f>B6+D6+F6</f>
        <v>87584957</v>
      </c>
      <c r="I6" s="63">
        <f aca="true" t="shared" si="1" ref="I6:I18">C6+E6+G6</f>
        <v>87584957</v>
      </c>
    </row>
    <row r="7" spans="1:9" ht="30">
      <c r="A7" s="80" t="s">
        <v>341</v>
      </c>
      <c r="B7" s="21">
        <v>43115615</v>
      </c>
      <c r="C7" s="21">
        <v>43115615</v>
      </c>
      <c r="D7" s="21">
        <v>22626410</v>
      </c>
      <c r="E7" s="21">
        <v>22626410</v>
      </c>
      <c r="F7" s="314">
        <v>14076707</v>
      </c>
      <c r="G7" s="314">
        <v>14076707</v>
      </c>
      <c r="H7" s="365">
        <f>B7+D7+F7</f>
        <v>79818732</v>
      </c>
      <c r="I7" s="368">
        <f>C7+E7+G7</f>
        <v>79818732</v>
      </c>
    </row>
    <row r="8" spans="1:9" ht="30">
      <c r="A8" s="81" t="s">
        <v>342</v>
      </c>
      <c r="B8" s="256">
        <v>494010</v>
      </c>
      <c r="C8" s="256">
        <v>494010</v>
      </c>
      <c r="D8" s="256"/>
      <c r="E8" s="369"/>
      <c r="F8" s="314"/>
      <c r="G8" s="314"/>
      <c r="H8" s="365">
        <v>494010</v>
      </c>
      <c r="I8" s="63">
        <f t="shared" si="1"/>
        <v>494010</v>
      </c>
    </row>
    <row r="9" spans="1:9" ht="30">
      <c r="A9" s="81" t="s">
        <v>343</v>
      </c>
      <c r="B9" s="256">
        <v>949065</v>
      </c>
      <c r="C9" s="256">
        <v>949065</v>
      </c>
      <c r="D9" s="256"/>
      <c r="E9" s="369"/>
      <c r="F9" s="314"/>
      <c r="G9" s="314"/>
      <c r="H9" s="365">
        <v>949065</v>
      </c>
      <c r="I9" s="63">
        <f t="shared" si="1"/>
        <v>949065</v>
      </c>
    </row>
    <row r="10" spans="1:9" ht="45">
      <c r="A10" s="81" t="s">
        <v>344</v>
      </c>
      <c r="B10" s="256">
        <v>764918</v>
      </c>
      <c r="C10" s="256">
        <v>764918</v>
      </c>
      <c r="D10" s="256"/>
      <c r="E10" s="369"/>
      <c r="F10" s="314"/>
      <c r="G10" s="314"/>
      <c r="H10" s="365">
        <v>764918</v>
      </c>
      <c r="I10" s="63">
        <f t="shared" si="1"/>
        <v>764918</v>
      </c>
    </row>
    <row r="11" spans="1:9" ht="30">
      <c r="A11" s="81" t="s">
        <v>345</v>
      </c>
      <c r="B11" s="256">
        <v>543587</v>
      </c>
      <c r="C11" s="256">
        <v>543587</v>
      </c>
      <c r="D11" s="256"/>
      <c r="E11" s="369"/>
      <c r="F11" s="314"/>
      <c r="G11" s="314"/>
      <c r="H11" s="365">
        <v>543587</v>
      </c>
      <c r="I11" s="63">
        <f t="shared" si="1"/>
        <v>543587</v>
      </c>
    </row>
    <row r="12" spans="1:9" ht="45">
      <c r="A12" s="81" t="s">
        <v>346</v>
      </c>
      <c r="B12" s="256">
        <v>1000413</v>
      </c>
      <c r="C12" s="256">
        <v>1000413</v>
      </c>
      <c r="D12" s="256"/>
      <c r="E12" s="369"/>
      <c r="F12" s="314"/>
      <c r="G12" s="314"/>
      <c r="H12" s="365">
        <v>1000413</v>
      </c>
      <c r="I12" s="63">
        <f t="shared" si="1"/>
        <v>1000413</v>
      </c>
    </row>
    <row r="13" spans="1:9" ht="45">
      <c r="A13" s="81" t="s">
        <v>347</v>
      </c>
      <c r="B13" s="22">
        <v>519000</v>
      </c>
      <c r="C13" s="22">
        <v>519000</v>
      </c>
      <c r="D13" s="22"/>
      <c r="E13" s="370"/>
      <c r="F13" s="313"/>
      <c r="G13" s="313"/>
      <c r="H13" s="367">
        <f>B13+D13+F13</f>
        <v>519000</v>
      </c>
      <c r="I13" s="419">
        <f t="shared" si="1"/>
        <v>519000</v>
      </c>
    </row>
    <row r="14" spans="1:9" ht="60">
      <c r="A14" s="81" t="s">
        <v>348</v>
      </c>
      <c r="B14" s="22">
        <v>0</v>
      </c>
      <c r="C14" s="22">
        <v>0</v>
      </c>
      <c r="D14" s="22">
        <v>1384695</v>
      </c>
      <c r="E14" s="370">
        <v>1384695</v>
      </c>
      <c r="F14" s="313"/>
      <c r="G14" s="371"/>
      <c r="H14" s="367">
        <f>B14+D14+F14</f>
        <v>1384695</v>
      </c>
      <c r="I14" s="419">
        <f t="shared" si="1"/>
        <v>1384695</v>
      </c>
    </row>
    <row r="15" spans="1:9" ht="45">
      <c r="A15" s="81" t="s">
        <v>349</v>
      </c>
      <c r="B15" s="22">
        <v>0</v>
      </c>
      <c r="C15" s="22">
        <v>0</v>
      </c>
      <c r="D15" s="22"/>
      <c r="E15" s="370"/>
      <c r="F15" s="313">
        <v>0</v>
      </c>
      <c r="G15" s="371">
        <v>0</v>
      </c>
      <c r="H15" s="367">
        <f>B15+D15+F15</f>
        <v>0</v>
      </c>
      <c r="I15" s="63">
        <f t="shared" si="1"/>
        <v>0</v>
      </c>
    </row>
    <row r="16" spans="1:9" ht="15">
      <c r="A16" s="80" t="s">
        <v>350</v>
      </c>
      <c r="B16" s="20">
        <v>100000</v>
      </c>
      <c r="C16" s="20">
        <v>100000</v>
      </c>
      <c r="D16" s="20">
        <v>1168368</v>
      </c>
      <c r="E16" s="20">
        <v>1168368</v>
      </c>
      <c r="F16" s="313"/>
      <c r="G16" s="313"/>
      <c r="H16" s="367">
        <f>B16+D16+F16</f>
        <v>1268368</v>
      </c>
      <c r="I16" s="63">
        <f t="shared" si="1"/>
        <v>1268368</v>
      </c>
    </row>
    <row r="17" spans="1:9" ht="30">
      <c r="A17" s="80" t="s">
        <v>373</v>
      </c>
      <c r="B17" s="22">
        <v>0</v>
      </c>
      <c r="C17" s="22">
        <v>523717</v>
      </c>
      <c r="D17" s="22"/>
      <c r="E17" s="22"/>
      <c r="F17" s="420"/>
      <c r="G17" s="420"/>
      <c r="H17" s="370">
        <v>0</v>
      </c>
      <c r="I17" s="63">
        <v>523717</v>
      </c>
    </row>
    <row r="18" spans="1:9" ht="30.75" thickBot="1">
      <c r="A18" s="257" t="s">
        <v>374</v>
      </c>
      <c r="B18" s="316">
        <v>842169</v>
      </c>
      <c r="C18" s="316">
        <v>318452</v>
      </c>
      <c r="D18" s="316"/>
      <c r="E18" s="316"/>
      <c r="F18" s="372"/>
      <c r="G18" s="372"/>
      <c r="H18" s="373">
        <v>842169</v>
      </c>
      <c r="I18" s="63">
        <f t="shared" si="1"/>
        <v>318452</v>
      </c>
    </row>
    <row r="19" spans="1:9" ht="15.75" thickBot="1">
      <c r="A19" s="23" t="s">
        <v>10</v>
      </c>
      <c r="B19" s="105">
        <f>B6+B5</f>
        <v>48528777</v>
      </c>
      <c r="C19" s="105">
        <f>C4+C6+C5</f>
        <v>51272633</v>
      </c>
      <c r="D19" s="105">
        <f>D6+D5</f>
        <v>25179473</v>
      </c>
      <c r="E19" s="105">
        <f>E4+E6+E5</f>
        <v>26092692</v>
      </c>
      <c r="F19" s="105">
        <f>F6+F5</f>
        <v>14076707</v>
      </c>
      <c r="G19" s="105">
        <f>G4+G6+G5</f>
        <v>15009117</v>
      </c>
      <c r="H19" s="374">
        <f>B19+D19+F19</f>
        <v>87784957</v>
      </c>
      <c r="I19" s="375">
        <f>C19+E19+G19</f>
        <v>92374442</v>
      </c>
    </row>
    <row r="20" spans="1:9" ht="15">
      <c r="A20" s="82" t="s">
        <v>11</v>
      </c>
      <c r="B20" s="24">
        <v>32386305</v>
      </c>
      <c r="C20" s="24">
        <v>35961994</v>
      </c>
      <c r="D20" s="24">
        <v>19085500</v>
      </c>
      <c r="E20" s="24">
        <v>20039179</v>
      </c>
      <c r="F20" s="315">
        <v>10914027</v>
      </c>
      <c r="G20" s="315">
        <v>11643195</v>
      </c>
      <c r="H20" s="376">
        <f>B20+D20+F20</f>
        <v>62385832</v>
      </c>
      <c r="I20" s="377">
        <f>C20+E20+G20</f>
        <v>67644368</v>
      </c>
    </row>
    <row r="21" spans="1:9" ht="30">
      <c r="A21" s="80" t="s">
        <v>209</v>
      </c>
      <c r="B21" s="25">
        <v>11582472</v>
      </c>
      <c r="C21" s="25">
        <v>10766916</v>
      </c>
      <c r="D21" s="25">
        <v>3823973</v>
      </c>
      <c r="E21" s="25">
        <v>3799389</v>
      </c>
      <c r="F21" s="311">
        <v>2300414</v>
      </c>
      <c r="G21" s="311">
        <v>2455510</v>
      </c>
      <c r="H21" s="367">
        <f aca="true" t="shared" si="2" ref="H21:H27">B21+D21+F21</f>
        <v>17706859</v>
      </c>
      <c r="I21" s="377">
        <f>C21+E21+G21</f>
        <v>17021815</v>
      </c>
    </row>
    <row r="22" spans="1:9" ht="15">
      <c r="A22" s="79" t="s">
        <v>210</v>
      </c>
      <c r="B22" s="25">
        <v>4560000</v>
      </c>
      <c r="C22" s="25">
        <v>4515723</v>
      </c>
      <c r="D22" s="25">
        <v>2270000</v>
      </c>
      <c r="E22" s="25">
        <v>2210924</v>
      </c>
      <c r="F22" s="311">
        <v>862266</v>
      </c>
      <c r="G22" s="311">
        <v>910412</v>
      </c>
      <c r="H22" s="367">
        <f t="shared" si="2"/>
        <v>7692266</v>
      </c>
      <c r="I22" s="377">
        <f>C22+E22+G22</f>
        <v>7637059</v>
      </c>
    </row>
    <row r="23" spans="1:9" ht="15">
      <c r="A23" s="104" t="s">
        <v>243</v>
      </c>
      <c r="B23" s="103">
        <v>0</v>
      </c>
      <c r="C23" s="103">
        <v>0</v>
      </c>
      <c r="D23" s="103">
        <v>0</v>
      </c>
      <c r="E23" s="103">
        <v>0</v>
      </c>
      <c r="F23" s="312">
        <v>0</v>
      </c>
      <c r="G23" s="312">
        <v>0</v>
      </c>
      <c r="H23" s="370">
        <v>0</v>
      </c>
      <c r="I23" s="63">
        <f>C23+E23+G23</f>
        <v>0</v>
      </c>
    </row>
    <row r="24" spans="1:9" ht="15.75" thickBot="1">
      <c r="A24" s="378" t="s">
        <v>351</v>
      </c>
      <c r="B24" s="85">
        <v>0</v>
      </c>
      <c r="C24" s="85">
        <v>28000</v>
      </c>
      <c r="D24" s="85">
        <v>0</v>
      </c>
      <c r="E24" s="85">
        <v>43200</v>
      </c>
      <c r="F24" s="329">
        <v>0</v>
      </c>
      <c r="G24" s="329"/>
      <c r="H24" s="316">
        <f t="shared" si="2"/>
        <v>0</v>
      </c>
      <c r="I24" s="379">
        <f>C24+E24+G24</f>
        <v>71200</v>
      </c>
    </row>
    <row r="25" spans="1:9" ht="15.75" thickBot="1">
      <c r="A25" s="23" t="s">
        <v>12</v>
      </c>
      <c r="B25" s="102">
        <f>SUM(B20:B22)</f>
        <v>48528777</v>
      </c>
      <c r="C25" s="102">
        <f>SUM(C20:C24)</f>
        <v>51272633</v>
      </c>
      <c r="D25" s="102">
        <f>SUM(D20:D24)</f>
        <v>25179473</v>
      </c>
      <c r="E25" s="102">
        <f>SUM(E20:E24)</f>
        <v>26092692</v>
      </c>
      <c r="F25" s="102">
        <f>SUM(F20:F24)</f>
        <v>14076707</v>
      </c>
      <c r="G25" s="102">
        <f>SUM(G20:G23)</f>
        <v>15009117</v>
      </c>
      <c r="H25" s="102">
        <f>SUM(H20:H22)</f>
        <v>87784957</v>
      </c>
      <c r="I25" s="102">
        <f>SUM(I20:I24)</f>
        <v>92374442</v>
      </c>
    </row>
    <row r="26" spans="1:9" ht="15">
      <c r="A26" s="83" t="s">
        <v>13</v>
      </c>
      <c r="B26" s="24">
        <v>11</v>
      </c>
      <c r="C26" s="24">
        <v>11</v>
      </c>
      <c r="D26" s="24">
        <v>6</v>
      </c>
      <c r="E26" s="24">
        <v>6</v>
      </c>
      <c r="F26" s="263">
        <v>3</v>
      </c>
      <c r="G26" s="263">
        <v>3</v>
      </c>
      <c r="H26" s="376">
        <f t="shared" si="2"/>
        <v>20</v>
      </c>
      <c r="I26" s="380">
        <v>20</v>
      </c>
    </row>
    <row r="27" spans="1:9" ht="15.75" thickBot="1">
      <c r="A27" s="84" t="s">
        <v>14</v>
      </c>
      <c r="B27" s="85">
        <v>11</v>
      </c>
      <c r="C27" s="85">
        <v>11</v>
      </c>
      <c r="D27" s="85">
        <v>6</v>
      </c>
      <c r="E27" s="85">
        <v>6</v>
      </c>
      <c r="F27" s="264">
        <v>3</v>
      </c>
      <c r="G27" s="264">
        <v>3</v>
      </c>
      <c r="H27" s="373">
        <f t="shared" si="2"/>
        <v>20</v>
      </c>
      <c r="I27" s="381">
        <v>20</v>
      </c>
    </row>
  </sheetData>
  <sheetProtection/>
  <mergeCells count="5">
    <mergeCell ref="A2:A3"/>
    <mergeCell ref="H2:H3"/>
    <mergeCell ref="B2:G2"/>
    <mergeCell ref="I2:I3"/>
    <mergeCell ref="A1:I1"/>
  </mergeCells>
  <printOptions horizontalCentered="1"/>
  <pageMargins left="0.3937007874015748" right="0.4330708661417323" top="0.984251968503937" bottom="0.984251968503937" header="0.5118110236220472" footer="0.5118110236220472"/>
  <pageSetup fitToHeight="1" fitToWidth="1" horizontalDpi="600" verticalDpi="600" orientation="landscape" paperSize="9" scale="5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F41"/>
  <sheetViews>
    <sheetView view="pageBreakPreview" zoomScale="60" zoomScalePageLayoutView="0" workbookViewId="0" topLeftCell="A24">
      <selection activeCell="B39" sqref="B39"/>
    </sheetView>
  </sheetViews>
  <sheetFormatPr defaultColWidth="9.140625" defaultRowHeight="15"/>
  <cols>
    <col min="1" max="1" width="16.28125" style="26" customWidth="1"/>
    <col min="2" max="2" width="68.421875" style="26" customWidth="1"/>
    <col min="3" max="4" width="24.57421875" style="26" customWidth="1"/>
    <col min="5" max="5" width="25.00390625" style="26" customWidth="1"/>
    <col min="6" max="6" width="20.7109375" style="26" customWidth="1"/>
    <col min="7" max="16384" width="9.140625" style="26" customWidth="1"/>
  </cols>
  <sheetData>
    <row r="1" spans="1:6" ht="39" customHeight="1">
      <c r="A1" s="506" t="s">
        <v>382</v>
      </c>
      <c r="B1" s="507"/>
      <c r="C1" s="507"/>
      <c r="D1" s="507"/>
      <c r="E1" s="507"/>
      <c r="F1" s="508"/>
    </row>
    <row r="2" spans="1:6" ht="48.75" customHeight="1" thickBot="1">
      <c r="A2" s="436" t="s">
        <v>283</v>
      </c>
      <c r="B2" s="437" t="s">
        <v>284</v>
      </c>
      <c r="C2" s="437" t="s">
        <v>285</v>
      </c>
      <c r="D2" s="438" t="s">
        <v>305</v>
      </c>
      <c r="E2" s="437" t="s">
        <v>286</v>
      </c>
      <c r="F2" s="439" t="s">
        <v>306</v>
      </c>
    </row>
    <row r="3" spans="1:6" ht="15.75" customHeight="1">
      <c r="A3" s="509" t="s">
        <v>100</v>
      </c>
      <c r="B3" s="510"/>
      <c r="C3" s="510"/>
      <c r="D3" s="510"/>
      <c r="E3" s="510"/>
      <c r="F3" s="511"/>
    </row>
    <row r="4" spans="1:6" ht="32.25" customHeight="1">
      <c r="A4" s="27" t="s">
        <v>261</v>
      </c>
      <c r="B4" s="28" t="s">
        <v>260</v>
      </c>
      <c r="C4" s="262">
        <v>620000</v>
      </c>
      <c r="D4" s="317">
        <v>1650000</v>
      </c>
      <c r="E4" s="262">
        <v>2500000</v>
      </c>
      <c r="F4" s="337">
        <v>4000000</v>
      </c>
    </row>
    <row r="5" spans="1:6" ht="28.5" customHeight="1">
      <c r="A5" s="27" t="s">
        <v>394</v>
      </c>
      <c r="B5" s="28" t="s">
        <v>395</v>
      </c>
      <c r="C5" s="262">
        <v>0</v>
      </c>
      <c r="D5" s="317">
        <v>0</v>
      </c>
      <c r="E5" s="262"/>
      <c r="F5" s="337">
        <v>1500000</v>
      </c>
    </row>
    <row r="6" spans="1:6" ht="38.25" customHeight="1">
      <c r="A6" s="27" t="s">
        <v>101</v>
      </c>
      <c r="B6" s="28" t="s">
        <v>259</v>
      </c>
      <c r="C6" s="29">
        <v>21855115</v>
      </c>
      <c r="D6" s="318">
        <v>10205115</v>
      </c>
      <c r="E6" s="29">
        <v>0</v>
      </c>
      <c r="F6" s="337">
        <v>1150000</v>
      </c>
    </row>
    <row r="7" spans="1:6" ht="30" customHeight="1">
      <c r="A7" s="27" t="s">
        <v>102</v>
      </c>
      <c r="B7" s="28" t="s">
        <v>103</v>
      </c>
      <c r="C7" s="29">
        <v>0</v>
      </c>
      <c r="D7" s="318"/>
      <c r="E7" s="261">
        <v>570000</v>
      </c>
      <c r="F7" s="337">
        <v>750000</v>
      </c>
    </row>
    <row r="8" spans="1:6" ht="38.25" customHeight="1">
      <c r="A8" s="27" t="s">
        <v>396</v>
      </c>
      <c r="B8" s="28" t="s">
        <v>397</v>
      </c>
      <c r="C8" s="29">
        <v>0</v>
      </c>
      <c r="D8" s="318"/>
      <c r="E8" s="261"/>
      <c r="F8" s="337">
        <v>2150000</v>
      </c>
    </row>
    <row r="9" spans="1:6" ht="30" customHeight="1">
      <c r="A9" s="27" t="s">
        <v>104</v>
      </c>
      <c r="B9" s="28" t="s">
        <v>258</v>
      </c>
      <c r="C9" s="261">
        <v>10075884</v>
      </c>
      <c r="D9" s="319">
        <v>15075884</v>
      </c>
      <c r="E9" s="261">
        <v>56500000</v>
      </c>
      <c r="F9" s="337">
        <v>56500000</v>
      </c>
    </row>
    <row r="10" spans="1:6" ht="30.75" customHeight="1">
      <c r="A10" s="27" t="s">
        <v>105</v>
      </c>
      <c r="B10" s="28" t="s">
        <v>106</v>
      </c>
      <c r="C10" s="220">
        <v>91956136</v>
      </c>
      <c r="D10" s="320">
        <v>12160588</v>
      </c>
      <c r="E10" s="261">
        <v>48644125</v>
      </c>
      <c r="F10" s="337">
        <v>48644125</v>
      </c>
    </row>
    <row r="11" spans="1:6" ht="33.75" customHeight="1">
      <c r="A11" s="27" t="s">
        <v>107</v>
      </c>
      <c r="B11" s="28" t="s">
        <v>108</v>
      </c>
      <c r="C11" s="29">
        <v>0</v>
      </c>
      <c r="D11" s="318"/>
      <c r="E11" s="29">
        <v>1984000</v>
      </c>
      <c r="F11" s="337">
        <v>1984000</v>
      </c>
    </row>
    <row r="12" spans="1:6" ht="33" customHeight="1">
      <c r="A12" s="27" t="s">
        <v>109</v>
      </c>
      <c r="B12" s="28" t="s">
        <v>110</v>
      </c>
      <c r="C12" s="29">
        <v>0</v>
      </c>
      <c r="D12" s="318">
        <v>3200000</v>
      </c>
      <c r="E12" s="261">
        <v>48644125</v>
      </c>
      <c r="F12" s="337">
        <v>55714711</v>
      </c>
    </row>
    <row r="13" spans="1:6" ht="40.5" customHeight="1">
      <c r="A13" s="27" t="s">
        <v>111</v>
      </c>
      <c r="B13" s="28" t="s">
        <v>112</v>
      </c>
      <c r="C13" s="29">
        <v>107072991</v>
      </c>
      <c r="D13" s="318">
        <v>108024388</v>
      </c>
      <c r="E13" s="29">
        <v>3997885</v>
      </c>
      <c r="F13" s="337">
        <v>4535120</v>
      </c>
    </row>
    <row r="14" spans="1:6" ht="25.5" customHeight="1">
      <c r="A14" s="27" t="s">
        <v>113</v>
      </c>
      <c r="B14" s="28" t="s">
        <v>114</v>
      </c>
      <c r="C14" s="29">
        <v>0</v>
      </c>
      <c r="D14" s="318"/>
      <c r="E14" s="29">
        <v>66652</v>
      </c>
      <c r="F14" s="337">
        <v>0</v>
      </c>
    </row>
    <row r="15" spans="1:6" ht="31.5">
      <c r="A15" s="27" t="s">
        <v>115</v>
      </c>
      <c r="B15" s="28" t="s">
        <v>116</v>
      </c>
      <c r="C15" s="29">
        <v>0</v>
      </c>
      <c r="D15" s="318"/>
      <c r="E15" s="29">
        <v>67286</v>
      </c>
      <c r="F15" s="337">
        <v>171410</v>
      </c>
    </row>
    <row r="16" spans="1:6" ht="25.5" customHeight="1">
      <c r="A16" s="27" t="s">
        <v>117</v>
      </c>
      <c r="B16" s="28" t="s">
        <v>118</v>
      </c>
      <c r="C16" s="29">
        <v>0</v>
      </c>
      <c r="D16" s="318"/>
      <c r="E16" s="29">
        <v>411648</v>
      </c>
      <c r="F16" s="337">
        <v>411648</v>
      </c>
    </row>
    <row r="17" spans="1:6" ht="30" customHeight="1">
      <c r="A17" s="27" t="s">
        <v>315</v>
      </c>
      <c r="B17" s="28" t="s">
        <v>316</v>
      </c>
      <c r="C17" s="29">
        <v>0</v>
      </c>
      <c r="D17" s="318">
        <v>0</v>
      </c>
      <c r="E17" s="29">
        <v>0</v>
      </c>
      <c r="F17" s="337">
        <v>250000</v>
      </c>
    </row>
    <row r="18" spans="1:6" ht="28.5" customHeight="1">
      <c r="A18" s="27" t="s">
        <v>317</v>
      </c>
      <c r="B18" s="28" t="s">
        <v>318</v>
      </c>
      <c r="C18" s="29">
        <v>0</v>
      </c>
      <c r="D18" s="318">
        <v>0</v>
      </c>
      <c r="E18" s="29">
        <v>0</v>
      </c>
      <c r="F18" s="337">
        <v>15000</v>
      </c>
    </row>
    <row r="19" spans="1:6" ht="28.5" customHeight="1">
      <c r="A19" s="27" t="s">
        <v>119</v>
      </c>
      <c r="B19" s="28" t="s">
        <v>120</v>
      </c>
      <c r="C19" s="29">
        <v>0</v>
      </c>
      <c r="D19" s="318"/>
      <c r="E19" s="29">
        <v>3091000</v>
      </c>
      <c r="F19" s="337">
        <v>3091000</v>
      </c>
    </row>
    <row r="20" spans="1:6" ht="28.5" customHeight="1">
      <c r="A20" s="27" t="s">
        <v>121</v>
      </c>
      <c r="B20" s="28" t="s">
        <v>257</v>
      </c>
      <c r="C20" s="29">
        <v>3941160</v>
      </c>
      <c r="D20" s="318">
        <v>4100000</v>
      </c>
      <c r="E20" s="29">
        <v>3941160</v>
      </c>
      <c r="F20" s="337">
        <v>4100000</v>
      </c>
    </row>
    <row r="21" spans="1:6" ht="28.5" customHeight="1">
      <c r="A21" s="27" t="s">
        <v>398</v>
      </c>
      <c r="B21" s="28" t="s">
        <v>399</v>
      </c>
      <c r="C21" s="29">
        <v>0</v>
      </c>
      <c r="D21" s="318"/>
      <c r="E21" s="29"/>
      <c r="F21" s="337">
        <v>25000</v>
      </c>
    </row>
    <row r="22" spans="1:6" ht="27" customHeight="1">
      <c r="A22" s="27" t="s">
        <v>400</v>
      </c>
      <c r="B22" s="28" t="s">
        <v>401</v>
      </c>
      <c r="C22" s="29">
        <v>0</v>
      </c>
      <c r="D22" s="318"/>
      <c r="E22" s="29"/>
      <c r="F22" s="337">
        <v>15000</v>
      </c>
    </row>
    <row r="23" spans="1:6" ht="29.25" customHeight="1">
      <c r="A23" s="27" t="s">
        <v>295</v>
      </c>
      <c r="B23" s="28" t="s">
        <v>296</v>
      </c>
      <c r="C23" s="29">
        <v>71027880</v>
      </c>
      <c r="D23" s="318">
        <v>150000</v>
      </c>
      <c r="E23" s="29">
        <v>71027880</v>
      </c>
      <c r="F23" s="337">
        <v>19050000</v>
      </c>
    </row>
    <row r="24" spans="1:6" ht="29.25" customHeight="1">
      <c r="A24" s="27" t="s">
        <v>319</v>
      </c>
      <c r="B24" s="28" t="s">
        <v>321</v>
      </c>
      <c r="C24" s="29">
        <v>0</v>
      </c>
      <c r="D24" s="318">
        <v>750000</v>
      </c>
      <c r="E24" s="29">
        <v>0</v>
      </c>
      <c r="F24" s="337">
        <v>450000</v>
      </c>
    </row>
    <row r="25" spans="1:6" ht="29.25" customHeight="1">
      <c r="A25" s="27" t="s">
        <v>320</v>
      </c>
      <c r="B25" s="28" t="s">
        <v>322</v>
      </c>
      <c r="C25" s="29">
        <v>0</v>
      </c>
      <c r="D25" s="318">
        <v>71027880</v>
      </c>
      <c r="E25" s="29">
        <v>0</v>
      </c>
      <c r="F25" s="337">
        <v>32779848</v>
      </c>
    </row>
    <row r="26" spans="1:6" ht="30" customHeight="1">
      <c r="A26" s="30" t="s">
        <v>122</v>
      </c>
      <c r="B26" s="28" t="s">
        <v>123</v>
      </c>
      <c r="C26" s="31">
        <v>0</v>
      </c>
      <c r="D26" s="321"/>
      <c r="E26" s="29">
        <v>25915367</v>
      </c>
      <c r="F26" s="337">
        <v>25915367</v>
      </c>
    </row>
    <row r="27" spans="1:6" ht="27.75" customHeight="1">
      <c r="A27" s="27" t="s">
        <v>124</v>
      </c>
      <c r="B27" s="28" t="s">
        <v>125</v>
      </c>
      <c r="C27" s="29">
        <v>0</v>
      </c>
      <c r="D27" s="318">
        <v>195450</v>
      </c>
      <c r="E27" s="29">
        <v>223767</v>
      </c>
      <c r="F27" s="337">
        <v>223767</v>
      </c>
    </row>
    <row r="28" spans="1:6" ht="27.75" customHeight="1">
      <c r="A28" s="27" t="s">
        <v>126</v>
      </c>
      <c r="B28" s="28" t="s">
        <v>127</v>
      </c>
      <c r="C28" s="29">
        <v>0</v>
      </c>
      <c r="D28" s="318"/>
      <c r="E28" s="29">
        <v>1761520</v>
      </c>
      <c r="F28" s="337">
        <v>1950000</v>
      </c>
    </row>
    <row r="29" spans="1:6" ht="27.75" customHeight="1">
      <c r="A29" s="27" t="s">
        <v>128</v>
      </c>
      <c r="B29" s="28" t="s">
        <v>129</v>
      </c>
      <c r="C29" s="29">
        <v>0</v>
      </c>
      <c r="D29" s="318"/>
      <c r="E29" s="29">
        <v>3100000</v>
      </c>
      <c r="F29" s="337">
        <v>3526226</v>
      </c>
    </row>
    <row r="30" spans="1:6" ht="27.75" customHeight="1">
      <c r="A30" s="27" t="s">
        <v>406</v>
      </c>
      <c r="B30" s="28" t="s">
        <v>407</v>
      </c>
      <c r="C30" s="29">
        <v>0</v>
      </c>
      <c r="D30" s="318">
        <v>2300000</v>
      </c>
      <c r="E30" s="29"/>
      <c r="F30" s="337"/>
    </row>
    <row r="31" spans="1:6" ht="27.75" customHeight="1">
      <c r="A31" s="27" t="s">
        <v>402</v>
      </c>
      <c r="B31" s="28" t="s">
        <v>403</v>
      </c>
      <c r="C31" s="29">
        <v>0</v>
      </c>
      <c r="D31" s="318"/>
      <c r="E31" s="29"/>
      <c r="F31" s="337">
        <v>14000</v>
      </c>
    </row>
    <row r="32" spans="1:6" ht="29.25" customHeight="1">
      <c r="A32" s="27" t="s">
        <v>130</v>
      </c>
      <c r="B32" s="28" t="s">
        <v>131</v>
      </c>
      <c r="C32" s="29">
        <v>0</v>
      </c>
      <c r="D32" s="318">
        <v>1199997</v>
      </c>
      <c r="E32" s="261">
        <v>11075000</v>
      </c>
      <c r="F32" s="337">
        <v>23150352</v>
      </c>
    </row>
    <row r="33" spans="1:6" ht="30" customHeight="1">
      <c r="A33" s="27" t="s">
        <v>408</v>
      </c>
      <c r="B33" s="28" t="s">
        <v>409</v>
      </c>
      <c r="C33" s="29">
        <v>0</v>
      </c>
      <c r="D33" s="318">
        <v>229922</v>
      </c>
      <c r="E33" s="261"/>
      <c r="F33" s="337"/>
    </row>
    <row r="34" spans="1:6" ht="30" customHeight="1">
      <c r="A34" s="30" t="s">
        <v>132</v>
      </c>
      <c r="B34" s="28" t="s">
        <v>133</v>
      </c>
      <c r="C34" s="31">
        <v>0</v>
      </c>
      <c r="D34" s="321">
        <v>2500000</v>
      </c>
      <c r="E34" s="29">
        <v>1326850</v>
      </c>
      <c r="F34" s="337">
        <v>1450000</v>
      </c>
    </row>
    <row r="35" spans="1:6" ht="30" customHeight="1">
      <c r="A35" s="30" t="s">
        <v>404</v>
      </c>
      <c r="B35" s="28" t="s">
        <v>405</v>
      </c>
      <c r="C35" s="31">
        <v>0</v>
      </c>
      <c r="D35" s="321">
        <v>6053187</v>
      </c>
      <c r="E35" s="29"/>
      <c r="F35" s="337">
        <v>3200000</v>
      </c>
    </row>
    <row r="36" spans="1:6" ht="30" customHeight="1">
      <c r="A36" s="30" t="s">
        <v>204</v>
      </c>
      <c r="B36" s="28" t="s">
        <v>205</v>
      </c>
      <c r="C36" s="31">
        <v>0</v>
      </c>
      <c r="D36" s="321">
        <v>150000</v>
      </c>
      <c r="E36" s="261">
        <v>2000000</v>
      </c>
      <c r="F36" s="337">
        <v>1356000</v>
      </c>
    </row>
    <row r="37" spans="1:6" ht="30" customHeight="1">
      <c r="A37" s="30" t="s">
        <v>230</v>
      </c>
      <c r="B37" s="28" t="s">
        <v>297</v>
      </c>
      <c r="C37" s="31">
        <v>77260000</v>
      </c>
      <c r="D37" s="321">
        <v>77260000</v>
      </c>
      <c r="E37" s="29">
        <v>0</v>
      </c>
      <c r="F37" s="337">
        <v>0</v>
      </c>
    </row>
    <row r="38" spans="1:6" ht="30" customHeight="1">
      <c r="A38" s="30" t="s">
        <v>313</v>
      </c>
      <c r="B38" s="28" t="s">
        <v>314</v>
      </c>
      <c r="C38" s="31">
        <v>0</v>
      </c>
      <c r="D38" s="321">
        <v>7495499</v>
      </c>
      <c r="E38" s="29">
        <v>0</v>
      </c>
      <c r="F38" s="337">
        <v>7495499</v>
      </c>
    </row>
    <row r="39" spans="1:6" ht="30" customHeight="1">
      <c r="A39" s="30" t="s">
        <v>231</v>
      </c>
      <c r="B39" s="28" t="s">
        <v>232</v>
      </c>
      <c r="C39" s="31">
        <v>0</v>
      </c>
      <c r="D39" s="321">
        <v>66956755</v>
      </c>
      <c r="E39" s="29">
        <v>86316589</v>
      </c>
      <c r="F39" s="337">
        <v>85116592</v>
      </c>
    </row>
    <row r="40" spans="1:6" ht="30" customHeight="1" thickBot="1">
      <c r="A40" s="30"/>
      <c r="B40" s="32" t="s">
        <v>134</v>
      </c>
      <c r="C40" s="31"/>
      <c r="D40" s="321"/>
      <c r="E40" s="322">
        <v>10024312</v>
      </c>
      <c r="F40" s="323">
        <v>0</v>
      </c>
    </row>
    <row r="41" spans="1:6" ht="30" customHeight="1" thickBot="1">
      <c r="A41" s="512" t="s">
        <v>135</v>
      </c>
      <c r="B41" s="513"/>
      <c r="C41" s="33">
        <f>SUM(C6:C40)</f>
        <v>383189166</v>
      </c>
      <c r="D41" s="33">
        <f>SUM(D4:D40)</f>
        <v>390684665</v>
      </c>
      <c r="E41" s="33">
        <f>SUM(E4:E40)</f>
        <v>383189166</v>
      </c>
      <c r="F41" s="440">
        <f>SUM(F4:F40)</f>
        <v>390684665</v>
      </c>
    </row>
  </sheetData>
  <sheetProtection/>
  <mergeCells count="3">
    <mergeCell ref="A1:F1"/>
    <mergeCell ref="A3:F3"/>
    <mergeCell ref="A41:B41"/>
  </mergeCells>
  <printOptions/>
  <pageMargins left="0.17" right="0.16" top="0.35" bottom="0.38" header="0.51" footer="0.16"/>
  <pageSetup fitToHeight="1" fitToWidth="1" horizontalDpi="600" verticalDpi="600" orientation="portrait" paperSize="8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G9"/>
  <sheetViews>
    <sheetView view="pageBreakPreview" zoomScale="60" zoomScaleNormal="90" zoomScalePageLayoutView="0" workbookViewId="0" topLeftCell="A1">
      <selection activeCell="E7" sqref="E7"/>
    </sheetView>
  </sheetViews>
  <sheetFormatPr defaultColWidth="9.140625" defaultRowHeight="15"/>
  <cols>
    <col min="1" max="1" width="83.8515625" style="0" customWidth="1"/>
    <col min="2" max="2" width="18.00390625" style="0" customWidth="1"/>
    <col min="3" max="4" width="23.57421875" style="0" customWidth="1"/>
    <col min="5" max="5" width="23.00390625" style="0" customWidth="1"/>
    <col min="6" max="6" width="17.7109375" style="0" customWidth="1"/>
  </cols>
  <sheetData>
    <row r="1" spans="1:6" ht="24.75" customHeight="1">
      <c r="A1" s="514" t="s">
        <v>290</v>
      </c>
      <c r="B1" s="515"/>
      <c r="C1" s="515"/>
      <c r="D1" s="515"/>
      <c r="E1" s="515"/>
      <c r="F1" s="516"/>
    </row>
    <row r="2" spans="1:6" ht="24.75" customHeight="1">
      <c r="A2" s="517"/>
      <c r="B2" s="518"/>
      <c r="C2" s="518"/>
      <c r="D2" s="518"/>
      <c r="E2" s="518"/>
      <c r="F2" s="519"/>
    </row>
    <row r="3" spans="1:7" ht="15.75">
      <c r="A3" s="520" t="s">
        <v>309</v>
      </c>
      <c r="B3" s="521"/>
      <c r="C3" s="521"/>
      <c r="D3" s="521"/>
      <c r="E3" s="521"/>
      <c r="F3" s="522"/>
      <c r="G3" s="327"/>
    </row>
    <row r="4" spans="1:6" ht="51" customHeight="1">
      <c r="A4" s="87" t="s">
        <v>97</v>
      </c>
      <c r="B4" s="326" t="s">
        <v>384</v>
      </c>
      <c r="C4" s="326" t="s">
        <v>383</v>
      </c>
      <c r="D4" s="326" t="s">
        <v>451</v>
      </c>
      <c r="E4" s="326" t="s">
        <v>385</v>
      </c>
      <c r="F4" s="326" t="s">
        <v>386</v>
      </c>
    </row>
    <row r="5" spans="1:6" ht="46.5" customHeight="1">
      <c r="A5" s="211" t="s">
        <v>279</v>
      </c>
      <c r="B5" s="212">
        <v>47640165</v>
      </c>
      <c r="C5" s="212">
        <v>47640165</v>
      </c>
      <c r="D5" s="212">
        <v>0</v>
      </c>
      <c r="E5" s="212">
        <v>63520220</v>
      </c>
      <c r="F5" s="213">
        <v>23006575</v>
      </c>
    </row>
    <row r="6" spans="1:6" ht="47.25" customHeight="1">
      <c r="A6" s="210" t="s">
        <v>254</v>
      </c>
      <c r="B6" s="213">
        <v>1800000</v>
      </c>
      <c r="C6" s="213">
        <v>6053187</v>
      </c>
      <c r="D6" s="213">
        <v>0</v>
      </c>
      <c r="E6" s="258">
        <v>5000000</v>
      </c>
      <c r="F6" s="213">
        <v>5000000</v>
      </c>
    </row>
    <row r="7" spans="1:6" ht="47.25" customHeight="1">
      <c r="A7" s="210" t="s">
        <v>294</v>
      </c>
      <c r="B7" s="213">
        <v>71027880</v>
      </c>
      <c r="C7" s="213">
        <v>57458771</v>
      </c>
      <c r="D7" s="213">
        <v>13569109</v>
      </c>
      <c r="E7" s="213">
        <v>71027880</v>
      </c>
      <c r="F7" s="213">
        <v>57458771</v>
      </c>
    </row>
    <row r="8" spans="1:6" ht="31.5">
      <c r="A8" s="210" t="s">
        <v>410</v>
      </c>
      <c r="B8" s="213">
        <v>0</v>
      </c>
      <c r="C8" s="213">
        <v>1199997</v>
      </c>
      <c r="D8" s="213">
        <v>2800000</v>
      </c>
      <c r="E8" s="444">
        <v>0</v>
      </c>
      <c r="F8" s="444">
        <v>0</v>
      </c>
    </row>
    <row r="9" spans="1:6" ht="15.75">
      <c r="A9" s="441" t="s">
        <v>411</v>
      </c>
      <c r="B9" s="442">
        <v>0</v>
      </c>
      <c r="C9" s="443">
        <v>229922</v>
      </c>
      <c r="D9" s="443">
        <v>0</v>
      </c>
      <c r="E9" s="213">
        <v>0</v>
      </c>
      <c r="F9" s="213">
        <v>230000</v>
      </c>
    </row>
  </sheetData>
  <sheetProtection/>
  <mergeCells count="2">
    <mergeCell ref="A1:F2"/>
    <mergeCell ref="A3:F3"/>
  </mergeCells>
  <printOptions/>
  <pageMargins left="0.1968503937007874" right="0.15748031496062992" top="0.5118110236220472" bottom="0.7480314960629921" header="0.31496062992125984" footer="0.31496062992125984"/>
  <pageSetup fitToHeight="0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H22"/>
  <sheetViews>
    <sheetView view="pageBreakPreview" zoomScale="60" zoomScaleNormal="120" zoomScalePageLayoutView="0" workbookViewId="0" topLeftCell="A1">
      <selection activeCell="A23" sqref="A23"/>
    </sheetView>
  </sheetViews>
  <sheetFormatPr defaultColWidth="9.140625" defaultRowHeight="15"/>
  <cols>
    <col min="1" max="1" width="64.421875" style="2" customWidth="1"/>
    <col min="2" max="2" width="18.00390625" style="2" bestFit="1" customWidth="1"/>
    <col min="3" max="3" width="18.57421875" style="2" customWidth="1"/>
    <col min="4" max="4" width="19.00390625" style="2" customWidth="1"/>
    <col min="5" max="5" width="19.7109375" style="2" customWidth="1"/>
    <col min="6" max="6" width="21.00390625" style="2" customWidth="1"/>
    <col min="7" max="7" width="18.421875" style="2" customWidth="1"/>
    <col min="8" max="16384" width="9.140625" style="2" customWidth="1"/>
  </cols>
  <sheetData>
    <row r="1" spans="1:7" ht="18.75" customHeight="1">
      <c r="A1" s="523" t="s">
        <v>211</v>
      </c>
      <c r="B1" s="524"/>
      <c r="C1" s="524"/>
      <c r="D1" s="524"/>
      <c r="E1" s="524"/>
      <c r="F1" s="524"/>
      <c r="G1" s="525"/>
    </row>
    <row r="2" spans="1:7" ht="15">
      <c r="A2" s="526" t="s">
        <v>287</v>
      </c>
      <c r="B2" s="527"/>
      <c r="C2" s="527"/>
      <c r="D2" s="527"/>
      <c r="E2" s="527"/>
      <c r="F2" s="527"/>
      <c r="G2" s="528"/>
    </row>
    <row r="3" spans="1:7" ht="15" customHeight="1">
      <c r="A3" s="529" t="s">
        <v>307</v>
      </c>
      <c r="B3" s="530"/>
      <c r="C3" s="530"/>
      <c r="D3" s="530"/>
      <c r="E3" s="530"/>
      <c r="F3" s="530"/>
      <c r="G3" s="530"/>
    </row>
    <row r="4" spans="1:7" ht="45">
      <c r="A4" s="34" t="s">
        <v>15</v>
      </c>
      <c r="B4" s="325" t="s">
        <v>308</v>
      </c>
      <c r="C4" s="382" t="s">
        <v>393</v>
      </c>
      <c r="D4" s="325" t="s">
        <v>288</v>
      </c>
      <c r="E4" s="325" t="s">
        <v>391</v>
      </c>
      <c r="F4" s="325" t="s">
        <v>289</v>
      </c>
      <c r="G4" s="325" t="s">
        <v>392</v>
      </c>
    </row>
    <row r="5" spans="1:7" ht="15.75">
      <c r="A5" s="35" t="s">
        <v>16</v>
      </c>
      <c r="B5" s="36">
        <v>322381036</v>
      </c>
      <c r="C5" s="384">
        <v>329876535</v>
      </c>
      <c r="D5" s="36">
        <v>272710103</v>
      </c>
      <c r="E5" s="36">
        <v>272710103</v>
      </c>
      <c r="F5" s="36">
        <v>49670933</v>
      </c>
      <c r="G5" s="385">
        <v>57166432</v>
      </c>
    </row>
    <row r="6" spans="1:7" ht="15">
      <c r="A6" s="35" t="s">
        <v>17</v>
      </c>
      <c r="B6" s="36">
        <v>292874692</v>
      </c>
      <c r="C6" s="383">
        <v>300112156</v>
      </c>
      <c r="D6" s="36">
        <v>188928589</v>
      </c>
      <c r="E6" s="36">
        <v>182323270</v>
      </c>
      <c r="F6" s="36">
        <v>103946103</v>
      </c>
      <c r="G6" s="385">
        <v>117788886</v>
      </c>
    </row>
    <row r="7" spans="1:7" ht="15">
      <c r="A7" s="35" t="s">
        <v>18</v>
      </c>
      <c r="B7" s="86"/>
      <c r="C7" s="86"/>
      <c r="D7" s="86"/>
      <c r="E7" s="86"/>
      <c r="F7" s="86">
        <f>F5-F6</f>
        <v>-54275170</v>
      </c>
      <c r="G7" s="86">
        <f>G5-G6</f>
        <v>-60622454</v>
      </c>
    </row>
    <row r="8" spans="1:7" ht="15">
      <c r="A8" s="35" t="s">
        <v>19</v>
      </c>
      <c r="B8" s="86">
        <f>B5-B6</f>
        <v>29506344</v>
      </c>
      <c r="C8" s="86">
        <f>C5-C6</f>
        <v>29764379</v>
      </c>
      <c r="D8" s="86">
        <f>D5-D6</f>
        <v>83781514</v>
      </c>
      <c r="E8" s="86">
        <f>E5-E6</f>
        <v>90386833</v>
      </c>
      <c r="F8" s="86"/>
      <c r="G8" s="86"/>
    </row>
    <row r="9" spans="1:8" ht="15">
      <c r="A9" s="37" t="s">
        <v>20</v>
      </c>
      <c r="B9" s="86">
        <v>60808130</v>
      </c>
      <c r="C9" s="86">
        <v>60808130</v>
      </c>
      <c r="D9" s="36">
        <v>6532960</v>
      </c>
      <c r="E9" s="36">
        <v>6532960</v>
      </c>
      <c r="F9" s="36">
        <v>54275170</v>
      </c>
      <c r="G9" s="385">
        <v>54275170</v>
      </c>
      <c r="H9" s="3"/>
    </row>
    <row r="10" spans="1:8" ht="15">
      <c r="A10" s="37" t="s">
        <v>352</v>
      </c>
      <c r="B10" s="86">
        <f>B8+B9</f>
        <v>90314474</v>
      </c>
      <c r="C10" s="86">
        <f>C8+C9</f>
        <v>90572509</v>
      </c>
      <c r="D10" s="86">
        <f>D8+D9</f>
        <v>90314474</v>
      </c>
      <c r="E10" s="86">
        <f>E8+E9</f>
        <v>96919793</v>
      </c>
      <c r="F10" s="36">
        <f>F7+F9</f>
        <v>0</v>
      </c>
      <c r="G10" s="36">
        <f>G7+G9</f>
        <v>-6347284</v>
      </c>
      <c r="H10" s="3"/>
    </row>
    <row r="11" spans="1:8" ht="15">
      <c r="A11" s="37" t="s">
        <v>226</v>
      </c>
      <c r="B11" s="36">
        <v>3997885</v>
      </c>
      <c r="C11" s="36">
        <v>4255920</v>
      </c>
      <c r="D11" s="36">
        <v>3997885</v>
      </c>
      <c r="E11" s="36">
        <v>4255920</v>
      </c>
      <c r="F11" s="36">
        <v>0</v>
      </c>
      <c r="G11" s="36">
        <v>0</v>
      </c>
      <c r="H11" s="3"/>
    </row>
    <row r="12" spans="1:7" ht="15">
      <c r="A12" s="37" t="s">
        <v>47</v>
      </c>
      <c r="B12" s="36">
        <v>86316589</v>
      </c>
      <c r="C12" s="36">
        <v>86316589</v>
      </c>
      <c r="D12" s="36">
        <v>86316589</v>
      </c>
      <c r="E12" s="36">
        <v>86316589</v>
      </c>
      <c r="F12" s="36">
        <v>0</v>
      </c>
      <c r="G12" s="36">
        <v>0</v>
      </c>
    </row>
    <row r="13" spans="1:7" ht="30">
      <c r="A13" s="37" t="s">
        <v>233</v>
      </c>
      <c r="B13" s="86">
        <f>B10-B11-B12</f>
        <v>0</v>
      </c>
      <c r="C13" s="86">
        <v>0</v>
      </c>
      <c r="D13" s="86">
        <f>D10-D11-D12</f>
        <v>0</v>
      </c>
      <c r="E13" s="86">
        <f>E10-E11-E12</f>
        <v>6347284</v>
      </c>
      <c r="F13" s="36">
        <f>F10</f>
        <v>0</v>
      </c>
      <c r="G13" s="36">
        <f>G10</f>
        <v>-6347284</v>
      </c>
    </row>
    <row r="14" spans="1:7" ht="15">
      <c r="A14" s="38" t="s">
        <v>21</v>
      </c>
      <c r="B14" s="39">
        <f>B6+B11+B12</f>
        <v>383189166</v>
      </c>
      <c r="C14" s="39">
        <f>C6+C11+C12</f>
        <v>390684665</v>
      </c>
      <c r="D14" s="39">
        <f>D6+D11+D12</f>
        <v>279243063</v>
      </c>
      <c r="E14" s="39">
        <f>E6+E11+E12</f>
        <v>272895779</v>
      </c>
      <c r="F14" s="39">
        <f>F6</f>
        <v>103946103</v>
      </c>
      <c r="G14" s="39">
        <f>G6</f>
        <v>117788886</v>
      </c>
    </row>
    <row r="15" spans="1:7" ht="15">
      <c r="A15" s="38" t="s">
        <v>22</v>
      </c>
      <c r="B15" s="39">
        <f aca="true" t="shared" si="0" ref="B15:G15">B5+B9</f>
        <v>383189166</v>
      </c>
      <c r="C15" s="39">
        <f>C5+C9</f>
        <v>390684665</v>
      </c>
      <c r="D15" s="39">
        <f t="shared" si="0"/>
        <v>279243063</v>
      </c>
      <c r="E15" s="39">
        <f>E5+E9</f>
        <v>279243063</v>
      </c>
      <c r="F15" s="39">
        <f t="shared" si="0"/>
        <v>103946103</v>
      </c>
      <c r="G15" s="39">
        <f t="shared" si="0"/>
        <v>111441602</v>
      </c>
    </row>
    <row r="16" spans="1:6" ht="15">
      <c r="A16" s="62"/>
      <c r="B16" s="62"/>
      <c r="C16" s="62"/>
      <c r="D16" s="62"/>
      <c r="E16" s="62"/>
      <c r="F16" s="62"/>
    </row>
    <row r="17" spans="4:5" ht="12.75">
      <c r="D17" s="3"/>
      <c r="E17" s="3"/>
    </row>
    <row r="19" spans="4:5" ht="12.75">
      <c r="D19" s="3"/>
      <c r="E19" s="3"/>
    </row>
    <row r="22" spans="4:5" ht="12.75">
      <c r="D22" s="3"/>
      <c r="E22" s="3"/>
    </row>
  </sheetData>
  <sheetProtection/>
  <mergeCells count="3">
    <mergeCell ref="A1:G1"/>
    <mergeCell ref="A2:G2"/>
    <mergeCell ref="A3:G3"/>
  </mergeCells>
  <printOptions/>
  <pageMargins left="0.3937007874015748" right="0.2362204724409449" top="0.54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F26"/>
  <sheetViews>
    <sheetView view="pageBreakPreview" zoomScale="60" zoomScalePageLayoutView="0" workbookViewId="0" topLeftCell="A1">
      <selection activeCell="C23" sqref="C23"/>
    </sheetView>
  </sheetViews>
  <sheetFormatPr defaultColWidth="9.140625" defaultRowHeight="15"/>
  <cols>
    <col min="1" max="1" width="44.00390625" style="40" customWidth="1"/>
    <col min="2" max="3" width="18.140625" style="40" customWidth="1"/>
    <col min="4" max="4" width="18.57421875" style="40" customWidth="1"/>
    <col min="5" max="5" width="17.140625" style="40" customWidth="1"/>
    <col min="6" max="6" width="17.57421875" style="40" customWidth="1"/>
    <col min="7" max="16384" width="9.140625" style="40" customWidth="1"/>
  </cols>
  <sheetData>
    <row r="1" spans="1:6" ht="58.5" customHeight="1" thickBot="1">
      <c r="A1" s="531" t="s">
        <v>291</v>
      </c>
      <c r="B1" s="532"/>
      <c r="C1" s="532"/>
      <c r="D1" s="532"/>
      <c r="E1" s="532"/>
      <c r="F1" s="533"/>
    </row>
    <row r="2" spans="1:6" ht="32.25" thickBot="1">
      <c r="A2" s="41" t="s">
        <v>15</v>
      </c>
      <c r="B2" s="42">
        <v>2018</v>
      </c>
      <c r="C2" s="43" t="s">
        <v>310</v>
      </c>
      <c r="D2" s="43">
        <v>2019</v>
      </c>
      <c r="E2" s="44">
        <v>2020</v>
      </c>
      <c r="F2" s="44">
        <v>2021</v>
      </c>
    </row>
    <row r="3" spans="1:6" ht="31.5">
      <c r="A3" s="45" t="s">
        <v>91</v>
      </c>
      <c r="B3" s="46">
        <v>176070103</v>
      </c>
      <c r="C3" s="46">
        <v>176070103</v>
      </c>
      <c r="D3" s="46">
        <f>105042223*1.00001</f>
        <v>105043273.42223</v>
      </c>
      <c r="E3" s="47">
        <f>105042223*1.00011</f>
        <v>105053777.64453</v>
      </c>
      <c r="F3" s="48">
        <f>105042223*1.000122</f>
        <v>105055038.151206</v>
      </c>
    </row>
    <row r="4" spans="1:6" ht="15.75">
      <c r="A4" s="49" t="s">
        <v>93</v>
      </c>
      <c r="B4" s="50">
        <v>77260000</v>
      </c>
      <c r="C4" s="55">
        <v>77260000</v>
      </c>
      <c r="D4" s="46">
        <f aca="true" t="shared" si="0" ref="D4:D25">B4*1.00001</f>
        <v>77260772.60000001</v>
      </c>
      <c r="E4" s="47">
        <f aca="true" t="shared" si="1" ref="E4:E25">B4*1.00011</f>
        <v>77268498.60000001</v>
      </c>
      <c r="F4" s="48">
        <f aca="true" t="shared" si="2" ref="F4:F25">B4*1.000122</f>
        <v>77269425.72</v>
      </c>
    </row>
    <row r="5" spans="1:6" ht="15.75">
      <c r="A5" s="49" t="s">
        <v>169</v>
      </c>
      <c r="B5" s="50">
        <v>19380000</v>
      </c>
      <c r="C5" s="55">
        <v>19380000</v>
      </c>
      <c r="D5" s="46">
        <f t="shared" si="0"/>
        <v>19380193.8</v>
      </c>
      <c r="E5" s="47">
        <f t="shared" si="1"/>
        <v>19382131.8</v>
      </c>
      <c r="F5" s="48">
        <f t="shared" si="2"/>
        <v>19382364.36</v>
      </c>
    </row>
    <row r="6" spans="1:6" ht="15.75">
      <c r="A6" s="49" t="s">
        <v>170</v>
      </c>
      <c r="B6" s="50">
        <v>6532960</v>
      </c>
      <c r="C6" s="55">
        <v>6532960</v>
      </c>
      <c r="D6" s="46">
        <f t="shared" si="0"/>
        <v>6533025.329600001</v>
      </c>
      <c r="E6" s="47">
        <f t="shared" si="1"/>
        <v>6533678.6256</v>
      </c>
      <c r="F6" s="48">
        <f t="shared" si="2"/>
        <v>6533757.02112</v>
      </c>
    </row>
    <row r="7" spans="1:6" ht="16.5" thickBot="1">
      <c r="A7" s="56" t="s">
        <v>190</v>
      </c>
      <c r="B7" s="57">
        <v>0</v>
      </c>
      <c r="C7" s="50">
        <v>0</v>
      </c>
      <c r="D7" s="416">
        <f>B7*1.00001</f>
        <v>0</v>
      </c>
      <c r="E7" s="417">
        <f>B7*1.00011</f>
        <v>0</v>
      </c>
      <c r="F7" s="418">
        <f>B7*1.000122</f>
        <v>0</v>
      </c>
    </row>
    <row r="8" spans="1:6" ht="16.5" thickBot="1">
      <c r="A8" s="58" t="s">
        <v>169</v>
      </c>
      <c r="B8" s="54">
        <f>SUM(B3:B7)</f>
        <v>279243063</v>
      </c>
      <c r="C8" s="54">
        <f>SUM(C3:C7)</f>
        <v>279243063</v>
      </c>
      <c r="D8" s="88">
        <f t="shared" si="0"/>
        <v>279245855.43063</v>
      </c>
      <c r="E8" s="89">
        <f t="shared" si="1"/>
        <v>279273779.73693</v>
      </c>
      <c r="F8" s="90">
        <f t="shared" si="2"/>
        <v>279277130.653686</v>
      </c>
    </row>
    <row r="9" spans="1:6" ht="15.75">
      <c r="A9" s="45" t="s">
        <v>82</v>
      </c>
      <c r="B9" s="55">
        <v>32956258</v>
      </c>
      <c r="C9" s="55">
        <v>41700100</v>
      </c>
      <c r="D9" s="46">
        <f t="shared" si="0"/>
        <v>32956587.56258</v>
      </c>
      <c r="E9" s="47">
        <f t="shared" si="1"/>
        <v>32959883.188380003</v>
      </c>
      <c r="F9" s="48">
        <f t="shared" si="2"/>
        <v>32960278.663475998</v>
      </c>
    </row>
    <row r="10" spans="1:6" ht="31.5">
      <c r="A10" s="49" t="s">
        <v>171</v>
      </c>
      <c r="B10" s="50">
        <v>6410721</v>
      </c>
      <c r="C10" s="55">
        <v>9000000</v>
      </c>
      <c r="D10" s="46">
        <f t="shared" si="0"/>
        <v>6410785.10721</v>
      </c>
      <c r="E10" s="47">
        <f t="shared" si="1"/>
        <v>6411426.1793100005</v>
      </c>
      <c r="F10" s="48">
        <f t="shared" si="2"/>
        <v>6411503.107961999</v>
      </c>
    </row>
    <row r="11" spans="1:6" ht="15.75">
      <c r="A11" s="49" t="s">
        <v>86</v>
      </c>
      <c r="B11" s="50">
        <v>94197250</v>
      </c>
      <c r="C11" s="55">
        <v>99388887</v>
      </c>
      <c r="D11" s="46">
        <f t="shared" si="0"/>
        <v>94198191.97250001</v>
      </c>
      <c r="E11" s="47">
        <f t="shared" si="1"/>
        <v>94207611.6975</v>
      </c>
      <c r="F11" s="48">
        <f t="shared" si="2"/>
        <v>94208742.06449999</v>
      </c>
    </row>
    <row r="12" spans="1:6" ht="15.75">
      <c r="A12" s="49" t="s">
        <v>87</v>
      </c>
      <c r="B12" s="50">
        <v>3091000</v>
      </c>
      <c r="C12" s="55">
        <v>3091000</v>
      </c>
      <c r="D12" s="46">
        <f t="shared" si="0"/>
        <v>3091030.91</v>
      </c>
      <c r="E12" s="47">
        <f t="shared" si="1"/>
        <v>3091340.0100000002</v>
      </c>
      <c r="F12" s="48">
        <f t="shared" si="2"/>
        <v>3091377.102</v>
      </c>
    </row>
    <row r="13" spans="1:6" ht="15.75">
      <c r="A13" s="49" t="s">
        <v>88</v>
      </c>
      <c r="B13" s="50">
        <v>52273360</v>
      </c>
      <c r="C13" s="55">
        <v>29143283</v>
      </c>
      <c r="D13" s="46">
        <f t="shared" si="0"/>
        <v>52273882.733600006</v>
      </c>
      <c r="E13" s="47">
        <f t="shared" si="1"/>
        <v>52279110.0696</v>
      </c>
      <c r="F13" s="48">
        <f t="shared" si="2"/>
        <v>52279737.34992</v>
      </c>
    </row>
    <row r="14" spans="1:6" ht="31.5">
      <c r="A14" s="56" t="s">
        <v>234</v>
      </c>
      <c r="B14" s="57">
        <v>3997885</v>
      </c>
      <c r="C14" s="50">
        <v>4255920</v>
      </c>
      <c r="D14" s="46">
        <f t="shared" si="0"/>
        <v>3997924.97885</v>
      </c>
      <c r="E14" s="47">
        <f t="shared" si="1"/>
        <v>3998324.7673500003</v>
      </c>
      <c r="F14" s="48">
        <f t="shared" si="2"/>
        <v>3998372.74197</v>
      </c>
    </row>
    <row r="15" spans="1:6" ht="16.5" thickBot="1">
      <c r="A15" s="56" t="s">
        <v>173</v>
      </c>
      <c r="B15" s="57">
        <v>86316589</v>
      </c>
      <c r="C15" s="328">
        <v>86316589</v>
      </c>
      <c r="D15" s="51">
        <f t="shared" si="0"/>
        <v>86317452.16589001</v>
      </c>
      <c r="E15" s="52">
        <f t="shared" si="1"/>
        <v>86326083.82479</v>
      </c>
      <c r="F15" s="53">
        <f t="shared" si="2"/>
        <v>86327119.62385799</v>
      </c>
    </row>
    <row r="16" spans="1:6" ht="16.5" thickBot="1">
      <c r="A16" s="58" t="s">
        <v>148</v>
      </c>
      <c r="B16" s="54">
        <f>SUM(B9:B15)</f>
        <v>279243063</v>
      </c>
      <c r="C16" s="54">
        <f>SUM(C9:C15)</f>
        <v>272895779</v>
      </c>
      <c r="D16" s="88">
        <f t="shared" si="0"/>
        <v>279245855.43063</v>
      </c>
      <c r="E16" s="89">
        <f t="shared" si="1"/>
        <v>279273779.73693</v>
      </c>
      <c r="F16" s="90">
        <f t="shared" si="2"/>
        <v>279277130.653686</v>
      </c>
    </row>
    <row r="17" spans="1:6" ht="15.75">
      <c r="A17" s="45" t="s">
        <v>219</v>
      </c>
      <c r="B17" s="55">
        <v>49670933</v>
      </c>
      <c r="C17" s="55">
        <v>57166432</v>
      </c>
      <c r="D17" s="46">
        <f t="shared" si="0"/>
        <v>49671429.70933</v>
      </c>
      <c r="E17" s="47">
        <f t="shared" si="1"/>
        <v>49676396.80263</v>
      </c>
      <c r="F17" s="48">
        <f t="shared" si="2"/>
        <v>49676992.853826</v>
      </c>
    </row>
    <row r="18" spans="1:6" ht="16.5" thickBot="1">
      <c r="A18" s="56" t="s">
        <v>203</v>
      </c>
      <c r="B18" s="57">
        <v>54275170</v>
      </c>
      <c r="C18" s="50">
        <v>54275170</v>
      </c>
      <c r="D18" s="416">
        <f>B18*1.00001</f>
        <v>54275712.75170001</v>
      </c>
      <c r="E18" s="416">
        <f>B18*1.00011</f>
        <v>54281140.2687</v>
      </c>
      <c r="F18" s="418">
        <f>B18*1.000122</f>
        <v>54281791.57074</v>
      </c>
    </row>
    <row r="19" spans="1:6" ht="16.5" customHeight="1" thickBot="1">
      <c r="A19" s="58" t="s">
        <v>149</v>
      </c>
      <c r="B19" s="54">
        <f>SUM(B17:B18)</f>
        <v>103946103</v>
      </c>
      <c r="C19" s="54">
        <f>SUM(C17:C18)</f>
        <v>111441602</v>
      </c>
      <c r="D19" s="88">
        <f t="shared" si="0"/>
        <v>103947142.46103</v>
      </c>
      <c r="E19" s="89">
        <f t="shared" si="1"/>
        <v>103957537.07133001</v>
      </c>
      <c r="F19" s="90">
        <f t="shared" si="2"/>
        <v>103958784.424566</v>
      </c>
    </row>
    <row r="20" spans="1:6" ht="15.75">
      <c r="A20" s="45" t="s">
        <v>172</v>
      </c>
      <c r="B20" s="55">
        <v>21855115</v>
      </c>
      <c r="C20" s="55">
        <v>21855115</v>
      </c>
      <c r="D20" s="46">
        <f t="shared" si="0"/>
        <v>21855333.55115</v>
      </c>
      <c r="E20" s="47">
        <f t="shared" si="1"/>
        <v>21857519.062650003</v>
      </c>
      <c r="F20" s="48">
        <f t="shared" si="2"/>
        <v>21857781.32403</v>
      </c>
    </row>
    <row r="21" spans="1:6" ht="15.75">
      <c r="A21" s="45" t="s">
        <v>89</v>
      </c>
      <c r="B21" s="55">
        <v>82090988</v>
      </c>
      <c r="C21" s="55">
        <v>88025049</v>
      </c>
      <c r="D21" s="46">
        <f t="shared" si="0"/>
        <v>82091808.90988001</v>
      </c>
      <c r="E21" s="47">
        <f t="shared" si="1"/>
        <v>82100018.00868</v>
      </c>
      <c r="F21" s="48">
        <f t="shared" si="2"/>
        <v>82101003.100536</v>
      </c>
    </row>
    <row r="22" spans="1:6" ht="16.5" thickBot="1">
      <c r="A22" s="45" t="s">
        <v>143</v>
      </c>
      <c r="B22" s="55">
        <v>0</v>
      </c>
      <c r="C22" s="55">
        <v>7908722</v>
      </c>
      <c r="D22" s="46">
        <f t="shared" si="0"/>
        <v>0</v>
      </c>
      <c r="E22" s="47">
        <f t="shared" si="1"/>
        <v>0</v>
      </c>
      <c r="F22" s="48">
        <f t="shared" si="2"/>
        <v>0</v>
      </c>
    </row>
    <row r="23" spans="1:6" ht="18.75" customHeight="1" thickBot="1">
      <c r="A23" s="58" t="s">
        <v>150</v>
      </c>
      <c r="B23" s="54">
        <f>SUM(B20:B22)</f>
        <v>103946103</v>
      </c>
      <c r="C23" s="54">
        <f>SUM(C20:C22)</f>
        <v>117788886</v>
      </c>
      <c r="D23" s="88">
        <f t="shared" si="0"/>
        <v>103947142.46103</v>
      </c>
      <c r="E23" s="89">
        <f t="shared" si="1"/>
        <v>103957537.07133001</v>
      </c>
      <c r="F23" s="90">
        <f t="shared" si="2"/>
        <v>103958784.424566</v>
      </c>
    </row>
    <row r="24" spans="1:6" ht="24.75" customHeight="1" thickBot="1">
      <c r="A24" s="60" t="s">
        <v>151</v>
      </c>
      <c r="B24" s="54">
        <f>B8+B19</f>
        <v>383189166</v>
      </c>
      <c r="C24" s="54">
        <f>C8+C19</f>
        <v>390684665</v>
      </c>
      <c r="D24" s="88">
        <f t="shared" si="0"/>
        <v>383192997.89166003</v>
      </c>
      <c r="E24" s="89">
        <f t="shared" si="1"/>
        <v>383231316.80826</v>
      </c>
      <c r="F24" s="90">
        <f t="shared" si="2"/>
        <v>383235915.07825196</v>
      </c>
    </row>
    <row r="25" spans="1:6" ht="23.25" customHeight="1" thickBot="1">
      <c r="A25" s="60" t="s">
        <v>152</v>
      </c>
      <c r="B25" s="54">
        <f>B16+B23</f>
        <v>383189166</v>
      </c>
      <c r="C25" s="54">
        <f>C16+C23</f>
        <v>390684665</v>
      </c>
      <c r="D25" s="88">
        <f t="shared" si="0"/>
        <v>383192997.89166003</v>
      </c>
      <c r="E25" s="89">
        <f t="shared" si="1"/>
        <v>383231316.80826</v>
      </c>
      <c r="F25" s="90">
        <f t="shared" si="2"/>
        <v>383235915.07825196</v>
      </c>
    </row>
    <row r="26" ht="15">
      <c r="A26" s="59"/>
    </row>
  </sheetData>
  <sheetProtection/>
  <mergeCells count="1">
    <mergeCell ref="A1:F1"/>
  </mergeCells>
  <printOptions/>
  <pageMargins left="0.2755905511811024" right="0.1968503937007874" top="0.4724409448818898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H40"/>
  <sheetViews>
    <sheetView view="pageBreakPreview" zoomScaleNormal="90" zoomScaleSheetLayoutView="100" zoomScalePageLayoutView="0" workbookViewId="0" topLeftCell="A16">
      <selection activeCell="G39" sqref="G39"/>
    </sheetView>
  </sheetViews>
  <sheetFormatPr defaultColWidth="9.140625" defaultRowHeight="15"/>
  <cols>
    <col min="1" max="1" width="10.421875" style="7" customWidth="1"/>
    <col min="2" max="2" width="10.140625" style="2" customWidth="1"/>
    <col min="3" max="3" width="9.140625" style="2" customWidth="1"/>
    <col min="4" max="4" width="7.57421875" style="2" customWidth="1"/>
    <col min="5" max="5" width="9.140625" style="2" customWidth="1"/>
    <col min="6" max="6" width="6.28125" style="2" customWidth="1"/>
    <col min="7" max="7" width="21.421875" style="2" customWidth="1"/>
    <col min="8" max="8" width="13.7109375" style="2" customWidth="1"/>
    <col min="9" max="9" width="14.57421875" style="2" customWidth="1"/>
    <col min="10" max="10" width="23.28125" style="2" bestFit="1" customWidth="1"/>
    <col min="11" max="11" width="9.140625" style="2" customWidth="1"/>
    <col min="12" max="12" width="6.00390625" style="2" customWidth="1"/>
    <col min="13" max="13" width="18.7109375" style="2" bestFit="1" customWidth="1"/>
    <col min="14" max="14" width="5.140625" style="2" customWidth="1"/>
    <col min="15" max="15" width="9.140625" style="2" customWidth="1"/>
    <col min="16" max="16" width="18.7109375" style="2" bestFit="1" customWidth="1"/>
    <col min="17" max="17" width="9.140625" style="2" customWidth="1"/>
    <col min="18" max="18" width="6.140625" style="2" customWidth="1"/>
    <col min="19" max="19" width="15.28125" style="2" bestFit="1" customWidth="1"/>
    <col min="20" max="20" width="5.57421875" style="2" customWidth="1"/>
    <col min="21" max="21" width="9.140625" style="2" customWidth="1"/>
    <col min="22" max="22" width="6.8515625" style="2" customWidth="1"/>
    <col min="23" max="23" width="9.140625" style="2" customWidth="1"/>
    <col min="24" max="24" width="4.421875" style="2" customWidth="1"/>
    <col min="25" max="25" width="9.140625" style="2" customWidth="1"/>
    <col min="26" max="26" width="6.00390625" style="2" customWidth="1"/>
    <col min="27" max="27" width="9.140625" style="2" customWidth="1"/>
    <col min="28" max="28" width="6.421875" style="2" customWidth="1"/>
    <col min="29" max="29" width="9.140625" style="2" customWidth="1"/>
    <col min="30" max="30" width="6.28125" style="2" customWidth="1"/>
    <col min="31" max="16384" width="9.140625" style="2" customWidth="1"/>
  </cols>
  <sheetData>
    <row r="1" spans="1:34" s="6" customFormat="1" ht="15.75" customHeight="1">
      <c r="A1" s="394"/>
      <c r="B1" s="544" t="s">
        <v>387</v>
      </c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5"/>
      <c r="N1" s="545"/>
      <c r="O1" s="546" t="s">
        <v>212</v>
      </c>
      <c r="P1" s="546"/>
      <c r="Q1" s="546"/>
      <c r="R1" s="395"/>
      <c r="S1" s="396"/>
      <c r="T1" s="64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</row>
    <row r="2" spans="1:34" ht="15" customHeight="1">
      <c r="A2" s="397" t="s">
        <v>174</v>
      </c>
      <c r="B2" s="547" t="s">
        <v>15</v>
      </c>
      <c r="C2" s="548"/>
      <c r="D2" s="548"/>
      <c r="E2" s="547" t="s">
        <v>356</v>
      </c>
      <c r="F2" s="547"/>
      <c r="G2" s="397" t="s">
        <v>357</v>
      </c>
      <c r="H2" s="547" t="s">
        <v>358</v>
      </c>
      <c r="I2" s="547"/>
      <c r="J2" s="397" t="s">
        <v>359</v>
      </c>
      <c r="K2" s="547" t="s">
        <v>360</v>
      </c>
      <c r="L2" s="547"/>
      <c r="M2" s="397" t="s">
        <v>361</v>
      </c>
      <c r="N2" s="547" t="s">
        <v>362</v>
      </c>
      <c r="O2" s="547"/>
      <c r="P2" s="397" t="s">
        <v>363</v>
      </c>
      <c r="Q2" s="547" t="s">
        <v>79</v>
      </c>
      <c r="R2" s="547"/>
      <c r="S2" s="397" t="s">
        <v>364</v>
      </c>
      <c r="T2" s="398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</row>
    <row r="3" spans="1:34" s="219" customFormat="1" ht="15" customHeight="1">
      <c r="A3" s="555" t="s">
        <v>138</v>
      </c>
      <c r="B3" s="555"/>
      <c r="C3" s="555"/>
      <c r="D3" s="555"/>
      <c r="E3" s="549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1"/>
      <c r="T3" s="65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</row>
    <row r="4" spans="1:34" ht="31.5" customHeight="1">
      <c r="A4" s="265" t="s">
        <v>31</v>
      </c>
      <c r="B4" s="542" t="s">
        <v>91</v>
      </c>
      <c r="C4" s="542"/>
      <c r="D4" s="542"/>
      <c r="E4" s="534">
        <v>44017527</v>
      </c>
      <c r="F4" s="534"/>
      <c r="G4" s="399">
        <v>44017527</v>
      </c>
      <c r="H4" s="534">
        <v>44017527</v>
      </c>
      <c r="I4" s="534"/>
      <c r="J4" s="399">
        <v>44017527</v>
      </c>
      <c r="K4" s="534">
        <v>44017525</v>
      </c>
      <c r="L4" s="534"/>
      <c r="M4" s="399">
        <v>44017525</v>
      </c>
      <c r="N4" s="534">
        <v>44017524</v>
      </c>
      <c r="O4" s="534"/>
      <c r="P4" s="399">
        <v>44017524</v>
      </c>
      <c r="Q4" s="534">
        <f aca="true" t="shared" si="0" ref="Q4:Q11">E4+H4+K4+N4</f>
        <v>176070103</v>
      </c>
      <c r="R4" s="534"/>
      <c r="S4" s="403">
        <f>G4+J4+M4+P4</f>
        <v>176070103</v>
      </c>
      <c r="T4" s="65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</row>
    <row r="5" spans="1:34" ht="31.5" customHeight="1">
      <c r="A5" s="265" t="s">
        <v>277</v>
      </c>
      <c r="B5" s="552" t="s">
        <v>276</v>
      </c>
      <c r="C5" s="553"/>
      <c r="D5" s="554"/>
      <c r="E5" s="534">
        <v>12417735</v>
      </c>
      <c r="F5" s="534"/>
      <c r="G5" s="399">
        <v>12417735</v>
      </c>
      <c r="H5" s="534">
        <v>12417734</v>
      </c>
      <c r="I5" s="534"/>
      <c r="J5" s="399">
        <v>12417734</v>
      </c>
      <c r="K5" s="534">
        <v>12417732</v>
      </c>
      <c r="L5" s="534"/>
      <c r="M5" s="399">
        <v>12417732</v>
      </c>
      <c r="N5" s="534">
        <v>12417732</v>
      </c>
      <c r="O5" s="534"/>
      <c r="P5" s="399">
        <v>19913231</v>
      </c>
      <c r="Q5" s="534">
        <f t="shared" si="0"/>
        <v>49670933</v>
      </c>
      <c r="R5" s="534"/>
      <c r="S5" s="403">
        <f aca="true" t="shared" si="1" ref="S5:S11">G5+J5+M5+P5</f>
        <v>57166432</v>
      </c>
      <c r="T5" s="65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</row>
    <row r="6" spans="1:34" ht="28.5" customHeight="1">
      <c r="A6" s="265" t="s">
        <v>38</v>
      </c>
      <c r="B6" s="543" t="s">
        <v>93</v>
      </c>
      <c r="C6" s="543"/>
      <c r="D6" s="543"/>
      <c r="E6" s="534">
        <v>38630000</v>
      </c>
      <c r="F6" s="534"/>
      <c r="G6" s="399">
        <v>38630000</v>
      </c>
      <c r="H6" s="534">
        <v>0</v>
      </c>
      <c r="I6" s="534"/>
      <c r="J6" s="399">
        <v>0</v>
      </c>
      <c r="K6" s="534">
        <v>38630000</v>
      </c>
      <c r="L6" s="534"/>
      <c r="M6" s="399">
        <v>38630000</v>
      </c>
      <c r="N6" s="534">
        <v>0</v>
      </c>
      <c r="O6" s="534"/>
      <c r="P6" s="399">
        <v>0</v>
      </c>
      <c r="Q6" s="534">
        <f t="shared" si="0"/>
        <v>77260000</v>
      </c>
      <c r="R6" s="534"/>
      <c r="S6" s="403">
        <f t="shared" si="1"/>
        <v>77260000</v>
      </c>
      <c r="T6" s="65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</row>
    <row r="7" spans="1:34" ht="28.5" customHeight="1">
      <c r="A7" s="265" t="s">
        <v>41</v>
      </c>
      <c r="B7" s="543" t="s">
        <v>169</v>
      </c>
      <c r="C7" s="543"/>
      <c r="D7" s="543"/>
      <c r="E7" s="534">
        <v>4845000</v>
      </c>
      <c r="F7" s="534"/>
      <c r="G7" s="399">
        <v>4845000</v>
      </c>
      <c r="H7" s="534">
        <v>4845000</v>
      </c>
      <c r="I7" s="534"/>
      <c r="J7" s="399">
        <v>4845000</v>
      </c>
      <c r="K7" s="534">
        <v>4845000</v>
      </c>
      <c r="L7" s="534"/>
      <c r="M7" s="399">
        <v>4845000</v>
      </c>
      <c r="N7" s="534">
        <v>4845000</v>
      </c>
      <c r="O7" s="534"/>
      <c r="P7" s="399">
        <v>4845000</v>
      </c>
      <c r="Q7" s="534">
        <f t="shared" si="0"/>
        <v>19380000</v>
      </c>
      <c r="R7" s="534"/>
      <c r="S7" s="403">
        <f t="shared" si="1"/>
        <v>19380000</v>
      </c>
      <c r="T7" s="65"/>
      <c r="U7" s="393"/>
      <c r="V7" s="393"/>
      <c r="W7" s="393"/>
      <c r="X7" s="393"/>
      <c r="Y7" s="393"/>
      <c r="Z7" s="393"/>
      <c r="AA7" s="393"/>
      <c r="AB7" s="393"/>
      <c r="AC7" s="393"/>
      <c r="AD7" s="393"/>
      <c r="AE7" s="393"/>
      <c r="AF7" s="393"/>
      <c r="AG7" s="393"/>
      <c r="AH7" s="393"/>
    </row>
    <row r="8" spans="1:34" ht="15" customHeight="1">
      <c r="A8" s="265" t="s">
        <v>365</v>
      </c>
      <c r="B8" s="543" t="s">
        <v>219</v>
      </c>
      <c r="C8" s="543"/>
      <c r="D8" s="543"/>
      <c r="E8" s="534">
        <v>0</v>
      </c>
      <c r="F8" s="534"/>
      <c r="G8" s="399">
        <v>0</v>
      </c>
      <c r="H8" s="534">
        <v>0</v>
      </c>
      <c r="I8" s="534"/>
      <c r="J8" s="399">
        <v>0</v>
      </c>
      <c r="K8" s="534">
        <v>0</v>
      </c>
      <c r="L8" s="534"/>
      <c r="M8" s="399">
        <v>0</v>
      </c>
      <c r="N8" s="534">
        <v>0</v>
      </c>
      <c r="O8" s="534"/>
      <c r="P8" s="399">
        <v>0</v>
      </c>
      <c r="Q8" s="534">
        <f t="shared" si="0"/>
        <v>0</v>
      </c>
      <c r="R8" s="534"/>
      <c r="S8" s="403">
        <f t="shared" si="1"/>
        <v>0</v>
      </c>
      <c r="T8" s="65"/>
      <c r="U8" s="393"/>
      <c r="V8" s="393"/>
      <c r="W8" s="393"/>
      <c r="X8" s="393"/>
      <c r="Y8" s="393"/>
      <c r="Z8" s="393"/>
      <c r="AA8" s="393"/>
      <c r="AB8" s="393"/>
      <c r="AC8" s="393"/>
      <c r="AD8" s="393"/>
      <c r="AE8" s="393"/>
      <c r="AF8" s="393"/>
      <c r="AG8" s="393"/>
      <c r="AH8" s="393"/>
    </row>
    <row r="9" spans="1:34" ht="28.5" customHeight="1">
      <c r="A9" s="265" t="s">
        <v>312</v>
      </c>
      <c r="B9" s="542" t="s">
        <v>190</v>
      </c>
      <c r="C9" s="542"/>
      <c r="D9" s="542"/>
      <c r="E9" s="534">
        <v>0</v>
      </c>
      <c r="F9" s="534"/>
      <c r="G9" s="399">
        <v>0</v>
      </c>
      <c r="H9" s="534">
        <v>0</v>
      </c>
      <c r="I9" s="534"/>
      <c r="J9" s="399">
        <v>0</v>
      </c>
      <c r="K9" s="534">
        <v>0</v>
      </c>
      <c r="L9" s="534"/>
      <c r="M9" s="399">
        <v>0</v>
      </c>
      <c r="N9" s="534">
        <v>0</v>
      </c>
      <c r="O9" s="534"/>
      <c r="P9" s="399">
        <v>0</v>
      </c>
      <c r="Q9" s="534">
        <f t="shared" si="0"/>
        <v>0</v>
      </c>
      <c r="R9" s="534"/>
      <c r="S9" s="403">
        <f t="shared" si="1"/>
        <v>0</v>
      </c>
      <c r="T9" s="65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3"/>
    </row>
    <row r="10" spans="1:34" ht="30" customHeight="1">
      <c r="A10" s="265" t="s">
        <v>366</v>
      </c>
      <c r="B10" s="542" t="s">
        <v>367</v>
      </c>
      <c r="C10" s="542"/>
      <c r="D10" s="542"/>
      <c r="E10" s="534">
        <v>0</v>
      </c>
      <c r="F10" s="534"/>
      <c r="G10" s="399">
        <v>0</v>
      </c>
      <c r="H10" s="549">
        <v>0</v>
      </c>
      <c r="I10" s="551"/>
      <c r="J10" s="399">
        <v>0</v>
      </c>
      <c r="K10" s="534">
        <v>0</v>
      </c>
      <c r="L10" s="534"/>
      <c r="M10" s="399">
        <v>0</v>
      </c>
      <c r="N10" s="534">
        <v>0</v>
      </c>
      <c r="O10" s="534"/>
      <c r="P10" s="399">
        <v>0</v>
      </c>
      <c r="Q10" s="534">
        <f t="shared" si="0"/>
        <v>0</v>
      </c>
      <c r="R10" s="534"/>
      <c r="S10" s="403">
        <f t="shared" si="1"/>
        <v>0</v>
      </c>
      <c r="T10" s="65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393"/>
      <c r="AH10" s="393"/>
    </row>
    <row r="11" spans="1:34" ht="18" customHeight="1">
      <c r="A11" s="265" t="s">
        <v>43</v>
      </c>
      <c r="B11" s="543" t="s">
        <v>175</v>
      </c>
      <c r="C11" s="543"/>
      <c r="D11" s="543"/>
      <c r="E11" s="534">
        <v>15202034</v>
      </c>
      <c r="F11" s="534"/>
      <c r="G11" s="399">
        <v>15202034</v>
      </c>
      <c r="H11" s="534">
        <v>15202032</v>
      </c>
      <c r="I11" s="534"/>
      <c r="J11" s="399">
        <v>15202032</v>
      </c>
      <c r="K11" s="534">
        <v>15202032</v>
      </c>
      <c r="L11" s="534"/>
      <c r="M11" s="399">
        <v>15202032</v>
      </c>
      <c r="N11" s="534">
        <v>15202032</v>
      </c>
      <c r="O11" s="534"/>
      <c r="P11" s="399">
        <v>15202032</v>
      </c>
      <c r="Q11" s="534">
        <f t="shared" si="0"/>
        <v>60808130</v>
      </c>
      <c r="R11" s="534"/>
      <c r="S11" s="403">
        <f t="shared" si="1"/>
        <v>60808130</v>
      </c>
      <c r="T11" s="65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3"/>
    </row>
    <row r="12" spans="1:34" ht="15" customHeight="1">
      <c r="A12" s="540" t="s">
        <v>176</v>
      </c>
      <c r="B12" s="540"/>
      <c r="C12" s="540"/>
      <c r="D12" s="540"/>
      <c r="E12" s="541">
        <f>SUM(E4:F11)</f>
        <v>115112296</v>
      </c>
      <c r="F12" s="541"/>
      <c r="G12" s="400">
        <f>SUM(G4:G11)</f>
        <v>115112296</v>
      </c>
      <c r="H12" s="541">
        <f>SUM(H4:I11)</f>
        <v>76482293</v>
      </c>
      <c r="I12" s="541"/>
      <c r="J12" s="400">
        <f>SUM(J4:J11)</f>
        <v>76482293</v>
      </c>
      <c r="K12" s="541">
        <f>SUM(K4:L11)</f>
        <v>115112289</v>
      </c>
      <c r="L12" s="541"/>
      <c r="M12" s="400">
        <f>SUM(M4:M11)</f>
        <v>115112289</v>
      </c>
      <c r="N12" s="541">
        <f>SUM(N4:O11)</f>
        <v>76482288</v>
      </c>
      <c r="O12" s="541"/>
      <c r="P12" s="400">
        <f>SUM(P4:P11)</f>
        <v>83977787</v>
      </c>
      <c r="Q12" s="541">
        <f>SUM(Q4:R11)</f>
        <v>383189166</v>
      </c>
      <c r="R12" s="541"/>
      <c r="S12" s="414">
        <f>SUM(S4:S11)</f>
        <v>390684665</v>
      </c>
      <c r="T12" s="65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</row>
    <row r="13" spans="1:34" ht="15" customHeight="1">
      <c r="A13" s="555" t="s">
        <v>139</v>
      </c>
      <c r="B13" s="555"/>
      <c r="C13" s="555"/>
      <c r="D13" s="555"/>
      <c r="E13" s="549"/>
      <c r="F13" s="550"/>
      <c r="G13" s="550"/>
      <c r="H13" s="550"/>
      <c r="I13" s="550"/>
      <c r="J13" s="550"/>
      <c r="K13" s="550"/>
      <c r="L13" s="550"/>
      <c r="M13" s="550"/>
      <c r="N13" s="550"/>
      <c r="O13" s="550"/>
      <c r="P13" s="550"/>
      <c r="Q13" s="550"/>
      <c r="R13" s="550"/>
      <c r="S13" s="551"/>
      <c r="T13" s="65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3"/>
    </row>
    <row r="14" spans="1:34" ht="27" customHeight="1">
      <c r="A14" s="265" t="s">
        <v>49</v>
      </c>
      <c r="B14" s="543" t="s">
        <v>82</v>
      </c>
      <c r="C14" s="543"/>
      <c r="D14" s="543"/>
      <c r="E14" s="534">
        <v>8239065</v>
      </c>
      <c r="F14" s="534"/>
      <c r="G14" s="399">
        <v>10425025</v>
      </c>
      <c r="H14" s="534">
        <v>8239065</v>
      </c>
      <c r="I14" s="534"/>
      <c r="J14" s="399">
        <v>10425025</v>
      </c>
      <c r="K14" s="534">
        <v>8239065</v>
      </c>
      <c r="L14" s="534"/>
      <c r="M14" s="399">
        <v>10425025</v>
      </c>
      <c r="N14" s="534">
        <v>8239063</v>
      </c>
      <c r="O14" s="534"/>
      <c r="P14" s="399">
        <v>10425025</v>
      </c>
      <c r="Q14" s="534">
        <f aca="true" t="shared" si="2" ref="Q14:Q22">E14+H14+K14+N14</f>
        <v>32956258</v>
      </c>
      <c r="R14" s="534"/>
      <c r="S14" s="403">
        <f aca="true" t="shared" si="3" ref="S14:S22">G14+J14+M14+P14</f>
        <v>41700100</v>
      </c>
      <c r="T14" s="65"/>
      <c r="U14" s="393"/>
      <c r="V14" s="393"/>
      <c r="W14" s="393"/>
      <c r="X14" s="39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</row>
    <row r="15" spans="1:34" ht="15" customHeight="1">
      <c r="A15" s="265" t="s">
        <v>51</v>
      </c>
      <c r="B15" s="542" t="s">
        <v>50</v>
      </c>
      <c r="C15" s="542"/>
      <c r="D15" s="542"/>
      <c r="E15" s="534">
        <v>1602681</v>
      </c>
      <c r="F15" s="534"/>
      <c r="G15" s="399">
        <v>2250000</v>
      </c>
      <c r="H15" s="534">
        <v>1602681</v>
      </c>
      <c r="I15" s="534"/>
      <c r="J15" s="399">
        <v>2250000</v>
      </c>
      <c r="K15" s="534">
        <v>1602681</v>
      </c>
      <c r="L15" s="534"/>
      <c r="M15" s="399">
        <v>2250000</v>
      </c>
      <c r="N15" s="534">
        <v>1602678</v>
      </c>
      <c r="O15" s="534"/>
      <c r="P15" s="399">
        <v>2250000</v>
      </c>
      <c r="Q15" s="534">
        <f t="shared" si="2"/>
        <v>6410721</v>
      </c>
      <c r="R15" s="534"/>
      <c r="S15" s="403">
        <f t="shared" si="3"/>
        <v>9000000</v>
      </c>
      <c r="T15" s="65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</row>
    <row r="16" spans="1:34" ht="15" customHeight="1">
      <c r="A16" s="265" t="s">
        <v>57</v>
      </c>
      <c r="B16" s="543" t="s">
        <v>86</v>
      </c>
      <c r="C16" s="543"/>
      <c r="D16" s="543"/>
      <c r="E16" s="534">
        <v>23549313</v>
      </c>
      <c r="F16" s="534"/>
      <c r="G16" s="399">
        <v>24847222</v>
      </c>
      <c r="H16" s="534">
        <v>23549313</v>
      </c>
      <c r="I16" s="534"/>
      <c r="J16" s="399">
        <v>24847221</v>
      </c>
      <c r="K16" s="534">
        <v>23549313</v>
      </c>
      <c r="L16" s="534"/>
      <c r="M16" s="399">
        <v>24847222</v>
      </c>
      <c r="N16" s="534">
        <v>23549311</v>
      </c>
      <c r="O16" s="534"/>
      <c r="P16" s="399">
        <v>24847222</v>
      </c>
      <c r="Q16" s="534">
        <f t="shared" si="2"/>
        <v>94197250</v>
      </c>
      <c r="R16" s="534"/>
      <c r="S16" s="403">
        <f t="shared" si="3"/>
        <v>99388887</v>
      </c>
      <c r="T16" s="65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3"/>
      <c r="AF16" s="393"/>
      <c r="AG16" s="393"/>
      <c r="AH16" s="393"/>
    </row>
    <row r="17" spans="1:34" ht="15" customHeight="1">
      <c r="A17" s="265" t="s">
        <v>58</v>
      </c>
      <c r="B17" s="543" t="s">
        <v>87</v>
      </c>
      <c r="C17" s="543"/>
      <c r="D17" s="543"/>
      <c r="E17" s="534">
        <v>772752</v>
      </c>
      <c r="F17" s="534"/>
      <c r="G17" s="399">
        <v>772752</v>
      </c>
      <c r="H17" s="534">
        <v>772750</v>
      </c>
      <c r="I17" s="534"/>
      <c r="J17" s="399">
        <v>772750</v>
      </c>
      <c r="K17" s="534">
        <v>772749</v>
      </c>
      <c r="L17" s="534"/>
      <c r="M17" s="399">
        <v>772749</v>
      </c>
      <c r="N17" s="534">
        <v>772749</v>
      </c>
      <c r="O17" s="534"/>
      <c r="P17" s="399">
        <v>772749</v>
      </c>
      <c r="Q17" s="534">
        <f t="shared" si="2"/>
        <v>3091000</v>
      </c>
      <c r="R17" s="534"/>
      <c r="S17" s="403">
        <f t="shared" si="3"/>
        <v>3091000</v>
      </c>
      <c r="T17" s="65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3"/>
    </row>
    <row r="18" spans="1:34" ht="15" customHeight="1">
      <c r="A18" s="265" t="s">
        <v>69</v>
      </c>
      <c r="B18" s="542" t="s">
        <v>235</v>
      </c>
      <c r="C18" s="542"/>
      <c r="D18" s="542"/>
      <c r="E18" s="534">
        <v>18532119</v>
      </c>
      <c r="F18" s="534"/>
      <c r="G18" s="399">
        <v>12749600</v>
      </c>
      <c r="H18" s="534">
        <v>18532119</v>
      </c>
      <c r="I18" s="534"/>
      <c r="J18" s="399">
        <v>12749559</v>
      </c>
      <c r="K18" s="534">
        <v>18532119</v>
      </c>
      <c r="L18" s="534"/>
      <c r="M18" s="399">
        <v>12749600</v>
      </c>
      <c r="N18" s="534">
        <v>18532118</v>
      </c>
      <c r="O18" s="534"/>
      <c r="P18" s="399">
        <v>12749599</v>
      </c>
      <c r="Q18" s="534">
        <f t="shared" si="2"/>
        <v>74128475</v>
      </c>
      <c r="R18" s="534"/>
      <c r="S18" s="403">
        <f t="shared" si="3"/>
        <v>50998358</v>
      </c>
      <c r="T18" s="65"/>
      <c r="U18" s="393"/>
      <c r="V18" s="393"/>
      <c r="W18" s="393"/>
      <c r="X18" s="393"/>
      <c r="Y18" s="393"/>
      <c r="Z18" s="393"/>
      <c r="AA18" s="393"/>
      <c r="AB18" s="393"/>
      <c r="AC18" s="393"/>
      <c r="AD18" s="393"/>
      <c r="AE18" s="393"/>
      <c r="AF18" s="393"/>
      <c r="AG18" s="393"/>
      <c r="AH18" s="393"/>
    </row>
    <row r="19" spans="1:34" ht="15" customHeight="1">
      <c r="A19" s="265" t="s">
        <v>71</v>
      </c>
      <c r="B19" s="543" t="s">
        <v>89</v>
      </c>
      <c r="C19" s="543"/>
      <c r="D19" s="543"/>
      <c r="E19" s="534">
        <v>0</v>
      </c>
      <c r="F19" s="534"/>
      <c r="G19" s="399">
        <v>0</v>
      </c>
      <c r="H19" s="534">
        <v>41045494</v>
      </c>
      <c r="I19" s="534"/>
      <c r="J19" s="399">
        <v>44012525</v>
      </c>
      <c r="K19" s="534">
        <v>41045494</v>
      </c>
      <c r="L19" s="534"/>
      <c r="M19" s="399">
        <v>44012524</v>
      </c>
      <c r="N19" s="534">
        <v>0</v>
      </c>
      <c r="O19" s="534"/>
      <c r="P19" s="399">
        <v>0</v>
      </c>
      <c r="Q19" s="534">
        <f t="shared" si="2"/>
        <v>82090988</v>
      </c>
      <c r="R19" s="534"/>
      <c r="S19" s="403">
        <f t="shared" si="3"/>
        <v>88025049</v>
      </c>
      <c r="T19" s="65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3"/>
    </row>
    <row r="20" spans="1:34" ht="15" customHeight="1">
      <c r="A20" s="265" t="s">
        <v>333</v>
      </c>
      <c r="B20" s="543" t="s">
        <v>143</v>
      </c>
      <c r="C20" s="543"/>
      <c r="D20" s="543"/>
      <c r="E20" s="534">
        <v>0</v>
      </c>
      <c r="F20" s="534"/>
      <c r="G20" s="399">
        <v>0</v>
      </c>
      <c r="H20" s="534">
        <v>0</v>
      </c>
      <c r="I20" s="534"/>
      <c r="J20" s="399">
        <v>3954361</v>
      </c>
      <c r="K20" s="534">
        <v>0</v>
      </c>
      <c r="L20" s="534"/>
      <c r="M20" s="399">
        <v>3954361</v>
      </c>
      <c r="N20" s="534">
        <v>0</v>
      </c>
      <c r="O20" s="534"/>
      <c r="P20" s="399">
        <v>0</v>
      </c>
      <c r="Q20" s="534">
        <f t="shared" si="2"/>
        <v>0</v>
      </c>
      <c r="R20" s="534"/>
      <c r="S20" s="403">
        <f t="shared" si="3"/>
        <v>7908722</v>
      </c>
      <c r="T20" s="65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3"/>
      <c r="AH20" s="393"/>
    </row>
    <row r="21" spans="1:34" ht="29.25" customHeight="1">
      <c r="A21" s="265" t="s">
        <v>368</v>
      </c>
      <c r="B21" s="542" t="s">
        <v>369</v>
      </c>
      <c r="C21" s="542"/>
      <c r="D21" s="542"/>
      <c r="E21" s="534">
        <v>0</v>
      </c>
      <c r="F21" s="534"/>
      <c r="G21" s="399">
        <v>0</v>
      </c>
      <c r="H21" s="534">
        <v>0</v>
      </c>
      <c r="I21" s="534"/>
      <c r="J21" s="399">
        <v>0</v>
      </c>
      <c r="K21" s="534">
        <v>0</v>
      </c>
      <c r="L21" s="534"/>
      <c r="M21" s="399">
        <v>0</v>
      </c>
      <c r="N21" s="534">
        <v>0</v>
      </c>
      <c r="O21" s="534"/>
      <c r="P21" s="399">
        <v>0</v>
      </c>
      <c r="Q21" s="534">
        <f t="shared" si="2"/>
        <v>0</v>
      </c>
      <c r="R21" s="534"/>
      <c r="S21" s="403">
        <f t="shared" si="3"/>
        <v>0</v>
      </c>
      <c r="T21" s="65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3"/>
      <c r="AF21" s="393"/>
      <c r="AG21" s="393"/>
      <c r="AH21" s="393"/>
    </row>
    <row r="22" spans="1:34" ht="15" customHeight="1">
      <c r="A22" s="265" t="s">
        <v>74</v>
      </c>
      <c r="B22" s="543" t="s">
        <v>177</v>
      </c>
      <c r="C22" s="543"/>
      <c r="D22" s="543"/>
      <c r="E22" s="534">
        <v>22578620</v>
      </c>
      <c r="F22" s="534"/>
      <c r="G22" s="399">
        <v>22643127</v>
      </c>
      <c r="H22" s="534">
        <v>22578618</v>
      </c>
      <c r="I22" s="534"/>
      <c r="J22" s="399">
        <v>22643127</v>
      </c>
      <c r="K22" s="534">
        <v>22578618</v>
      </c>
      <c r="L22" s="534"/>
      <c r="M22" s="399">
        <v>22643127</v>
      </c>
      <c r="N22" s="534">
        <v>22578618</v>
      </c>
      <c r="O22" s="534"/>
      <c r="P22" s="399">
        <v>22643128</v>
      </c>
      <c r="Q22" s="534">
        <f t="shared" si="2"/>
        <v>90314474</v>
      </c>
      <c r="R22" s="534"/>
      <c r="S22" s="403">
        <f t="shared" si="3"/>
        <v>90572509</v>
      </c>
      <c r="T22" s="65"/>
      <c r="U22" s="393"/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93"/>
      <c r="AH22" s="393"/>
    </row>
    <row r="23" spans="1:34" ht="17.25" customHeight="1">
      <c r="A23" s="540" t="s">
        <v>178</v>
      </c>
      <c r="B23" s="540"/>
      <c r="C23" s="540"/>
      <c r="D23" s="540"/>
      <c r="E23" s="541">
        <f>SUM(E14:F22)</f>
        <v>75274550</v>
      </c>
      <c r="F23" s="541"/>
      <c r="G23" s="400">
        <f>SUM(G14:G22)</f>
        <v>73687726</v>
      </c>
      <c r="H23" s="541">
        <f>SUM(H14:I22)</f>
        <v>116320040</v>
      </c>
      <c r="I23" s="541"/>
      <c r="J23" s="400">
        <f>SUM(J14:J22)</f>
        <v>121654568</v>
      </c>
      <c r="K23" s="541">
        <f>SUM(K14:L22)</f>
        <v>116320039</v>
      </c>
      <c r="L23" s="541"/>
      <c r="M23" s="400">
        <f>SUM(M14:M22)</f>
        <v>121654608</v>
      </c>
      <c r="N23" s="541">
        <f>SUM(N14:O22)</f>
        <v>75274537</v>
      </c>
      <c r="O23" s="541"/>
      <c r="P23" s="400">
        <f>SUM(P14:P22)</f>
        <v>73687723</v>
      </c>
      <c r="Q23" s="541">
        <f>SUM(Q14:R22)</f>
        <v>383189166</v>
      </c>
      <c r="R23" s="541"/>
      <c r="S23" s="414">
        <f>SUM(S14:S22)</f>
        <v>390684625</v>
      </c>
      <c r="T23" s="65"/>
      <c r="U23" s="393"/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  <c r="AF23" s="393"/>
      <c r="AG23" s="393"/>
      <c r="AH23" s="393"/>
    </row>
    <row r="24" spans="1:34" ht="28.5" customHeight="1">
      <c r="A24" s="66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401"/>
      <c r="T24" s="65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</row>
    <row r="25" spans="1:34" ht="15" customHeight="1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5"/>
      <c r="O25" s="65"/>
      <c r="P25" s="65"/>
      <c r="Q25" s="65"/>
      <c r="R25" s="65"/>
      <c r="S25" s="65"/>
      <c r="T25" s="65"/>
      <c r="U25" s="393"/>
      <c r="V25" s="393"/>
      <c r="W25" s="393"/>
      <c r="X25" s="393"/>
      <c r="Y25" s="393"/>
      <c r="Z25" s="393"/>
      <c r="AA25" s="393"/>
      <c r="AB25" s="393"/>
      <c r="AC25" s="393"/>
      <c r="AD25" s="393"/>
      <c r="AE25" s="393"/>
      <c r="AF25" s="393"/>
      <c r="AG25" s="393"/>
      <c r="AH25" s="393"/>
    </row>
    <row r="26" spans="1:34" ht="29.25" customHeight="1">
      <c r="A26" s="556" t="s">
        <v>179</v>
      </c>
      <c r="B26" s="556" t="s">
        <v>180</v>
      </c>
      <c r="C26" s="537" t="s">
        <v>181</v>
      </c>
      <c r="D26" s="538"/>
      <c r="E26" s="538"/>
      <c r="F26" s="539"/>
      <c r="G26" s="324" t="s">
        <v>370</v>
      </c>
      <c r="H26" s="556" t="s">
        <v>25</v>
      </c>
      <c r="I26" s="501" t="s">
        <v>371</v>
      </c>
      <c r="J26" s="557"/>
      <c r="K26" s="69"/>
      <c r="L26" s="69"/>
      <c r="M26" s="69"/>
      <c r="N26" s="70"/>
      <c r="O26" s="65"/>
      <c r="P26" s="65"/>
      <c r="Q26" s="65"/>
      <c r="R26" s="65"/>
      <c r="S26" s="65"/>
      <c r="T26" s="65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3"/>
    </row>
    <row r="27" spans="1:34" ht="39" customHeight="1">
      <c r="A27" s="556"/>
      <c r="B27" s="556"/>
      <c r="C27" s="537" t="s">
        <v>136</v>
      </c>
      <c r="D27" s="538"/>
      <c r="E27" s="538"/>
      <c r="F27" s="539"/>
      <c r="G27" s="324" t="s">
        <v>136</v>
      </c>
      <c r="H27" s="556"/>
      <c r="I27" s="501"/>
      <c r="J27" s="557"/>
      <c r="K27" s="69"/>
      <c r="L27" s="69"/>
      <c r="M27" s="69"/>
      <c r="N27" s="70"/>
      <c r="O27" s="401"/>
      <c r="P27" s="65"/>
      <c r="Q27" s="65"/>
      <c r="R27" s="65"/>
      <c r="S27" s="65"/>
      <c r="T27" s="65"/>
      <c r="U27" s="393"/>
      <c r="V27" s="393"/>
      <c r="W27" s="393"/>
      <c r="X27" s="393"/>
      <c r="Y27" s="393"/>
      <c r="Z27" s="393"/>
      <c r="AA27" s="393"/>
      <c r="AB27" s="393"/>
      <c r="AC27" s="393"/>
      <c r="AD27" s="393"/>
      <c r="AE27" s="393"/>
      <c r="AF27" s="393"/>
      <c r="AG27" s="393"/>
      <c r="AH27" s="393"/>
    </row>
    <row r="28" spans="1:34" ht="15" customHeight="1">
      <c r="A28" s="265" t="s">
        <v>0</v>
      </c>
      <c r="B28" s="402">
        <v>43115</v>
      </c>
      <c r="C28" s="535">
        <v>7193050</v>
      </c>
      <c r="D28" s="536"/>
      <c r="E28" s="536"/>
      <c r="F28" s="536"/>
      <c r="G28" s="399">
        <v>7193050</v>
      </c>
      <c r="H28" s="403">
        <f>C28</f>
        <v>7193050</v>
      </c>
      <c r="I28" s="403">
        <v>7193050</v>
      </c>
      <c r="J28" s="411"/>
      <c r="K28" s="68"/>
      <c r="L28" s="68"/>
      <c r="M28" s="68"/>
      <c r="N28" s="65"/>
      <c r="O28" s="65"/>
      <c r="P28" s="65"/>
      <c r="Q28" s="65"/>
      <c r="R28" s="65"/>
      <c r="S28" s="65"/>
      <c r="U28" s="393"/>
      <c r="V28" s="393"/>
      <c r="W28" s="393"/>
      <c r="X28" s="393"/>
      <c r="Y28" s="393"/>
      <c r="Z28" s="393"/>
      <c r="AA28" s="393"/>
      <c r="AB28" s="393"/>
      <c r="AC28" s="393"/>
      <c r="AD28" s="393"/>
      <c r="AE28" s="393"/>
      <c r="AF28" s="393"/>
      <c r="AG28" s="393"/>
      <c r="AH28" s="393"/>
    </row>
    <row r="29" spans="1:34" ht="15" customHeight="1">
      <c r="A29" s="265" t="s">
        <v>1</v>
      </c>
      <c r="B29" s="402">
        <v>43146</v>
      </c>
      <c r="C29" s="535">
        <v>7193049</v>
      </c>
      <c r="D29" s="536"/>
      <c r="E29" s="536"/>
      <c r="F29" s="536"/>
      <c r="G29" s="399">
        <v>7193049</v>
      </c>
      <c r="H29" s="404">
        <f>H28+C29</f>
        <v>14386099</v>
      </c>
      <c r="I29" s="404">
        <f>I28+G29</f>
        <v>14386099</v>
      </c>
      <c r="J29" s="412"/>
      <c r="K29" s="405"/>
      <c r="L29" s="68"/>
      <c r="M29" s="68"/>
      <c r="N29" s="65"/>
      <c r="O29" s="65"/>
      <c r="P29" s="65"/>
      <c r="Q29" s="65"/>
      <c r="R29" s="65"/>
      <c r="S29" s="65"/>
      <c r="U29" s="393"/>
      <c r="V29" s="393"/>
      <c r="W29" s="393"/>
      <c r="X29" s="393"/>
      <c r="Y29" s="393"/>
      <c r="Z29" s="393"/>
      <c r="AA29" s="393"/>
      <c r="AB29" s="393"/>
      <c r="AC29" s="393"/>
      <c r="AD29" s="393"/>
      <c r="AE29" s="393"/>
      <c r="AF29" s="393"/>
      <c r="AG29" s="393"/>
      <c r="AH29" s="393"/>
    </row>
    <row r="30" spans="1:34" ht="15" customHeight="1">
      <c r="A30" s="265" t="s">
        <v>2</v>
      </c>
      <c r="B30" s="402">
        <v>43174</v>
      </c>
      <c r="C30" s="535">
        <v>7193049</v>
      </c>
      <c r="D30" s="536"/>
      <c r="E30" s="536"/>
      <c r="F30" s="536"/>
      <c r="G30" s="399">
        <v>7193049</v>
      </c>
      <c r="H30" s="404">
        <f aca="true" t="shared" si="4" ref="H30:H39">H29+C30</f>
        <v>21579148</v>
      </c>
      <c r="I30" s="404">
        <f>I29+G30</f>
        <v>21579148</v>
      </c>
      <c r="J30" s="412"/>
      <c r="K30" s="405"/>
      <c r="L30" s="68"/>
      <c r="M30" s="68"/>
      <c r="N30" s="65"/>
      <c r="O30" s="65"/>
      <c r="P30" s="65"/>
      <c r="Q30" s="65"/>
      <c r="R30" s="65"/>
      <c r="S30" s="65"/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393"/>
      <c r="AF30" s="393"/>
      <c r="AG30" s="393"/>
      <c r="AH30" s="393"/>
    </row>
    <row r="31" spans="1:34" ht="15" customHeight="1">
      <c r="A31" s="265" t="s">
        <v>3</v>
      </c>
      <c r="B31" s="402">
        <v>43205</v>
      </c>
      <c r="C31" s="535">
        <v>7193049</v>
      </c>
      <c r="D31" s="536"/>
      <c r="E31" s="536"/>
      <c r="F31" s="536"/>
      <c r="G31" s="399">
        <v>7193049</v>
      </c>
      <c r="H31" s="404">
        <f t="shared" si="4"/>
        <v>28772197</v>
      </c>
      <c r="I31" s="404">
        <f aca="true" t="shared" si="5" ref="I31:I39">I30+G31</f>
        <v>28772197</v>
      </c>
      <c r="J31" s="412"/>
      <c r="K31" s="405"/>
      <c r="L31" s="68"/>
      <c r="M31" s="68"/>
      <c r="N31" s="65"/>
      <c r="O31" s="65"/>
      <c r="P31" s="65"/>
      <c r="Q31" s="65"/>
      <c r="R31" s="65"/>
      <c r="S31" s="65"/>
      <c r="U31" s="393"/>
      <c r="V31" s="393"/>
      <c r="W31" s="393"/>
      <c r="X31" s="393"/>
      <c r="Y31" s="393"/>
      <c r="Z31" s="393"/>
      <c r="AA31" s="393"/>
      <c r="AB31" s="393"/>
      <c r="AC31" s="393"/>
      <c r="AD31" s="393"/>
      <c r="AE31" s="393"/>
      <c r="AF31" s="393"/>
      <c r="AG31" s="393"/>
      <c r="AH31" s="393"/>
    </row>
    <row r="32" spans="1:34" ht="15" customHeight="1">
      <c r="A32" s="265" t="s">
        <v>4</v>
      </c>
      <c r="B32" s="402">
        <v>43235</v>
      </c>
      <c r="C32" s="535">
        <v>7193049</v>
      </c>
      <c r="D32" s="536"/>
      <c r="E32" s="536"/>
      <c r="F32" s="536"/>
      <c r="G32" s="399">
        <v>7193049</v>
      </c>
      <c r="H32" s="404">
        <f t="shared" si="4"/>
        <v>35965246</v>
      </c>
      <c r="I32" s="404">
        <f t="shared" si="5"/>
        <v>35965246</v>
      </c>
      <c r="J32" s="412"/>
      <c r="K32" s="68"/>
      <c r="L32" s="68"/>
      <c r="M32" s="68"/>
      <c r="N32" s="65"/>
      <c r="O32" s="65"/>
      <c r="P32" s="65"/>
      <c r="Q32" s="65"/>
      <c r="R32" s="65"/>
      <c r="S32" s="65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3"/>
      <c r="AG32" s="393"/>
      <c r="AH32" s="393"/>
    </row>
    <row r="33" spans="1:34" ht="15" customHeight="1">
      <c r="A33" s="265" t="s">
        <v>182</v>
      </c>
      <c r="B33" s="402">
        <v>43266</v>
      </c>
      <c r="C33" s="535">
        <v>7193049</v>
      </c>
      <c r="D33" s="536"/>
      <c r="E33" s="536"/>
      <c r="F33" s="536"/>
      <c r="G33" s="399">
        <v>7193049</v>
      </c>
      <c r="H33" s="404">
        <f t="shared" si="4"/>
        <v>43158295</v>
      </c>
      <c r="I33" s="404">
        <f t="shared" si="5"/>
        <v>43158295</v>
      </c>
      <c r="J33" s="412"/>
      <c r="K33" s="68"/>
      <c r="L33" s="68"/>
      <c r="M33" s="68"/>
      <c r="N33" s="65"/>
      <c r="O33" s="65"/>
      <c r="P33" s="65"/>
      <c r="Q33" s="65"/>
      <c r="R33" s="65"/>
      <c r="S33" s="65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3"/>
    </row>
    <row r="34" spans="1:34" ht="15" customHeight="1">
      <c r="A34" s="265" t="s">
        <v>5</v>
      </c>
      <c r="B34" s="402">
        <v>43296</v>
      </c>
      <c r="C34" s="535">
        <v>7193049</v>
      </c>
      <c r="D34" s="536"/>
      <c r="E34" s="536"/>
      <c r="F34" s="536"/>
      <c r="G34" s="399">
        <v>7193049</v>
      </c>
      <c r="H34" s="404">
        <f t="shared" si="4"/>
        <v>50351344</v>
      </c>
      <c r="I34" s="404">
        <f t="shared" si="5"/>
        <v>50351344</v>
      </c>
      <c r="J34" s="412"/>
      <c r="K34" s="68"/>
      <c r="L34" s="68"/>
      <c r="M34" s="68"/>
      <c r="N34" s="65"/>
      <c r="O34" s="65"/>
      <c r="P34" s="65"/>
      <c r="Q34" s="65"/>
      <c r="R34" s="65"/>
      <c r="S34" s="65"/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393"/>
      <c r="AF34" s="393"/>
      <c r="AG34" s="393"/>
      <c r="AH34" s="393"/>
    </row>
    <row r="35" spans="1:34" ht="15" customHeight="1">
      <c r="A35" s="265" t="s">
        <v>6</v>
      </c>
      <c r="B35" s="402">
        <v>43327</v>
      </c>
      <c r="C35" s="535">
        <v>7193049</v>
      </c>
      <c r="D35" s="536"/>
      <c r="E35" s="536"/>
      <c r="F35" s="536"/>
      <c r="G35" s="399">
        <v>7193049</v>
      </c>
      <c r="H35" s="404">
        <f t="shared" si="4"/>
        <v>57544393</v>
      </c>
      <c r="I35" s="404">
        <f t="shared" si="5"/>
        <v>57544393</v>
      </c>
      <c r="J35" s="412"/>
      <c r="K35" s="68"/>
      <c r="L35" s="68"/>
      <c r="M35" s="68"/>
      <c r="N35" s="65"/>
      <c r="O35" s="65"/>
      <c r="P35" s="65"/>
      <c r="Q35" s="65"/>
      <c r="R35" s="65"/>
      <c r="S35" s="65"/>
      <c r="U35" s="393"/>
      <c r="V35" s="393"/>
      <c r="W35" s="393"/>
      <c r="X35" s="393"/>
      <c r="Y35" s="393"/>
      <c r="Z35" s="393"/>
      <c r="AA35" s="393"/>
      <c r="AB35" s="393"/>
      <c r="AC35" s="393"/>
      <c r="AD35" s="393"/>
      <c r="AE35" s="393"/>
      <c r="AF35" s="393"/>
      <c r="AG35" s="393"/>
      <c r="AH35" s="393"/>
    </row>
    <row r="36" spans="1:34" ht="15" customHeight="1">
      <c r="A36" s="265" t="s">
        <v>183</v>
      </c>
      <c r="B36" s="402">
        <v>43358</v>
      </c>
      <c r="C36" s="535">
        <v>7193049</v>
      </c>
      <c r="D36" s="536"/>
      <c r="E36" s="536"/>
      <c r="F36" s="536"/>
      <c r="G36" s="399">
        <v>7193049</v>
      </c>
      <c r="H36" s="404">
        <f t="shared" si="4"/>
        <v>64737442</v>
      </c>
      <c r="I36" s="404">
        <f t="shared" si="5"/>
        <v>64737442</v>
      </c>
      <c r="J36" s="412"/>
      <c r="K36" s="68"/>
      <c r="L36" s="68"/>
      <c r="M36" s="68"/>
      <c r="N36" s="65"/>
      <c r="O36" s="65"/>
      <c r="P36" s="65"/>
      <c r="Q36" s="65"/>
      <c r="R36" s="65"/>
      <c r="S36" s="65"/>
      <c r="U36" s="393"/>
      <c r="V36" s="393"/>
      <c r="W36" s="393"/>
      <c r="X36" s="393"/>
      <c r="Y36" s="393"/>
      <c r="Z36" s="393"/>
      <c r="AA36" s="393"/>
      <c r="AB36" s="393"/>
      <c r="AC36" s="393"/>
      <c r="AD36" s="393"/>
      <c r="AE36" s="393"/>
      <c r="AF36" s="393"/>
      <c r="AG36" s="393"/>
      <c r="AH36" s="393"/>
    </row>
    <row r="37" spans="1:34" ht="15" customHeight="1">
      <c r="A37" s="265" t="s">
        <v>184</v>
      </c>
      <c r="B37" s="402">
        <v>43388</v>
      </c>
      <c r="C37" s="535">
        <v>7193049</v>
      </c>
      <c r="D37" s="536"/>
      <c r="E37" s="536"/>
      <c r="F37" s="536"/>
      <c r="G37" s="399">
        <v>7193049</v>
      </c>
      <c r="H37" s="404">
        <f t="shared" si="4"/>
        <v>71930491</v>
      </c>
      <c r="I37" s="404">
        <f t="shared" si="5"/>
        <v>71930491</v>
      </c>
      <c r="J37" s="412"/>
      <c r="K37" s="68"/>
      <c r="L37" s="68"/>
      <c r="M37" s="68"/>
      <c r="N37" s="65"/>
      <c r="O37" s="65"/>
      <c r="P37" s="65"/>
      <c r="Q37" s="65"/>
      <c r="R37" s="65"/>
      <c r="S37" s="65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3"/>
    </row>
    <row r="38" spans="1:34" ht="15" customHeight="1">
      <c r="A38" s="265" t="s">
        <v>185</v>
      </c>
      <c r="B38" s="402">
        <v>43419</v>
      </c>
      <c r="C38" s="535">
        <v>7193049</v>
      </c>
      <c r="D38" s="536"/>
      <c r="E38" s="536"/>
      <c r="F38" s="536"/>
      <c r="G38" s="399">
        <v>7193049</v>
      </c>
      <c r="H38" s="404">
        <f t="shared" si="4"/>
        <v>79123540</v>
      </c>
      <c r="I38" s="404">
        <f t="shared" si="5"/>
        <v>79123540</v>
      </c>
      <c r="J38" s="412"/>
      <c r="K38" s="68"/>
      <c r="L38" s="68"/>
      <c r="M38" s="68"/>
      <c r="N38" s="65"/>
      <c r="O38" s="65"/>
      <c r="P38" s="65"/>
      <c r="Q38" s="65"/>
      <c r="R38" s="65"/>
      <c r="S38" s="65"/>
      <c r="U38" s="393"/>
      <c r="V38" s="393"/>
      <c r="W38" s="393"/>
      <c r="X38" s="393"/>
      <c r="Y38" s="393"/>
      <c r="Z38" s="393"/>
      <c r="AA38" s="393"/>
      <c r="AB38" s="393"/>
      <c r="AC38" s="393"/>
      <c r="AD38" s="393"/>
      <c r="AE38" s="393"/>
      <c r="AF38" s="393"/>
      <c r="AG38" s="393"/>
      <c r="AH38" s="393"/>
    </row>
    <row r="39" spans="1:19" ht="15">
      <c r="A39" s="265" t="s">
        <v>186</v>
      </c>
      <c r="B39" s="402">
        <v>43449</v>
      </c>
      <c r="C39" s="535">
        <v>7193049</v>
      </c>
      <c r="D39" s="536"/>
      <c r="E39" s="536"/>
      <c r="F39" s="536"/>
      <c r="G39" s="399">
        <v>7193049</v>
      </c>
      <c r="H39" s="404">
        <f t="shared" si="4"/>
        <v>86316589</v>
      </c>
      <c r="I39" s="404">
        <f t="shared" si="5"/>
        <v>86316589</v>
      </c>
      <c r="J39" s="412"/>
      <c r="K39" s="68"/>
      <c r="L39" s="68"/>
      <c r="M39" s="68"/>
      <c r="N39" s="65"/>
      <c r="O39" s="65"/>
      <c r="P39" s="65"/>
      <c r="Q39" s="65"/>
      <c r="R39" s="65"/>
      <c r="S39" s="65"/>
    </row>
    <row r="40" spans="1:20" ht="15">
      <c r="A40" s="558" t="s">
        <v>25</v>
      </c>
      <c r="B40" s="558"/>
      <c r="C40" s="556"/>
      <c r="D40" s="556"/>
      <c r="E40" s="556"/>
      <c r="F40" s="556"/>
      <c r="G40" s="406"/>
      <c r="H40" s="407">
        <f>H39</f>
        <v>86316589</v>
      </c>
      <c r="I40" s="407">
        <f>I39</f>
        <v>86316589</v>
      </c>
      <c r="J40" s="413"/>
      <c r="K40" s="408"/>
      <c r="L40" s="408"/>
      <c r="M40" s="408"/>
      <c r="N40" s="409"/>
      <c r="O40" s="409"/>
      <c r="P40" s="409"/>
      <c r="Q40" s="409"/>
      <c r="R40" s="409"/>
      <c r="S40" s="409"/>
      <c r="T40" s="410"/>
    </row>
  </sheetData>
  <sheetProtection/>
  <mergeCells count="147">
    <mergeCell ref="C38:F38"/>
    <mergeCell ref="C39:F39"/>
    <mergeCell ref="A40:B40"/>
    <mergeCell ref="C40:F40"/>
    <mergeCell ref="H10:I10"/>
    <mergeCell ref="I26:I27"/>
    <mergeCell ref="E13:S13"/>
    <mergeCell ref="H23:I23"/>
    <mergeCell ref="K23:L23"/>
    <mergeCell ref="N23:O23"/>
    <mergeCell ref="Q23:R23"/>
    <mergeCell ref="A26:A27"/>
    <mergeCell ref="B26:B27"/>
    <mergeCell ref="H26:H27"/>
    <mergeCell ref="J26:J27"/>
    <mergeCell ref="Q21:R21"/>
    <mergeCell ref="B22:D22"/>
    <mergeCell ref="E22:F22"/>
    <mergeCell ref="H22:I22"/>
    <mergeCell ref="K22:L22"/>
    <mergeCell ref="N22:O22"/>
    <mergeCell ref="Q22:R22"/>
    <mergeCell ref="H19:I19"/>
    <mergeCell ref="N19:O19"/>
    <mergeCell ref="B20:D20"/>
    <mergeCell ref="H20:I20"/>
    <mergeCell ref="N20:O20"/>
    <mergeCell ref="B21:D21"/>
    <mergeCell ref="E21:F21"/>
    <mergeCell ref="H21:I21"/>
    <mergeCell ref="K21:L21"/>
    <mergeCell ref="N21:O21"/>
    <mergeCell ref="N15:O15"/>
    <mergeCell ref="H16:I16"/>
    <mergeCell ref="N16:O16"/>
    <mergeCell ref="H17:I17"/>
    <mergeCell ref="N17:O17"/>
    <mergeCell ref="H18:I18"/>
    <mergeCell ref="N18:O18"/>
    <mergeCell ref="K20:L20"/>
    <mergeCell ref="E12:F12"/>
    <mergeCell ref="H12:I12"/>
    <mergeCell ref="K12:L12"/>
    <mergeCell ref="N12:O12"/>
    <mergeCell ref="Q12:R12"/>
    <mergeCell ref="A13:D13"/>
    <mergeCell ref="A12:D12"/>
    <mergeCell ref="H9:I9"/>
    <mergeCell ref="N9:O9"/>
    <mergeCell ref="N10:O10"/>
    <mergeCell ref="B11:D11"/>
    <mergeCell ref="H11:I11"/>
    <mergeCell ref="N11:O11"/>
    <mergeCell ref="B9:D9"/>
    <mergeCell ref="K10:L10"/>
    <mergeCell ref="B10:D10"/>
    <mergeCell ref="K11:L11"/>
    <mergeCell ref="H6:I6"/>
    <mergeCell ref="N6:O6"/>
    <mergeCell ref="H7:I7"/>
    <mergeCell ref="N7:O7"/>
    <mergeCell ref="H8:I8"/>
    <mergeCell ref="N8:O8"/>
    <mergeCell ref="B4:D4"/>
    <mergeCell ref="H4:I4"/>
    <mergeCell ref="N4:O4"/>
    <mergeCell ref="E3:S3"/>
    <mergeCell ref="B5:D5"/>
    <mergeCell ref="E5:F5"/>
    <mergeCell ref="H5:I5"/>
    <mergeCell ref="K5:L5"/>
    <mergeCell ref="N5:O5"/>
    <mergeCell ref="A3:D3"/>
    <mergeCell ref="B1:N1"/>
    <mergeCell ref="O1:Q1"/>
    <mergeCell ref="B2:D2"/>
    <mergeCell ref="E2:F2"/>
    <mergeCell ref="H2:I2"/>
    <mergeCell ref="K2:L2"/>
    <mergeCell ref="N2:O2"/>
    <mergeCell ref="Q2:R2"/>
    <mergeCell ref="E17:F17"/>
    <mergeCell ref="E18:F18"/>
    <mergeCell ref="E6:F6"/>
    <mergeCell ref="E8:F8"/>
    <mergeCell ref="E9:F9"/>
    <mergeCell ref="E10:F10"/>
    <mergeCell ref="E11:F11"/>
    <mergeCell ref="E14:F14"/>
    <mergeCell ref="E15:F15"/>
    <mergeCell ref="E16:F16"/>
    <mergeCell ref="Q7:R7"/>
    <mergeCell ref="B8:D8"/>
    <mergeCell ref="B7:D7"/>
    <mergeCell ref="B6:D6"/>
    <mergeCell ref="E4:F4"/>
    <mergeCell ref="E7:F7"/>
    <mergeCell ref="Q4:R4"/>
    <mergeCell ref="Q6:R6"/>
    <mergeCell ref="Q5:R5"/>
    <mergeCell ref="K7:L7"/>
    <mergeCell ref="B15:D15"/>
    <mergeCell ref="K16:L16"/>
    <mergeCell ref="K15:L15"/>
    <mergeCell ref="B14:D14"/>
    <mergeCell ref="K4:L4"/>
    <mergeCell ref="K6:L6"/>
    <mergeCell ref="H14:I14"/>
    <mergeCell ref="H15:I15"/>
    <mergeCell ref="K8:L8"/>
    <mergeCell ref="K9:L9"/>
    <mergeCell ref="N14:O14"/>
    <mergeCell ref="B18:D18"/>
    <mergeCell ref="K18:L18"/>
    <mergeCell ref="B17:D17"/>
    <mergeCell ref="K17:L17"/>
    <mergeCell ref="B19:D19"/>
    <mergeCell ref="K19:L19"/>
    <mergeCell ref="E19:F19"/>
    <mergeCell ref="K14:L14"/>
    <mergeCell ref="B16:D16"/>
    <mergeCell ref="C36:F36"/>
    <mergeCell ref="C33:F33"/>
    <mergeCell ref="C34:F34"/>
    <mergeCell ref="C35:F35"/>
    <mergeCell ref="A23:D23"/>
    <mergeCell ref="E23:F23"/>
    <mergeCell ref="Q15:R15"/>
    <mergeCell ref="C37:F37"/>
    <mergeCell ref="C26:F26"/>
    <mergeCell ref="C27:F27"/>
    <mergeCell ref="C28:F28"/>
    <mergeCell ref="C29:F29"/>
    <mergeCell ref="C30:F30"/>
    <mergeCell ref="C31:F31"/>
    <mergeCell ref="C32:F32"/>
    <mergeCell ref="E20:F20"/>
    <mergeCell ref="Q16:R16"/>
    <mergeCell ref="Q17:R17"/>
    <mergeCell ref="Q18:R18"/>
    <mergeCell ref="Q19:R19"/>
    <mergeCell ref="Q20:R20"/>
    <mergeCell ref="Q8:R8"/>
    <mergeCell ref="Q9:R9"/>
    <mergeCell ref="Q10:R10"/>
    <mergeCell ref="Q11:R11"/>
    <mergeCell ref="Q14:R14"/>
  </mergeCells>
  <printOptions/>
  <pageMargins left="0" right="0" top="0.31496062992125984" bottom="0.15748031496062992" header="0.7086614173228347" footer="0.15748031496062992"/>
  <pageSetup horizontalDpi="600" verticalDpi="600" orientation="landscape" paperSize="9" scale="63" r:id="rId1"/>
  <colBreaks count="1" manualBreakCount="1">
    <brk id="3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13"/>
  <sheetViews>
    <sheetView view="pageBreakPreview" zoomScale="60" zoomScalePageLayoutView="0" workbookViewId="0" topLeftCell="A1">
      <selection activeCell="F21" sqref="F21"/>
    </sheetView>
  </sheetViews>
  <sheetFormatPr defaultColWidth="9.140625" defaultRowHeight="15"/>
  <cols>
    <col min="1" max="1" width="5.28125" style="0" customWidth="1"/>
    <col min="2" max="2" width="26.8515625" style="0" customWidth="1"/>
    <col min="3" max="3" width="11.140625" style="0" customWidth="1"/>
    <col min="4" max="4" width="10.140625" style="0" bestFit="1" customWidth="1"/>
    <col min="5" max="5" width="7.00390625" style="0" customWidth="1"/>
    <col min="6" max="6" width="30.00390625" style="0" customWidth="1"/>
    <col min="7" max="7" width="11.8515625" style="0" customWidth="1"/>
    <col min="8" max="8" width="10.57421875" style="0" customWidth="1"/>
  </cols>
  <sheetData>
    <row r="1" spans="1:8" ht="33.75" customHeight="1">
      <c r="A1" s="559" t="s">
        <v>292</v>
      </c>
      <c r="B1" s="559"/>
      <c r="C1" s="559"/>
      <c r="D1" s="559"/>
      <c r="E1" s="559"/>
      <c r="F1" s="559"/>
      <c r="G1" s="559"/>
      <c r="H1" s="559"/>
    </row>
    <row r="2" spans="1:8" ht="14.25" customHeight="1">
      <c r="A2" s="560" t="s">
        <v>213</v>
      </c>
      <c r="B2" s="560"/>
      <c r="C2" s="560"/>
      <c r="D2" s="560"/>
      <c r="E2" s="560"/>
      <c r="F2" s="560"/>
      <c r="G2" s="560"/>
      <c r="H2" s="560"/>
    </row>
    <row r="3" spans="1:8" ht="30">
      <c r="A3" s="93" t="s">
        <v>153</v>
      </c>
      <c r="B3" s="93" t="s">
        <v>154</v>
      </c>
      <c r="C3" s="93" t="s">
        <v>79</v>
      </c>
      <c r="D3" s="93" t="s">
        <v>353</v>
      </c>
      <c r="E3" s="93" t="s">
        <v>153</v>
      </c>
      <c r="F3" s="93" t="s">
        <v>155</v>
      </c>
      <c r="G3" s="93" t="s">
        <v>79</v>
      </c>
      <c r="H3" s="93" t="s">
        <v>353</v>
      </c>
    </row>
    <row r="4" spans="1:8" ht="30">
      <c r="A4" s="96" t="s">
        <v>156</v>
      </c>
      <c r="B4" s="94" t="s">
        <v>163</v>
      </c>
      <c r="C4" s="95">
        <v>1830000</v>
      </c>
      <c r="D4" s="95">
        <v>1830000</v>
      </c>
      <c r="E4" s="96" t="s">
        <v>156</v>
      </c>
      <c r="F4" s="97" t="s">
        <v>236</v>
      </c>
      <c r="G4" s="259">
        <v>30000</v>
      </c>
      <c r="H4" s="387">
        <v>30000</v>
      </c>
    </row>
    <row r="5" spans="1:8" ht="15">
      <c r="A5" s="100"/>
      <c r="B5" s="98" t="s">
        <v>158</v>
      </c>
      <c r="C5" s="99"/>
      <c r="D5" s="99"/>
      <c r="E5" s="100"/>
      <c r="F5" s="98" t="s">
        <v>158</v>
      </c>
      <c r="G5" s="259"/>
      <c r="H5" s="388"/>
    </row>
    <row r="6" spans="1:8" ht="30">
      <c r="A6" s="100" t="s">
        <v>0</v>
      </c>
      <c r="B6" s="98" t="s">
        <v>159</v>
      </c>
      <c r="C6" s="99"/>
      <c r="D6" s="99"/>
      <c r="E6" s="100" t="s">
        <v>0</v>
      </c>
      <c r="F6" s="98" t="s">
        <v>160</v>
      </c>
      <c r="G6" s="259"/>
      <c r="H6" s="388"/>
    </row>
    <row r="7" spans="1:8" ht="15">
      <c r="A7" s="100"/>
      <c r="B7" s="98" t="s">
        <v>161</v>
      </c>
      <c r="C7" s="99">
        <v>1770000</v>
      </c>
      <c r="D7" s="99">
        <v>1770000</v>
      </c>
      <c r="E7" s="100"/>
      <c r="F7" s="98" t="s">
        <v>161</v>
      </c>
      <c r="G7" s="260">
        <v>30000</v>
      </c>
      <c r="H7" s="388">
        <v>30000</v>
      </c>
    </row>
    <row r="8" spans="1:8" ht="15">
      <c r="A8" s="100"/>
      <c r="B8" s="98" t="s">
        <v>167</v>
      </c>
      <c r="C8" s="99">
        <v>60000</v>
      </c>
      <c r="D8" s="99">
        <v>60000</v>
      </c>
      <c r="E8" s="100"/>
      <c r="F8" s="98" t="s">
        <v>167</v>
      </c>
      <c r="G8" s="259" t="s">
        <v>46</v>
      </c>
      <c r="H8" s="388"/>
    </row>
    <row r="9" spans="1:8" ht="45">
      <c r="A9" s="96" t="s">
        <v>157</v>
      </c>
      <c r="B9" s="97" t="s">
        <v>164</v>
      </c>
      <c r="C9" s="95">
        <v>75050000</v>
      </c>
      <c r="D9" s="95">
        <v>75050000</v>
      </c>
      <c r="E9" s="96" t="s">
        <v>157</v>
      </c>
      <c r="F9" s="97" t="s">
        <v>237</v>
      </c>
      <c r="G9" s="259">
        <v>20000</v>
      </c>
      <c r="H9" s="387">
        <v>20000</v>
      </c>
    </row>
    <row r="10" spans="1:8" ht="22.5" customHeight="1">
      <c r="A10" s="100"/>
      <c r="B10" s="98" t="s">
        <v>158</v>
      </c>
      <c r="C10" s="99"/>
      <c r="D10" s="99"/>
      <c r="E10" s="100"/>
      <c r="F10" s="98" t="s">
        <v>158</v>
      </c>
      <c r="G10" s="260"/>
      <c r="H10" s="388"/>
    </row>
    <row r="11" spans="1:8" ht="30">
      <c r="A11" s="100" t="s">
        <v>0</v>
      </c>
      <c r="B11" s="98" t="s">
        <v>35</v>
      </c>
      <c r="C11" s="99">
        <v>75000000</v>
      </c>
      <c r="D11" s="99">
        <v>75000000</v>
      </c>
      <c r="E11" s="100" t="s">
        <v>0</v>
      </c>
      <c r="F11" s="98" t="s">
        <v>162</v>
      </c>
      <c r="G11" s="260">
        <v>50965</v>
      </c>
      <c r="H11" s="389">
        <v>50965</v>
      </c>
    </row>
    <row r="12" spans="1:8" ht="29.25" customHeight="1">
      <c r="A12" s="100" t="s">
        <v>1</v>
      </c>
      <c r="B12" s="98" t="s">
        <v>165</v>
      </c>
      <c r="C12" s="99">
        <v>50000</v>
      </c>
      <c r="D12" s="99">
        <v>50000</v>
      </c>
      <c r="E12" s="100"/>
      <c r="F12" s="98" t="s">
        <v>166</v>
      </c>
      <c r="G12" s="260" t="s">
        <v>46</v>
      </c>
      <c r="H12" s="390"/>
    </row>
    <row r="13" spans="1:7" ht="15">
      <c r="A13" s="71"/>
      <c r="B13" s="71"/>
      <c r="C13" s="71"/>
      <c r="D13" s="71"/>
      <c r="E13" s="71"/>
      <c r="F13" s="71"/>
      <c r="G13" s="71"/>
    </row>
  </sheetData>
  <sheetProtection/>
  <mergeCells count="2">
    <mergeCell ref="A1:H1"/>
    <mergeCell ref="A2:H2"/>
  </mergeCells>
  <printOptions/>
  <pageMargins left="0.56" right="0.28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2015-02-24T12:53:01Z</cp:lastPrinted>
  <dcterms:created xsi:type="dcterms:W3CDTF">2006-10-17T13:40:18Z</dcterms:created>
  <dcterms:modified xsi:type="dcterms:W3CDTF">2019-05-24T08:28:06Z</dcterms:modified>
  <cp:category/>
  <cp:version/>
  <cp:contentType/>
  <cp:contentStatus/>
</cp:coreProperties>
</file>