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755" windowWidth="17085" windowHeight="6945" activeTab="6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'5'!$A$1:$G$42</definedName>
    <definedName name="_xlnm.Print_Area" localSheetId="1">'5A'!$A$1:$G$47</definedName>
    <definedName name="_xlnm.Print_Area" localSheetId="2">'5B'!$A$1:$G$20</definedName>
    <definedName name="_xlnm.Print_Area" localSheetId="3">'5C'!$A$2:$G$19</definedName>
    <definedName name="_xlnm.Print_Area" localSheetId="4">'5D'!$A$1:$F$16</definedName>
    <definedName name="_xlnm.Print_Area" localSheetId="6">'5F'!$A$1:$G$16</definedName>
  </definedNames>
  <calcPr fullCalcOnLoad="1"/>
</workbook>
</file>

<file path=xl/sharedStrings.xml><?xml version="1.0" encoding="utf-8"?>
<sst xmlns="http://schemas.openxmlformats.org/spreadsheetml/2006/main" count="228" uniqueCount="148">
  <si>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</si>
  <si>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</si>
  <si>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</si>
  <si>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</si>
  <si>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</si>
  <si>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</si>
  <si>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</si>
  <si>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</si>
  <si>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</si>
  <si>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</si>
  <si>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</si>
  <si>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</si>
  <si>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</si>
  <si>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</si>
  <si>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</si>
  <si>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</si>
  <si>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</si>
  <si>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</si>
  <si>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</si>
  <si>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</si>
  <si>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</si>
  <si>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</si>
  <si>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</si>
  <si>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</si>
  <si>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</si>
  <si>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</si>
  <si>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</si>
  <si>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</si>
  <si>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</si>
  <si>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</si>
  <si>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</si>
  <si>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</si>
  <si>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</si>
  <si>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</si>
  <si>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</si>
  <si>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</si>
  <si>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</si>
  <si>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</si>
  <si>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</si>
  <si>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</si>
  <si>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</si>
  <si>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</si>
  <si>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</si>
  <si>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</si>
  <si>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</si>
  <si>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</si>
  <si>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</si>
  <si>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</si>
  <si>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</si>
  <si>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</si>
  <si>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</si>
  <si>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</si>
  <si>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</si>
  <si>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</si>
  <si>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</si>
  <si>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</si>
  <si>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</si>
  <si>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</si>
  <si>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</si>
  <si>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</si>
  <si>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</si>
  <si>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</si>
  <si>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</si>
  <si>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</si>
  <si>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</si>
  <si>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</si>
  <si>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</si>
  <si>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</si>
  <si>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</si>
  <si>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</si>
  <si>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</si>
  <si>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</si>
  <si>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</si>
  <si>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</si>
  <si>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</si>
  <si>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</si>
  <si>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MŰKÖDÉSI BEVÉTELEK ÖSSZSEN</t>
  </si>
  <si>
    <t>Fejezeti kezelésű előirányzattól felhalmozási célú támogatások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</si>
  <si>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</si>
  <si>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</si>
  <si>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</si>
  <si>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</si>
  <si>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</si>
  <si>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</si>
  <si>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</si>
  <si>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</si>
  <si>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</si>
  <si>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</si>
  <si>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</si>
  <si>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</si>
  <si>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</si>
  <si>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</si>
  <si>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</si>
  <si>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</si>
  <si>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</si>
  <si>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</si>
  <si>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</si>
  <si>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</si>
  <si>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</si>
  <si>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</si>
  <si>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</si>
  <si>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</si>
  <si>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</si>
  <si>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</si>
  <si>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</si>
  <si>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</si>
  <si>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</si>
  <si>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</si>
  <si>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>3/4.</t>
  </si>
  <si>
    <t xml:space="preserve">     Nem lakáscélú helyiség értékesítése</t>
  </si>
  <si>
    <t xml:space="preserve">   Gyermekétkeztetésben résztvevő dolgozók bértámogatása</t>
  </si>
  <si>
    <t xml:space="preserve">   Gyermekétkeztetés üzemeltetési 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</si>
  <si>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</si>
  <si>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</si>
  <si>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</si>
  <si>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</si>
  <si>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</si>
  <si>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</si>
  <si>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</si>
  <si>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r>
      <t xml:space="preserve">   </t>
    </r>
    <r>
      <rPr>
        <sz val="9"/>
        <rFont val="Arial CE"/>
        <family val="0"/>
      </rPr>
      <t>Pszichiátriai betegek részére nyújtott közösségi alapellátás</t>
    </r>
  </si>
  <si>
    <t xml:space="preserve">   - Főváros Kormányhivataltól kapott támog.a közfogl.kiad-hoz</t>
  </si>
  <si>
    <t>HM tömb felújításra kapott támogatás törlesztése</t>
  </si>
  <si>
    <t>FINANSZÍROZÁSI BEVÉTELEK ÖSSZESEN (III.+IV.)</t>
  </si>
  <si>
    <t>Önkormányzat</t>
  </si>
  <si>
    <t xml:space="preserve">   2015. évi bérkompenzáció</t>
  </si>
  <si>
    <t>Kiegészítő gyermekvédelmi támogatás</t>
  </si>
  <si>
    <t xml:space="preserve">   Szociális bentlakásos int.ellátásokhoz kapcs.bértámogatás</t>
  </si>
  <si>
    <t xml:space="preserve">   Kieg.tám. az óvodapedag. min.-ből adódó többletkiadásokhoz</t>
  </si>
  <si>
    <t xml:space="preserve">  Erzsébet tér üzemeltetése</t>
  </si>
  <si>
    <t xml:space="preserve">   Kieg.tám.a bölcsődében fogl.felsőfokú vegz.béréhez</t>
  </si>
  <si>
    <t>Belváros-Lipótváros Önkormányzata 2017. évre tervezett bevételei</t>
  </si>
  <si>
    <t>Önkormányzatok működési támogatása ( 1/1.- 1/4.)</t>
  </si>
  <si>
    <t>Belváros-Lipótváros Önkormányzata 2017. évre tervezett közhatalmi bevételeinek részletezése</t>
  </si>
  <si>
    <t>Belváros- Lipótváros Önkormányzata 2017. évi államháztartáson belülről kapott működési célú támogatásainak részletezése</t>
  </si>
  <si>
    <t>Gazdasági szervezettel nem rendelkező kölstégvetési szervek</t>
  </si>
  <si>
    <t>Belváros-Lipótváros Önkormányzata 2017. évre tervezett működési bevételeinek részletezése</t>
  </si>
  <si>
    <t>Belváros- Lipótváros Önkormányzata 2017. évi államháztartáson belülről kapott felhalmozási célú támogatásainak részletezése</t>
  </si>
  <si>
    <t>ezer Ft-nam</t>
  </si>
  <si>
    <t xml:space="preserve">Belváros-  Lipótváros Önkormányzata 2017. évre </t>
  </si>
  <si>
    <t>Belváros-Lipótváros Önkormányzata 2017. évre tervezett államháztartáson kívülről átvett felhalmozási célú pénzeszközeinek részletezése</t>
  </si>
  <si>
    <t>5.sz.melléklet</t>
  </si>
  <si>
    <t>5/a.sz.melléklet</t>
  </si>
  <si>
    <t>5/b.sz.melléklet</t>
  </si>
  <si>
    <t>5/c.sz. melléklet</t>
  </si>
  <si>
    <t>5/d.sz.melléklet</t>
  </si>
  <si>
    <t>5/e.sz.melléklet</t>
  </si>
  <si>
    <t>Belföldi értékpapír beváltása</t>
  </si>
  <si>
    <t>5/f.sz.melléklet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</si>
</sst>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#,##0.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wrapText="1"/>
    </xf>
    <xf numFmtId="0" fontId="4" fillId="0" borderId="21" xfId="0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4" fillId="0" borderId="18" xfId="0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49" fontId="3" fillId="0" borderId="28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4" fillId="0" borderId="18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right" vertical="center"/>
    </xf>
    <xf numFmtId="12" fontId="3" fillId="0" borderId="2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49" fontId="4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3" fillId="0" borderId="20" xfId="0" applyFont="1" applyBorder="1" applyAlignment="1">
      <alignment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horizontal="left"/>
    </xf>
    <xf numFmtId="0" fontId="4" fillId="0" borderId="32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32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center"/>
    </xf>
    <xf numFmtId="0" fontId="8" fillId="0" borderId="27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0" fillId="0" borderId="0" xfId="0" applyBorder="1" applyAlignment="1">
      <alignment vertical="center"/>
    </xf>
    <xf numFmtId="3" fontId="0" fillId="0" borderId="2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17" xfId="0" applyFont="1" applyBorder="1" applyAlignment="1">
      <alignment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horizontal="right" vertical="center" wrapText="1"/>
    </xf>
    <xf numFmtId="3" fontId="4" fillId="0" borderId="37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/>
    </xf>
    <xf numFmtId="3" fontId="4" fillId="0" borderId="37" xfId="0" applyNumberFormat="1" applyFont="1" applyBorder="1" applyAlignment="1">
      <alignment horizontal="right" vertical="center" wrapText="1"/>
    </xf>
    <xf numFmtId="49" fontId="3" fillId="0" borderId="20" xfId="0" applyNumberFormat="1" applyFont="1" applyBorder="1" applyAlignment="1">
      <alignment/>
    </xf>
    <xf numFmtId="0" fontId="4" fillId="0" borderId="24" xfId="0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3" fontId="4" fillId="0" borderId="15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49" fontId="4" fillId="0" borderId="20" xfId="0" applyNumberFormat="1" applyFont="1" applyBorder="1" applyAlignment="1">
      <alignment horizontal="center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" fontId="4" fillId="0" borderId="32" xfId="0" applyNumberFormat="1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16" fontId="4" fillId="0" borderId="19" xfId="0" applyNumberFormat="1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2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3" fontId="4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3" fontId="3" fillId="0" borderId="22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D36" sqref="D36"/>
    </sheetView>
  </sheetViews>
  <sheetFormatPr defaultColWidth="9.00390625" defaultRowHeight="12.75"/>
  <cols>
    <col min="1" max="1" width="3.25390625" style="206" customWidth="1"/>
    <col min="2" max="2" width="3.125" style="206" customWidth="1"/>
    <col min="3" max="3" width="48.75390625" style="206" customWidth="1"/>
    <col min="4" max="4" width="12.625" style="206" customWidth="1"/>
    <col min="5" max="5" width="12.625" style="210" customWidth="1"/>
    <col min="6" max="6" width="12.625" style="206" customWidth="1"/>
    <col min="7" max="7" width="12.625" style="34" customWidth="1"/>
    <col min="8" max="16384" width="9.125" style="34" customWidth="1"/>
  </cols>
  <sheetData>
    <row r="1" spans="5:7" ht="18" customHeight="1">
      <c r="E1" s="305" t="s">
        <v>140</v>
      </c>
      <c r="F1" s="305"/>
      <c r="G1" s="305"/>
    </row>
    <row r="2" spans="1:6" s="208" customFormat="1" ht="15.75">
      <c r="A2" s="300" t="s">
        <v>130</v>
      </c>
      <c r="B2" s="300"/>
      <c r="C2" s="300"/>
      <c r="D2" s="300"/>
      <c r="E2" s="300"/>
      <c r="F2" s="300"/>
    </row>
    <row r="3" spans="1:6" s="208" customFormat="1" ht="15.75">
      <c r="A3" s="207"/>
      <c r="B3" s="207"/>
      <c r="C3" s="207"/>
      <c r="D3" s="207"/>
      <c r="E3" s="207"/>
      <c r="F3" s="207"/>
    </row>
    <row r="4" spans="2:7" ht="13.5" customHeight="1" thickBot="1">
      <c r="B4" s="209"/>
      <c r="F4" s="306" t="s">
        <v>0</v>
      </c>
      <c r="G4" s="306"/>
    </row>
    <row r="5" spans="1:7" s="211" customFormat="1" ht="80.25" customHeight="1" thickBot="1">
      <c r="A5" s="301" t="s">
        <v>1</v>
      </c>
      <c r="B5" s="302"/>
      <c r="C5" s="303"/>
      <c r="D5" s="285" t="s">
        <v>18</v>
      </c>
      <c r="E5" s="286" t="s">
        <v>112</v>
      </c>
      <c r="F5" s="286" t="s">
        <v>113</v>
      </c>
      <c r="G5" s="287" t="s">
        <v>19</v>
      </c>
    </row>
    <row r="6" spans="1:7" ht="13.5" thickBot="1">
      <c r="A6" s="298">
        <v>1</v>
      </c>
      <c r="B6" s="304"/>
      <c r="C6" s="304"/>
      <c r="D6" s="212">
        <v>2</v>
      </c>
      <c r="E6" s="212">
        <v>3</v>
      </c>
      <c r="F6" s="212">
        <v>4</v>
      </c>
      <c r="G6" s="213">
        <v>5</v>
      </c>
    </row>
    <row r="7" spans="1:7" ht="13.5" customHeight="1">
      <c r="A7" s="214"/>
      <c r="B7" s="215"/>
      <c r="C7" s="216" t="s">
        <v>23</v>
      </c>
      <c r="D7" s="217">
        <f>SUM(5A!D13)</f>
        <v>1559900</v>
      </c>
      <c r="E7" s="217"/>
      <c r="F7" s="218"/>
      <c r="G7" s="184">
        <f>SUM(D7,E7,F7)</f>
        <v>1559900</v>
      </c>
    </row>
    <row r="8" spans="1:7" ht="13.5" customHeight="1">
      <c r="A8" s="214"/>
      <c r="B8" s="219"/>
      <c r="C8" s="220" t="s">
        <v>41</v>
      </c>
      <c r="D8" s="217">
        <f>SUM(5A!D18)</f>
        <v>286980</v>
      </c>
      <c r="E8" s="221"/>
      <c r="F8" s="222"/>
      <c r="G8" s="185">
        <f>SUM(D8,E8,F8)</f>
        <v>286980</v>
      </c>
    </row>
    <row r="9" spans="1:7" ht="13.5" customHeight="1">
      <c r="A9" s="214"/>
      <c r="B9" s="219"/>
      <c r="C9" s="220" t="s">
        <v>104</v>
      </c>
      <c r="D9" s="217">
        <f>SUM(5A!D32)</f>
        <v>227841</v>
      </c>
      <c r="E9" s="221"/>
      <c r="F9" s="222"/>
      <c r="G9" s="185">
        <f>SUM(D9,E9,F9)</f>
        <v>227841</v>
      </c>
    </row>
    <row r="10" spans="1:7" ht="13.5" customHeight="1" thickBot="1">
      <c r="A10" s="214"/>
      <c r="B10" s="219"/>
      <c r="C10" s="223" t="s">
        <v>42</v>
      </c>
      <c r="D10" s="217">
        <f>SUM(5A!D33)</f>
        <v>10466</v>
      </c>
      <c r="E10" s="221"/>
      <c r="F10" s="222"/>
      <c r="G10" s="185">
        <f>SUM(D10,E10,F10)</f>
        <v>10466</v>
      </c>
    </row>
    <row r="11" spans="1:7" ht="13.5" customHeight="1" thickBot="1">
      <c r="A11" s="214"/>
      <c r="B11" s="225" t="s">
        <v>2</v>
      </c>
      <c r="C11" s="226" t="s">
        <v>81</v>
      </c>
      <c r="D11" s="227">
        <f>SUM(D7:D10)</f>
        <v>2085187</v>
      </c>
      <c r="E11" s="227">
        <f>SUM(E7:E10)</f>
        <v>0</v>
      </c>
      <c r="F11" s="227">
        <f>SUM(F7:F10)</f>
        <v>0</v>
      </c>
      <c r="G11" s="228">
        <f>SUM(G7:G10)</f>
        <v>2085187</v>
      </c>
    </row>
    <row r="12" spans="1:7" ht="13.5" customHeight="1">
      <c r="A12" s="214"/>
      <c r="B12" s="229" t="s">
        <v>3</v>
      </c>
      <c r="C12" s="230" t="s">
        <v>44</v>
      </c>
      <c r="D12" s="231"/>
      <c r="E12" s="231"/>
      <c r="F12" s="231"/>
      <c r="G12" s="232"/>
    </row>
    <row r="13" spans="1:7" ht="13.5" thickBot="1">
      <c r="A13" s="214"/>
      <c r="B13" s="233" t="s">
        <v>4</v>
      </c>
      <c r="C13" s="234" t="s">
        <v>82</v>
      </c>
      <c r="D13" s="235">
        <f>SUM(5A!D45)</f>
        <v>600000</v>
      </c>
      <c r="E13" s="235">
        <f>SUM(5A!E45)</f>
        <v>902400</v>
      </c>
      <c r="F13" s="235">
        <f>SUM(5A!F45)</f>
        <v>4083</v>
      </c>
      <c r="G13" s="182">
        <f>SUM(D13,E13,F13)</f>
        <v>1506483</v>
      </c>
    </row>
    <row r="14" spans="1:7" ht="13.5" thickBot="1">
      <c r="A14" s="214"/>
      <c r="B14" s="236" t="s">
        <v>5</v>
      </c>
      <c r="C14" s="237" t="s">
        <v>83</v>
      </c>
      <c r="D14" s="238">
        <f>SUM(D11:D13)</f>
        <v>2685187</v>
      </c>
      <c r="E14" s="238">
        <f>SUM(E11:E13)</f>
        <v>902400</v>
      </c>
      <c r="F14" s="238">
        <f>SUM(F11:F13)</f>
        <v>4083</v>
      </c>
      <c r="G14" s="239">
        <f>SUM(G11:G13)</f>
        <v>3591670</v>
      </c>
    </row>
    <row r="15" spans="1:7" ht="12.75">
      <c r="A15" s="214"/>
      <c r="B15" s="229" t="s">
        <v>2</v>
      </c>
      <c r="C15" s="240" t="s">
        <v>10</v>
      </c>
      <c r="D15" s="241">
        <f>SUM(5B!D12)</f>
        <v>5394837</v>
      </c>
      <c r="E15" s="241"/>
      <c r="F15" s="241"/>
      <c r="G15" s="181">
        <f>SUM(D15,E15,F15)</f>
        <v>5394837</v>
      </c>
    </row>
    <row r="16" spans="1:7" ht="13.5" thickBot="1">
      <c r="A16" s="214"/>
      <c r="B16" s="233" t="s">
        <v>3</v>
      </c>
      <c r="C16" s="234" t="s">
        <v>84</v>
      </c>
      <c r="D16" s="242">
        <f>SUM(5B!D19)</f>
        <v>155491</v>
      </c>
      <c r="E16" s="242"/>
      <c r="F16" s="242"/>
      <c r="G16" s="182">
        <f>SUM(D16,E16,F16)</f>
        <v>155491</v>
      </c>
    </row>
    <row r="17" spans="1:7" ht="13.5" customHeight="1" thickBot="1">
      <c r="A17" s="214"/>
      <c r="B17" s="236" t="s">
        <v>6</v>
      </c>
      <c r="C17" s="243" t="s">
        <v>36</v>
      </c>
      <c r="D17" s="238">
        <f>SUM(D15:D16)</f>
        <v>5550328</v>
      </c>
      <c r="E17" s="238">
        <f>SUM(E15:E16)</f>
        <v>0</v>
      </c>
      <c r="F17" s="238">
        <f>SUM(F15:F16)</f>
        <v>0</v>
      </c>
      <c r="G17" s="239">
        <f>SUM(G15:G16)</f>
        <v>5550328</v>
      </c>
    </row>
    <row r="18" spans="1:7" ht="13.5" customHeight="1" thickBot="1">
      <c r="A18" s="214"/>
      <c r="B18" s="236" t="s">
        <v>33</v>
      </c>
      <c r="C18" s="244" t="s">
        <v>85</v>
      </c>
      <c r="D18" s="238">
        <f>SUM(5C!D19)</f>
        <v>5221892</v>
      </c>
      <c r="E18" s="238">
        <f>SUM(5C!E19)</f>
        <v>825191</v>
      </c>
      <c r="F18" s="238">
        <f>SUM(5C!F19)</f>
        <v>93370.4</v>
      </c>
      <c r="G18" s="165">
        <f>SUM(D18,E18,F18)</f>
        <v>6140453.4</v>
      </c>
    </row>
    <row r="19" spans="1:7" ht="26.25" customHeight="1">
      <c r="A19" s="214"/>
      <c r="B19" s="245" t="s">
        <v>2</v>
      </c>
      <c r="C19" s="246" t="s">
        <v>86</v>
      </c>
      <c r="D19" s="183">
        <v>360</v>
      </c>
      <c r="E19" s="183"/>
      <c r="F19" s="183"/>
      <c r="G19" s="184">
        <f>SUM(D19,E19,F19)</f>
        <v>360</v>
      </c>
    </row>
    <row r="20" spans="1:7" ht="13.5" customHeight="1" thickBot="1">
      <c r="A20" s="214"/>
      <c r="B20" s="247" t="s">
        <v>3</v>
      </c>
      <c r="C20" s="248" t="s">
        <v>87</v>
      </c>
      <c r="D20" s="249"/>
      <c r="E20" s="249"/>
      <c r="F20" s="170"/>
      <c r="G20" s="181">
        <f>SUM(D20,E20,F20)</f>
        <v>0</v>
      </c>
    </row>
    <row r="21" spans="1:7" ht="13.5" customHeight="1" thickBot="1">
      <c r="A21" s="214"/>
      <c r="B21" s="236" t="s">
        <v>34</v>
      </c>
      <c r="C21" s="244" t="s">
        <v>88</v>
      </c>
      <c r="D21" s="238">
        <f>SUM(D19:D20)</f>
        <v>360</v>
      </c>
      <c r="E21" s="238">
        <f>SUM(E19:E20)</f>
        <v>0</v>
      </c>
      <c r="F21" s="238">
        <f>SUM(F19:F20)</f>
        <v>0</v>
      </c>
      <c r="G21" s="239">
        <f>SUM(G19:G20)</f>
        <v>360</v>
      </c>
    </row>
    <row r="22" spans="1:7" s="208" customFormat="1" ht="13.5" customHeight="1" thickBot="1">
      <c r="A22" s="250" t="s">
        <v>5</v>
      </c>
      <c r="B22" s="293" t="s">
        <v>89</v>
      </c>
      <c r="C22" s="295"/>
      <c r="D22" s="238">
        <f>SUM(D14,D17,D18,D21)</f>
        <v>13457767</v>
      </c>
      <c r="E22" s="238">
        <f>SUM(E14,E17,E18,E21)</f>
        <v>1727591</v>
      </c>
      <c r="F22" s="238">
        <f>SUM(F14,F17,F18,F21)</f>
        <v>97453.4</v>
      </c>
      <c r="G22" s="239">
        <f>SUM(G14,G17,G18,G21)</f>
        <v>15282811.4</v>
      </c>
    </row>
    <row r="23" spans="1:7" s="208" customFormat="1" ht="13.5" customHeight="1" thickBot="1">
      <c r="A23" s="251"/>
      <c r="B23" s="236" t="s">
        <v>43</v>
      </c>
      <c r="C23" s="252" t="s">
        <v>38</v>
      </c>
      <c r="D23" s="238">
        <f>SUM(5D!C16)</f>
        <v>0</v>
      </c>
      <c r="E23" s="238"/>
      <c r="F23" s="169"/>
      <c r="G23" s="165">
        <f>SUM(D23,E23,F23)</f>
        <v>0</v>
      </c>
    </row>
    <row r="24" spans="1:7" s="208" customFormat="1" ht="13.5" customHeight="1" thickBot="1">
      <c r="A24" s="251"/>
      <c r="B24" s="236" t="s">
        <v>90</v>
      </c>
      <c r="C24" s="252" t="s">
        <v>22</v>
      </c>
      <c r="D24" s="238">
        <f>SUM(5E!D16)</f>
        <v>560381</v>
      </c>
      <c r="E24" s="238"/>
      <c r="F24" s="239"/>
      <c r="G24" s="165">
        <f>SUM(D24,E24,F24)</f>
        <v>560381</v>
      </c>
    </row>
    <row r="25" spans="1:7" ht="24" customHeight="1">
      <c r="A25" s="253"/>
      <c r="B25" s="254" t="s">
        <v>2</v>
      </c>
      <c r="C25" s="240" t="s">
        <v>91</v>
      </c>
      <c r="D25" s="241">
        <f>SUM(5F!D13)</f>
        <v>23262</v>
      </c>
      <c r="E25" s="241"/>
      <c r="F25" s="241"/>
      <c r="G25" s="165">
        <f>SUM(D25,E25,F25)</f>
        <v>23262</v>
      </c>
    </row>
    <row r="26" spans="1:7" ht="13.5" customHeight="1" thickBot="1">
      <c r="A26" s="253"/>
      <c r="B26" s="255" t="s">
        <v>3</v>
      </c>
      <c r="C26" s="256" t="s">
        <v>92</v>
      </c>
      <c r="D26" s="257"/>
      <c r="E26" s="257"/>
      <c r="F26" s="258"/>
      <c r="G26" s="182">
        <f>SUM(D26,E26,F26)</f>
        <v>0</v>
      </c>
    </row>
    <row r="27" spans="1:7" ht="13.5" customHeight="1" thickBot="1">
      <c r="A27" s="253"/>
      <c r="B27" s="259" t="s">
        <v>93</v>
      </c>
      <c r="C27" s="252" t="s">
        <v>94</v>
      </c>
      <c r="D27" s="239">
        <f>SUM(D25:D26)</f>
        <v>23262</v>
      </c>
      <c r="E27" s="239">
        <f>SUM(E25:E26)</f>
        <v>0</v>
      </c>
      <c r="F27" s="239">
        <f>SUM(F25:F26)</f>
        <v>0</v>
      </c>
      <c r="G27" s="239">
        <f>SUM(G25:G26)</f>
        <v>23262</v>
      </c>
    </row>
    <row r="28" spans="1:7" ht="13.5" customHeight="1" thickBot="1">
      <c r="A28" s="260" t="s">
        <v>6</v>
      </c>
      <c r="B28" s="307" t="s">
        <v>95</v>
      </c>
      <c r="C28" s="308"/>
      <c r="D28" s="239">
        <f>SUM(D23,D24,D27)</f>
        <v>583643</v>
      </c>
      <c r="E28" s="239"/>
      <c r="F28" s="239"/>
      <c r="G28" s="239">
        <f>SUM(G23,G24,G27)</f>
        <v>583643</v>
      </c>
    </row>
    <row r="29" spans="1:7" s="208" customFormat="1" ht="13.5" customHeight="1" thickBot="1">
      <c r="A29" s="293" t="s">
        <v>96</v>
      </c>
      <c r="B29" s="294"/>
      <c r="C29" s="295"/>
      <c r="D29" s="261">
        <f>SUM(D22,D28)</f>
        <v>14041410</v>
      </c>
      <c r="E29" s="261">
        <f>SUM(E22,E28)</f>
        <v>1727591</v>
      </c>
      <c r="F29" s="261">
        <f>SUM(F22,F28)</f>
        <v>97453.4</v>
      </c>
      <c r="G29" s="239">
        <f>SUM(G22,G28)</f>
        <v>15866454.4</v>
      </c>
    </row>
    <row r="30" spans="1:7" ht="12.75">
      <c r="A30" s="262"/>
      <c r="B30" s="263" t="s">
        <v>2</v>
      </c>
      <c r="C30" s="264" t="s">
        <v>114</v>
      </c>
      <c r="D30" s="265">
        <v>102125</v>
      </c>
      <c r="E30" s="265">
        <f>27670+12672+3155</f>
        <v>43497</v>
      </c>
      <c r="F30" s="265">
        <v>15831</v>
      </c>
      <c r="G30" s="165">
        <f>SUM(E30,D30,F30)</f>
        <v>161453</v>
      </c>
    </row>
    <row r="31" spans="1:7" ht="12.75">
      <c r="A31" s="253"/>
      <c r="B31" s="266" t="s">
        <v>3</v>
      </c>
      <c r="C31" s="267" t="s">
        <v>97</v>
      </c>
      <c r="D31" s="268"/>
      <c r="E31" s="268">
        <v>3435854</v>
      </c>
      <c r="F31" s="268">
        <v>1434556</v>
      </c>
      <c r="G31" s="185">
        <f>SUM(E31,D31,F31)</f>
        <v>4870410</v>
      </c>
    </row>
    <row r="32" spans="1:9" ht="13.5" thickBot="1">
      <c r="A32" s="269"/>
      <c r="B32" s="270" t="s">
        <v>4</v>
      </c>
      <c r="C32" s="271" t="s">
        <v>146</v>
      </c>
      <c r="D32" s="224">
        <v>232780</v>
      </c>
      <c r="E32" s="224"/>
      <c r="F32" s="268"/>
      <c r="G32" s="181">
        <f>SUM(E32,D32,F32)</f>
        <v>232780</v>
      </c>
      <c r="I32" s="136"/>
    </row>
    <row r="33" spans="1:7" ht="13.5" thickBot="1">
      <c r="A33" s="272" t="s">
        <v>33</v>
      </c>
      <c r="B33" s="296" t="s">
        <v>98</v>
      </c>
      <c r="C33" s="296"/>
      <c r="D33" s="239">
        <f>SUM(D30:D32)</f>
        <v>334905</v>
      </c>
      <c r="E33" s="239">
        <f>SUM(E30:E32)</f>
        <v>3479351</v>
      </c>
      <c r="F33" s="239">
        <f>SUM(F30:F32)</f>
        <v>1450387</v>
      </c>
      <c r="G33" s="239">
        <f>SUM(G30:G32)</f>
        <v>5264643</v>
      </c>
    </row>
    <row r="34" spans="1:7" ht="12.75">
      <c r="A34" s="262"/>
      <c r="B34" s="263" t="s">
        <v>2</v>
      </c>
      <c r="C34" s="264" t="s">
        <v>114</v>
      </c>
      <c r="D34" s="265"/>
      <c r="E34" s="265">
        <f>3480+12932</f>
        <v>16412</v>
      </c>
      <c r="F34" s="265"/>
      <c r="G34" s="165">
        <f>SUM(D34,E34,F34)</f>
        <v>16412</v>
      </c>
    </row>
    <row r="35" spans="1:7" ht="12.75">
      <c r="A35" s="253"/>
      <c r="B35" s="266" t="s">
        <v>3</v>
      </c>
      <c r="C35" s="267" t="s">
        <v>97</v>
      </c>
      <c r="D35" s="268"/>
      <c r="E35" s="268">
        <v>131241</v>
      </c>
      <c r="F35" s="268"/>
      <c r="G35" s="185">
        <f>SUM(D35,E35,F35)</f>
        <v>131241</v>
      </c>
    </row>
    <row r="36" spans="1:7" ht="13.5" thickBot="1">
      <c r="A36" s="273"/>
      <c r="B36" s="270" t="s">
        <v>4</v>
      </c>
      <c r="C36" s="271" t="s">
        <v>146</v>
      </c>
      <c r="D36" s="224">
        <v>6367220</v>
      </c>
      <c r="E36" s="224"/>
      <c r="F36" s="268"/>
      <c r="G36" s="181">
        <f>SUM(D36,E36,F36)</f>
        <v>6367220</v>
      </c>
    </row>
    <row r="37" spans="1:7" ht="13.5" thickBot="1">
      <c r="A37" s="272" t="s">
        <v>34</v>
      </c>
      <c r="B37" s="296" t="s">
        <v>99</v>
      </c>
      <c r="C37" s="296"/>
      <c r="D37" s="239">
        <f>SUM(D34:D36)</f>
        <v>6367220</v>
      </c>
      <c r="E37" s="239">
        <f>SUM(E34:E36)</f>
        <v>147653</v>
      </c>
      <c r="F37" s="239">
        <f>SUM(F34:F36)</f>
        <v>0</v>
      </c>
      <c r="G37" s="239">
        <f>SUM(G34:G36)</f>
        <v>6514873</v>
      </c>
    </row>
    <row r="38" spans="1:7" ht="13.5" thickBot="1">
      <c r="A38" s="291" t="s">
        <v>122</v>
      </c>
      <c r="B38" s="292"/>
      <c r="C38" s="297"/>
      <c r="D38" s="239">
        <f>SUM(D37,D33)</f>
        <v>6702125</v>
      </c>
      <c r="E38" s="239">
        <f>SUM(E37,E33)</f>
        <v>3627004</v>
      </c>
      <c r="F38" s="239">
        <f>SUM(F37,F33)</f>
        <v>1450387</v>
      </c>
      <c r="G38" s="239">
        <f>SUM(G37,G33)</f>
        <v>11779516</v>
      </c>
    </row>
    <row r="39" spans="1:7" s="274" customFormat="1" ht="13.5" thickBot="1">
      <c r="A39" s="291" t="s">
        <v>100</v>
      </c>
      <c r="B39" s="292"/>
      <c r="C39" s="297"/>
      <c r="D39" s="239">
        <f>SUM(D29,D33,D37)</f>
        <v>20743535</v>
      </c>
      <c r="E39" s="239">
        <f>SUM(E29,E33,E37)</f>
        <v>5354595</v>
      </c>
      <c r="F39" s="239">
        <f>SUM(F29,F33,F37)</f>
        <v>1547840.4</v>
      </c>
      <c r="G39" s="239">
        <f>SUM(G29,G33,G37)</f>
        <v>27645970.4</v>
      </c>
    </row>
    <row r="40" spans="1:7" ht="13.5" thickBot="1">
      <c r="A40" s="275"/>
      <c r="B40" s="298" t="s">
        <v>101</v>
      </c>
      <c r="C40" s="299"/>
      <c r="D40" s="276"/>
      <c r="E40" s="276"/>
      <c r="F40" s="276"/>
      <c r="G40" s="165">
        <f>-SUM(G31,G35)</f>
        <v>-5001651</v>
      </c>
    </row>
    <row r="41" spans="1:7" ht="13.5" thickBot="1">
      <c r="A41" s="275"/>
      <c r="B41" s="298" t="s">
        <v>103</v>
      </c>
      <c r="C41" s="299"/>
      <c r="D41" s="276"/>
      <c r="E41" s="276"/>
      <c r="F41" s="276"/>
      <c r="G41" s="165">
        <v>-379000</v>
      </c>
    </row>
    <row r="42" spans="1:7" s="274" customFormat="1" ht="13.5" thickBot="1">
      <c r="A42" s="291" t="s">
        <v>102</v>
      </c>
      <c r="B42" s="292"/>
      <c r="C42" s="292"/>
      <c r="D42" s="239">
        <f>SUM(D39:D40)</f>
        <v>20743535</v>
      </c>
      <c r="E42" s="239">
        <f>SUM(E39:E40)</f>
        <v>5354595</v>
      </c>
      <c r="F42" s="239">
        <f>SUM(F39:F40)</f>
        <v>1547840.4</v>
      </c>
      <c r="G42" s="239">
        <f>SUM(G39:G41)</f>
        <v>22265319.4</v>
      </c>
    </row>
    <row r="43" spans="1:6" s="274" customFormat="1" ht="12.75">
      <c r="A43" s="277"/>
      <c r="B43" s="277"/>
      <c r="C43" s="277"/>
      <c r="D43" s="278"/>
      <c r="E43" s="278"/>
      <c r="F43" s="278"/>
    </row>
    <row r="44" ht="12.75">
      <c r="B44" s="209"/>
    </row>
    <row r="45" spans="2:7" ht="12.75">
      <c r="B45" s="209"/>
      <c r="G45" s="136"/>
    </row>
    <row r="46" ht="12.75">
      <c r="B46" s="209"/>
    </row>
    <row r="47" ht="12.75">
      <c r="B47" s="209"/>
    </row>
    <row r="48" ht="12.75">
      <c r="B48" s="209"/>
    </row>
    <row r="49" ht="12.75">
      <c r="B49" s="209"/>
    </row>
    <row r="50" ht="12.75">
      <c r="B50" s="209"/>
    </row>
    <row r="51" ht="12.75">
      <c r="B51" s="209"/>
    </row>
    <row r="52" ht="12.75">
      <c r="B52" s="209"/>
    </row>
    <row r="53" ht="12.75">
      <c r="B53" s="209"/>
    </row>
    <row r="54" ht="12.75">
      <c r="B54" s="209"/>
    </row>
    <row r="55" ht="12.75">
      <c r="B55" s="209"/>
    </row>
    <row r="56" ht="12.75">
      <c r="B56" s="209"/>
    </row>
    <row r="57" ht="12.75">
      <c r="B57" s="209"/>
    </row>
    <row r="58" ht="12.75">
      <c r="B58" s="209"/>
    </row>
    <row r="59" ht="12.75">
      <c r="B59" s="209"/>
    </row>
    <row r="60" ht="12.75">
      <c r="B60" s="209"/>
    </row>
    <row r="61" ht="12.75">
      <c r="B61" s="209"/>
    </row>
    <row r="62" ht="12.75">
      <c r="B62" s="209"/>
    </row>
    <row r="63" ht="12.75">
      <c r="B63" s="209"/>
    </row>
    <row r="64" ht="12.75">
      <c r="B64" s="209"/>
    </row>
    <row r="65" ht="12.75">
      <c r="B65" s="209"/>
    </row>
    <row r="66" ht="12.75">
      <c r="B66" s="209"/>
    </row>
    <row r="67" ht="12.75">
      <c r="B67" s="209"/>
    </row>
    <row r="68" ht="12.75">
      <c r="B68" s="209"/>
    </row>
    <row r="69" ht="12.75">
      <c r="B69" s="209"/>
    </row>
    <row r="70" ht="12.75">
      <c r="B70" s="209"/>
    </row>
    <row r="71" ht="12.75">
      <c r="B71" s="209"/>
    </row>
    <row r="72" ht="12.75">
      <c r="B72" s="209"/>
    </row>
    <row r="73" ht="12.75">
      <c r="B73" s="209"/>
    </row>
    <row r="74" ht="12.75">
      <c r="B74" s="209"/>
    </row>
    <row r="75" ht="12.75">
      <c r="B75" s="209"/>
    </row>
    <row r="76" ht="12.75">
      <c r="B76" s="209"/>
    </row>
    <row r="77" ht="12.75">
      <c r="B77" s="209"/>
    </row>
    <row r="78" ht="12.75">
      <c r="B78" s="209"/>
    </row>
    <row r="79" ht="12.75">
      <c r="B79" s="209"/>
    </row>
    <row r="80" ht="12.75">
      <c r="B80" s="209"/>
    </row>
    <row r="81" ht="12.75">
      <c r="B81" s="209"/>
    </row>
    <row r="82" ht="12.75">
      <c r="B82" s="209"/>
    </row>
    <row r="83" ht="12.75">
      <c r="B83" s="209"/>
    </row>
    <row r="84" ht="12.75">
      <c r="B84" s="209"/>
    </row>
  </sheetData>
  <sheetProtection/>
  <mergeCells count="15">
    <mergeCell ref="A2:F2"/>
    <mergeCell ref="A5:C5"/>
    <mergeCell ref="B41:C41"/>
    <mergeCell ref="A38:C38"/>
    <mergeCell ref="A6:C6"/>
    <mergeCell ref="E1:G1"/>
    <mergeCell ref="F4:G4"/>
    <mergeCell ref="B22:C22"/>
    <mergeCell ref="B28:C28"/>
    <mergeCell ref="A42:C42"/>
    <mergeCell ref="A29:C29"/>
    <mergeCell ref="B33:C33"/>
    <mergeCell ref="B37:C37"/>
    <mergeCell ref="A39:C39"/>
    <mergeCell ref="B40:C40"/>
  </mergeCells>
  <printOptions/>
  <pageMargins left="0.07874015748031496" right="0.15748031496062992" top="1.062992125984252" bottom="0.2755905511811024" header="0.6299212598425197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0">
      <selection activeCell="I38" sqref="I38"/>
    </sheetView>
  </sheetViews>
  <sheetFormatPr defaultColWidth="9.00390625" defaultRowHeight="12.75"/>
  <cols>
    <col min="1" max="1" width="4.25390625" style="2" customWidth="1"/>
    <col min="2" max="2" width="52.375" style="2" customWidth="1"/>
    <col min="3" max="3" width="7.125" style="2" customWidth="1"/>
    <col min="4" max="4" width="12.625" style="2" customWidth="1"/>
    <col min="5" max="5" width="11.75390625" style="2" customWidth="1"/>
    <col min="6" max="6" width="12.00390625" style="2" customWidth="1"/>
    <col min="7" max="7" width="12.625" style="3" customWidth="1"/>
    <col min="8" max="8" width="9.125" style="3" customWidth="1"/>
    <col min="9" max="16384" width="9.125" style="2" customWidth="1"/>
  </cols>
  <sheetData>
    <row r="1" spans="1:7" ht="12.75">
      <c r="A1" s="163"/>
      <c r="B1" s="163"/>
      <c r="C1" s="163"/>
      <c r="D1" s="163"/>
      <c r="E1" s="311" t="s">
        <v>141</v>
      </c>
      <c r="F1" s="311"/>
      <c r="G1" s="311"/>
    </row>
    <row r="2" spans="1:6" ht="12.75">
      <c r="A2" s="163"/>
      <c r="B2" s="163"/>
      <c r="C2" s="163"/>
      <c r="D2" s="163"/>
      <c r="E2" s="163"/>
      <c r="F2" s="160"/>
    </row>
    <row r="3" spans="1:7" ht="30.75" customHeight="1">
      <c r="A3" s="309" t="s">
        <v>133</v>
      </c>
      <c r="B3" s="309"/>
      <c r="C3" s="309"/>
      <c r="D3" s="309"/>
      <c r="E3" s="309"/>
      <c r="F3" s="309"/>
      <c r="G3" s="309"/>
    </row>
    <row r="4" spans="1:6" ht="15" customHeight="1">
      <c r="A4" s="13"/>
      <c r="B4" s="13"/>
      <c r="C4" s="13"/>
      <c r="D4" s="13"/>
      <c r="E4" s="13"/>
      <c r="F4" s="13"/>
    </row>
    <row r="5" spans="1:6" ht="19.5" customHeight="1">
      <c r="A5" s="13"/>
      <c r="B5" s="13"/>
      <c r="C5" s="13"/>
      <c r="D5" s="13"/>
      <c r="E5" s="13"/>
      <c r="F5" s="13"/>
    </row>
    <row r="6" spans="1:7" ht="15" customHeight="1" thickBot="1">
      <c r="A6" s="16"/>
      <c r="B6" s="16"/>
      <c r="C6" s="16"/>
      <c r="D6" s="16"/>
      <c r="E6" s="16"/>
      <c r="F6" s="316" t="s">
        <v>0</v>
      </c>
      <c r="G6" s="316"/>
    </row>
    <row r="7" spans="1:7" ht="15" customHeight="1">
      <c r="A7" s="312" t="s">
        <v>1</v>
      </c>
      <c r="B7" s="313"/>
      <c r="C7" s="312" t="s">
        <v>39</v>
      </c>
      <c r="D7" s="318" t="s">
        <v>123</v>
      </c>
      <c r="E7" s="320" t="s">
        <v>112</v>
      </c>
      <c r="F7" s="318" t="s">
        <v>134</v>
      </c>
      <c r="G7" s="322" t="s">
        <v>19</v>
      </c>
    </row>
    <row r="8" spans="1:7" ht="61.5" customHeight="1" thickBot="1">
      <c r="A8" s="314"/>
      <c r="B8" s="315"/>
      <c r="C8" s="317"/>
      <c r="D8" s="319"/>
      <c r="E8" s="321"/>
      <c r="F8" s="319"/>
      <c r="G8" s="323"/>
    </row>
    <row r="9" spans="1:8" s="33" customFormat="1" ht="15" customHeight="1" thickBot="1">
      <c r="A9" s="310">
        <v>1</v>
      </c>
      <c r="B9" s="310"/>
      <c r="C9" s="51">
        <v>2</v>
      </c>
      <c r="D9" s="52">
        <v>3</v>
      </c>
      <c r="E9" s="52">
        <v>4</v>
      </c>
      <c r="F9" s="146">
        <v>5</v>
      </c>
      <c r="G9" s="198">
        <v>6</v>
      </c>
      <c r="H9" s="148"/>
    </row>
    <row r="10" spans="1:8" s="33" customFormat="1" ht="15" customHeight="1">
      <c r="A10" s="141"/>
      <c r="B10" s="139" t="s">
        <v>40</v>
      </c>
      <c r="C10" s="140"/>
      <c r="D10" s="152">
        <v>318219</v>
      </c>
      <c r="E10" s="152"/>
      <c r="F10" s="171"/>
      <c r="G10" s="20">
        <f>SUM(D10,E10,F10)</f>
        <v>318219</v>
      </c>
      <c r="H10" s="148"/>
    </row>
    <row r="11" spans="1:8" s="33" customFormat="1" ht="15" customHeight="1">
      <c r="A11" s="186"/>
      <c r="B11" s="187" t="s">
        <v>106</v>
      </c>
      <c r="C11" s="188"/>
      <c r="D11" s="189">
        <v>1241681</v>
      </c>
      <c r="E11" s="189"/>
      <c r="F11" s="190"/>
      <c r="G11" s="166">
        <f>SUM(D11,E11,F11)</f>
        <v>1241681</v>
      </c>
      <c r="H11" s="148"/>
    </row>
    <row r="12" spans="1:8" s="33" customFormat="1" ht="15" customHeight="1" thickBot="1">
      <c r="A12" s="137"/>
      <c r="B12" s="199" t="s">
        <v>124</v>
      </c>
      <c r="C12" s="58"/>
      <c r="D12" s="154"/>
      <c r="E12" s="154"/>
      <c r="F12" s="191"/>
      <c r="G12" s="166">
        <f>SUM(D12,E12,F12)</f>
        <v>0</v>
      </c>
      <c r="H12" s="148"/>
    </row>
    <row r="13" spans="1:8" s="33" customFormat="1" ht="15" customHeight="1" thickBot="1">
      <c r="A13" s="59" t="s">
        <v>53</v>
      </c>
      <c r="B13" s="60" t="s">
        <v>23</v>
      </c>
      <c r="C13" s="61"/>
      <c r="D13" s="62">
        <f>SUM(D10:D12)</f>
        <v>1559900</v>
      </c>
      <c r="E13" s="62">
        <f>SUM(E10:E12)</f>
        <v>0</v>
      </c>
      <c r="F13" s="62">
        <f>SUM(F10:F12)</f>
        <v>0</v>
      </c>
      <c r="G13" s="176">
        <f>SUM(G10:G12)</f>
        <v>1559900</v>
      </c>
      <c r="H13" s="148"/>
    </row>
    <row r="14" spans="1:8" s="33" customFormat="1" ht="15" customHeight="1">
      <c r="A14" s="64"/>
      <c r="B14" s="65" t="s">
        <v>25</v>
      </c>
      <c r="C14" s="53">
        <v>41.1</v>
      </c>
      <c r="D14" s="54">
        <f>122475+61982+1589</f>
        <v>186046</v>
      </c>
      <c r="E14" s="153"/>
      <c r="F14" s="55"/>
      <c r="G14" s="175">
        <f>SUM(D14,E14,F14)</f>
        <v>186046</v>
      </c>
      <c r="H14" s="148"/>
    </row>
    <row r="15" spans="1:8" s="33" customFormat="1" ht="15" customHeight="1">
      <c r="A15" s="66"/>
      <c r="B15" s="67" t="s">
        <v>26</v>
      </c>
      <c r="C15" s="68"/>
      <c r="D15" s="69">
        <f>36240+18120</f>
        <v>54360</v>
      </c>
      <c r="E15" s="156"/>
      <c r="F15" s="70"/>
      <c r="G15" s="71">
        <f>SUM(D15,E15,F15)</f>
        <v>54360</v>
      </c>
      <c r="H15" s="148"/>
    </row>
    <row r="16" spans="1:8" s="33" customFormat="1" ht="15" customHeight="1">
      <c r="A16" s="66"/>
      <c r="B16" s="142" t="s">
        <v>27</v>
      </c>
      <c r="C16" s="143"/>
      <c r="D16" s="144">
        <f>25000+12664</f>
        <v>37664</v>
      </c>
      <c r="E16" s="157"/>
      <c r="F16" s="145"/>
      <c r="G16" s="71">
        <f>SUM(D16,E16,F16)</f>
        <v>37664</v>
      </c>
      <c r="H16" s="148"/>
    </row>
    <row r="17" spans="1:8" s="33" customFormat="1" ht="15" customHeight="1" thickBot="1">
      <c r="A17" s="111"/>
      <c r="B17" s="142" t="s">
        <v>127</v>
      </c>
      <c r="C17" s="143"/>
      <c r="D17" s="144">
        <f>1257+7653</f>
        <v>8910</v>
      </c>
      <c r="E17" s="157"/>
      <c r="F17" s="145"/>
      <c r="G17" s="71">
        <f>SUM(D17,E17,F17)</f>
        <v>8910</v>
      </c>
      <c r="H17" s="148"/>
    </row>
    <row r="18" spans="1:8" s="33" customFormat="1" ht="15" customHeight="1" thickBot="1">
      <c r="A18" s="59" t="s">
        <v>54</v>
      </c>
      <c r="B18" s="60" t="s">
        <v>41</v>
      </c>
      <c r="C18" s="61"/>
      <c r="D18" s="62">
        <f>SUM(D14:D17)</f>
        <v>286980</v>
      </c>
      <c r="E18" s="62"/>
      <c r="F18" s="62"/>
      <c r="G18" s="176">
        <f>SUM(G14:G17)</f>
        <v>286980</v>
      </c>
      <c r="H18" s="148"/>
    </row>
    <row r="19" spans="1:8" s="33" customFormat="1" ht="15" customHeight="1">
      <c r="A19" s="72"/>
      <c r="B19" s="73" t="s">
        <v>117</v>
      </c>
      <c r="C19" s="68"/>
      <c r="D19" s="69">
        <v>6600</v>
      </c>
      <c r="E19" s="156"/>
      <c r="F19" s="55"/>
      <c r="G19" s="97">
        <f aca="true" t="shared" si="0" ref="G19:G31">SUM(D19,E19,F19)</f>
        <v>6600</v>
      </c>
      <c r="H19" s="148"/>
    </row>
    <row r="20" spans="1:8" s="33" customFormat="1" ht="15" customHeight="1">
      <c r="A20" s="72"/>
      <c r="B20" s="73" t="s">
        <v>118</v>
      </c>
      <c r="C20" s="68"/>
      <c r="D20" s="69">
        <v>6600</v>
      </c>
      <c r="E20" s="156"/>
      <c r="F20" s="70"/>
      <c r="G20" s="97">
        <f t="shared" si="0"/>
        <v>6600</v>
      </c>
      <c r="H20" s="148"/>
    </row>
    <row r="21" spans="1:8" s="33" customFormat="1" ht="15" customHeight="1">
      <c r="A21" s="72"/>
      <c r="B21" s="74" t="s">
        <v>28</v>
      </c>
      <c r="C21" s="68">
        <v>450</v>
      </c>
      <c r="D21" s="69">
        <v>24912</v>
      </c>
      <c r="E21" s="156"/>
      <c r="F21" s="70"/>
      <c r="G21" s="97">
        <f t="shared" si="0"/>
        <v>24912</v>
      </c>
      <c r="H21" s="148"/>
    </row>
    <row r="22" spans="1:8" s="33" customFormat="1" ht="15" customHeight="1">
      <c r="A22" s="75"/>
      <c r="B22" s="67" t="s">
        <v>29</v>
      </c>
      <c r="C22" s="68">
        <f>66+4</f>
        <v>70</v>
      </c>
      <c r="D22" s="69">
        <f>100+13860</f>
        <v>13960</v>
      </c>
      <c r="E22" s="156"/>
      <c r="F22" s="70"/>
      <c r="G22" s="97">
        <f t="shared" si="0"/>
        <v>13960</v>
      </c>
      <c r="H22" s="148"/>
    </row>
    <row r="23" spans="1:8" s="33" customFormat="1" ht="15" customHeight="1">
      <c r="A23" s="75"/>
      <c r="B23" s="67" t="s">
        <v>30</v>
      </c>
      <c r="C23" s="68">
        <v>320</v>
      </c>
      <c r="D23" s="69">
        <v>34880</v>
      </c>
      <c r="E23" s="156"/>
      <c r="F23" s="70"/>
      <c r="G23" s="97">
        <f t="shared" si="0"/>
        <v>34880</v>
      </c>
      <c r="H23" s="148"/>
    </row>
    <row r="24" spans="1:8" s="33" customFormat="1" ht="15" customHeight="1">
      <c r="A24" s="75"/>
      <c r="B24" s="67" t="s">
        <v>31</v>
      </c>
      <c r="C24" s="68">
        <v>95</v>
      </c>
      <c r="D24" s="69">
        <v>46939</v>
      </c>
      <c r="E24" s="156"/>
      <c r="F24" s="70"/>
      <c r="G24" s="97">
        <f t="shared" si="0"/>
        <v>46939</v>
      </c>
      <c r="H24" s="148"/>
    </row>
    <row r="25" spans="1:8" s="33" customFormat="1" ht="15" customHeight="1">
      <c r="A25" s="75"/>
      <c r="B25" s="162" t="s">
        <v>126</v>
      </c>
      <c r="C25" s="68">
        <v>4</v>
      </c>
      <c r="D25" s="69">
        <v>10424</v>
      </c>
      <c r="E25" s="156"/>
      <c r="F25" s="70"/>
      <c r="G25" s="97">
        <f t="shared" si="0"/>
        <v>10424</v>
      </c>
      <c r="H25" s="148"/>
    </row>
    <row r="26" spans="1:8" s="33" customFormat="1" ht="15" customHeight="1">
      <c r="A26" s="75"/>
      <c r="B26" s="57" t="s">
        <v>32</v>
      </c>
      <c r="C26" s="68"/>
      <c r="D26" s="69">
        <v>7575</v>
      </c>
      <c r="E26" s="156"/>
      <c r="F26" s="70"/>
      <c r="G26" s="97">
        <f t="shared" si="0"/>
        <v>7575</v>
      </c>
      <c r="H26" s="148"/>
    </row>
    <row r="27" spans="1:8" s="33" customFormat="1" ht="15" customHeight="1">
      <c r="A27" s="192"/>
      <c r="B27" s="187" t="s">
        <v>110</v>
      </c>
      <c r="C27" s="188">
        <v>35.87</v>
      </c>
      <c r="D27" s="193">
        <v>58540</v>
      </c>
      <c r="E27" s="189"/>
      <c r="F27" s="190"/>
      <c r="G27" s="19">
        <f t="shared" si="0"/>
        <v>58540</v>
      </c>
      <c r="H27" s="148"/>
    </row>
    <row r="28" spans="1:8" s="33" customFormat="1" ht="15" customHeight="1">
      <c r="A28" s="75"/>
      <c r="B28" s="282" t="s">
        <v>119</v>
      </c>
      <c r="C28" s="68">
        <v>41</v>
      </c>
      <c r="D28" s="283">
        <f>2000+6150</f>
        <v>8150</v>
      </c>
      <c r="E28" s="284"/>
      <c r="F28" s="70"/>
      <c r="G28" s="39">
        <f t="shared" si="0"/>
        <v>8150</v>
      </c>
      <c r="H28" s="148"/>
    </row>
    <row r="29" spans="1:8" s="33" customFormat="1" ht="15" customHeight="1">
      <c r="A29" s="76"/>
      <c r="B29" s="77" t="s">
        <v>111</v>
      </c>
      <c r="C29" s="53"/>
      <c r="D29" s="54">
        <v>0</v>
      </c>
      <c r="E29" s="153"/>
      <c r="F29" s="55"/>
      <c r="G29" s="19">
        <f t="shared" si="0"/>
        <v>0</v>
      </c>
      <c r="H29" s="148"/>
    </row>
    <row r="30" spans="1:8" s="33" customFormat="1" ht="15" customHeight="1">
      <c r="A30" s="192"/>
      <c r="B30" s="187" t="s">
        <v>116</v>
      </c>
      <c r="C30" s="188">
        <v>609</v>
      </c>
      <c r="D30" s="193">
        <v>208</v>
      </c>
      <c r="E30" s="189"/>
      <c r="F30" s="190"/>
      <c r="G30" s="166">
        <f t="shared" si="0"/>
        <v>208</v>
      </c>
      <c r="H30" s="148"/>
    </row>
    <row r="31" spans="1:8" s="33" customFormat="1" ht="15" customHeight="1" thickBot="1">
      <c r="A31" s="194"/>
      <c r="B31" s="138" t="s">
        <v>129</v>
      </c>
      <c r="C31" s="58">
        <v>6</v>
      </c>
      <c r="D31" s="173">
        <v>9053</v>
      </c>
      <c r="E31" s="154"/>
      <c r="F31" s="191"/>
      <c r="G31" s="41">
        <f t="shared" si="0"/>
        <v>9053</v>
      </c>
      <c r="H31" s="148"/>
    </row>
    <row r="32" spans="1:8" s="33" customFormat="1" ht="15" customHeight="1" thickBot="1">
      <c r="A32" s="59" t="s">
        <v>55</v>
      </c>
      <c r="B32" s="161" t="s">
        <v>105</v>
      </c>
      <c r="C32" s="61"/>
      <c r="D32" s="62">
        <f>SUM(D19:D31)</f>
        <v>227841</v>
      </c>
      <c r="E32" s="62">
        <f>SUM(E19:E31)</f>
        <v>0</v>
      </c>
      <c r="F32" s="62">
        <f>SUM(F19:F31)</f>
        <v>0</v>
      </c>
      <c r="G32" s="176">
        <f>SUM(G19:G31)</f>
        <v>227841</v>
      </c>
      <c r="H32" s="148"/>
    </row>
    <row r="33" spans="1:8" s="33" customFormat="1" ht="15" customHeight="1" thickBot="1">
      <c r="A33" s="78" t="s">
        <v>56</v>
      </c>
      <c r="B33" s="79" t="s">
        <v>42</v>
      </c>
      <c r="C33" s="80">
        <v>26166</v>
      </c>
      <c r="D33" s="80">
        <v>10466</v>
      </c>
      <c r="E33" s="158"/>
      <c r="F33" s="171"/>
      <c r="G33" s="19">
        <f>SUM(D33,E33,F33)</f>
        <v>10466</v>
      </c>
      <c r="H33" s="148"/>
    </row>
    <row r="34" spans="1:8" s="33" customFormat="1" ht="15" customHeight="1" thickBot="1">
      <c r="A34" s="81"/>
      <c r="B34" s="82" t="s">
        <v>24</v>
      </c>
      <c r="C34" s="61"/>
      <c r="D34" s="62">
        <f>SUM(D18,D32,D33)</f>
        <v>525287</v>
      </c>
      <c r="E34" s="62"/>
      <c r="F34" s="62"/>
      <c r="G34" s="176">
        <f>SUM(G18,G32,G33)</f>
        <v>525287</v>
      </c>
      <c r="H34" s="148"/>
    </row>
    <row r="35" spans="1:8" s="33" customFormat="1" ht="15" customHeight="1" thickBot="1">
      <c r="A35" s="59" t="s">
        <v>2</v>
      </c>
      <c r="B35" s="83" t="s">
        <v>131</v>
      </c>
      <c r="C35" s="61"/>
      <c r="D35" s="62">
        <f>SUM(D13,D34)</f>
        <v>2085187</v>
      </c>
      <c r="E35" s="62">
        <f>SUM(E13,E34)</f>
        <v>0</v>
      </c>
      <c r="F35" s="62">
        <f>SUM(F13,F34)</f>
        <v>0</v>
      </c>
      <c r="G35" s="176">
        <f>SUM(G13,G34)</f>
        <v>2085187</v>
      </c>
      <c r="H35" s="148"/>
    </row>
    <row r="36" spans="1:8" s="33" customFormat="1" ht="15" customHeight="1" thickBot="1">
      <c r="A36" s="50" t="s">
        <v>3</v>
      </c>
      <c r="B36" s="84" t="s">
        <v>44</v>
      </c>
      <c r="C36" s="50"/>
      <c r="D36" s="62"/>
      <c r="E36" s="155"/>
      <c r="F36" s="63"/>
      <c r="G36" s="37"/>
      <c r="H36" s="148"/>
    </row>
    <row r="37" spans="1:8" s="33" customFormat="1" ht="16.5" customHeight="1">
      <c r="A37" s="85" t="s">
        <v>49</v>
      </c>
      <c r="B37" s="86" t="s">
        <v>45</v>
      </c>
      <c r="C37" s="87"/>
      <c r="D37" s="54"/>
      <c r="E37" s="153"/>
      <c r="F37" s="55"/>
      <c r="G37" s="97"/>
      <c r="H37" s="148"/>
    </row>
    <row r="38" spans="1:8" s="33" customFormat="1" ht="15" customHeight="1">
      <c r="A38" s="88"/>
      <c r="B38" s="89" t="s">
        <v>120</v>
      </c>
      <c r="C38" s="90"/>
      <c r="D38" s="69"/>
      <c r="E38" s="156"/>
      <c r="F38" s="71">
        <v>4083</v>
      </c>
      <c r="G38" s="39">
        <f>SUM(D38,E38,F38)</f>
        <v>4083</v>
      </c>
      <c r="H38" s="148"/>
    </row>
    <row r="39" spans="1:8" s="33" customFormat="1" ht="15" customHeight="1">
      <c r="A39" s="88"/>
      <c r="B39" s="89" t="s">
        <v>128</v>
      </c>
      <c r="C39" s="90"/>
      <c r="D39" s="69"/>
      <c r="E39" s="156"/>
      <c r="F39" s="71"/>
      <c r="G39" s="39"/>
      <c r="H39" s="148"/>
    </row>
    <row r="40" spans="1:8" s="33" customFormat="1" ht="15" customHeight="1">
      <c r="A40" s="88" t="s">
        <v>50</v>
      </c>
      <c r="B40" s="89" t="s">
        <v>46</v>
      </c>
      <c r="C40" s="90"/>
      <c r="D40" s="69"/>
      <c r="E40" s="69">
        <v>902400</v>
      </c>
      <c r="F40" s="70"/>
      <c r="G40" s="39">
        <f>SUM(D40,E40,F40)</f>
        <v>902400</v>
      </c>
      <c r="H40" s="148"/>
    </row>
    <row r="41" spans="1:8" s="33" customFormat="1" ht="15" customHeight="1">
      <c r="A41" s="88" t="s">
        <v>51</v>
      </c>
      <c r="B41" s="89" t="s">
        <v>107</v>
      </c>
      <c r="C41" s="90"/>
      <c r="D41" s="69"/>
      <c r="E41" s="69"/>
      <c r="F41" s="70"/>
      <c r="G41" s="39">
        <f>SUM(D41,E41,F41)</f>
        <v>0</v>
      </c>
      <c r="H41" s="148"/>
    </row>
    <row r="42" spans="1:7" ht="15" customHeight="1">
      <c r="A42" s="88" t="s">
        <v>108</v>
      </c>
      <c r="B42" s="89" t="s">
        <v>47</v>
      </c>
      <c r="C42" s="91"/>
      <c r="D42" s="92"/>
      <c r="E42" s="36"/>
      <c r="F42" s="39"/>
      <c r="G42" s="39">
        <f>SUM(D42,E42,F42)</f>
        <v>0</v>
      </c>
    </row>
    <row r="43" spans="1:7" ht="15" customHeight="1" thickBot="1">
      <c r="A43" s="93"/>
      <c r="B43" s="94" t="s">
        <v>48</v>
      </c>
      <c r="C43" s="95"/>
      <c r="D43" s="96">
        <v>600000</v>
      </c>
      <c r="E43" s="97"/>
      <c r="F43" s="97"/>
      <c r="G43" s="39">
        <f>SUM(D43,E43,F43)</f>
        <v>600000</v>
      </c>
    </row>
    <row r="44" spans="1:7" ht="15" customHeight="1" thickBot="1">
      <c r="A44" s="93"/>
      <c r="B44" s="86" t="s">
        <v>125</v>
      </c>
      <c r="C44" s="195"/>
      <c r="D44" s="196"/>
      <c r="E44" s="19"/>
      <c r="F44" s="19"/>
      <c r="G44" s="39">
        <f>SUM(D44,E44,F44)</f>
        <v>0</v>
      </c>
    </row>
    <row r="45" spans="1:7" ht="13.5" thickBot="1">
      <c r="A45" s="35" t="s">
        <v>4</v>
      </c>
      <c r="B45" s="28" t="s">
        <v>52</v>
      </c>
      <c r="C45" s="28"/>
      <c r="D45" s="98">
        <f>SUM(D37:D44)</f>
        <v>600000</v>
      </c>
      <c r="E45" s="98">
        <f>SUM(E37:E44)</f>
        <v>902400</v>
      </c>
      <c r="F45" s="98">
        <f>SUM(F37:F44)</f>
        <v>4083</v>
      </c>
      <c r="G45" s="98">
        <f>SUM(G37:G44)</f>
        <v>1506483</v>
      </c>
    </row>
    <row r="46" spans="1:7" ht="13.5" thickBot="1">
      <c r="A46" s="42" t="s">
        <v>5</v>
      </c>
      <c r="B46" s="99" t="s">
        <v>57</v>
      </c>
      <c r="C46" s="174"/>
      <c r="D46" s="17">
        <f>SUM(D35,D36,D45)</f>
        <v>2685187</v>
      </c>
      <c r="E46" s="17">
        <f>SUM(E35,E36,E45)</f>
        <v>902400</v>
      </c>
      <c r="F46" s="17">
        <f>SUM(F35,F36,F45)</f>
        <v>4083</v>
      </c>
      <c r="G46" s="176">
        <f>SUM(D46,E46,F46)</f>
        <v>3591670</v>
      </c>
    </row>
  </sheetData>
  <sheetProtection/>
  <mergeCells count="10">
    <mergeCell ref="A3:G3"/>
    <mergeCell ref="A9:B9"/>
    <mergeCell ref="E1:G1"/>
    <mergeCell ref="A7:B8"/>
    <mergeCell ref="F6:G6"/>
    <mergeCell ref="C7:C8"/>
    <mergeCell ref="D7:D8"/>
    <mergeCell ref="E7:E8"/>
    <mergeCell ref="F7:F8"/>
    <mergeCell ref="G7:G8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.625" style="11" customWidth="1"/>
    <col min="2" max="2" width="3.00390625" style="0" customWidth="1"/>
    <col min="3" max="3" width="33.00390625" style="0" customWidth="1"/>
    <col min="4" max="4" width="12.625" style="12" customWidth="1"/>
    <col min="5" max="7" width="12.625" style="0" customWidth="1"/>
    <col min="10" max="10" width="13.125" style="0" customWidth="1"/>
  </cols>
  <sheetData>
    <row r="1" spans="1:7" ht="25.5" customHeight="1">
      <c r="A1" s="324"/>
      <c r="B1" s="324"/>
      <c r="C1" s="324"/>
      <c r="D1" s="4"/>
      <c r="E1" s="327" t="s">
        <v>142</v>
      </c>
      <c r="F1" s="328"/>
      <c r="G1" s="328"/>
    </row>
    <row r="2" spans="1:6" ht="25.5" customHeight="1">
      <c r="A2" s="4"/>
      <c r="B2" s="4"/>
      <c r="C2" s="4"/>
      <c r="D2" s="4"/>
      <c r="E2" s="21"/>
      <c r="F2" s="21"/>
    </row>
    <row r="3" spans="1:7" ht="33" customHeight="1">
      <c r="A3" s="326" t="s">
        <v>132</v>
      </c>
      <c r="B3" s="326"/>
      <c r="C3" s="326"/>
      <c r="D3" s="326"/>
      <c r="E3" s="326"/>
      <c r="F3" s="326"/>
      <c r="G3" s="326"/>
    </row>
    <row r="4" spans="1:5" ht="25.5" customHeight="1">
      <c r="A4" s="4"/>
      <c r="B4" s="4"/>
      <c r="C4" s="4"/>
      <c r="D4" s="5"/>
      <c r="E4" s="4"/>
    </row>
    <row r="5" spans="1:6" ht="17.25" customHeight="1" thickBot="1">
      <c r="A5" s="4"/>
      <c r="B5" s="4"/>
      <c r="C5" s="4"/>
      <c r="D5" s="5"/>
      <c r="E5" s="4"/>
      <c r="F5" s="280"/>
    </row>
    <row r="6" spans="1:7" ht="75" customHeight="1" thickBot="1">
      <c r="A6" s="312" t="s">
        <v>1</v>
      </c>
      <c r="B6" s="325"/>
      <c r="C6" s="313"/>
      <c r="D6" s="288" t="s">
        <v>18</v>
      </c>
      <c r="E6" s="279" t="s">
        <v>112</v>
      </c>
      <c r="F6" s="279" t="s">
        <v>113</v>
      </c>
      <c r="G6" s="174" t="s">
        <v>19</v>
      </c>
    </row>
    <row r="7" spans="1:11" ht="13.5" customHeight="1" thickBot="1">
      <c r="A7" s="336">
        <v>1</v>
      </c>
      <c r="B7" s="337"/>
      <c r="C7" s="338"/>
      <c r="D7" s="52">
        <v>2</v>
      </c>
      <c r="E7" s="52">
        <v>3</v>
      </c>
      <c r="F7" s="52">
        <v>4</v>
      </c>
      <c r="G7" s="172">
        <v>5</v>
      </c>
      <c r="H7" s="12"/>
      <c r="I7" s="12"/>
      <c r="J7" s="12"/>
      <c r="K7" s="12"/>
    </row>
    <row r="8" spans="1:11" ht="12.75">
      <c r="A8" s="100"/>
      <c r="B8" s="339" t="s">
        <v>8</v>
      </c>
      <c r="C8" s="340"/>
      <c r="D8" s="101">
        <f>2300000+140000</f>
        <v>2440000</v>
      </c>
      <c r="E8" s="101"/>
      <c r="F8" s="177"/>
      <c r="G8" s="177">
        <f>SUM(D8)</f>
        <v>2440000</v>
      </c>
      <c r="H8" s="12"/>
      <c r="I8" s="12"/>
      <c r="J8" s="12"/>
      <c r="K8" s="12"/>
    </row>
    <row r="9" spans="1:13" ht="12.75">
      <c r="A9" s="103"/>
      <c r="B9" s="341" t="s">
        <v>9</v>
      </c>
      <c r="C9" s="333"/>
      <c r="D9" s="118">
        <f>1548133-1296</f>
        <v>1546837</v>
      </c>
      <c r="E9" s="102"/>
      <c r="F9" s="102"/>
      <c r="G9" s="102">
        <f>SUM(D9)</f>
        <v>1546837</v>
      </c>
      <c r="H9" s="12"/>
      <c r="I9" s="12"/>
      <c r="J9" s="12"/>
      <c r="K9" s="12"/>
      <c r="M9" s="12"/>
    </row>
    <row r="10" spans="1:11" ht="12.75">
      <c r="A10" s="104"/>
      <c r="B10" s="333" t="s">
        <v>11</v>
      </c>
      <c r="C10" s="342"/>
      <c r="D10" s="102">
        <v>128000</v>
      </c>
      <c r="E10" s="102"/>
      <c r="F10" s="102"/>
      <c r="G10" s="102">
        <f>SUM(D10)</f>
        <v>128000</v>
      </c>
      <c r="H10" s="12"/>
      <c r="I10" s="12"/>
      <c r="J10" s="12"/>
      <c r="K10" s="12"/>
    </row>
    <row r="11" spans="1:11" ht="13.5" thickBot="1">
      <c r="A11" s="203"/>
      <c r="B11" s="333" t="s">
        <v>17</v>
      </c>
      <c r="C11" s="334"/>
      <c r="D11" s="102">
        <v>1280000</v>
      </c>
      <c r="E11" s="102"/>
      <c r="F11" s="102"/>
      <c r="G11" s="102">
        <f>SUM(D11)</f>
        <v>1280000</v>
      </c>
      <c r="H11" s="12"/>
      <c r="I11" s="12"/>
      <c r="J11" s="12"/>
      <c r="K11" s="12"/>
    </row>
    <row r="12" spans="1:11" s="6" customFormat="1" ht="13.5" thickBot="1">
      <c r="A12" s="59" t="s">
        <v>2</v>
      </c>
      <c r="B12" s="329" t="s">
        <v>10</v>
      </c>
      <c r="C12" s="330"/>
      <c r="D12" s="105">
        <f>SUM(D8:D11)</f>
        <v>5394837</v>
      </c>
      <c r="E12" s="105"/>
      <c r="F12" s="105"/>
      <c r="G12" s="105">
        <f>SUM(G8:G11)</f>
        <v>5394837</v>
      </c>
      <c r="H12" s="149"/>
      <c r="I12" s="149"/>
      <c r="J12" s="149"/>
      <c r="K12" s="149"/>
    </row>
    <row r="13" spans="1:11" s="6" customFormat="1" ht="12.75">
      <c r="A13" s="106"/>
      <c r="B13" s="343" t="s">
        <v>58</v>
      </c>
      <c r="C13" s="344"/>
      <c r="D13" s="107">
        <v>1000</v>
      </c>
      <c r="E13" s="108"/>
      <c r="F13" s="178"/>
      <c r="G13" s="150">
        <f aca="true" t="shared" si="0" ref="G13:G18">SUM(D13)</f>
        <v>1000</v>
      </c>
      <c r="H13" s="149"/>
      <c r="I13" s="149"/>
      <c r="J13" s="149"/>
      <c r="K13" s="149"/>
    </row>
    <row r="14" spans="1:11" s="6" customFormat="1" ht="12.75">
      <c r="A14" s="66"/>
      <c r="B14" s="331" t="s">
        <v>59</v>
      </c>
      <c r="C14" s="332"/>
      <c r="D14" s="109"/>
      <c r="E14" s="110"/>
      <c r="F14" s="110"/>
      <c r="G14" s="151">
        <f t="shared" si="0"/>
        <v>0</v>
      </c>
      <c r="H14" s="149"/>
      <c r="I14" s="149"/>
      <c r="J14" s="149"/>
      <c r="K14" s="149"/>
    </row>
    <row r="15" spans="1:11" s="6" customFormat="1" ht="12.75">
      <c r="A15" s="111"/>
      <c r="B15" s="331" t="s">
        <v>60</v>
      </c>
      <c r="C15" s="332"/>
      <c r="D15" s="112"/>
      <c r="E15" s="113"/>
      <c r="F15" s="113"/>
      <c r="G15" s="151">
        <f t="shared" si="0"/>
        <v>0</v>
      </c>
      <c r="H15" s="149"/>
      <c r="I15" s="149"/>
      <c r="J15" s="149"/>
      <c r="K15" s="149"/>
    </row>
    <row r="16" spans="1:11" s="6" customFormat="1" ht="12.75">
      <c r="A16" s="111"/>
      <c r="B16" s="331" t="s">
        <v>115</v>
      </c>
      <c r="C16" s="332"/>
      <c r="D16" s="112">
        <v>100000</v>
      </c>
      <c r="E16" s="113"/>
      <c r="F16" s="113"/>
      <c r="G16" s="151">
        <f t="shared" si="0"/>
        <v>100000</v>
      </c>
      <c r="H16" s="149"/>
      <c r="I16" s="149"/>
      <c r="J16" s="149"/>
      <c r="K16" s="149"/>
    </row>
    <row r="17" spans="1:11" s="6" customFormat="1" ht="12.75">
      <c r="A17" s="111"/>
      <c r="B17" s="331" t="s">
        <v>61</v>
      </c>
      <c r="C17" s="332"/>
      <c r="D17" s="112">
        <f>33000+18800+2591</f>
        <v>54391</v>
      </c>
      <c r="E17" s="113"/>
      <c r="F17" s="113"/>
      <c r="G17" s="151">
        <f t="shared" si="0"/>
        <v>54391</v>
      </c>
      <c r="H17" s="149"/>
      <c r="I17" s="149"/>
      <c r="J17" s="149"/>
      <c r="K17" s="149"/>
    </row>
    <row r="18" spans="1:11" s="6" customFormat="1" ht="13.5" thickBot="1">
      <c r="A18" s="111"/>
      <c r="B18" s="331" t="s">
        <v>62</v>
      </c>
      <c r="C18" s="332"/>
      <c r="D18" s="112">
        <v>100</v>
      </c>
      <c r="E18" s="113"/>
      <c r="F18" s="178"/>
      <c r="G18" s="151">
        <f t="shared" si="0"/>
        <v>100</v>
      </c>
      <c r="H18" s="149"/>
      <c r="I18" s="149"/>
      <c r="J18" s="149"/>
      <c r="K18" s="149"/>
    </row>
    <row r="19" spans="1:11" ht="13.5" thickBot="1">
      <c r="A19" s="59" t="s">
        <v>3</v>
      </c>
      <c r="B19" s="329" t="s">
        <v>63</v>
      </c>
      <c r="C19" s="330"/>
      <c r="D19" s="105">
        <f>SUM(D13:D18)</f>
        <v>155491</v>
      </c>
      <c r="E19" s="105"/>
      <c r="F19" s="105"/>
      <c r="G19" s="105">
        <f>SUM(G13:G18)</f>
        <v>155491</v>
      </c>
      <c r="H19" s="12"/>
      <c r="I19" s="12"/>
      <c r="J19" s="12"/>
      <c r="K19" s="12"/>
    </row>
    <row r="20" spans="1:11" ht="22.5" customHeight="1" thickBot="1">
      <c r="A20" s="59" t="s">
        <v>6</v>
      </c>
      <c r="B20" s="330" t="s">
        <v>64</v>
      </c>
      <c r="C20" s="335"/>
      <c r="D20" s="114">
        <f>SUM(D12,D19)</f>
        <v>5550328</v>
      </c>
      <c r="E20" s="114"/>
      <c r="F20" s="114"/>
      <c r="G20" s="114">
        <f>SUM(G12,G19)</f>
        <v>5550328</v>
      </c>
      <c r="H20" s="12"/>
      <c r="I20" s="12"/>
      <c r="J20" s="12"/>
      <c r="K20" s="12"/>
    </row>
    <row r="21" spans="1:11" ht="12.75">
      <c r="A21" s="7"/>
      <c r="B21" s="8"/>
      <c r="C21" s="8"/>
      <c r="D21" s="9"/>
      <c r="E21" s="10"/>
      <c r="G21" s="12"/>
      <c r="H21" s="12"/>
      <c r="I21" s="12"/>
      <c r="J21" s="12"/>
      <c r="K21" s="12"/>
    </row>
    <row r="22" spans="7:11" ht="12.75">
      <c r="G22" s="12"/>
      <c r="H22" s="12"/>
      <c r="I22" s="12"/>
      <c r="J22" s="12"/>
      <c r="K22" s="12"/>
    </row>
    <row r="23" spans="7:11" ht="12.75">
      <c r="G23" s="12"/>
      <c r="H23" s="12"/>
      <c r="I23" s="12"/>
      <c r="J23" s="12"/>
      <c r="K23" s="12"/>
    </row>
    <row r="24" spans="7:11" ht="12.75">
      <c r="G24" s="12"/>
      <c r="H24" s="12"/>
      <c r="I24" s="12"/>
      <c r="J24" s="12"/>
      <c r="K24" s="12"/>
    </row>
    <row r="25" spans="7:11" ht="12.75">
      <c r="G25" s="12"/>
      <c r="H25" s="12"/>
      <c r="I25" s="12"/>
      <c r="J25" s="12"/>
      <c r="K25" s="12"/>
    </row>
    <row r="26" spans="7:11" ht="12.75">
      <c r="G26" s="12"/>
      <c r="H26" s="12"/>
      <c r="I26" s="12"/>
      <c r="J26" s="12"/>
      <c r="K26" s="12"/>
    </row>
    <row r="27" spans="7:11" ht="12.75">
      <c r="G27" s="12"/>
      <c r="H27" s="12"/>
      <c r="I27" s="12"/>
      <c r="J27" s="12"/>
      <c r="K27" s="12"/>
    </row>
  </sheetData>
  <sheetProtection/>
  <mergeCells count="18">
    <mergeCell ref="B20:C20"/>
    <mergeCell ref="B18:C18"/>
    <mergeCell ref="A7:C7"/>
    <mergeCell ref="B17:C17"/>
    <mergeCell ref="B8:C8"/>
    <mergeCell ref="B9:C9"/>
    <mergeCell ref="B19:C19"/>
    <mergeCell ref="B14:C14"/>
    <mergeCell ref="B10:C10"/>
    <mergeCell ref="B13:C13"/>
    <mergeCell ref="A1:C1"/>
    <mergeCell ref="A6:C6"/>
    <mergeCell ref="A3:G3"/>
    <mergeCell ref="E1:G1"/>
    <mergeCell ref="B12:C12"/>
    <mergeCell ref="B16:C16"/>
    <mergeCell ref="B15:C15"/>
    <mergeCell ref="B11:C11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6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2.625" style="11" customWidth="1"/>
    <col min="2" max="2" width="4.375" style="0" customWidth="1"/>
    <col min="3" max="3" width="25.75390625" style="0" customWidth="1"/>
    <col min="4" max="4" width="12.625" style="12" customWidth="1"/>
    <col min="5" max="7" width="12.625" style="0" customWidth="1"/>
    <col min="8" max="8" width="9.00390625" style="0" customWidth="1"/>
    <col min="12" max="12" width="11.875" style="0" customWidth="1"/>
  </cols>
  <sheetData>
    <row r="2" spans="1:7" ht="25.5" customHeight="1">
      <c r="A2" s="324"/>
      <c r="B2" s="324"/>
      <c r="C2" s="324"/>
      <c r="D2" s="4"/>
      <c r="E2" s="327" t="s">
        <v>143</v>
      </c>
      <c r="F2" s="328"/>
      <c r="G2" s="328"/>
    </row>
    <row r="3" spans="1:6" ht="25.5" customHeight="1">
      <c r="A3" s="4"/>
      <c r="B3" s="4"/>
      <c r="C3" s="4"/>
      <c r="D3" s="4"/>
      <c r="E3" s="21"/>
      <c r="F3" s="21"/>
    </row>
    <row r="4" spans="1:7" ht="33" customHeight="1">
      <c r="A4" s="326" t="s">
        <v>135</v>
      </c>
      <c r="B4" s="326"/>
      <c r="C4" s="326"/>
      <c r="D4" s="326"/>
      <c r="E4" s="326"/>
      <c r="F4" s="326"/>
      <c r="G4" s="326"/>
    </row>
    <row r="5" spans="1:5" ht="25.5" customHeight="1">
      <c r="A5" s="4"/>
      <c r="B5" s="4"/>
      <c r="C5" s="4"/>
      <c r="D5" s="5"/>
      <c r="E5" s="4"/>
    </row>
    <row r="6" spans="1:7" ht="17.25" customHeight="1" thickBot="1">
      <c r="A6" s="4"/>
      <c r="B6" s="4"/>
      <c r="C6" s="4"/>
      <c r="D6" s="5"/>
      <c r="E6" s="4"/>
      <c r="F6" s="356" t="s">
        <v>0</v>
      </c>
      <c r="G6" s="356"/>
    </row>
    <row r="7" spans="1:7" ht="72" customHeight="1" thickBot="1">
      <c r="A7" s="312" t="s">
        <v>1</v>
      </c>
      <c r="B7" s="325"/>
      <c r="C7" s="313"/>
      <c r="D7" s="288" t="s">
        <v>18</v>
      </c>
      <c r="E7" s="279" t="s">
        <v>112</v>
      </c>
      <c r="F7" s="63" t="s">
        <v>113</v>
      </c>
      <c r="G7" s="174" t="s">
        <v>19</v>
      </c>
    </row>
    <row r="8" spans="1:7" ht="13.5" customHeight="1" thickBot="1">
      <c r="A8" s="336">
        <v>1</v>
      </c>
      <c r="B8" s="337"/>
      <c r="C8" s="338"/>
      <c r="D8" s="52">
        <v>2</v>
      </c>
      <c r="E8" s="52">
        <v>3</v>
      </c>
      <c r="F8" s="146">
        <v>4</v>
      </c>
      <c r="G8" s="172">
        <v>5</v>
      </c>
    </row>
    <row r="9" spans="1:7" s="23" customFormat="1" ht="12.75">
      <c r="A9" s="115"/>
      <c r="B9" s="349" t="s">
        <v>7</v>
      </c>
      <c r="C9" s="350"/>
      <c r="D9" s="112"/>
      <c r="E9" s="112">
        <v>467</v>
      </c>
      <c r="F9" s="112"/>
      <c r="G9" s="112">
        <f aca="true" t="shared" si="0" ref="G9:G18">SUM(D9,E9,F9)</f>
        <v>467</v>
      </c>
    </row>
    <row r="10" spans="1:7" s="23" customFormat="1" ht="12.75">
      <c r="A10" s="116"/>
      <c r="B10" s="357" t="s">
        <v>65</v>
      </c>
      <c r="C10" s="358"/>
      <c r="D10" s="109">
        <v>4093790</v>
      </c>
      <c r="E10" s="109">
        <f aca="true" t="shared" si="1" ref="E10:E18">SUM(G25)</f>
        <v>156719</v>
      </c>
      <c r="F10" s="112"/>
      <c r="G10" s="112">
        <f t="shared" si="0"/>
        <v>4250509</v>
      </c>
    </row>
    <row r="11" spans="1:7" s="23" customFormat="1" ht="12.75">
      <c r="A11" s="117"/>
      <c r="B11" s="345" t="s">
        <v>66</v>
      </c>
      <c r="C11" s="346"/>
      <c r="D11" s="109">
        <v>1450</v>
      </c>
      <c r="E11" s="109">
        <f t="shared" si="1"/>
        <v>501431</v>
      </c>
      <c r="F11" s="112"/>
      <c r="G11" s="112">
        <f t="shared" si="0"/>
        <v>502881</v>
      </c>
    </row>
    <row r="12" spans="1:7" s="23" customFormat="1" ht="12.75">
      <c r="A12" s="117"/>
      <c r="B12" s="345" t="s">
        <v>67</v>
      </c>
      <c r="C12" s="346"/>
      <c r="D12" s="109">
        <v>2000</v>
      </c>
      <c r="E12" s="109">
        <f t="shared" si="1"/>
        <v>0</v>
      </c>
      <c r="F12" s="112"/>
      <c r="G12" s="112">
        <f t="shared" si="0"/>
        <v>2000</v>
      </c>
    </row>
    <row r="13" spans="1:7" s="23" customFormat="1" ht="12.75">
      <c r="A13" s="117"/>
      <c r="B13" s="345" t="s">
        <v>68</v>
      </c>
      <c r="C13" s="346"/>
      <c r="D13" s="109">
        <v>50838</v>
      </c>
      <c r="E13" s="109">
        <f t="shared" si="1"/>
        <v>0</v>
      </c>
      <c r="F13" s="109">
        <v>73520</v>
      </c>
      <c r="G13" s="112">
        <f t="shared" si="0"/>
        <v>124358</v>
      </c>
    </row>
    <row r="14" spans="1:7" s="23" customFormat="1" ht="12.75">
      <c r="A14" s="117"/>
      <c r="B14" s="345" t="s">
        <v>69</v>
      </c>
      <c r="C14" s="351"/>
      <c r="D14" s="109">
        <v>955080</v>
      </c>
      <c r="E14" s="109">
        <f t="shared" si="1"/>
        <v>90574</v>
      </c>
      <c r="F14" s="109">
        <f>SUM(F13*0.27)</f>
        <v>19850.4</v>
      </c>
      <c r="G14" s="112">
        <f t="shared" si="0"/>
        <v>1065504.4</v>
      </c>
    </row>
    <row r="15" spans="1:7" s="23" customFormat="1" ht="12.75">
      <c r="A15" s="117"/>
      <c r="B15" s="349" t="s">
        <v>73</v>
      </c>
      <c r="C15" s="350"/>
      <c r="D15" s="109"/>
      <c r="E15" s="109">
        <f t="shared" si="1"/>
        <v>0</v>
      </c>
      <c r="F15" s="112"/>
      <c r="G15" s="112">
        <f t="shared" si="0"/>
        <v>0</v>
      </c>
    </row>
    <row r="16" spans="1:7" s="23" customFormat="1" ht="12.75">
      <c r="A16" s="117"/>
      <c r="B16" s="345" t="s">
        <v>74</v>
      </c>
      <c r="C16" s="346"/>
      <c r="D16" s="109">
        <v>70000</v>
      </c>
      <c r="E16" s="109">
        <f t="shared" si="1"/>
        <v>0</v>
      </c>
      <c r="F16" s="112"/>
      <c r="G16" s="112">
        <f t="shared" si="0"/>
        <v>70000</v>
      </c>
    </row>
    <row r="17" spans="1:7" s="23" customFormat="1" ht="12.75">
      <c r="A17" s="117"/>
      <c r="B17" s="345" t="s">
        <v>75</v>
      </c>
      <c r="C17" s="351"/>
      <c r="D17" s="118"/>
      <c r="E17" s="109">
        <f t="shared" si="1"/>
        <v>1500</v>
      </c>
      <c r="F17" s="180"/>
      <c r="G17" s="112">
        <f t="shared" si="0"/>
        <v>1500</v>
      </c>
    </row>
    <row r="18" spans="1:17" s="23" customFormat="1" ht="13.5" thickBot="1">
      <c r="A18" s="117"/>
      <c r="B18" s="345" t="s">
        <v>35</v>
      </c>
      <c r="C18" s="346"/>
      <c r="D18" s="118">
        <f>98+333+20000+7000+3000+18303</f>
        <v>48734</v>
      </c>
      <c r="E18" s="109">
        <f t="shared" si="1"/>
        <v>74500</v>
      </c>
      <c r="F18" s="197"/>
      <c r="G18" s="112">
        <f t="shared" si="0"/>
        <v>123234</v>
      </c>
      <c r="L18" s="204"/>
      <c r="M18" s="204"/>
      <c r="N18" s="204"/>
      <c r="O18" s="204"/>
      <c r="P18" s="204"/>
      <c r="Q18" s="204"/>
    </row>
    <row r="19" spans="1:12" s="27" customFormat="1" ht="16.5" customHeight="1" thickBot="1">
      <c r="A19" s="119" t="s">
        <v>33</v>
      </c>
      <c r="B19" s="347" t="s">
        <v>37</v>
      </c>
      <c r="C19" s="348"/>
      <c r="D19" s="120">
        <f>SUM(D9:D18)</f>
        <v>5221892</v>
      </c>
      <c r="E19" s="120">
        <f>SUM(E9:E18)</f>
        <v>825191</v>
      </c>
      <c r="F19" s="120">
        <f>SUM(F9:F18)</f>
        <v>93370.4</v>
      </c>
      <c r="G19" s="120">
        <f>SUM(G9:G18)</f>
        <v>6140453.4</v>
      </c>
      <c r="L19" s="205"/>
    </row>
    <row r="20" spans="9:12" ht="13.5" thickBot="1">
      <c r="I20" s="12"/>
      <c r="L20" s="12"/>
    </row>
    <row r="21" spans="2:12" ht="12.75">
      <c r="B21" s="46"/>
      <c r="C21" s="47"/>
      <c r="D21" s="167"/>
      <c r="E21" s="167"/>
      <c r="F21" s="167"/>
      <c r="L21" s="12"/>
    </row>
    <row r="22" spans="2:12" ht="13.5" thickBot="1">
      <c r="B22" s="48"/>
      <c r="C22" s="49"/>
      <c r="D22" s="168"/>
      <c r="E22" s="168"/>
      <c r="F22" s="168"/>
      <c r="L22" s="12"/>
    </row>
    <row r="23" spans="2:12" ht="13.5" thickBot="1">
      <c r="B23" s="48"/>
      <c r="C23" s="49"/>
      <c r="D23" s="32"/>
      <c r="E23" s="32"/>
      <c r="F23" s="32"/>
      <c r="L23" s="12"/>
    </row>
    <row r="24" spans="2:12" ht="12.75">
      <c r="B24" s="363" t="s">
        <v>7</v>
      </c>
      <c r="C24" s="364"/>
      <c r="D24" s="22">
        <v>267</v>
      </c>
      <c r="E24" s="22">
        <v>200</v>
      </c>
      <c r="F24" s="22"/>
      <c r="G24" s="22">
        <f aca="true" t="shared" si="2" ref="G24:G33">SUM(D24,E24,F24)</f>
        <v>467</v>
      </c>
      <c r="L24" s="12"/>
    </row>
    <row r="25" spans="2:12" ht="12.75">
      <c r="B25" s="365" t="s">
        <v>65</v>
      </c>
      <c r="C25" s="366"/>
      <c r="D25" s="24">
        <v>140789</v>
      </c>
      <c r="E25" s="24">
        <v>9800</v>
      </c>
      <c r="F25" s="24">
        <v>6130</v>
      </c>
      <c r="G25" s="22">
        <f t="shared" si="2"/>
        <v>156719</v>
      </c>
      <c r="J25" s="12"/>
      <c r="L25" s="12"/>
    </row>
    <row r="26" spans="2:12" ht="12.75">
      <c r="B26" s="354" t="s">
        <v>66</v>
      </c>
      <c r="C26" s="355"/>
      <c r="D26" s="24">
        <v>4746</v>
      </c>
      <c r="E26" s="24">
        <v>430000</v>
      </c>
      <c r="F26" s="24">
        <f>45500+19435+1750</f>
        <v>66685</v>
      </c>
      <c r="G26" s="22">
        <f t="shared" si="2"/>
        <v>501431</v>
      </c>
      <c r="L26" s="12"/>
    </row>
    <row r="27" spans="2:12" ht="12.75">
      <c r="B27" s="354" t="s">
        <v>67</v>
      </c>
      <c r="C27" s="355"/>
      <c r="D27" s="24"/>
      <c r="E27" s="24"/>
      <c r="F27" s="24"/>
      <c r="G27" s="22">
        <f t="shared" si="2"/>
        <v>0</v>
      </c>
      <c r="L27" s="12"/>
    </row>
    <row r="28" spans="2:12" ht="12.75">
      <c r="B28" s="354" t="s">
        <v>68</v>
      </c>
      <c r="C28" s="355"/>
      <c r="D28" s="24"/>
      <c r="E28" s="24"/>
      <c r="F28" s="24"/>
      <c r="G28" s="22">
        <f t="shared" si="2"/>
        <v>0</v>
      </c>
      <c r="L28" s="12"/>
    </row>
    <row r="29" spans="2:12" ht="12.75">
      <c r="B29" s="354" t="s">
        <v>69</v>
      </c>
      <c r="C29" s="355"/>
      <c r="D29" s="24">
        <v>2569</v>
      </c>
      <c r="E29" s="24">
        <v>70000</v>
      </c>
      <c r="F29" s="24">
        <f>12758+5247</f>
        <v>18005</v>
      </c>
      <c r="G29" s="22">
        <f t="shared" si="2"/>
        <v>90574</v>
      </c>
      <c r="L29" s="12"/>
    </row>
    <row r="30" spans="2:12" ht="12.75">
      <c r="B30" s="352" t="s">
        <v>73</v>
      </c>
      <c r="C30" s="353"/>
      <c r="D30" s="25"/>
      <c r="E30" s="25"/>
      <c r="F30" s="25"/>
      <c r="G30" s="22">
        <f t="shared" si="2"/>
        <v>0</v>
      </c>
      <c r="L30" s="12"/>
    </row>
    <row r="31" spans="2:7" ht="12.75">
      <c r="B31" s="359" t="s">
        <v>74</v>
      </c>
      <c r="C31" s="360"/>
      <c r="D31" s="25"/>
      <c r="E31" s="25"/>
      <c r="F31" s="25"/>
      <c r="G31" s="22">
        <f t="shared" si="2"/>
        <v>0</v>
      </c>
    </row>
    <row r="32" spans="2:7" ht="12.75">
      <c r="B32" s="359" t="s">
        <v>75</v>
      </c>
      <c r="C32" s="360"/>
      <c r="D32" s="45"/>
      <c r="E32" s="281">
        <v>1500</v>
      </c>
      <c r="F32" s="45"/>
      <c r="G32" s="22">
        <f t="shared" si="2"/>
        <v>1500</v>
      </c>
    </row>
    <row r="33" spans="2:7" ht="13.5" thickBot="1">
      <c r="B33" s="359" t="s">
        <v>35</v>
      </c>
      <c r="C33" s="360"/>
      <c r="D33" s="44"/>
      <c r="E33" s="164">
        <v>73500</v>
      </c>
      <c r="F33" s="164">
        <v>1000</v>
      </c>
      <c r="G33" s="22">
        <f t="shared" si="2"/>
        <v>74500</v>
      </c>
    </row>
    <row r="34" spans="2:7" ht="13.5" thickBot="1">
      <c r="B34" s="361" t="s">
        <v>76</v>
      </c>
      <c r="C34" s="362"/>
      <c r="D34" s="43">
        <f>SUM(D24:D33)</f>
        <v>148371</v>
      </c>
      <c r="E34" s="43">
        <f>SUM(E24:E33)</f>
        <v>585000</v>
      </c>
      <c r="F34" s="43">
        <f>SUM(F24:F33)</f>
        <v>91820</v>
      </c>
      <c r="G34" s="26">
        <f>SUM(G24:G33)</f>
        <v>825191</v>
      </c>
    </row>
    <row r="35" spans="4:6" ht="12.75">
      <c r="D35" s="40"/>
      <c r="E35" s="40"/>
      <c r="F35" s="40"/>
    </row>
    <row r="36" ht="12.75">
      <c r="G36" s="12"/>
    </row>
  </sheetData>
  <sheetProtection/>
  <mergeCells count="28">
    <mergeCell ref="B32:C32"/>
    <mergeCell ref="B33:C33"/>
    <mergeCell ref="B34:C34"/>
    <mergeCell ref="B29:C29"/>
    <mergeCell ref="B17:C17"/>
    <mergeCell ref="B31:C31"/>
    <mergeCell ref="B24:C24"/>
    <mergeCell ref="B25:C25"/>
    <mergeCell ref="B26:C26"/>
    <mergeCell ref="B27:C27"/>
    <mergeCell ref="B30:C30"/>
    <mergeCell ref="B28:C28"/>
    <mergeCell ref="F6:G6"/>
    <mergeCell ref="A4:G4"/>
    <mergeCell ref="E2:G2"/>
    <mergeCell ref="A8:C8"/>
    <mergeCell ref="B9:C9"/>
    <mergeCell ref="B13:C13"/>
    <mergeCell ref="A7:C7"/>
    <mergeCell ref="B10:C10"/>
    <mergeCell ref="B11:C11"/>
    <mergeCell ref="B19:C19"/>
    <mergeCell ref="B12:C12"/>
    <mergeCell ref="A2:C2"/>
    <mergeCell ref="B16:C16"/>
    <mergeCell ref="B18:C18"/>
    <mergeCell ref="B15:C15"/>
    <mergeCell ref="B14:C14"/>
  </mergeCells>
  <printOptions/>
  <pageMargins left="1.062992125984252" right="0.07874015748031496" top="1.29921259842519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3.125" style="2" customWidth="1"/>
    <col min="2" max="2" width="44.625" style="2" customWidth="1"/>
    <col min="3" max="5" width="12.625" style="2" customWidth="1"/>
    <col min="6" max="6" width="12.625" style="3" customWidth="1"/>
    <col min="7" max="7" width="10.125" style="3" bestFit="1" customWidth="1"/>
    <col min="8" max="16384" width="9.125" style="2" customWidth="1"/>
  </cols>
  <sheetData>
    <row r="1" spans="5:6" ht="12.75">
      <c r="E1" s="367" t="s">
        <v>144</v>
      </c>
      <c r="F1" s="367"/>
    </row>
    <row r="2" spans="4:5" ht="12.75">
      <c r="D2" s="367"/>
      <c r="E2" s="367"/>
    </row>
    <row r="3" spans="1:6" ht="31.5" customHeight="1">
      <c r="A3" s="309" t="s">
        <v>136</v>
      </c>
      <c r="B3" s="309"/>
      <c r="C3" s="309"/>
      <c r="D3" s="309"/>
      <c r="E3" s="309"/>
      <c r="F3" s="309"/>
    </row>
    <row r="4" spans="1:5" ht="15.75" customHeight="1">
      <c r="A4" s="13"/>
      <c r="B4" s="13"/>
      <c r="C4" s="13"/>
      <c r="D4" s="13"/>
      <c r="E4" s="13"/>
    </row>
    <row r="5" spans="1:5" ht="21" customHeight="1">
      <c r="A5" s="13"/>
      <c r="B5" s="13"/>
      <c r="C5" s="13"/>
      <c r="D5" s="13"/>
      <c r="E5" s="13"/>
    </row>
    <row r="6" spans="1:6" ht="16.5" thickBot="1">
      <c r="A6" s="16"/>
      <c r="B6" s="16"/>
      <c r="C6" s="16"/>
      <c r="D6" s="16"/>
      <c r="E6" s="316" t="s">
        <v>137</v>
      </c>
      <c r="F6" s="316"/>
    </row>
    <row r="7" spans="1:6" ht="75" customHeight="1" thickBot="1">
      <c r="A7" s="312" t="s">
        <v>1</v>
      </c>
      <c r="B7" s="313"/>
      <c r="C7" s="288" t="s">
        <v>18</v>
      </c>
      <c r="D7" s="279" t="s">
        <v>112</v>
      </c>
      <c r="E7" s="63" t="s">
        <v>113</v>
      </c>
      <c r="F7" s="174" t="s">
        <v>19</v>
      </c>
    </row>
    <row r="8" spans="1:7" s="15" customFormat="1" ht="15" customHeight="1" thickBot="1">
      <c r="A8" s="368" t="s">
        <v>2</v>
      </c>
      <c r="B8" s="369"/>
      <c r="C8" s="52">
        <v>2</v>
      </c>
      <c r="D8" s="52">
        <v>3</v>
      </c>
      <c r="E8" s="146">
        <v>4</v>
      </c>
      <c r="F8" s="172">
        <v>5</v>
      </c>
      <c r="G8" s="38"/>
    </row>
    <row r="9" spans="1:7" s="15" customFormat="1" ht="24">
      <c r="A9" s="87"/>
      <c r="B9" s="86" t="s">
        <v>77</v>
      </c>
      <c r="C9" s="56"/>
      <c r="D9" s="55"/>
      <c r="E9" s="55"/>
      <c r="F9" s="289"/>
      <c r="G9" s="38"/>
    </row>
    <row r="10" spans="1:7" s="15" customFormat="1" ht="12.75">
      <c r="A10" s="90"/>
      <c r="B10" s="89"/>
      <c r="C10" s="71"/>
      <c r="D10" s="70"/>
      <c r="E10" s="70"/>
      <c r="F10" s="290">
        <f>SUM(C10)</f>
        <v>0</v>
      </c>
      <c r="G10" s="38"/>
    </row>
    <row r="11" spans="1:7" s="15" customFormat="1" ht="12.75">
      <c r="A11" s="90"/>
      <c r="B11" s="89"/>
      <c r="C11" s="71"/>
      <c r="D11" s="70"/>
      <c r="E11" s="70"/>
      <c r="F11" s="290">
        <f>SUM(C11)</f>
        <v>0</v>
      </c>
      <c r="G11" s="38"/>
    </row>
    <row r="12" spans="1:7" s="15" customFormat="1" ht="12.75">
      <c r="A12" s="90"/>
      <c r="B12" s="89"/>
      <c r="C12" s="71"/>
      <c r="D12" s="70"/>
      <c r="E12" s="70"/>
      <c r="F12" s="290">
        <f>SUM(C12)</f>
        <v>0</v>
      </c>
      <c r="G12" s="38"/>
    </row>
    <row r="13" spans="1:7" s="15" customFormat="1" ht="12.75">
      <c r="A13" s="90"/>
      <c r="B13" s="89"/>
      <c r="C13" s="71"/>
      <c r="D13" s="70"/>
      <c r="E13" s="70"/>
      <c r="F13" s="290">
        <f>SUM(C13)</f>
        <v>0</v>
      </c>
      <c r="G13" s="38"/>
    </row>
    <row r="14" spans="1:7" s="15" customFormat="1" ht="12.75">
      <c r="A14" s="90"/>
      <c r="B14" s="89"/>
      <c r="C14" s="71"/>
      <c r="D14" s="70"/>
      <c r="E14" s="70"/>
      <c r="F14" s="290">
        <f>SUM(C14)</f>
        <v>0</v>
      </c>
      <c r="G14" s="38"/>
    </row>
    <row r="15" spans="1:7" s="15" customFormat="1" ht="13.5" thickBot="1">
      <c r="A15" s="90"/>
      <c r="B15" s="89"/>
      <c r="C15" s="71"/>
      <c r="D15" s="70"/>
      <c r="E15" s="70"/>
      <c r="F15" s="290"/>
      <c r="G15" s="38"/>
    </row>
    <row r="16" spans="1:6" ht="25.5" customHeight="1" thickBot="1">
      <c r="A16" s="35" t="s">
        <v>43</v>
      </c>
      <c r="B16" s="28" t="s">
        <v>78</v>
      </c>
      <c r="C16" s="17">
        <f>SUM(C10:C15)</f>
        <v>0</v>
      </c>
      <c r="D16" s="17">
        <f>SUM(D10:D15)</f>
        <v>0</v>
      </c>
      <c r="E16" s="17">
        <f>SUM(E10:E15)</f>
        <v>0</v>
      </c>
      <c r="F16" s="17">
        <f>SUM(F10:F15)</f>
        <v>0</v>
      </c>
    </row>
    <row r="18" ht="12.75">
      <c r="C18" s="3"/>
    </row>
    <row r="19" ht="12.75">
      <c r="C19" s="3"/>
    </row>
    <row r="20" ht="12.75">
      <c r="C20" s="3"/>
    </row>
    <row r="23" ht="12.75">
      <c r="D23" s="3"/>
    </row>
    <row r="25" ht="12.75">
      <c r="D25" s="3"/>
    </row>
  </sheetData>
  <sheetProtection/>
  <mergeCells count="6">
    <mergeCell ref="A3:F3"/>
    <mergeCell ref="E1:F1"/>
    <mergeCell ref="A8:B8"/>
    <mergeCell ref="D2:E2"/>
    <mergeCell ref="E6:F6"/>
    <mergeCell ref="A7:B7"/>
  </mergeCells>
  <printOptions/>
  <pageMargins left="0.4330708661417323" right="0.1968503937007874" top="0.9448818897637796" bottom="0.2362204724409449" header="0.7480314960629921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7" width="12.625" style="2" customWidth="1"/>
    <col min="8" max="16384" width="9.125" style="2" customWidth="1"/>
  </cols>
  <sheetData>
    <row r="1" spans="5:7" ht="12.75">
      <c r="E1" s="367" t="s">
        <v>145</v>
      </c>
      <c r="F1" s="367"/>
      <c r="G1" s="367"/>
    </row>
    <row r="4" spans="1:7" ht="19.5" customHeight="1">
      <c r="A4" s="309" t="s">
        <v>138</v>
      </c>
      <c r="B4" s="309"/>
      <c r="C4" s="309"/>
      <c r="D4" s="309"/>
      <c r="E4" s="309"/>
      <c r="F4" s="309"/>
      <c r="G4" s="309"/>
    </row>
    <row r="5" spans="1:7" ht="19.5" customHeight="1">
      <c r="A5" s="309" t="s">
        <v>20</v>
      </c>
      <c r="B5" s="309"/>
      <c r="C5" s="309"/>
      <c r="D5" s="309"/>
      <c r="E5" s="309"/>
      <c r="F5" s="309"/>
      <c r="G5" s="309"/>
    </row>
    <row r="6" spans="3:6" ht="19.5" customHeight="1">
      <c r="C6" s="13"/>
      <c r="D6" s="13"/>
      <c r="E6" s="13"/>
      <c r="F6" s="13"/>
    </row>
    <row r="7" spans="3:7" ht="19.5" customHeight="1" thickBot="1">
      <c r="C7" s="14"/>
      <c r="D7" s="14"/>
      <c r="E7" s="14"/>
      <c r="F7" s="372" t="s">
        <v>0</v>
      </c>
      <c r="G7" s="372"/>
    </row>
    <row r="8" spans="1:7" ht="78" customHeight="1" thickBot="1">
      <c r="A8" s="312" t="s">
        <v>1</v>
      </c>
      <c r="B8" s="325"/>
      <c r="C8" s="313"/>
      <c r="D8" s="288" t="s">
        <v>18</v>
      </c>
      <c r="E8" s="279" t="s">
        <v>112</v>
      </c>
      <c r="F8" s="279" t="s">
        <v>113</v>
      </c>
      <c r="G8" s="174" t="s">
        <v>19</v>
      </c>
    </row>
    <row r="9" spans="1:7" ht="19.5" customHeight="1" thickBot="1">
      <c r="A9" s="336">
        <v>1</v>
      </c>
      <c r="B9" s="337"/>
      <c r="C9" s="338"/>
      <c r="D9" s="52">
        <v>2</v>
      </c>
      <c r="E9" s="52">
        <v>3</v>
      </c>
      <c r="F9" s="52">
        <v>4</v>
      </c>
      <c r="G9" s="172">
        <v>5</v>
      </c>
    </row>
    <row r="10" spans="1:7" ht="19.5" customHeight="1">
      <c r="A10" s="121"/>
      <c r="B10" s="375" t="s">
        <v>12</v>
      </c>
      <c r="C10" s="376"/>
      <c r="D10" s="122"/>
      <c r="E10" s="123"/>
      <c r="F10" s="124"/>
      <c r="G10" s="201"/>
    </row>
    <row r="11" spans="1:7" ht="17.25" customHeight="1">
      <c r="A11" s="125"/>
      <c r="B11" s="370" t="s">
        <v>13</v>
      </c>
      <c r="C11" s="371"/>
      <c r="D11" s="18"/>
      <c r="E11" s="97"/>
      <c r="F11" s="126"/>
      <c r="G11" s="202"/>
    </row>
    <row r="12" spans="1:7" ht="19.5" customHeight="1">
      <c r="A12" s="125"/>
      <c r="B12" s="370" t="s">
        <v>109</v>
      </c>
      <c r="C12" s="371"/>
      <c r="D12" s="39">
        <v>410381</v>
      </c>
      <c r="E12" s="39"/>
      <c r="F12" s="126"/>
      <c r="G12" s="200">
        <f>SUM(D12,E12,F12)</f>
        <v>410381</v>
      </c>
    </row>
    <row r="13" spans="1:7" ht="19.5" customHeight="1">
      <c r="A13" s="125"/>
      <c r="B13" s="370" t="s">
        <v>72</v>
      </c>
      <c r="C13" s="371"/>
      <c r="D13" s="97">
        <v>150000</v>
      </c>
      <c r="E13" s="97"/>
      <c r="F13" s="126"/>
      <c r="G13" s="126">
        <f>SUM(D13,E13,F13)</f>
        <v>150000</v>
      </c>
    </row>
    <row r="14" spans="1:7" ht="19.5" customHeight="1">
      <c r="A14" s="125"/>
      <c r="B14" s="370" t="s">
        <v>70</v>
      </c>
      <c r="C14" s="371"/>
      <c r="D14" s="97"/>
      <c r="E14" s="97"/>
      <c r="F14" s="126"/>
      <c r="G14" s="126">
        <f>SUM(D14,E14,F14)</f>
        <v>0</v>
      </c>
    </row>
    <row r="15" spans="1:7" ht="19.5" customHeight="1" thickBot="1">
      <c r="A15" s="125"/>
      <c r="B15" s="370" t="s">
        <v>71</v>
      </c>
      <c r="C15" s="371"/>
      <c r="D15" s="19"/>
      <c r="E15" s="19"/>
      <c r="F15" s="127"/>
      <c r="G15" s="126">
        <f>SUM(D15,E15,F15)</f>
        <v>0</v>
      </c>
    </row>
    <row r="16" spans="1:7" ht="27" customHeight="1" thickBot="1">
      <c r="A16" s="128" t="s">
        <v>90</v>
      </c>
      <c r="B16" s="373" t="s">
        <v>21</v>
      </c>
      <c r="C16" s="374"/>
      <c r="D16" s="129">
        <f>SUM(D12:D15)</f>
        <v>560381</v>
      </c>
      <c r="E16" s="129"/>
      <c r="F16" s="129"/>
      <c r="G16" s="17">
        <f>SUM(G12:G15)</f>
        <v>560381</v>
      </c>
    </row>
    <row r="17" spans="3:5" ht="12.75">
      <c r="C17" s="15"/>
      <c r="D17" s="15"/>
      <c r="E17" s="15"/>
    </row>
    <row r="24" ht="12.75">
      <c r="D24" s="3"/>
    </row>
    <row r="26" ht="12.75">
      <c r="D26" s="3"/>
    </row>
  </sheetData>
  <sheetProtection/>
  <mergeCells count="13">
    <mergeCell ref="B16:C16"/>
    <mergeCell ref="B12:C12"/>
    <mergeCell ref="B14:C14"/>
    <mergeCell ref="B15:C15"/>
    <mergeCell ref="B10:C10"/>
    <mergeCell ref="B11:C11"/>
    <mergeCell ref="A4:G4"/>
    <mergeCell ref="A5:G5"/>
    <mergeCell ref="E1:G1"/>
    <mergeCell ref="B13:C13"/>
    <mergeCell ref="A8:C8"/>
    <mergeCell ref="A9:C9"/>
    <mergeCell ref="F7:G7"/>
  </mergeCells>
  <printOptions/>
  <pageMargins left="0.7874015748031497" right="0.15748031496062992" top="0.7086614173228347" bottom="0.984251968503937" header="0.4724409448818898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2" width="2.875" style="11" customWidth="1"/>
    <col min="3" max="3" width="38.00390625" style="0" customWidth="1"/>
    <col min="4" max="7" width="12.625" style="0" customWidth="1"/>
  </cols>
  <sheetData>
    <row r="1" spans="5:7" ht="12.75">
      <c r="E1" s="383" t="s">
        <v>147</v>
      </c>
      <c r="F1" s="383"/>
      <c r="G1" s="383"/>
    </row>
    <row r="2" spans="5:6" ht="12.75">
      <c r="E2" s="383"/>
      <c r="F2" s="383"/>
    </row>
    <row r="3" spans="1:6" ht="25.5" customHeight="1">
      <c r="A3" s="29"/>
      <c r="B3" s="29"/>
      <c r="C3" s="29"/>
      <c r="D3" s="29"/>
      <c r="E3" s="29"/>
      <c r="F3" s="159"/>
    </row>
    <row r="4" spans="1:6" ht="56.25" customHeight="1">
      <c r="A4" s="4"/>
      <c r="B4" s="4"/>
      <c r="C4" s="4"/>
      <c r="D4" s="4"/>
      <c r="E4" s="4"/>
      <c r="F4" s="4"/>
    </row>
    <row r="5" spans="1:7" ht="33" customHeight="1">
      <c r="A5" s="326" t="s">
        <v>139</v>
      </c>
      <c r="B5" s="326"/>
      <c r="C5" s="326"/>
      <c r="D5" s="326"/>
      <c r="E5" s="326"/>
      <c r="F5" s="326"/>
      <c r="G5" s="326"/>
    </row>
    <row r="6" spans="1:6" ht="25.5" customHeight="1">
      <c r="A6" s="4"/>
      <c r="B6" s="4"/>
      <c r="C6" s="4"/>
      <c r="D6" s="4"/>
      <c r="E6" s="4"/>
      <c r="F6" s="4"/>
    </row>
    <row r="7" spans="1:7" ht="17.25" customHeight="1" thickBot="1">
      <c r="A7" s="4"/>
      <c r="B7" s="4"/>
      <c r="C7" s="4"/>
      <c r="D7" s="4"/>
      <c r="E7" s="4"/>
      <c r="F7" s="384" t="s">
        <v>0</v>
      </c>
      <c r="G7" s="384"/>
    </row>
    <row r="8" spans="1:7" ht="76.5" customHeight="1" thickBot="1">
      <c r="A8" s="312" t="s">
        <v>1</v>
      </c>
      <c r="B8" s="325"/>
      <c r="C8" s="313"/>
      <c r="D8" s="288" t="s">
        <v>18</v>
      </c>
      <c r="E8" s="279" t="s">
        <v>112</v>
      </c>
      <c r="F8" s="279" t="s">
        <v>113</v>
      </c>
      <c r="G8" s="174" t="s">
        <v>19</v>
      </c>
    </row>
    <row r="9" spans="1:7" s="31" customFormat="1" ht="12.75" customHeight="1" thickBot="1">
      <c r="A9" s="336">
        <v>1</v>
      </c>
      <c r="B9" s="337"/>
      <c r="C9" s="338"/>
      <c r="D9" s="52">
        <v>2</v>
      </c>
      <c r="E9" s="52">
        <v>3</v>
      </c>
      <c r="F9" s="52">
        <v>4</v>
      </c>
      <c r="G9" s="179">
        <v>5</v>
      </c>
    </row>
    <row r="10" spans="1:7" s="2" customFormat="1" ht="27" customHeight="1" thickBot="1">
      <c r="A10" s="130"/>
      <c r="B10" s="381" t="s">
        <v>15</v>
      </c>
      <c r="C10" s="382"/>
      <c r="D10" s="147">
        <v>20276</v>
      </c>
      <c r="E10" s="131"/>
      <c r="F10" s="131"/>
      <c r="G10" s="17">
        <f aca="true" t="shared" si="0" ref="G10:G15">SUM(D10,F10)</f>
        <v>20276</v>
      </c>
    </row>
    <row r="11" spans="1:7" s="2" customFormat="1" ht="30.75" customHeight="1" thickBot="1">
      <c r="A11" s="130"/>
      <c r="B11" s="381" t="s">
        <v>16</v>
      </c>
      <c r="C11" s="382"/>
      <c r="D11" s="147">
        <v>1686</v>
      </c>
      <c r="E11" s="131"/>
      <c r="F11" s="131"/>
      <c r="G11" s="17">
        <f t="shared" si="0"/>
        <v>1686</v>
      </c>
    </row>
    <row r="12" spans="1:7" s="2" customFormat="1" ht="27" customHeight="1" thickBot="1">
      <c r="A12" s="130"/>
      <c r="B12" s="379" t="s">
        <v>121</v>
      </c>
      <c r="C12" s="380"/>
      <c r="D12" s="147">
        <v>1300</v>
      </c>
      <c r="E12" s="131"/>
      <c r="F12" s="131"/>
      <c r="G12" s="17">
        <f t="shared" si="0"/>
        <v>1300</v>
      </c>
    </row>
    <row r="13" spans="1:7" s="2" customFormat="1" ht="27" customHeight="1" thickBot="1">
      <c r="A13" s="132" t="s">
        <v>2</v>
      </c>
      <c r="B13" s="377" t="s">
        <v>79</v>
      </c>
      <c r="C13" s="378"/>
      <c r="D13" s="131">
        <f>SUM(D10:D12)</f>
        <v>23262</v>
      </c>
      <c r="E13" s="131"/>
      <c r="F13" s="131"/>
      <c r="G13" s="17">
        <f t="shared" si="0"/>
        <v>23262</v>
      </c>
    </row>
    <row r="14" spans="1:7" s="2" customFormat="1" ht="29.25" customHeight="1" thickBot="1">
      <c r="A14" s="30"/>
      <c r="B14" s="379"/>
      <c r="C14" s="380"/>
      <c r="D14" s="37"/>
      <c r="E14" s="19"/>
      <c r="F14" s="19"/>
      <c r="G14" s="17">
        <f t="shared" si="0"/>
        <v>0</v>
      </c>
    </row>
    <row r="15" spans="1:7" s="1" customFormat="1" ht="25.5" customHeight="1" thickBot="1">
      <c r="A15" s="30" t="s">
        <v>3</v>
      </c>
      <c r="B15" s="377" t="s">
        <v>14</v>
      </c>
      <c r="C15" s="378"/>
      <c r="D15" s="17">
        <f>SUM(D14)</f>
        <v>0</v>
      </c>
      <c r="E15" s="17"/>
      <c r="F15" s="17"/>
      <c r="G15" s="17">
        <f t="shared" si="0"/>
        <v>0</v>
      </c>
    </row>
    <row r="16" spans="1:7" s="31" customFormat="1" ht="27" customHeight="1" thickBot="1">
      <c r="A16" s="133" t="s">
        <v>93</v>
      </c>
      <c r="B16" s="377" t="s">
        <v>80</v>
      </c>
      <c r="C16" s="378"/>
      <c r="D16" s="105">
        <f>SUM(D15,D13)</f>
        <v>23262</v>
      </c>
      <c r="E16" s="134"/>
      <c r="F16" s="105"/>
      <c r="G16" s="135">
        <f>SUM(G15,G13)</f>
        <v>23262</v>
      </c>
    </row>
    <row r="17" ht="12.75">
      <c r="G17" s="12"/>
    </row>
    <row r="18" ht="12.75">
      <c r="G18" s="12"/>
    </row>
    <row r="19" ht="12.75">
      <c r="G19" s="12"/>
    </row>
    <row r="24" ht="12.75">
      <c r="D24" s="12"/>
    </row>
    <row r="26" ht="12.75">
      <c r="D26" s="12"/>
    </row>
  </sheetData>
  <sheetProtection/>
  <mergeCells count="13">
    <mergeCell ref="E1:G1"/>
    <mergeCell ref="A8:C8"/>
    <mergeCell ref="E2:F2"/>
    <mergeCell ref="A5:G5"/>
    <mergeCell ref="F7:G7"/>
    <mergeCell ref="A9:C9"/>
    <mergeCell ref="B16:C16"/>
    <mergeCell ref="B14:C14"/>
    <mergeCell ref="B10:C10"/>
    <mergeCell ref="B11:C11"/>
    <mergeCell ref="B12:C12"/>
    <mergeCell ref="B13:C13"/>
    <mergeCell ref="B15:C15"/>
  </mergeCells>
  <printOptions/>
  <pageMargins left="0.6299212598425197" right="0.15748031496062992" top="0.5118110236220472" bottom="0.984251968503937" header="0.5118110236220472" footer="0.5118110236220472"/>
  <pageSetup horizontalDpi="600" verticalDpi="600" orientation="portrait" paperSize="9" scale="95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2017-01-19T12:55:58Z</cp:lastPrinted>
  <dcterms:created xsi:type="dcterms:W3CDTF">2011-02-03T10:02:06Z</dcterms:created>
  <dcterms:modified xsi:type="dcterms:W3CDTF">2017-01-19T12:58:32Z</dcterms:modified>
  <cp:category/>
  <cp:version/>
  <cp:contentType/>
  <cp:contentStatus/>
</cp:coreProperties>
</file>