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NDELETEK MEGKÜLDÉSE OPTEN 201609-TŐL\34_2016_mellekletek\"/>
    </mc:Choice>
  </mc:AlternateContent>
  <bookViews>
    <workbookView xWindow="0" yWindow="0" windowWidth="19200" windowHeight="11595" firstSheet="8" activeTab="9"/>
  </bookViews>
  <sheets>
    <sheet name="A_költségvetés_bevételei_" sheetId="1" r:id="rId1"/>
    <sheet name="Működési_és_ágazati_tám__(1_1_)" sheetId="2" r:id="rId2"/>
    <sheet name="Működési_célú_tám_áll_bel_(1_2)" sheetId="3" r:id="rId3"/>
    <sheet name="Helyi_adó_bevételek_(2_5)" sheetId="4" r:id="rId4"/>
    <sheet name="Egyéb_közhatalmi_bevételek_(2_6" sheetId="5" r:id="rId5"/>
    <sheet name="Működési_bevételek_(3_)" sheetId="6" r:id="rId6"/>
    <sheet name="Működési_célú_átv_pénz_(4_)" sheetId="7" r:id="rId7"/>
    <sheet name="Felhalmozási_célú_tám_ért__bev_" sheetId="8" r:id="rId8"/>
    <sheet name="Felhalmozási_bevételek_(6_)" sheetId="9" r:id="rId9"/>
    <sheet name="Felhalmozási_célú_átv_pénz_(7_)" sheetId="10" r:id="rId10"/>
  </sheets>
  <definedNames>
    <definedName name="Excel_BuiltIn_Print_Area_1_1">!#REF!</definedName>
    <definedName name="Excel_BuiltIn_Print_Area_1_1_1_1">A_költségvetés_bevételei_!$B$1:$I$51</definedName>
    <definedName name="Excel_BuiltIn_Print_Area_1_1_1_1_1">A_költségvetés_bevételei_!$B$1:$G$51</definedName>
    <definedName name="Excel_BuiltIn_Print_Area_2_1">"['file:///_kozos/2013/K%C3%B6lts%C3%A9gvet%C3%A9s%202013/2.1%20%C3%A9s%202.1.1.xls'#$''.$A$1:.$G$162]"</definedName>
    <definedName name="Excel_BuiltIn_Print_Area_6_1">'Helyi_adó_bevételek_(2_5)'!$A$1:$G$14</definedName>
    <definedName name="Excel_BuiltIn_Print_Area_6_1_1_1">'Helyi_adó_bevételek_(2_5)'!$A$1:$E$14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Print_Area_1">A_költségvetés_bevételei_!$A:$N</definedName>
    <definedName name="Print_Area_10">'Felhalmozási_célú_átv_pénz_(7_)'!$A:$K</definedName>
    <definedName name="Print_Area_3">'Működési_célú_tám_áll_bel_(1_2)'!$A:$M</definedName>
    <definedName name="Print_Area_4">'Helyi_adó_bevételek_(2_5)'!$A:$L</definedName>
    <definedName name="Print_Area_6">'Működési_bevételek_(3_)'!$A:$L</definedName>
    <definedName name="Print_Area_7">'Működési_célú_átv_pénz_(4_)'!$A:$L</definedName>
    <definedName name="Print_Area_8">Felhalmozási_célú_tám_ért__bev_!$A:$L</definedName>
    <definedName name="Print_Area_9">'Felhalmozási_bevételek_(6_)'!$A:$M</definedName>
  </definedNames>
  <calcPr calcId="152511" iterateDelta="1E-4"/>
  <fileRecoveryPr repairLoad="1"/>
</workbook>
</file>

<file path=xl/calcChain.xml><?xml version="1.0" encoding="utf-8"?>
<calcChain xmlns="http://schemas.openxmlformats.org/spreadsheetml/2006/main">
  <c r="J18" i="10" l="1"/>
  <c r="I18" i="10"/>
  <c r="H18" i="10"/>
  <c r="K18" i="10" s="1"/>
  <c r="F18" i="10"/>
  <c r="G18" i="10" s="1"/>
  <c r="E18" i="10"/>
  <c r="D18" i="10"/>
  <c r="K17" i="10"/>
  <c r="G17" i="10"/>
  <c r="K16" i="10"/>
  <c r="G16" i="10"/>
  <c r="K15" i="10"/>
  <c r="G15" i="10"/>
  <c r="K14" i="10"/>
  <c r="G14" i="10"/>
  <c r="K13" i="10"/>
  <c r="G13" i="10"/>
  <c r="K12" i="10"/>
  <c r="G12" i="10"/>
  <c r="K11" i="10"/>
  <c r="G11" i="10"/>
  <c r="K10" i="10"/>
  <c r="G10" i="10"/>
  <c r="L22" i="9"/>
  <c r="H22" i="9"/>
  <c r="M21" i="9"/>
  <c r="I21" i="9"/>
  <c r="M20" i="9"/>
  <c r="I20" i="9"/>
  <c r="M19" i="9"/>
  <c r="I19" i="9"/>
  <c r="M18" i="9"/>
  <c r="I18" i="9"/>
  <c r="M17" i="9"/>
  <c r="I17" i="9"/>
  <c r="M16" i="9"/>
  <c r="I16" i="9"/>
  <c r="M15" i="9"/>
  <c r="I15" i="9"/>
  <c r="L14" i="9"/>
  <c r="K14" i="9"/>
  <c r="J14" i="9"/>
  <c r="M14" i="9" s="1"/>
  <c r="H14" i="9"/>
  <c r="G14" i="9"/>
  <c r="F14" i="9"/>
  <c r="I14" i="9" s="1"/>
  <c r="M13" i="9"/>
  <c r="I13" i="9"/>
  <c r="M12" i="9"/>
  <c r="I12" i="9"/>
  <c r="L11" i="9"/>
  <c r="K11" i="9"/>
  <c r="J11" i="9"/>
  <c r="M11" i="9" s="1"/>
  <c r="H11" i="9"/>
  <c r="G11" i="9"/>
  <c r="F11" i="9"/>
  <c r="I11" i="9" s="1"/>
  <c r="L10" i="9"/>
  <c r="K10" i="9"/>
  <c r="K22" i="9" s="1"/>
  <c r="L46" i="1" s="1"/>
  <c r="J10" i="9"/>
  <c r="M10" i="9" s="1"/>
  <c r="H10" i="9"/>
  <c r="G10" i="9"/>
  <c r="G22" i="9" s="1"/>
  <c r="H46" i="1" s="1"/>
  <c r="F10" i="9"/>
  <c r="I10" i="9" s="1"/>
  <c r="K14" i="8"/>
  <c r="J14" i="8"/>
  <c r="I14" i="8"/>
  <c r="L14" i="8" s="1"/>
  <c r="G14" i="8"/>
  <c r="F14" i="8"/>
  <c r="E14" i="8"/>
  <c r="H14" i="8" s="1"/>
  <c r="L13" i="8"/>
  <c r="H13" i="8"/>
  <c r="L12" i="8"/>
  <c r="H12" i="8"/>
  <c r="L11" i="8"/>
  <c r="H11" i="8"/>
  <c r="L10" i="8"/>
  <c r="H10" i="8"/>
  <c r="L15" i="7"/>
  <c r="H15" i="7"/>
  <c r="L14" i="7"/>
  <c r="H14" i="7"/>
  <c r="K13" i="7"/>
  <c r="K16" i="7" s="1"/>
  <c r="M41" i="1" s="1"/>
  <c r="J13" i="7"/>
  <c r="J16" i="7" s="1"/>
  <c r="L41" i="1" s="1"/>
  <c r="I13" i="7"/>
  <c r="I16" i="7" s="1"/>
  <c r="K41" i="1" s="1"/>
  <c r="G13" i="7"/>
  <c r="G16" i="7" s="1"/>
  <c r="I41" i="1" s="1"/>
  <c r="F13" i="7"/>
  <c r="F16" i="7" s="1"/>
  <c r="H41" i="1" s="1"/>
  <c r="E13" i="7"/>
  <c r="E16" i="7" s="1"/>
  <c r="G41" i="1" s="1"/>
  <c r="L12" i="7"/>
  <c r="H12" i="7"/>
  <c r="L11" i="7"/>
  <c r="H11" i="7"/>
  <c r="L10" i="7"/>
  <c r="H10" i="7"/>
  <c r="K39" i="6"/>
  <c r="G39" i="6"/>
  <c r="L38" i="6"/>
  <c r="H38" i="6"/>
  <c r="L37" i="6"/>
  <c r="H37" i="6"/>
  <c r="L36" i="6"/>
  <c r="H36" i="6"/>
  <c r="L35" i="6"/>
  <c r="H35" i="6"/>
  <c r="L34" i="6"/>
  <c r="H34" i="6"/>
  <c r="K33" i="6"/>
  <c r="J33" i="6"/>
  <c r="I33" i="6"/>
  <c r="L33" i="6" s="1"/>
  <c r="G33" i="6"/>
  <c r="F33" i="6"/>
  <c r="E33" i="6"/>
  <c r="H33" i="6" s="1"/>
  <c r="L32" i="6"/>
  <c r="H32" i="6"/>
  <c r="L31" i="6"/>
  <c r="H31" i="6"/>
  <c r="L30" i="6"/>
  <c r="H30" i="6"/>
  <c r="L29" i="6"/>
  <c r="H29" i="6"/>
  <c r="L28" i="6"/>
  <c r="H28" i="6"/>
  <c r="L27" i="6"/>
  <c r="H27" i="6"/>
  <c r="K26" i="6"/>
  <c r="J26" i="6"/>
  <c r="I26" i="6"/>
  <c r="L26" i="6" s="1"/>
  <c r="G26" i="6"/>
  <c r="F26" i="6"/>
  <c r="E26" i="6"/>
  <c r="H26" i="6" s="1"/>
  <c r="L25" i="6"/>
  <c r="H25" i="6"/>
  <c r="L24" i="6"/>
  <c r="H24" i="6"/>
  <c r="L23" i="6"/>
  <c r="H23" i="6"/>
  <c r="L22" i="6"/>
  <c r="H22" i="6"/>
  <c r="L21" i="6"/>
  <c r="H21" i="6"/>
  <c r="L20" i="6"/>
  <c r="H20" i="6"/>
  <c r="L19" i="6"/>
  <c r="H19" i="6"/>
  <c r="L18" i="6"/>
  <c r="H18" i="6"/>
  <c r="K17" i="6"/>
  <c r="J17" i="6"/>
  <c r="I17" i="6"/>
  <c r="L17" i="6" s="1"/>
  <c r="G17" i="6"/>
  <c r="F17" i="6"/>
  <c r="E17" i="6"/>
  <c r="H17" i="6" s="1"/>
  <c r="L16" i="6"/>
  <c r="H16" i="6"/>
  <c r="L15" i="6"/>
  <c r="H15" i="6"/>
  <c r="L14" i="6"/>
  <c r="H14" i="6"/>
  <c r="L13" i="6"/>
  <c r="H13" i="6"/>
  <c r="L12" i="6"/>
  <c r="H12" i="6"/>
  <c r="L11" i="6"/>
  <c r="H11" i="6"/>
  <c r="K10" i="6"/>
  <c r="J10" i="6"/>
  <c r="J39" i="6" s="1"/>
  <c r="L40" i="1" s="1"/>
  <c r="I10" i="6"/>
  <c r="L10" i="6" s="1"/>
  <c r="G10" i="6"/>
  <c r="F10" i="6"/>
  <c r="F39" i="6" s="1"/>
  <c r="H40" i="1" s="1"/>
  <c r="E10" i="6"/>
  <c r="H10" i="6" s="1"/>
  <c r="K17" i="5"/>
  <c r="J17" i="5"/>
  <c r="I17" i="5"/>
  <c r="L17" i="5" s="1"/>
  <c r="G17" i="5"/>
  <c r="F17" i="5"/>
  <c r="E17" i="5"/>
  <c r="H17" i="5" s="1"/>
  <c r="L16" i="5"/>
  <c r="H16" i="5"/>
  <c r="L15" i="5"/>
  <c r="H15" i="5"/>
  <c r="L14" i="5"/>
  <c r="H14" i="5"/>
  <c r="L13" i="5"/>
  <c r="H13" i="5"/>
  <c r="L12" i="5"/>
  <c r="H12" i="5"/>
  <c r="L11" i="5"/>
  <c r="H11" i="5"/>
  <c r="L10" i="5"/>
  <c r="H10" i="5"/>
  <c r="K14" i="4"/>
  <c r="J14" i="4"/>
  <c r="I14" i="4"/>
  <c r="L14" i="4" s="1"/>
  <c r="G14" i="4"/>
  <c r="F14" i="4"/>
  <c r="E14" i="4"/>
  <c r="H14" i="4" s="1"/>
  <c r="L13" i="4"/>
  <c r="H13" i="4"/>
  <c r="L12" i="4"/>
  <c r="H12" i="4"/>
  <c r="L11" i="4"/>
  <c r="H11" i="4"/>
  <c r="L10" i="4"/>
  <c r="H10" i="4"/>
  <c r="M20" i="3"/>
  <c r="I20" i="3"/>
  <c r="M19" i="3"/>
  <c r="I19" i="3"/>
  <c r="M18" i="3"/>
  <c r="I18" i="3"/>
  <c r="M17" i="3"/>
  <c r="I17" i="3"/>
  <c r="M16" i="3"/>
  <c r="I16" i="3"/>
  <c r="M15" i="3"/>
  <c r="I15" i="3"/>
  <c r="M14" i="3"/>
  <c r="I14" i="3"/>
  <c r="M13" i="3"/>
  <c r="I13" i="3"/>
  <c r="L12" i="3"/>
  <c r="L21" i="3" s="1"/>
  <c r="M30" i="1" s="1"/>
  <c r="K12" i="3"/>
  <c r="K21" i="3" s="1"/>
  <c r="L30" i="1" s="1"/>
  <c r="J12" i="3"/>
  <c r="M12" i="3" s="1"/>
  <c r="H12" i="3"/>
  <c r="H21" i="3" s="1"/>
  <c r="I30" i="1" s="1"/>
  <c r="G12" i="3"/>
  <c r="G21" i="3" s="1"/>
  <c r="H30" i="1" s="1"/>
  <c r="F12" i="3"/>
  <c r="I12" i="3" s="1"/>
  <c r="M11" i="3"/>
  <c r="I11" i="3"/>
  <c r="M10" i="3"/>
  <c r="I10" i="3"/>
  <c r="K83" i="2"/>
  <c r="K80" i="2"/>
  <c r="K77" i="2"/>
  <c r="K74" i="2"/>
  <c r="K84" i="2" s="1"/>
  <c r="K85" i="2" s="1"/>
  <c r="K65" i="2"/>
  <c r="K68" i="2" s="1"/>
  <c r="K61" i="2"/>
  <c r="K58" i="2"/>
  <c r="K44" i="2"/>
  <c r="K22" i="2"/>
  <c r="N50" i="1"/>
  <c r="J50" i="1"/>
  <c r="M47" i="1"/>
  <c r="L47" i="1"/>
  <c r="K47" i="1"/>
  <c r="N47" i="1" s="1"/>
  <c r="I47" i="1"/>
  <c r="H47" i="1"/>
  <c r="G47" i="1"/>
  <c r="J47" i="1" s="1"/>
  <c r="M46" i="1"/>
  <c r="I46" i="1"/>
  <c r="M45" i="1"/>
  <c r="L45" i="1"/>
  <c r="L43" i="1" s="1"/>
  <c r="L48" i="1" s="1"/>
  <c r="K45" i="1"/>
  <c r="N45" i="1" s="1"/>
  <c r="I45" i="1"/>
  <c r="H45" i="1"/>
  <c r="H43" i="1" s="1"/>
  <c r="H48" i="1" s="1"/>
  <c r="G45" i="1"/>
  <c r="J45" i="1" s="1"/>
  <c r="N44" i="1"/>
  <c r="J44" i="1"/>
  <c r="M43" i="1"/>
  <c r="M48" i="1" s="1"/>
  <c r="I43" i="1"/>
  <c r="I48" i="1" s="1"/>
  <c r="M40" i="1"/>
  <c r="I40" i="1"/>
  <c r="N39" i="1"/>
  <c r="J39" i="1"/>
  <c r="N38" i="1"/>
  <c r="J38" i="1"/>
  <c r="M37" i="1"/>
  <c r="L37" i="1"/>
  <c r="K37" i="1"/>
  <c r="N37" i="1" s="1"/>
  <c r="I37" i="1"/>
  <c r="H37" i="1"/>
  <c r="G37" i="1"/>
  <c r="J37" i="1" s="1"/>
  <c r="N36" i="1"/>
  <c r="J36" i="1"/>
  <c r="N35" i="1"/>
  <c r="J35" i="1"/>
  <c r="N34" i="1"/>
  <c r="J34" i="1"/>
  <c r="N33" i="1"/>
  <c r="J33" i="1"/>
  <c r="M32" i="1"/>
  <c r="L32" i="1"/>
  <c r="K32" i="1"/>
  <c r="N32" i="1" s="1"/>
  <c r="I32" i="1"/>
  <c r="H32" i="1"/>
  <c r="G32" i="1"/>
  <c r="J32" i="1" s="1"/>
  <c r="N31" i="1"/>
  <c r="J31" i="1"/>
  <c r="N29" i="1"/>
  <c r="J29" i="1"/>
  <c r="N28" i="1"/>
  <c r="J28" i="1"/>
  <c r="N27" i="1"/>
  <c r="J27" i="1"/>
  <c r="N26" i="1"/>
  <c r="J26" i="1"/>
  <c r="M25" i="1"/>
  <c r="L25" i="1"/>
  <c r="K25" i="1"/>
  <c r="N25" i="1" s="1"/>
  <c r="I25" i="1"/>
  <c r="H25" i="1"/>
  <c r="G25" i="1"/>
  <c r="J25" i="1" s="1"/>
  <c r="N24" i="1"/>
  <c r="J24" i="1"/>
  <c r="N23" i="1"/>
  <c r="J23" i="1"/>
  <c r="N22" i="1"/>
  <c r="J22" i="1"/>
  <c r="N21" i="1"/>
  <c r="J21" i="1"/>
  <c r="N20" i="1"/>
  <c r="J20" i="1"/>
  <c r="N19" i="1"/>
  <c r="J19" i="1"/>
  <c r="M18" i="1"/>
  <c r="L18" i="1"/>
  <c r="K18" i="1"/>
  <c r="N18" i="1" s="1"/>
  <c r="I18" i="1"/>
  <c r="H18" i="1"/>
  <c r="G18" i="1"/>
  <c r="J18" i="1" s="1"/>
  <c r="N17" i="1"/>
  <c r="J17" i="1"/>
  <c r="N16" i="1"/>
  <c r="J16" i="1"/>
  <c r="N15" i="1"/>
  <c r="J15" i="1"/>
  <c r="N14" i="1"/>
  <c r="J14" i="1"/>
  <c r="M13" i="1"/>
  <c r="L13" i="1"/>
  <c r="K13" i="1"/>
  <c r="N13" i="1" s="1"/>
  <c r="I13" i="1"/>
  <c r="I12" i="1" s="1"/>
  <c r="I11" i="1" s="1"/>
  <c r="I10" i="1" s="1"/>
  <c r="H13" i="1"/>
  <c r="H12" i="1" s="1"/>
  <c r="G13" i="1"/>
  <c r="J13" i="1" s="1"/>
  <c r="M12" i="1"/>
  <c r="L12" i="1"/>
  <c r="N12" i="1" s="1"/>
  <c r="M11" i="1"/>
  <c r="M10" i="1" s="1"/>
  <c r="M42" i="1" s="1"/>
  <c r="M49" i="1" l="1"/>
  <c r="M51" i="1" s="1"/>
  <c r="H11" i="1"/>
  <c r="H10" i="1" s="1"/>
  <c r="H42" i="1" s="1"/>
  <c r="H49" i="1" s="1"/>
  <c r="H51" i="1" s="1"/>
  <c r="J12" i="1"/>
  <c r="J41" i="1"/>
  <c r="I42" i="1"/>
  <c r="I49" i="1" s="1"/>
  <c r="I51" i="1" s="1"/>
  <c r="H16" i="7"/>
  <c r="N41" i="1"/>
  <c r="K11" i="1"/>
  <c r="G43" i="1"/>
  <c r="K43" i="1"/>
  <c r="F21" i="3"/>
  <c r="J21" i="3"/>
  <c r="E39" i="6"/>
  <c r="I39" i="6"/>
  <c r="F22" i="9"/>
  <c r="J22" i="9"/>
  <c r="G11" i="1"/>
  <c r="L11" i="1"/>
  <c r="L10" i="1" s="1"/>
  <c r="L42" i="1" s="1"/>
  <c r="L49" i="1" s="1"/>
  <c r="L51" i="1" s="1"/>
  <c r="H13" i="7"/>
  <c r="L13" i="7"/>
  <c r="L16" i="7" s="1"/>
  <c r="H39" i="6" l="1"/>
  <c r="G40" i="1"/>
  <c r="J40" i="1" s="1"/>
  <c r="J43" i="1"/>
  <c r="I22" i="9"/>
  <c r="G46" i="1"/>
  <c r="J46" i="1" s="1"/>
  <c r="I21" i="3"/>
  <c r="G30" i="1"/>
  <c r="J30" i="1" s="1"/>
  <c r="J11" i="1"/>
  <c r="L39" i="6"/>
  <c r="K40" i="1"/>
  <c r="N40" i="1" s="1"/>
  <c r="N43" i="1"/>
  <c r="K48" i="1"/>
  <c r="N48" i="1" s="1"/>
  <c r="M22" i="9"/>
  <c r="K46" i="1"/>
  <c r="N46" i="1" s="1"/>
  <c r="M21" i="3"/>
  <c r="K30" i="1"/>
  <c r="N30" i="1" s="1"/>
  <c r="N11" i="1"/>
  <c r="K10" i="1" l="1"/>
  <c r="G48" i="1"/>
  <c r="J48" i="1" s="1"/>
  <c r="G10" i="1"/>
  <c r="J10" i="1" l="1"/>
  <c r="G42" i="1"/>
  <c r="N10" i="1"/>
  <c r="K42" i="1"/>
  <c r="N42" i="1" l="1"/>
  <c r="K49" i="1"/>
  <c r="J42" i="1"/>
  <c r="G49" i="1"/>
  <c r="J49" i="1" l="1"/>
  <c r="G51" i="1"/>
  <c r="J51" i="1" s="1"/>
  <c r="N49" i="1"/>
  <c r="K51" i="1"/>
  <c r="N51" i="1" s="1"/>
</calcChain>
</file>

<file path=xl/sharedStrings.xml><?xml version="1.0" encoding="utf-8"?>
<sst xmlns="http://schemas.openxmlformats.org/spreadsheetml/2006/main" count="784" uniqueCount="524">
  <si>
    <t>(2. melléklet a 6/2016. (II. 25.) önkormányzati rendelethez)</t>
  </si>
  <si>
    <t>Az önkormányzat költségvetési bevételei</t>
  </si>
  <si>
    <t>Ft-ban</t>
  </si>
  <si>
    <t>A.</t>
  </si>
  <si>
    <t>Önkormányzat alaptevékenységének bevételei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</si>
  <si>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</si>
  <si>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</si>
  <si>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</si>
  <si>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</si>
  <si>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</si>
  <si>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</si>
  <si>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</si>
  <si>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</si>
  <si>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</si>
  <si>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</si>
  <si>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</si>
  <si>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</si>
  <si>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</si>
  <si>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Cím</t>
  </si>
  <si>
    <t>Alcím</t>
  </si>
  <si>
    <t>Jogcím</t>
  </si>
  <si>
    <t>Feladat</t>
  </si>
  <si>
    <t>MEGNEVEZÉS</t>
  </si>
  <si>
    <t>Eredeti előirányzat</t>
  </si>
  <si>
    <t>Összesen</t>
  </si>
  <si>
    <t>Módosított előirányzat</t>
  </si>
  <si>
    <t>Kötelező feladat</t>
  </si>
  <si>
    <t>Önként vállalt feladat</t>
  </si>
  <si>
    <t>Állami (államigazgatási) feladat</t>
  </si>
  <si>
    <t>1.</t>
  </si>
  <si>
    <t>MŰKÖDÉSI CÉLÚ TÁMOGATÁSOK ÁLLAMHÁZTARTÁSON BELÜLRŐL</t>
  </si>
  <si>
    <t>1.1.</t>
  </si>
  <si>
    <t>Önkormányzatok működési támogatásai</t>
  </si>
  <si>
    <t>1.1.1.</t>
  </si>
  <si>
    <t>Helyi önkormányzatok működésének általános támogatása</t>
  </si>
  <si>
    <t>1.1.2.</t>
  </si>
  <si>
    <t>Települési önkormányzatok egyes köznevelési feladatainak támogatása</t>
  </si>
  <si>
    <t>1.1.2.1.</t>
  </si>
  <si>
    <t>Óvodapedagógusok és az óvodapedagógusok nevelő munkáját közvetlenül segítők bértámogatása</t>
  </si>
  <si>
    <t>1.1.2.2.</t>
  </si>
  <si>
    <t>Óvodaműködtetési támogatás</t>
  </si>
  <si>
    <t>1.1.2.3.</t>
  </si>
  <si>
    <t>Kiegészítő támogatás az óvodapedagógusok minősítéséből adódó többletkiadásokhoz</t>
  </si>
  <si>
    <t>1.1.2.4.</t>
  </si>
  <si>
    <t>Köznevelési intézmények működtetéséhez kapcsolódó támogatás</t>
  </si>
  <si>
    <t>1.1.3.</t>
  </si>
  <si>
    <t>Települési önkormányzatok szociális, gyermekjóléti és gyermekétkeztetési feladatainak támogatása</t>
  </si>
  <si>
    <t>1.1.3.1.</t>
  </si>
  <si>
    <t>Pénzbeli szociális ellátások kiegészítése</t>
  </si>
  <si>
    <t>1.1.3.2.</t>
  </si>
  <si>
    <t>Egyes szociális és gyermekjóléti feladatok támogatása</t>
  </si>
  <si>
    <t>1.1.3.3.</t>
  </si>
  <si>
    <t>A települési önkormányzatok által biztosított egyes szociális szakosított ellátások, valamint a gyermekek átmeneti gondozásával kapcsolatos feladatok támogatása</t>
  </si>
  <si>
    <t>1.1.3.4.</t>
  </si>
  <si>
    <t>Gyermekétkeztetés támogatása</t>
  </si>
  <si>
    <t>1.1.3.5.</t>
  </si>
  <si>
    <t>Szociális ágazati pótlék</t>
  </si>
  <si>
    <t>1.1.3.6.</t>
  </si>
  <si>
    <t>Kiegészítő támogatás a bölcsődében foglalkoztatott, felsőfokú végzettségű kisgyermeknevelők béréhez</t>
  </si>
  <si>
    <t>1.1.4.</t>
  </si>
  <si>
    <t>Települési önkormányzatok kulturális feladatainak támogatása</t>
  </si>
  <si>
    <t>1.1.4.1.</t>
  </si>
  <si>
    <t>Könyvtári, közművelődési és múzeumi feladatok támogatása</t>
  </si>
  <si>
    <t>1.1.4.2.</t>
  </si>
  <si>
    <t>A települési önkormányzatok által fenntartott, illetve támogatott előadó-művészeti szervezetek támogatása</t>
  </si>
  <si>
    <t>1.1.5.</t>
  </si>
  <si>
    <t>Működési célú költségvetési támogatások és kiegészítő támogatások</t>
  </si>
  <si>
    <t>1.1.6.</t>
  </si>
  <si>
    <t>Elszámolásból származó bevételek</t>
  </si>
  <si>
    <t>1.2.</t>
  </si>
  <si>
    <t>Egyéb működési célú támogatások bevételei államháztartáson belülről</t>
  </si>
  <si>
    <t>1.3.</t>
  </si>
  <si>
    <t>Intézmények átvett maradványa</t>
  </si>
  <si>
    <t>2.</t>
  </si>
  <si>
    <t>KÖZHATALMI BEVÉTELEK</t>
  </si>
  <si>
    <t>2.1.</t>
  </si>
  <si>
    <t>Termőföld bérbeadásából származó jövedelem utáni személyi jövedelemadó</t>
  </si>
  <si>
    <t>2.2.</t>
  </si>
  <si>
    <t>Jövedéki adó</t>
  </si>
  <si>
    <t>2.3.</t>
  </si>
  <si>
    <t>Gépjárműadó</t>
  </si>
  <si>
    <t>2.4.</t>
  </si>
  <si>
    <t>Talajterhelési díj</t>
  </si>
  <si>
    <t>2.5.</t>
  </si>
  <si>
    <t>Helyi adók</t>
  </si>
  <si>
    <t>2.6.</t>
  </si>
  <si>
    <t>Egyéb közhatalmi bevételek</t>
  </si>
  <si>
    <t>2.7.</t>
  </si>
  <si>
    <t>Költségvetési szervek alaptevékenységének közhatalmi bevétele</t>
  </si>
  <si>
    <t>3.</t>
  </si>
  <si>
    <t>MŰKÖDÉSI BEVÉTELEK</t>
  </si>
  <si>
    <t>4.</t>
  </si>
  <si>
    <t>MŰKÖDÉSI CÉLÚ ÁTVETT PÉNZESZKÖZÖK</t>
  </si>
  <si>
    <t>MŰKÖDÉSI KÖLTSÉGVETÉS BEVÉTELEI ÖSSZESEN</t>
  </si>
  <si>
    <t>5.</t>
  </si>
  <si>
    <t>FELHALMOZÁSI CÉLÚ TÁMOGATÁSOK ÁLLAMHÁZTARTÁSON BELÜLRŐL</t>
  </si>
  <si>
    <t>5.1.</t>
  </si>
  <si>
    <t>Felhalmozási célú önkormányzati támogatások</t>
  </si>
  <si>
    <t>5.2.</t>
  </si>
  <si>
    <t>Egyéb felhalmozási célú támogatások bevételei államháztartáson belülről</t>
  </si>
  <si>
    <t>6.</t>
  </si>
  <si>
    <t>FELHALMOZÁSI BEVÉTELEK</t>
  </si>
  <si>
    <t>7.</t>
  </si>
  <si>
    <t>FELHALMOZÁSI CÉLÚ ÁTVETT PÉNZESZKÖZÖK</t>
  </si>
  <si>
    <t>FELHALMOZÁSI KÖLTSÉGVETÉS BEVÉTELEI ÖSSZESEN</t>
  </si>
  <si>
    <t>ÖNKORMÁNYZAT KÖLTSÉGVETÉSI BEVÉTELEI ÖSSZESEN</t>
  </si>
  <si>
    <t>B.</t>
  </si>
  <si>
    <t>Önkormányzat vállalkozási tevékenységének bevételei</t>
  </si>
  <si>
    <t>MINDÖSSZESEN</t>
  </si>
  <si>
    <t>(2.1. melléklet a 6/2016. (II. 25.) önkormányzati rendelethez)</t>
  </si>
  <si>
    <r>
      <t xml:space="preserve">Önkormányzat általános működésének és ágazati feladatainak támogatása
</t>
    </r>
    <r>
      <rPr>
        <b/>
        <u/>
        <sz val="16"/>
        <color rgb="FF000000"/>
        <rFont val="Arial11"/>
        <charset val="238"/>
      </rPr>
      <t>(2. melléklet 1.1. alcím részletezése)</t>
    </r>
  </si>
  <si>
    <t>Sorszám</t>
  </si>
  <si>
    <t>Jogcím (Kvt. tv. melléklete alapján)</t>
  </si>
  <si>
    <t>Állami támogatás megnevezése</t>
  </si>
  <si>
    <t>Fajlagos összeg
Ft</t>
  </si>
  <si>
    <t>Mutató</t>
  </si>
  <si>
    <t>Számított támogatás
( Ft-ban)</t>
  </si>
  <si>
    <t>2.m.I.1.a</t>
  </si>
  <si>
    <t>Önkormányzati hivatal működésének támogatása</t>
  </si>
  <si>
    <t>2.m.I.1.ba</t>
  </si>
  <si>
    <t>A zöldterület-gazdálkodással kapcsolatos feladatok ellátásának támogatása</t>
  </si>
  <si>
    <t>2.m.I.1.bb</t>
  </si>
  <si>
    <t>Közvilágítás fenntartásának támogatása</t>
  </si>
  <si>
    <t>2.m.I.1.bc</t>
  </si>
  <si>
    <t>Köztemető fenntartással kapcsolatos feladatok támogatása</t>
  </si>
  <si>
    <t>2.m.I.1.bd</t>
  </si>
  <si>
    <t>Közutak fenntartásának támogatása</t>
  </si>
  <si>
    <t>2.m.I.1.c.</t>
  </si>
  <si>
    <t>Egyéb önkormányzati kötelező feladatok támogatása</t>
  </si>
  <si>
    <t>2.m. I.1.d.</t>
  </si>
  <si>
    <t>Lakott külterülettel kapcsolatos feladatok támogatása</t>
  </si>
  <si>
    <t>8.</t>
  </si>
  <si>
    <t>2.m. I.1.e.</t>
  </si>
  <si>
    <t>Üdülőhelyi feladatok támogatása</t>
  </si>
  <si>
    <t>9.</t>
  </si>
  <si>
    <t>2.m.V.</t>
  </si>
  <si>
    <t>Beszámítás teljes összege</t>
  </si>
  <si>
    <t>10.</t>
  </si>
  <si>
    <t>2.m.I.1.</t>
  </si>
  <si>
    <t>A beszámítás követően fennmaradó 2.m.I.1. támogatás</t>
  </si>
  <si>
    <t>11.</t>
  </si>
  <si>
    <t>2.m.I.2.</t>
  </si>
  <si>
    <t>Nem közművel összegyűjtött háztartási szennyvíz ártalmatlanítása</t>
  </si>
  <si>
    <t>12.</t>
  </si>
  <si>
    <t>2.m.I.6.</t>
  </si>
  <si>
    <t>A 2015 évről áthúzódó bérkompenzáció támogatása</t>
  </si>
  <si>
    <t>13.</t>
  </si>
  <si>
    <t>2.m.I.</t>
  </si>
  <si>
    <t>A helyi önkormányzatok működésének általános támogatása</t>
  </si>
  <si>
    <t>14.</t>
  </si>
  <si>
    <t>2.m.II.1.(1) 1</t>
  </si>
  <si>
    <t>Óvodapedagógusok bértámogatása</t>
  </si>
  <si>
    <t>8 hónap</t>
  </si>
  <si>
    <t>15.</t>
  </si>
  <si>
    <t>2.m.II.1.(1) 2</t>
  </si>
  <si>
    <t>4 hónap</t>
  </si>
  <si>
    <t>16.</t>
  </si>
  <si>
    <t>2.m.II. 1 (2) 1</t>
  </si>
  <si>
    <t>Óvodapedagógusok nevelő munkáját közvetlenül segítők bértámogatása (Pedagógus Szakképzettséggel Nem Rendelkező)</t>
  </si>
  <si>
    <t>17.</t>
  </si>
  <si>
    <t>2.m.II. 1 (3) 1</t>
  </si>
  <si>
    <t>Óvodapedagógusok nevelő munkáját közvetlenül segítők bértámogatása (Pedagógus Szakképzettséggel  Rendelkező)</t>
  </si>
  <si>
    <t>18.</t>
  </si>
  <si>
    <t>2.m.II. 1 (2) 2</t>
  </si>
  <si>
    <t>19.</t>
  </si>
  <si>
    <t>2.m.II. 1 (3) 2</t>
  </si>
  <si>
    <t>20.</t>
  </si>
  <si>
    <t>2.m.II.1.(4) 2</t>
  </si>
  <si>
    <t>Óvodapedagógusok bértámogatása (pótlólagos összeg)</t>
  </si>
  <si>
    <t>3 hónap</t>
  </si>
  <si>
    <t>21.</t>
  </si>
  <si>
    <t>2.m.II.1.(5) 2</t>
  </si>
  <si>
    <t>Óvodapedagógusok nevelő munkáját közvetlenül segítők bértámogatása - (Pótlólagos Összeg -Pedagógus Szakképzettséggel  Rendelkező)</t>
  </si>
  <si>
    <t>22.</t>
  </si>
  <si>
    <t>2.m.II.2. (1) 1</t>
  </si>
  <si>
    <t>23.</t>
  </si>
  <si>
    <t>2.m.II.2. (8) 1</t>
  </si>
  <si>
    <t>24.</t>
  </si>
  <si>
    <t>2.m.II.2. (1) 2</t>
  </si>
  <si>
    <t>25.</t>
  </si>
  <si>
    <t>2.m.II.2. (8) 2</t>
  </si>
  <si>
    <t>26.</t>
  </si>
  <si>
    <t>2.m.II.4.</t>
  </si>
  <si>
    <t>A köznevelési intézmények működtetéséhez kapcsolódó támogatás</t>
  </si>
  <si>
    <t>27.</t>
  </si>
  <si>
    <t>2.m.II.5 a (1)</t>
  </si>
  <si>
    <t>Alapfokozatú végzettségű óvodapedagógusok - Pedagógus II. kategóriába sorolt óvodapedagógusok kiegészítő támogatása</t>
  </si>
  <si>
    <t>28.</t>
  </si>
  <si>
    <t>2.m.II.5 b (1)</t>
  </si>
  <si>
    <t>29.</t>
  </si>
  <si>
    <t>2.m.II.5 a (2)</t>
  </si>
  <si>
    <t>Alapfokozatú végzettségű óvodapedagógusok - Mesterpedagógus kategóriába sorolt óvodapedagógusok kiegészítő támogatása</t>
  </si>
  <si>
    <t>30.</t>
  </si>
  <si>
    <t>2.m.II.5 b (2)</t>
  </si>
  <si>
    <t>31.</t>
  </si>
  <si>
    <t>2.m.II.5 a (3)</t>
  </si>
  <si>
    <t>Mesterfokozatú végzettségű óvodapedagógusok - Pedagógus II. kategóriába sorolt óvodapedagógusok kiegészítő támogatása</t>
  </si>
  <si>
    <t>32.</t>
  </si>
  <si>
    <t>2.m.II.5 b (3)</t>
  </si>
  <si>
    <t>33.</t>
  </si>
  <si>
    <t>2.m.II.5 a (4)</t>
  </si>
  <si>
    <t>Mesterfokozatú végzettségű óvodapedagógusok - Mesterpedagógus kategóriába sorolt óvodapedagógusok kiegészítő támogatása</t>
  </si>
  <si>
    <t>34.</t>
  </si>
  <si>
    <t>2.m.II.5 b (4)</t>
  </si>
  <si>
    <t>35.</t>
  </si>
  <si>
    <t>2.m.II.</t>
  </si>
  <si>
    <t>A települési önkormányzatok köznevelési feladatainak támogatása</t>
  </si>
  <si>
    <t>36.</t>
  </si>
  <si>
    <t>2.m.III.1.</t>
  </si>
  <si>
    <t>37.</t>
  </si>
  <si>
    <t>2.m.III.3.a</t>
  </si>
  <si>
    <t>Család- és gyermekjóléti szolgálat</t>
  </si>
  <si>
    <t>38.</t>
  </si>
  <si>
    <t>2.m.III.3.b</t>
  </si>
  <si>
    <t>Család- és gyermekjóléti központ</t>
  </si>
  <si>
    <t>39.</t>
  </si>
  <si>
    <t>2.m.III.3.c (1)</t>
  </si>
  <si>
    <t>Szociális étkeztetés</t>
  </si>
  <si>
    <t>40.</t>
  </si>
  <si>
    <t>2.m.III.3.d (1)</t>
  </si>
  <si>
    <t>Házi segítségnyújtás</t>
  </si>
  <si>
    <t>41.</t>
  </si>
  <si>
    <t>2.m.III.3. f (1)</t>
  </si>
  <si>
    <t>Időskorúak nappali intézményi ellátása</t>
  </si>
  <si>
    <t>42.</t>
  </si>
  <si>
    <t>2.m.III.3.g (1)</t>
  </si>
  <si>
    <t>Fogyatékos személyek nappali intézményi ellátása</t>
  </si>
  <si>
    <t>43.</t>
  </si>
  <si>
    <t>2.m.III.3.g (3)</t>
  </si>
  <si>
    <t>Foglalkoztatási támogatásban részesülő fogyatékos nappali intézményben ellátottak száma</t>
  </si>
  <si>
    <t>44.</t>
  </si>
  <si>
    <t>2.m.III.3.g (5)</t>
  </si>
  <si>
    <t>Demens személyek nappali intézményi ellátása</t>
  </si>
  <si>
    <t>45.</t>
  </si>
  <si>
    <t>2.m.III.3.ja (1)</t>
  </si>
  <si>
    <t>Bölcsődei ellátás- nem fogyatékos, nem hátrányos helyzetű gyermek</t>
  </si>
  <si>
    <t>46.</t>
  </si>
  <si>
    <t>2.m.III.3.ja (2)</t>
  </si>
  <si>
    <t>Bölcsődei ellátás- nem fogyatékos, hátrányos helyzetű gyermek</t>
  </si>
  <si>
    <t>47.</t>
  </si>
  <si>
    <t>2.m.III.3.ja (3)</t>
  </si>
  <si>
    <t>Bölcsődei ellátás- nem fogyatékos,  halmozottan hátrányos helyzetű gyermek</t>
  </si>
  <si>
    <t>48.</t>
  </si>
  <si>
    <t>2.m.III.3.ja (4)</t>
  </si>
  <si>
    <t>Bölcsődei ellátás- fogyatékos gyermek</t>
  </si>
  <si>
    <t>49.</t>
  </si>
  <si>
    <t>2.m.III.1.-3.</t>
  </si>
  <si>
    <t>50.</t>
  </si>
  <si>
    <t>2.m.III.4.a</t>
  </si>
  <si>
    <t>A finanszírozás szempontjából elismert szakmai dolgozók bértámogatása</t>
  </si>
  <si>
    <t>51.</t>
  </si>
  <si>
    <t>2.m.III.4.b</t>
  </si>
  <si>
    <t>Intézmény-üzemeltetési támogatás</t>
  </si>
  <si>
    <t>52.</t>
  </si>
  <si>
    <t>2.m.III.4.</t>
  </si>
  <si>
    <t>53.</t>
  </si>
  <si>
    <t>2.m.III.5.a</t>
  </si>
  <si>
    <t>Finanszírozás szempontjából elismert dolgozók bértámogatása</t>
  </si>
  <si>
    <t>54.</t>
  </si>
  <si>
    <t>2.m.III.5.b</t>
  </si>
  <si>
    <t>Gyermekétkeztetés üzemeltetési támogatása</t>
  </si>
  <si>
    <t>55.</t>
  </si>
  <si>
    <t>2.m.III.5.c</t>
  </si>
  <si>
    <t>A rászoruló gyermekek intézményen kívüli szünidei étkeztetésének támogatása</t>
  </si>
  <si>
    <t>56.</t>
  </si>
  <si>
    <t>2.m.III.5</t>
  </si>
  <si>
    <t>57.</t>
  </si>
  <si>
    <t>2.m.III.6</t>
  </si>
  <si>
    <t>58.</t>
  </si>
  <si>
    <t>2.m.III.7</t>
  </si>
  <si>
    <t>59.</t>
  </si>
  <si>
    <t>Normatív módon elosztott támogatások összesen</t>
  </si>
  <si>
    <t>60.</t>
  </si>
  <si>
    <t>2.m.IV.1.a</t>
  </si>
  <si>
    <t>Megyei hatókörű városi múzeumok feladatainak támogatása</t>
  </si>
  <si>
    <t>61.</t>
  </si>
  <si>
    <t>2.m.IV.1.b</t>
  </si>
  <si>
    <t>Megyei könyvtárak feladatainak támogatása</t>
  </si>
  <si>
    <t>62.</t>
  </si>
  <si>
    <t>2.m.IV.1.c</t>
  </si>
  <si>
    <t>Megyeszékhely megyei jogú városok és Szentendre Város Önkormányzatának közművelődési támogatása</t>
  </si>
  <si>
    <t>63.</t>
  </si>
  <si>
    <t>2.m.IV.1.h</t>
  </si>
  <si>
    <t>Megyei könyvtár kistelepülési könyvtári célú kiegészítő támogatása</t>
  </si>
  <si>
    <t>64.</t>
  </si>
  <si>
    <t>2.m.IV.1.i</t>
  </si>
  <si>
    <t>Települési Önkormányzatok könyvtári célú érdekeltségnövelő támogatása</t>
  </si>
  <si>
    <t>65.</t>
  </si>
  <si>
    <t>2.m.IV.1.</t>
  </si>
  <si>
    <t>66.</t>
  </si>
  <si>
    <t>2.m.IV.2.aaa</t>
  </si>
  <si>
    <t>A nemzeti minősítésű színházművészeti szervezetek művészeti támogatása</t>
  </si>
  <si>
    <t>67.</t>
  </si>
  <si>
    <t>2.m.IV.2.aab</t>
  </si>
  <si>
    <t>A nemzeti minősítésű színházművészeti szervezetek létesítmény-gazdálkodási célú működési támogatása</t>
  </si>
  <si>
    <t>68.</t>
  </si>
  <si>
    <t>2.m.IV.2.aa</t>
  </si>
  <si>
    <t>A nemzeti minősítésű színházművészeti szervezetek támogatása: Csokonai Színház</t>
  </si>
  <si>
    <t>69.</t>
  </si>
  <si>
    <t>2.m.IV.2.aba</t>
  </si>
  <si>
    <t>A kiemelt minősítésű színházművészeti szervezetek művészeti támogatása</t>
  </si>
  <si>
    <t>70.</t>
  </si>
  <si>
    <t>2.m.IV.2.abb</t>
  </si>
  <si>
    <t>A kiemelt minősítésű színházművészeti szervezetek létesítmény-gazdálkodási célú működési támogatása</t>
  </si>
  <si>
    <t>71.</t>
  </si>
  <si>
    <t>2.m.IV.2.ab</t>
  </si>
  <si>
    <t>A kiemelt minősítésű színházművészeti szervezetek támogatása: Vojtina Bábszínház</t>
  </si>
  <si>
    <t>72.</t>
  </si>
  <si>
    <t>2.m.IV.2.ca</t>
  </si>
  <si>
    <t>A nemzeti minősítésű zenekarok támogatása</t>
  </si>
  <si>
    <t>73.</t>
  </si>
  <si>
    <t>2.m.IV.2.cb</t>
  </si>
  <si>
    <t>A nemzeti minősítésű énekkarok támogatása</t>
  </si>
  <si>
    <t>74.</t>
  </si>
  <si>
    <t>2.m.IV.2.c</t>
  </si>
  <si>
    <t>A nemzeti minősítésű zenekarok és énekkarok támogatása</t>
  </si>
  <si>
    <t>75.</t>
  </si>
  <si>
    <t>A települési önkormányzatok kulturális feladatainak támogatása összesen</t>
  </si>
  <si>
    <t>76.</t>
  </si>
  <si>
    <t>(2.2. melléklet a 6/2016. (II. 25.) önkormányzati rendelethez)</t>
  </si>
  <si>
    <t>(2. melléklet 1.2. alcím részletezése)</t>
  </si>
  <si>
    <t>1.2.1.</t>
  </si>
  <si>
    <t>Működési célú támogatások központi költségvetéstől</t>
  </si>
  <si>
    <t>1.2.2.</t>
  </si>
  <si>
    <t>Működési célú támogatások szociális feladatokra</t>
  </si>
  <si>
    <t>1.2.3.</t>
  </si>
  <si>
    <t>Működési célú támogatások fejezeti kezelésű előirányzattól</t>
  </si>
  <si>
    <t>1.2.3.1.</t>
  </si>
  <si>
    <t>Egységes területalapú támogatás</t>
  </si>
  <si>
    <t>1.2.3.2.</t>
  </si>
  <si>
    <t>TÁMOP 4.2.1C-14/1 Konv „Tudás-Park”</t>
  </si>
  <si>
    <t>1.2.3.3.</t>
  </si>
  <si>
    <t>Beruházási feladatokhoz kapcsolódó működési célú támogatás</t>
  </si>
  <si>
    <t>1.2.3.4.</t>
  </si>
  <si>
    <t>Év közben induló pályázatok működési célú támogatása</t>
  </si>
  <si>
    <t>1.2.3.5.</t>
  </si>
  <si>
    <t>Működési támogatások egyéb fejezeti kezelésű előirányzatoktól</t>
  </si>
  <si>
    <t>1.2.3.6.</t>
  </si>
  <si>
    <t>HU11-0002-A1-2013 „Egészséges és Aktív Időskor"</t>
  </si>
  <si>
    <t>1.2.4.</t>
  </si>
  <si>
    <t>Működési célú támogatások helyi önkormányzattól</t>
  </si>
  <si>
    <t>1.2.5.</t>
  </si>
  <si>
    <t>Egyéb működési célú támogatások</t>
  </si>
  <si>
    <t>ÖSSZESEN</t>
  </si>
  <si>
    <t>(2.3. melléklet a 6/2016. (II. 25.) önkormányzati rendelethez)</t>
  </si>
  <si>
    <t>A helyi adó bevételek</t>
  </si>
  <si>
    <t>(2. melléklet 2.5. alcím részletezése)</t>
  </si>
  <si>
    <t>D</t>
  </si>
  <si>
    <t>Eredeti
előirányzat</t>
  </si>
  <si>
    <t>2.5.1.</t>
  </si>
  <si>
    <t>Vagyoni típusú adók (Építményadó)</t>
  </si>
  <si>
    <t>2.5.2.</t>
  </si>
  <si>
    <t>Vállalkozók kommunális adója</t>
  </si>
  <si>
    <t>2.5.3.</t>
  </si>
  <si>
    <t>Helyi iparűzési adó</t>
  </si>
  <si>
    <t>2.5.4.</t>
  </si>
  <si>
    <t>Idegenforgalmi adó</t>
  </si>
  <si>
    <t>ÖSSZESEN</t>
  </si>
  <si>
    <t>(2.4. melléklet a 6/2016. (II. 25.) önkormányzati rendelethez)</t>
  </si>
  <si>
    <t>(2. melléklet 2.6.  alcím részletezése)</t>
  </si>
  <si>
    <t>Megnevezés</t>
  </si>
  <si>
    <t>2.6.1.</t>
  </si>
  <si>
    <t>Környezetvédelmi bírság</t>
  </si>
  <si>
    <t>2.6.2.</t>
  </si>
  <si>
    <t>Természetvédelmi bírság</t>
  </si>
  <si>
    <t>2.6.3.</t>
  </si>
  <si>
    <t>Építésügyi bírság</t>
  </si>
  <si>
    <t>2.6.4.</t>
  </si>
  <si>
    <t>Szabálysértési pénz- és helyszíni bírság és a közlekedési szabályszegések után kiszabott közigazgatási bírság</t>
  </si>
  <si>
    <t>2.6.5.</t>
  </si>
  <si>
    <t>Pótlék, bírság</t>
  </si>
  <si>
    <t>2.6.6.</t>
  </si>
  <si>
    <t>Mezőőrszolgálati járulék</t>
  </si>
  <si>
    <t>2.6.7.</t>
  </si>
  <si>
    <t>Egyéb bírságok</t>
  </si>
  <si>
    <t>ÖSSZESEN</t>
  </si>
  <si>
    <t>(2.5. melléklet a 6/2016. (II. 25.) önkormányzati rendelethez)</t>
  </si>
  <si>
    <t>Működési bevételek</t>
  </si>
  <si>
    <t>(2. melléklet 3. cím részletezése)</t>
  </si>
  <si>
    <t>D</t>
  </si>
  <si>
    <t>3.1.</t>
  </si>
  <si>
    <t>Szolgáltatások ellenértéke</t>
  </si>
  <si>
    <t>3.1.1.</t>
  </si>
  <si>
    <t>Tárgyi eszközök bérbe adásából származó bevételek</t>
  </si>
  <si>
    <t>3.1.2.</t>
  </si>
  <si>
    <t>Egyéb szolgáltatások ellenértéke</t>
  </si>
  <si>
    <t>3.1.3.</t>
  </si>
  <si>
    <t>Közterület foglalási díj</t>
  </si>
  <si>
    <t>3.1.4.</t>
  </si>
  <si>
    <t>Zöldterület védelmi díj</t>
  </si>
  <si>
    <t>3.1.5.</t>
  </si>
  <si>
    <t>Településtervezési tevékenység bevétele</t>
  </si>
  <si>
    <t>3.2.</t>
  </si>
  <si>
    <t>Közvetített szolgáltatások ellenértéke</t>
  </si>
  <si>
    <t>3.3.</t>
  </si>
  <si>
    <t>Tulajdonosi bevételek</t>
  </si>
  <si>
    <t>3.3.1.</t>
  </si>
  <si>
    <t>Önkormányzati vagyon üzemeltetéséből származó bevételek</t>
  </si>
  <si>
    <t>3.3.2.</t>
  </si>
  <si>
    <t>Parkoló bérleti díj</t>
  </si>
  <si>
    <t>3.3.3.</t>
  </si>
  <si>
    <t>Földterület bérbeadása</t>
  </si>
  <si>
    <t>3.3.4.</t>
  </si>
  <si>
    <t>Önkormányzati vagyon üzemeltetéséből származó egyéb bevételek</t>
  </si>
  <si>
    <t>3.3.5.</t>
  </si>
  <si>
    <t>Önkormányzati többségi tulajdonú vállalkozástól kapott osztalék</t>
  </si>
  <si>
    <t>3.3.6.</t>
  </si>
  <si>
    <t>Részesedések után kapott osztalék</t>
  </si>
  <si>
    <t>3.3.7.</t>
  </si>
  <si>
    <t>Sportrendezvényekhez kapcsolódó bérleti díj</t>
  </si>
  <si>
    <t>3.4.</t>
  </si>
  <si>
    <t>Ellátási díjak</t>
  </si>
  <si>
    <t>3.5.</t>
  </si>
  <si>
    <t>Áfa bevételek, visszatérülések összesen</t>
  </si>
  <si>
    <t>3.5.1</t>
  </si>
  <si>
    <t>Kiszámlázott általános forgalmi adó</t>
  </si>
  <si>
    <t>3.5.2.</t>
  </si>
  <si>
    <t>Értékesített tárgyi eszközök és immateriális javak Áfa-ja</t>
  </si>
  <si>
    <t>3.5.3.</t>
  </si>
  <si>
    <t>Általános forgalmi adó visszatérítése</t>
  </si>
  <si>
    <t>3.6.</t>
  </si>
  <si>
    <t>Kamatbevételek</t>
  </si>
  <si>
    <t>3.7.</t>
  </si>
  <si>
    <t>Egyéb pénzügyi műveletek bevételei</t>
  </si>
  <si>
    <t>3.8.</t>
  </si>
  <si>
    <t>Biztosító által fizetett kártérítés</t>
  </si>
  <si>
    <t>3.9.</t>
  </si>
  <si>
    <t>Egyéb működési bevételek</t>
  </si>
  <si>
    <t>3.9.1.</t>
  </si>
  <si>
    <t>Ajánlati biztosítékok, pályázati díjak</t>
  </si>
  <si>
    <t>3.9.2.</t>
  </si>
  <si>
    <t>Kötbér, késedelmi kamat</t>
  </si>
  <si>
    <t>3.9.3.</t>
  </si>
  <si>
    <t>Kerekítési különbözet (1 és 2 forintos érmék kivonása miatt)</t>
  </si>
  <si>
    <t>3.9.4.</t>
  </si>
  <si>
    <t>Egyéb bevételek</t>
  </si>
  <si>
    <t>3.10.</t>
  </si>
  <si>
    <t>Költségvetési szervek alaptevékenységének működési és egyéb bevétele</t>
  </si>
  <si>
    <t>ÖSSZESEN</t>
  </si>
  <si>
    <t>(2.6. melléklet a 6/2016. (II. 25.) önkormányzati rendelethez)</t>
  </si>
  <si>
    <t>Működési célú átvett pénzeszközök</t>
  </si>
  <si>
    <t>(2. melléklet 4. cím részletezése)</t>
  </si>
  <si>
    <t>D</t>
  </si>
  <si>
    <t>4.1.</t>
  </si>
  <si>
    <t>Működési célú átvett pénzeszközök nonprofit gazdasági társaságok</t>
  </si>
  <si>
    <t>4.2.</t>
  </si>
  <si>
    <t>Működési célú átvett pénzeszközök háztartásoktól</t>
  </si>
  <si>
    <t>4.3.</t>
  </si>
  <si>
    <t>Működési célú átvett pénzeszközök vállalkozásoktól</t>
  </si>
  <si>
    <t>4.4.</t>
  </si>
  <si>
    <t>Működési célú átvett pénzeszközök külföldi kormányoktól és nemzetközi szervezetektől</t>
  </si>
  <si>
    <t>4.4.1.</t>
  </si>
  <si>
    <t>Central Europe Program - HELPS</t>
  </si>
  <si>
    <t>4.4.2.</t>
  </si>
  <si>
    <t>Év közben induló pályázatok működési célú átvett pénzeszköze</t>
  </si>
  <si>
    <t>ÖSSZESEN</t>
  </si>
  <si>
    <t>(2.7. melléklet a 6/2016. (II. 25.) önkormányzati rendelethez)</t>
  </si>
  <si>
    <t>(2. melléklet 5.2. alcím részletezése)</t>
  </si>
  <si>
    <t>5.2.1.</t>
  </si>
  <si>
    <t>Egyéb felhalmozási célú támogatások bevételei (EU támogatás)</t>
  </si>
  <si>
    <t>5.2.2.</t>
  </si>
  <si>
    <t>Egyéb felhalmozási célú támogatások bevételei (fejezeti támogatás)</t>
  </si>
  <si>
    <t>5.2.3.</t>
  </si>
  <si>
    <t>Egyéb felhalmozási célú támogatások államháztartáson belülről</t>
  </si>
  <si>
    <t>5.2.4.</t>
  </si>
  <si>
    <t>Fejezeti célú támogatás a 1003/2016. (I.13.) Korm. határozat alapján</t>
  </si>
  <si>
    <t>(2.8. melléklet a 6/2016. (II. 25.) önkormányzati rendelethez)</t>
  </si>
  <si>
    <t>Felhalmozási bevételek</t>
  </si>
  <si>
    <t>(2. melléklet 6. cím részletezése)</t>
  </si>
  <si>
    <t>Megnevezés</t>
  </si>
  <si>
    <t>6.1.</t>
  </si>
  <si>
    <t>Ingatlanok értékesítése</t>
  </si>
  <si>
    <t>6.1.1.</t>
  </si>
  <si>
    <t>Telekértékesítés bevétele összesen</t>
  </si>
  <si>
    <t>6.1.1.1.</t>
  </si>
  <si>
    <t>Telekértékesítés bevétele (egyéb tulajdonszerzési jogcímen)</t>
  </si>
  <si>
    <t>6.1.1.2.</t>
  </si>
  <si>
    <t>Telekértékesítés bevétele (ingatlancsere jogcímen)</t>
  </si>
  <si>
    <t>6.1.2.</t>
  </si>
  <si>
    <t>Beépített ingatlanok értékesítése összesen</t>
  </si>
  <si>
    <t>6.1.2.1.</t>
  </si>
  <si>
    <t>Beépített ingatlanok értékesítése (egyéb tulajdonszerzési jogcímen)</t>
  </si>
  <si>
    <t>6.1.2.2.</t>
  </si>
  <si>
    <t>Beépített ingatlanok értékesítése (ingatlancsere jogcímen)</t>
  </si>
  <si>
    <t>6.1.3.</t>
  </si>
  <si>
    <t>Lakásalap bevételei</t>
  </si>
  <si>
    <t>6.1.4.</t>
  </si>
  <si>
    <t>Termőföld értékesítés bevétele</t>
  </si>
  <si>
    <t>6.2.</t>
  </si>
  <si>
    <t>Egyéb tárgyi eszközök értékesítése</t>
  </si>
  <si>
    <t>6.3.</t>
  </si>
  <si>
    <t>Részesedések értékesítése</t>
  </si>
  <si>
    <t>6.4.</t>
  </si>
  <si>
    <t>Költségvetési szervek alaptevékenységének felhalmozási bevétele</t>
  </si>
  <si>
    <t>ÖSSZESEN</t>
  </si>
  <si>
    <t>(2.9. melléklet a 6/2016. (II. 25.) önkormányzati rendelethez)</t>
  </si>
  <si>
    <t>Felhalmozási célú átvett pénzeszközök</t>
  </si>
  <si>
    <t>(2. melléklet 7. cím részletezése)</t>
  </si>
  <si>
    <t>7.1.</t>
  </si>
  <si>
    <t>Felhalmozási célú garancia- és kezességvállalásból származó megtérülések</t>
  </si>
  <si>
    <t>7.2.</t>
  </si>
  <si>
    <t>Felhalmozási célú átvett pénzeszközök vállalkozásoktól</t>
  </si>
  <si>
    <t>7.3.</t>
  </si>
  <si>
    <t>Felhalmozási célú átvett pénzeszközök háztartásoktól</t>
  </si>
  <si>
    <t>7.4.</t>
  </si>
  <si>
    <t>Helyi lakástámogatási kölcsönök visszatérülése</t>
  </si>
  <si>
    <t>7.5.</t>
  </si>
  <si>
    <t>Dolgozói lakástámogatási kölcsönök visszatérülése</t>
  </si>
  <si>
    <t>7.6.</t>
  </si>
  <si>
    <t>Debreceni Viziközmű Társulattal összefüggő bevételek</t>
  </si>
  <si>
    <t>7.7.</t>
  </si>
  <si>
    <t>Olajfa Lakópark Viziközmű Társulattal összefüggő bevételek</t>
  </si>
  <si>
    <t>7.8.</t>
  </si>
  <si>
    <t>Szennyvízcsatorna Nagymacs + 12 utca bevétele</t>
  </si>
  <si>
    <t>2. melléklet a 34/2016. (IX. 15. ) önkormányzati rendelethez</t>
  </si>
  <si>
    <t>3. melléklet a 34/2016. (IX. 15. ) önkormányzati rendelethez</t>
  </si>
  <si>
    <t>4. melléklet a 34/2016. (IX. 15. ) önkormányzati rendelethez</t>
  </si>
  <si>
    <t>5. melléklet a 34/2016. (IX. 15. ) önkormányzati rendelethez</t>
  </si>
  <si>
    <t>6. melléklet a 34/2016. (IX. 15. ) önkormányzati rendelethez</t>
  </si>
  <si>
    <t>7. melléklet a 34/2016. (IX. 15. ) önkormányzati rendelethez</t>
  </si>
  <si>
    <t>8. melléklet a 34/2016. (IX. 15. ) önkormányzati rendelethez</t>
  </si>
  <si>
    <t>9. melléklet a 34/2016. (IX. 15. ) önkormányzati rendelethez</t>
  </si>
  <si>
    <t>10. melléklet a 34/2016. (IX. 15. ) önkormányzati rendelethez</t>
  </si>
  <si>
    <t>11. melléklet a 34/2016. (IX. 15.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</si>
</sst>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yyyy\-mm\-dd"/>
    <numFmt numFmtId="167" formatCode="mmm\ d\."/>
    <numFmt numFmtId="168" formatCode="\ #,##0.00&quot;    &quot;;\-#,##0.00&quot;    &quot;;&quot; -&quot;00&quot;    &quot;;@\ "/>
    <numFmt numFmtId="169" formatCode="\ 0&quot;    &quot;;\-0&quot;    &quot;;&quot; -&quot;00&quot;    &quot;;@\ "/>
  </numFmts>
  <fonts count="29">
    <font>
      <sz val="11"/>
      <color rgb="FF000000"/>
      <name val="SimSun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Arial1"/>
      <charset val="238"/>
    </font>
    <font>
      <sz val="14"/>
      <color rgb="FF000000"/>
      <name val="Arial1"/>
      <charset val="238"/>
    </font>
    <font>
      <b/>
      <u/>
      <sz val="16"/>
      <color rgb="FF000000"/>
      <name val="Arial1"/>
      <charset val="238"/>
    </font>
    <font>
      <sz val="16"/>
      <color rgb="FF000000"/>
      <name val="Arial1"/>
      <charset val="238"/>
    </font>
    <font>
      <b/>
      <u/>
      <sz val="14"/>
      <color rgb="FF000000"/>
      <name val="Arial1"/>
      <charset val="238"/>
    </font>
    <font>
      <b/>
      <u/>
      <sz val="22"/>
      <color rgb="FF000000"/>
      <name val="Arial"/>
      <family val="2"/>
      <charset val="238"/>
    </font>
    <font>
      <b/>
      <sz val="10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u/>
      <sz val="14"/>
      <color rgb="FF000000"/>
      <name val="Arial11"/>
      <charset val="238"/>
    </font>
    <font>
      <sz val="14"/>
      <color rgb="FF000000"/>
      <name val="Arial11"/>
      <charset val="238"/>
    </font>
    <font>
      <b/>
      <u/>
      <sz val="9"/>
      <color rgb="FF000000"/>
      <name val="Arial11"/>
      <charset val="238"/>
    </font>
    <font>
      <b/>
      <u/>
      <sz val="16"/>
      <color rgb="FF000000"/>
      <name val="Calibri"/>
      <family val="2"/>
      <charset val="238"/>
    </font>
    <font>
      <b/>
      <u/>
      <sz val="16"/>
      <color rgb="FF000000"/>
      <name val="Arial11"/>
      <charset val="238"/>
    </font>
    <font>
      <b/>
      <sz val="8"/>
      <color rgb="FF000000"/>
      <name val="Arial2"/>
      <charset val="238"/>
    </font>
    <font>
      <b/>
      <sz val="8"/>
      <color rgb="FF000000"/>
      <name val="Arial1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name val="Arial"/>
      <family val="2"/>
      <charset val="238"/>
    </font>
    <font>
      <sz val="12"/>
      <color rgb="FF000000"/>
      <name val="Arial1"/>
      <charset val="238"/>
    </font>
    <font>
      <sz val="14"/>
      <color rgb="FF000000"/>
      <name val="Arial CE"/>
      <family val="2"/>
      <charset val="238"/>
    </font>
    <font>
      <sz val="11"/>
      <color rgb="FF000000"/>
      <name val="Times New Roman CE"/>
      <family val="1"/>
      <charset val="238"/>
    </font>
    <font>
      <b/>
      <u/>
      <sz val="18"/>
      <color rgb="FF000000"/>
      <name val="Arial1"/>
      <charset val="238"/>
    </font>
    <font>
      <sz val="11"/>
      <color rgb="FF000000"/>
      <name val="Arial1"/>
      <charset val="238"/>
    </font>
    <font>
      <b/>
      <sz val="11"/>
      <color rgb="FF000000"/>
      <name val="Times New Roman CE"/>
      <family val="1"/>
      <charset val="238"/>
    </font>
    <font>
      <sz val="11"/>
      <color rgb="FF000000"/>
      <name val="SimSu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8" fontId="28" fillId="0" borderId="0"/>
    <xf numFmtId="0" fontId="3" fillId="0" borderId="0"/>
  </cellStyleXfs>
  <cellXfs count="196">
    <xf numFmtId="0" fontId="1" fillId="0" borderId="0" xfId="0" applyFont="1"/>
    <xf numFmtId="0" fontId="1" fillId="0" borderId="2" xfId="0" applyFont="1" applyBorder="1"/>
    <xf numFmtId="0" fontId="15" fillId="0" borderId="0" xfId="2" applyNumberFormat="1" applyFont="1" applyBorder="1" applyAlignment="1" applyProtection="1">
      <alignment horizontal="center" vertical="center" wrapText="1"/>
    </xf>
    <xf numFmtId="0" fontId="13" fillId="0" borderId="0" xfId="2" applyNumberFormat="1" applyFont="1" applyBorder="1" applyAlignment="1" applyProtection="1">
      <alignment horizontal="right" vertical="center"/>
    </xf>
    <xf numFmtId="0" fontId="12" fillId="0" borderId="0" xfId="2" applyNumberFormat="1" applyFont="1" applyBorder="1" applyAlignment="1" applyProtection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/>
    </xf>
    <xf numFmtId="3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/>
    <xf numFmtId="3" fontId="4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6" fillId="0" borderId="0" xfId="2" applyNumberFormat="1" applyFont="1" applyBorder="1" applyAlignment="1" applyProtection="1">
      <alignment horizontal="center" vertic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9" fillId="0" borderId="1" xfId="2" applyNumberFormat="1" applyFont="1" applyBorder="1" applyAlignment="1" applyProtection="1">
      <alignment horizontal="left" wrapText="1"/>
    </xf>
    <xf numFmtId="0" fontId="20" fillId="2" borderId="1" xfId="2" applyNumberFormat="1" applyFont="1" applyFill="1" applyBorder="1" applyAlignment="1" applyProtection="1">
      <alignment horizontal="center" wrapText="1"/>
    </xf>
    <xf numFmtId="0" fontId="20" fillId="0" borderId="1" xfId="2" applyNumberFormat="1" applyFont="1" applyBorder="1" applyAlignment="1" applyProtection="1">
      <alignment horizontal="left" vertical="center" wrapText="1"/>
    </xf>
    <xf numFmtId="0" fontId="20" fillId="0" borderId="1" xfId="2" applyNumberFormat="1" applyFont="1" applyBorder="1" applyAlignment="1" applyProtection="1">
      <alignment horizontal="center" vertical="center" wrapText="1"/>
    </xf>
    <xf numFmtId="0" fontId="20" fillId="0" borderId="1" xfId="2" applyNumberFormat="1" applyFont="1" applyBorder="1" applyAlignment="1" applyProtection="1">
      <alignment horizontal="left" vertical="top" wrapText="1"/>
    </xf>
    <xf numFmtId="0" fontId="20" fillId="0" borderId="1" xfId="2" applyNumberFormat="1" applyFont="1" applyBorder="1" applyAlignment="1" applyProtection="1">
      <alignment horizontal="center" wrapText="1"/>
    </xf>
    <xf numFmtId="3" fontId="20" fillId="2" borderId="1" xfId="0" applyNumberFormat="1" applyFont="1" applyFill="1" applyBorder="1" applyAlignment="1">
      <alignment horizontal="center"/>
    </xf>
    <xf numFmtId="3" fontId="20" fillId="2" borderId="1" xfId="2" applyNumberFormat="1" applyFont="1" applyFill="1" applyBorder="1" applyAlignment="1" applyProtection="1">
      <alignment horizontal="center" vertical="center" wrapText="1"/>
    </xf>
    <xf numFmtId="3" fontId="20" fillId="0" borderId="1" xfId="2" applyNumberFormat="1" applyFont="1" applyBorder="1" applyAlignment="1" applyProtection="1">
      <alignment horizontal="left" vertical="center" wrapText="1"/>
    </xf>
    <xf numFmtId="0" fontId="20" fillId="0" borderId="1" xfId="2" applyNumberFormat="1" applyFont="1" applyBorder="1" applyAlignment="1" applyProtection="1">
      <alignment horizontal="left" wrapText="1"/>
    </xf>
    <xf numFmtId="3" fontId="19" fillId="0" borderId="1" xfId="2" applyNumberFormat="1" applyFont="1" applyBorder="1" applyAlignment="1" applyProtection="1">
      <alignment horizontal="left" vertical="center" wrapText="1"/>
    </xf>
    <xf numFmtId="0" fontId="19" fillId="0" borderId="1" xfId="2" applyNumberFormat="1" applyFont="1" applyBorder="1" applyAlignment="1" applyProtection="1">
      <alignment horizontal="left" vertical="center" wrapText="1"/>
    </xf>
    <xf numFmtId="3" fontId="18" fillId="2" borderId="1" xfId="2" applyNumberFormat="1" applyFont="1" applyFill="1" applyBorder="1" applyAlignment="1" applyProtection="1">
      <alignment horizontal="center" vertical="center" wrapText="1"/>
    </xf>
    <xf numFmtId="0" fontId="18" fillId="2" borderId="1" xfId="2" applyNumberFormat="1" applyFont="1" applyFill="1" applyBorder="1" applyAlignment="1" applyProtection="1">
      <alignment horizontal="center" vertical="center"/>
    </xf>
    <xf numFmtId="0" fontId="17" fillId="2" borderId="1" xfId="2" applyNumberFormat="1" applyFont="1" applyFill="1" applyBorder="1" applyAlignment="1" applyProtection="1">
      <alignment horizontal="center" vertical="center" textRotation="90"/>
    </xf>
    <xf numFmtId="0" fontId="18" fillId="2" borderId="1" xfId="2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3" fontId="4" fillId="2" borderId="1" xfId="2" applyNumberFormat="1" applyFont="1" applyFill="1" applyBorder="1" applyAlignment="1" applyProtection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 applyProtection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 applyProtection="1">
      <alignment horizontal="left" vertical="center" wrapText="1"/>
    </xf>
    <xf numFmtId="3" fontId="4" fillId="4" borderId="1" xfId="2" applyNumberFormat="1" applyFont="1" applyFill="1" applyBorder="1" applyAlignment="1" applyProtection="1">
      <alignment vertical="center"/>
    </xf>
    <xf numFmtId="3" fontId="4" fillId="0" borderId="1" xfId="2" applyNumberFormat="1" applyFont="1" applyBorder="1" applyAlignment="1" applyProtection="1">
      <alignment vertical="center"/>
    </xf>
    <xf numFmtId="3" fontId="4" fillId="4" borderId="0" xfId="0" applyNumberFormat="1" applyFont="1" applyFill="1" applyAlignment="1">
      <alignment vertical="center"/>
    </xf>
    <xf numFmtId="0" fontId="10" fillId="4" borderId="0" xfId="0" applyFont="1" applyFill="1"/>
    <xf numFmtId="166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Border="1" applyAlignment="1" applyProtection="1">
      <alignment horizontal="left" vertical="center"/>
    </xf>
    <xf numFmtId="3" fontId="5" fillId="0" borderId="1" xfId="2" applyNumberFormat="1" applyFont="1" applyBorder="1" applyAlignment="1" applyProtection="1">
      <alignment horizontal="right" vertical="center" shrinkToFit="1"/>
    </xf>
    <xf numFmtId="3" fontId="5" fillId="0" borderId="1" xfId="2" applyNumberFormat="1" applyFont="1" applyBorder="1" applyAlignment="1" applyProtection="1">
      <alignment vertical="center"/>
    </xf>
    <xf numFmtId="3" fontId="5" fillId="0" borderId="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2" applyNumberFormat="1" applyFont="1" applyBorder="1" applyAlignment="1" applyProtection="1">
      <alignment horizontal="left" vertical="center" shrinkToFit="1"/>
    </xf>
    <xf numFmtId="3" fontId="5" fillId="0" borderId="1" xfId="2" applyNumberFormat="1" applyFont="1" applyBorder="1" applyAlignment="1" applyProtection="1">
      <alignment horizontal="left" vertical="center" wrapText="1" shrinkToFit="1"/>
    </xf>
    <xf numFmtId="3" fontId="4" fillId="0" borderId="1" xfId="0" applyNumberFormat="1" applyFont="1" applyBorder="1" applyAlignment="1">
      <alignment vertical="center"/>
    </xf>
    <xf numFmtId="3" fontId="4" fillId="0" borderId="1" xfId="2" applyNumberFormat="1" applyFont="1" applyBorder="1" applyAlignment="1" applyProtection="1">
      <alignment horizontal="left" vertical="center"/>
    </xf>
    <xf numFmtId="3" fontId="4" fillId="0" borderId="1" xfId="2" applyNumberFormat="1" applyFont="1" applyBorder="1" applyAlignment="1" applyProtection="1">
      <alignment horizontal="right" vertical="center" shrinkToFit="1"/>
    </xf>
    <xf numFmtId="3" fontId="4" fillId="0" borderId="0" xfId="0" applyNumberFormat="1" applyFont="1" applyAlignment="1">
      <alignment vertical="center"/>
    </xf>
    <xf numFmtId="0" fontId="10" fillId="0" borderId="0" xfId="0" applyFont="1"/>
    <xf numFmtId="3" fontId="4" fillId="2" borderId="1" xfId="2" applyNumberFormat="1" applyFont="1" applyFill="1" applyBorder="1" applyAlignment="1" applyProtection="1">
      <alignment horizontal="center" vertical="center"/>
    </xf>
    <xf numFmtId="3" fontId="4" fillId="2" borderId="1" xfId="2" applyNumberFormat="1" applyFont="1" applyFill="1" applyBorder="1" applyAlignment="1" applyProtection="1">
      <alignment horizontal="right" vertical="center" shrinkToFit="1"/>
    </xf>
    <xf numFmtId="3" fontId="4" fillId="0" borderId="1" xfId="2" applyNumberFormat="1" applyFont="1" applyBorder="1" applyAlignment="1" applyProtection="1">
      <alignment horizontal="left" vertical="center" shrinkToFit="1"/>
    </xf>
    <xf numFmtId="3" fontId="4" fillId="4" borderId="1" xfId="2" applyNumberFormat="1" applyFont="1" applyFill="1" applyBorder="1" applyAlignment="1" applyProtection="1">
      <alignment horizontal="right" vertical="center" shrinkToFit="1"/>
    </xf>
    <xf numFmtId="167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1" fillId="4" borderId="0" xfId="0" applyFont="1" applyFill="1"/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4" fillId="0" borderId="0" xfId="2" applyNumberFormat="1" applyFont="1" applyBorder="1" applyAlignment="1" applyProtection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3" xfId="2" applyNumberFormat="1" applyFont="1" applyBorder="1" applyAlignment="1" applyProtection="1">
      <alignment horizontal="center" wrapText="1"/>
    </xf>
    <xf numFmtId="169" fontId="19" fillId="0" borderId="3" xfId="1" applyNumberFormat="1" applyFont="1" applyBorder="1" applyAlignment="1" applyProtection="1">
      <alignment horizontal="right" vertical="center" wrapText="1"/>
    </xf>
    <xf numFmtId="3" fontId="19" fillId="0" borderId="1" xfId="0" applyNumberFormat="1" applyFont="1" applyBorder="1"/>
    <xf numFmtId="0" fontId="19" fillId="0" borderId="1" xfId="0" applyFont="1" applyBorder="1" applyAlignment="1">
      <alignment horizontal="right" vertical="center"/>
    </xf>
    <xf numFmtId="0" fontId="19" fillId="0" borderId="1" xfId="2" applyNumberFormat="1" applyFont="1" applyBorder="1" applyAlignment="1" applyProtection="1">
      <alignment horizontal="center" wrapText="1"/>
    </xf>
    <xf numFmtId="169" fontId="19" fillId="0" borderId="1" xfId="1" applyNumberFormat="1" applyFont="1" applyBorder="1" applyAlignment="1" applyProtection="1">
      <alignment horizontal="right" vertical="center" wrapText="1"/>
    </xf>
    <xf numFmtId="169" fontId="20" fillId="0" borderId="1" xfId="1" applyNumberFormat="1" applyFont="1" applyBorder="1" applyAlignment="1" applyProtection="1">
      <alignment horizontal="right" vertical="center" wrapText="1"/>
    </xf>
    <xf numFmtId="169" fontId="20" fillId="0" borderId="1" xfId="1" applyNumberFormat="1" applyFont="1" applyBorder="1" applyAlignment="1" applyProtection="1">
      <alignment horizontal="right"/>
    </xf>
    <xf numFmtId="169" fontId="19" fillId="0" borderId="1" xfId="1" applyNumberFormat="1" applyFont="1" applyBorder="1" applyAlignment="1" applyProtection="1">
      <alignment horizontal="right"/>
    </xf>
    <xf numFmtId="3" fontId="20" fillId="2" borderId="1" xfId="2" applyNumberFormat="1" applyFont="1" applyFill="1" applyBorder="1" applyAlignment="1" applyProtection="1">
      <alignment horizontal="right" vertical="center" wrapText="1"/>
    </xf>
    <xf numFmtId="0" fontId="20" fillId="2" borderId="1" xfId="2" applyNumberFormat="1" applyFont="1" applyFill="1" applyBorder="1" applyAlignment="1" applyProtection="1">
      <alignment horizontal="center" wrapText="1"/>
    </xf>
    <xf numFmtId="3" fontId="20" fillId="0" borderId="1" xfId="1" applyNumberFormat="1" applyFont="1" applyBorder="1" applyAlignment="1" applyProtection="1">
      <alignment horizontal="right"/>
    </xf>
    <xf numFmtId="0" fontId="19" fillId="0" borderId="0" xfId="0" applyFont="1"/>
    <xf numFmtId="0" fontId="19" fillId="0" borderId="4" xfId="2" applyNumberFormat="1" applyFont="1" applyBorder="1" applyAlignment="1" applyProtection="1">
      <alignment vertical="center" wrapText="1"/>
    </xf>
    <xf numFmtId="3" fontId="19" fillId="0" borderId="1" xfId="2" applyNumberFormat="1" applyFont="1" applyBorder="1" applyAlignment="1" applyProtection="1">
      <alignment vertical="center" wrapText="1"/>
    </xf>
    <xf numFmtId="3" fontId="19" fillId="0" borderId="1" xfId="2" applyNumberFormat="1" applyFont="1" applyBorder="1" applyAlignment="1" applyProtection="1">
      <alignment horizontal="right" vertical="center" wrapText="1"/>
    </xf>
    <xf numFmtId="0" fontId="19" fillId="0" borderId="1" xfId="0" applyFont="1" applyBorder="1"/>
    <xf numFmtId="0" fontId="19" fillId="0" borderId="1" xfId="2" applyNumberFormat="1" applyFont="1" applyBorder="1" applyAlignment="1" applyProtection="1">
      <alignment vertical="center" wrapText="1"/>
    </xf>
    <xf numFmtId="0" fontId="19" fillId="0" borderId="3" xfId="2" applyNumberFormat="1" applyFont="1" applyBorder="1" applyAlignment="1" applyProtection="1">
      <alignment horizontal="center" vertical="center" wrapText="1"/>
    </xf>
    <xf numFmtId="0" fontId="19" fillId="0" borderId="1" xfId="2" applyNumberFormat="1" applyFont="1" applyBorder="1" applyAlignment="1" applyProtection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Border="1"/>
    <xf numFmtId="2" fontId="19" fillId="0" borderId="1" xfId="0" applyNumberFormat="1" applyFont="1" applyBorder="1"/>
    <xf numFmtId="0" fontId="20" fillId="0" borderId="1" xfId="2" applyNumberFormat="1" applyFont="1" applyBorder="1" applyAlignment="1" applyProtection="1">
      <alignment horizontal="center" vertical="center" wrapText="1"/>
    </xf>
    <xf numFmtId="3" fontId="20" fillId="0" borderId="1" xfId="2" applyNumberFormat="1" applyFont="1" applyBorder="1" applyAlignment="1" applyProtection="1">
      <alignment horizontal="right" vertical="center" wrapText="1"/>
    </xf>
    <xf numFmtId="0" fontId="20" fillId="0" borderId="4" xfId="2" applyNumberFormat="1" applyFont="1" applyBorder="1" applyAlignment="1" applyProtection="1">
      <alignment horizontal="center" vertical="center" wrapText="1"/>
    </xf>
    <xf numFmtId="3" fontId="19" fillId="0" borderId="5" xfId="2" applyNumberFormat="1" applyFont="1" applyBorder="1" applyAlignment="1" applyProtection="1">
      <alignment horizontal="right" vertical="center" wrapText="1"/>
    </xf>
    <xf numFmtId="3" fontId="20" fillId="0" borderId="1" xfId="1" applyNumberFormat="1" applyFont="1" applyBorder="1" applyAlignment="1" applyProtection="1">
      <alignment wrapText="1"/>
    </xf>
    <xf numFmtId="3" fontId="20" fillId="2" borderId="1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 shrinkToFit="1"/>
    </xf>
    <xf numFmtId="3" fontId="5" fillId="0" borderId="1" xfId="0" applyNumberFormat="1" applyFont="1" applyBorder="1" applyAlignment="1">
      <alignment vertical="center" shrinkToFit="1"/>
    </xf>
    <xf numFmtId="3" fontId="5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 shrinkToFit="1"/>
    </xf>
    <xf numFmtId="10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right"/>
    </xf>
    <xf numFmtId="10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 shrinkToFit="1"/>
    </xf>
    <xf numFmtId="3" fontId="5" fillId="0" borderId="5" xfId="0" applyNumberFormat="1" applyFont="1" applyBorder="1" applyAlignment="1">
      <alignment vertical="center" wrapText="1" shrinkToFit="1"/>
    </xf>
    <xf numFmtId="0" fontId="5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center" vertical="center" textRotation="90" wrapText="1"/>
    </xf>
    <xf numFmtId="3" fontId="4" fillId="4" borderId="1" xfId="2" applyNumberFormat="1" applyFont="1" applyFill="1" applyBorder="1" applyAlignment="1" applyProtection="1">
      <alignment horizontal="right" vertical="center" wrapText="1"/>
    </xf>
    <xf numFmtId="0" fontId="27" fillId="4" borderId="0" xfId="0" applyFont="1" applyFill="1" applyAlignment="1">
      <alignment vertical="center"/>
    </xf>
    <xf numFmtId="3" fontId="5" fillId="4" borderId="1" xfId="2" applyNumberFormat="1" applyFont="1" applyFill="1" applyBorder="1" applyAlignment="1" applyProtection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vertical="center"/>
    </xf>
    <xf numFmtId="3" fontId="5" fillId="0" borderId="1" xfId="0" applyNumberFormat="1" applyFont="1" applyBorder="1" applyAlignment="1">
      <alignment horizontal="left" vertical="center" shrinkToFit="1"/>
    </xf>
    <xf numFmtId="3" fontId="4" fillId="4" borderId="1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5" fillId="0" borderId="1" xfId="0" applyFont="1" applyBorder="1" applyAlignment="1">
      <alignment vertical="center" shrinkToFit="1"/>
    </xf>
    <xf numFmtId="3" fontId="4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 wrapText="1" shrinkToFit="1"/>
    </xf>
    <xf numFmtId="166" fontId="2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6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shrinkToFit="1"/>
    </xf>
    <xf numFmtId="0" fontId="2" fillId="0" borderId="0" xfId="0" applyFont="1"/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3">
    <cellStyle name="Ezres" xfId="1" builtinId="3"/>
    <cellStyle name="Normá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"/>
  <sheetViews>
    <sheetView zoomScale="40" zoomScaleNormal="40" zoomScalePageLayoutView="60" workbookViewId="0">
      <selection activeCell="B1" sqref="B1:N1"/>
    </sheetView>
  </sheetViews>
  <sheetFormatPr defaultRowHeight="15"/>
  <cols>
    <col min="1" max="1" width="9.125"/>
    <col min="2" max="2" width="9.125" style="39"/>
    <col min="3" max="3" width="9.125" style="40"/>
    <col min="4" max="4" width="9.375" style="40"/>
    <col min="5" max="5" width="18" style="40"/>
    <col min="6" max="6" width="110.375" style="41"/>
    <col min="7" max="8" width="20.875" style="41"/>
    <col min="9" max="9" width="24.375" style="41"/>
    <col min="10" max="10" width="32.5" style="41"/>
    <col min="11" max="12" width="20.875" style="41"/>
    <col min="13" max="13" width="24.375" style="41"/>
    <col min="14" max="14" width="32.5" style="41"/>
    <col min="15" max="234" width="9.625" style="42"/>
    <col min="235" max="1020" width="9.5"/>
    <col min="1022" max="1025" width="9.5"/>
  </cols>
  <sheetData>
    <row r="1" spans="1:1024" ht="35.1" customHeight="1">
      <c r="B1" s="14" t="s">
        <v>514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024" ht="35.1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024" ht="35.1" customHeight="1">
      <c r="B3" s="43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</row>
    <row r="4" spans="1:1024" ht="35.1" customHeight="1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024" ht="35.1" customHeight="1">
      <c r="A5" s="46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7" t="s">
        <v>2</v>
      </c>
    </row>
    <row r="6" spans="1:1024" ht="35.1" customHeight="1">
      <c r="A6" s="48" t="s">
        <v>3</v>
      </c>
      <c r="B6" s="11" t="s">
        <v>4</v>
      </c>
      <c r="C6" s="11"/>
      <c r="D6" s="11"/>
      <c r="E6" s="11"/>
      <c r="F6" s="11"/>
      <c r="G6" s="11"/>
      <c r="H6" s="11"/>
      <c r="I6" s="11"/>
      <c r="J6" s="11"/>
      <c r="K6" s="49"/>
      <c r="L6" s="49"/>
      <c r="M6" s="49"/>
      <c r="N6" s="49"/>
    </row>
    <row r="7" spans="1:1024" ht="21" customHeight="1">
      <c r="A7" s="50"/>
      <c r="B7" s="48" t="s">
        <v>5</v>
      </c>
      <c r="C7" s="51" t="s">
        <v>6</v>
      </c>
      <c r="D7" s="51" t="s">
        <v>7</v>
      </c>
      <c r="E7" s="51" t="s">
        <v>8</v>
      </c>
      <c r="F7" s="52" t="s">
        <v>9</v>
      </c>
      <c r="G7" s="48" t="s">
        <v>10</v>
      </c>
      <c r="H7" s="48" t="s">
        <v>11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</row>
    <row r="8" spans="1:1024" s="55" customFormat="1" ht="18" customHeight="1">
      <c r="A8" s="10"/>
      <c r="B8" s="9" t="s">
        <v>18</v>
      </c>
      <c r="C8" s="8" t="s">
        <v>19</v>
      </c>
      <c r="D8" s="8" t="s">
        <v>20</v>
      </c>
      <c r="E8" s="8" t="s">
        <v>21</v>
      </c>
      <c r="F8" s="7" t="s">
        <v>22</v>
      </c>
      <c r="G8" s="7" t="s">
        <v>23</v>
      </c>
      <c r="H8" s="7"/>
      <c r="I8" s="7"/>
      <c r="J8" s="7" t="s">
        <v>24</v>
      </c>
      <c r="K8" s="7" t="s">
        <v>25</v>
      </c>
      <c r="L8" s="7"/>
      <c r="M8" s="7"/>
      <c r="N8" s="7" t="s">
        <v>24</v>
      </c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55" customFormat="1" ht="54" customHeight="1">
      <c r="A9" s="10"/>
      <c r="B9" s="9"/>
      <c r="C9" s="8"/>
      <c r="D9" s="8"/>
      <c r="E9" s="8"/>
      <c r="F9" s="7"/>
      <c r="G9" s="54" t="s">
        <v>26</v>
      </c>
      <c r="H9" s="54" t="s">
        <v>27</v>
      </c>
      <c r="I9" s="56" t="s">
        <v>28</v>
      </c>
      <c r="J9" s="7"/>
      <c r="K9" s="54" t="s">
        <v>26</v>
      </c>
      <c r="L9" s="54" t="s">
        <v>27</v>
      </c>
      <c r="M9" s="56" t="s">
        <v>28</v>
      </c>
      <c r="N9" s="7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38.25" customHeight="1">
      <c r="A10" s="53"/>
      <c r="B10" s="57" t="s">
        <v>29</v>
      </c>
      <c r="C10" s="58"/>
      <c r="D10" s="59"/>
      <c r="E10" s="59"/>
      <c r="F10" s="54" t="s">
        <v>30</v>
      </c>
      <c r="G10" s="60">
        <f>SUM(G11+G30+G31)</f>
        <v>7244871773</v>
      </c>
      <c r="H10" s="60">
        <f>SUM(H11+H30+H31)</f>
        <v>0</v>
      </c>
      <c r="I10" s="60">
        <f>SUM(I11+I30+I31)</f>
        <v>0</v>
      </c>
      <c r="J10" s="60">
        <f t="shared" ref="J10:J51" si="0">SUM(G10:I10)</f>
        <v>7244871773</v>
      </c>
      <c r="K10" s="60">
        <f>SUM(K11+K30+K31)</f>
        <v>7679485879</v>
      </c>
      <c r="L10" s="60">
        <f>SUM(L11+L30+L31)</f>
        <v>0</v>
      </c>
      <c r="M10" s="60">
        <f>SUM(M11+M30+M31)</f>
        <v>0</v>
      </c>
      <c r="N10" s="60">
        <f t="shared" ref="N10:N51" si="1">SUM(K10:M10)</f>
        <v>7679485879</v>
      </c>
    </row>
    <row r="11" spans="1:1024" s="67" customFormat="1" ht="38.25" customHeight="1">
      <c r="A11" s="61"/>
      <c r="B11" s="62"/>
      <c r="C11" s="63" t="s">
        <v>31</v>
      </c>
      <c r="D11" s="63"/>
      <c r="E11" s="63"/>
      <c r="F11" s="64" t="s">
        <v>32</v>
      </c>
      <c r="G11" s="65">
        <f>G12+G13+G18+G25+G28+G29</f>
        <v>7242138900</v>
      </c>
      <c r="H11" s="65">
        <f>H12+H13+H18+H25+H28+H29</f>
        <v>0</v>
      </c>
      <c r="I11" s="65">
        <f>I12+I13+I18+I25+I28+I29</f>
        <v>0</v>
      </c>
      <c r="J11" s="66">
        <f t="shared" si="0"/>
        <v>7242138900</v>
      </c>
      <c r="K11" s="65">
        <f>K12+K13+K18+K25+K28+K29</f>
        <v>7378545784</v>
      </c>
      <c r="L11" s="65">
        <f>L12+L13+L18+L25+L28+L29</f>
        <v>0</v>
      </c>
      <c r="M11" s="65">
        <f>M12+M13+M18+M25+M28+M29</f>
        <v>0</v>
      </c>
      <c r="N11" s="66">
        <f t="shared" si="1"/>
        <v>7378545784</v>
      </c>
      <c r="IA11" s="68"/>
      <c r="IB11" s="68"/>
      <c r="IC11" s="68"/>
      <c r="ID11" s="68"/>
      <c r="IE11" s="68"/>
      <c r="IF11" s="68"/>
      <c r="IG11" s="68"/>
      <c r="IH11" s="68"/>
      <c r="II11" s="68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38.25" customHeight="1">
      <c r="A12" s="50"/>
      <c r="B12" s="48"/>
      <c r="C12" s="51"/>
      <c r="D12" s="69" t="s">
        <v>33</v>
      </c>
      <c r="E12" s="69"/>
      <c r="F12" s="70" t="s">
        <v>34</v>
      </c>
      <c r="G12" s="71">
        <v>20532647</v>
      </c>
      <c r="H12" s="71">
        <f>SUM(H13:H22)</f>
        <v>0</v>
      </c>
      <c r="I12" s="71">
        <f>SUM(I13:I21)</f>
        <v>0</v>
      </c>
      <c r="J12" s="72">
        <f t="shared" si="0"/>
        <v>20532647</v>
      </c>
      <c r="K12" s="71">
        <v>20532647</v>
      </c>
      <c r="L12" s="71">
        <f>SUM(L13:L22)</f>
        <v>0</v>
      </c>
      <c r="M12" s="71">
        <f>SUM(M13:M21)</f>
        <v>0</v>
      </c>
      <c r="N12" s="72">
        <f t="shared" si="1"/>
        <v>20532647</v>
      </c>
    </row>
    <row r="13" spans="1:1024" ht="38.25" customHeight="1">
      <c r="A13" s="50"/>
      <c r="B13" s="48"/>
      <c r="C13" s="73"/>
      <c r="D13" s="74" t="s">
        <v>35</v>
      </c>
      <c r="E13" s="74"/>
      <c r="F13" s="75" t="s">
        <v>36</v>
      </c>
      <c r="G13" s="71">
        <f>SUM(G14:G17)</f>
        <v>3451039817</v>
      </c>
      <c r="H13" s="71">
        <f>SUM(H14:H17)</f>
        <v>0</v>
      </c>
      <c r="I13" s="71">
        <f>SUM(I14:I17)</f>
        <v>0</v>
      </c>
      <c r="J13" s="72">
        <f t="shared" si="0"/>
        <v>3451039817</v>
      </c>
      <c r="K13" s="71">
        <f>SUM(K14:K17)</f>
        <v>3451039817</v>
      </c>
      <c r="L13" s="71">
        <f>SUM(L14:L17)</f>
        <v>0</v>
      </c>
      <c r="M13" s="71">
        <f>SUM(M14:M17)</f>
        <v>0</v>
      </c>
      <c r="N13" s="72">
        <f t="shared" si="1"/>
        <v>3451039817</v>
      </c>
    </row>
    <row r="14" spans="1:1024" ht="38.25" customHeight="1">
      <c r="A14" s="50"/>
      <c r="B14" s="48"/>
      <c r="C14" s="73"/>
      <c r="D14" s="74"/>
      <c r="E14" s="74" t="s">
        <v>37</v>
      </c>
      <c r="F14" s="76" t="s">
        <v>38</v>
      </c>
      <c r="G14" s="71">
        <v>2874991500</v>
      </c>
      <c r="H14" s="71">
        <v>0</v>
      </c>
      <c r="I14" s="71">
        <v>0</v>
      </c>
      <c r="J14" s="72">
        <f t="shared" si="0"/>
        <v>2874991500</v>
      </c>
      <c r="K14" s="71">
        <v>2874991500</v>
      </c>
      <c r="L14" s="71">
        <v>0</v>
      </c>
      <c r="M14" s="71">
        <v>0</v>
      </c>
      <c r="N14" s="72">
        <f t="shared" si="1"/>
        <v>2874991500</v>
      </c>
    </row>
    <row r="15" spans="1:1024" ht="38.25" customHeight="1">
      <c r="A15" s="50"/>
      <c r="B15" s="48"/>
      <c r="C15" s="73"/>
      <c r="D15" s="74"/>
      <c r="E15" s="74" t="s">
        <v>39</v>
      </c>
      <c r="F15" s="75" t="s">
        <v>40</v>
      </c>
      <c r="G15" s="71">
        <v>476906667</v>
      </c>
      <c r="H15" s="71">
        <v>0</v>
      </c>
      <c r="I15" s="71">
        <v>0</v>
      </c>
      <c r="J15" s="72">
        <f t="shared" si="0"/>
        <v>476906667</v>
      </c>
      <c r="K15" s="71">
        <v>476906667</v>
      </c>
      <c r="L15" s="71">
        <v>0</v>
      </c>
      <c r="M15" s="71">
        <v>0</v>
      </c>
      <c r="N15" s="72">
        <f t="shared" si="1"/>
        <v>476906667</v>
      </c>
    </row>
    <row r="16" spans="1:1024" ht="38.25" customHeight="1">
      <c r="A16" s="50"/>
      <c r="B16" s="48"/>
      <c r="C16" s="73"/>
      <c r="D16" s="74"/>
      <c r="E16" s="74" t="s">
        <v>41</v>
      </c>
      <c r="F16" s="75" t="s">
        <v>42</v>
      </c>
      <c r="G16" s="71">
        <v>78616650</v>
      </c>
      <c r="H16" s="71">
        <v>0</v>
      </c>
      <c r="I16" s="71">
        <v>0</v>
      </c>
      <c r="J16" s="72">
        <f t="shared" si="0"/>
        <v>78616650</v>
      </c>
      <c r="K16" s="71">
        <v>78616650</v>
      </c>
      <c r="L16" s="71">
        <v>0</v>
      </c>
      <c r="M16" s="71">
        <v>0</v>
      </c>
      <c r="N16" s="72">
        <f t="shared" si="1"/>
        <v>78616650</v>
      </c>
    </row>
    <row r="17" spans="1:1024" ht="38.25" customHeight="1">
      <c r="A17" s="50"/>
      <c r="B17" s="48"/>
      <c r="C17" s="73"/>
      <c r="D17" s="74"/>
      <c r="E17" s="74" t="s">
        <v>43</v>
      </c>
      <c r="F17" s="75" t="s">
        <v>44</v>
      </c>
      <c r="G17" s="71">
        <v>20525000</v>
      </c>
      <c r="H17" s="71">
        <v>0</v>
      </c>
      <c r="I17" s="71">
        <v>0</v>
      </c>
      <c r="J17" s="72">
        <f t="shared" si="0"/>
        <v>20525000</v>
      </c>
      <c r="K17" s="71">
        <v>20525000</v>
      </c>
      <c r="L17" s="71">
        <v>0</v>
      </c>
      <c r="M17" s="71">
        <v>0</v>
      </c>
      <c r="N17" s="72">
        <f t="shared" si="1"/>
        <v>20525000</v>
      </c>
    </row>
    <row r="18" spans="1:1024" ht="38.25" customHeight="1">
      <c r="A18" s="50"/>
      <c r="B18" s="48"/>
      <c r="C18" s="73"/>
      <c r="D18" s="74" t="s">
        <v>45</v>
      </c>
      <c r="E18" s="74"/>
      <c r="F18" s="76" t="s">
        <v>46</v>
      </c>
      <c r="G18" s="71">
        <f>SUM(G19:G24)</f>
        <v>2429026676</v>
      </c>
      <c r="H18" s="71">
        <f>SUM(H19:H24)</f>
        <v>0</v>
      </c>
      <c r="I18" s="71">
        <f>SUM(I19:I24)</f>
        <v>0</v>
      </c>
      <c r="J18" s="72">
        <f t="shared" si="0"/>
        <v>2429026676</v>
      </c>
      <c r="K18" s="71">
        <f>SUM(K19:K24)</f>
        <v>2484538855</v>
      </c>
      <c r="L18" s="71">
        <f>SUM(L19:L24)</f>
        <v>0</v>
      </c>
      <c r="M18" s="71">
        <f>SUM(M19:M24)</f>
        <v>0</v>
      </c>
      <c r="N18" s="72">
        <f t="shared" si="1"/>
        <v>2484538855</v>
      </c>
    </row>
    <row r="19" spans="1:1024" ht="38.25" customHeight="1">
      <c r="A19" s="50"/>
      <c r="B19" s="48"/>
      <c r="C19" s="73"/>
      <c r="D19" s="74"/>
      <c r="E19" s="74" t="s">
        <v>47</v>
      </c>
      <c r="F19" s="72" t="s">
        <v>48</v>
      </c>
      <c r="G19" s="71">
        <v>0</v>
      </c>
      <c r="H19" s="71">
        <v>0</v>
      </c>
      <c r="I19" s="71">
        <v>0</v>
      </c>
      <c r="J19" s="72">
        <f t="shared" si="0"/>
        <v>0</v>
      </c>
      <c r="K19" s="71">
        <v>2478486</v>
      </c>
      <c r="L19" s="71">
        <v>0</v>
      </c>
      <c r="M19" s="71">
        <v>0</v>
      </c>
      <c r="N19" s="72">
        <f t="shared" si="1"/>
        <v>2478486</v>
      </c>
    </row>
    <row r="20" spans="1:1024" ht="38.25" customHeight="1">
      <c r="A20" s="50"/>
      <c r="B20" s="48"/>
      <c r="C20" s="73"/>
      <c r="D20" s="74"/>
      <c r="E20" s="74" t="s">
        <v>49</v>
      </c>
      <c r="F20" s="75" t="s">
        <v>50</v>
      </c>
      <c r="G20" s="71">
        <v>665662220</v>
      </c>
      <c r="H20" s="71">
        <v>0</v>
      </c>
      <c r="I20" s="71">
        <v>0</v>
      </c>
      <c r="J20" s="72">
        <f t="shared" si="0"/>
        <v>665662220</v>
      </c>
      <c r="K20" s="71">
        <v>665662220</v>
      </c>
      <c r="L20" s="71">
        <v>0</v>
      </c>
      <c r="M20" s="71">
        <v>0</v>
      </c>
      <c r="N20" s="72">
        <f t="shared" si="1"/>
        <v>665662220</v>
      </c>
    </row>
    <row r="21" spans="1:1024" ht="38.25" customHeight="1">
      <c r="A21" s="50"/>
      <c r="B21" s="48"/>
      <c r="C21" s="73"/>
      <c r="D21" s="74"/>
      <c r="E21" s="74" t="s">
        <v>51</v>
      </c>
      <c r="F21" s="76" t="s">
        <v>52</v>
      </c>
      <c r="G21" s="71">
        <v>374269760</v>
      </c>
      <c r="H21" s="71">
        <v>0</v>
      </c>
      <c r="I21" s="71">
        <v>0</v>
      </c>
      <c r="J21" s="72">
        <f t="shared" si="0"/>
        <v>374269760</v>
      </c>
      <c r="K21" s="71">
        <v>374269760</v>
      </c>
      <c r="L21" s="71">
        <v>0</v>
      </c>
      <c r="M21" s="71">
        <v>0</v>
      </c>
      <c r="N21" s="72">
        <f t="shared" si="1"/>
        <v>374269760</v>
      </c>
    </row>
    <row r="22" spans="1:1024" ht="38.25" customHeight="1">
      <c r="A22" s="50"/>
      <c r="B22" s="48"/>
      <c r="C22" s="73"/>
      <c r="D22" s="74"/>
      <c r="E22" s="74" t="s">
        <v>53</v>
      </c>
      <c r="F22" s="76" t="s">
        <v>54</v>
      </c>
      <c r="G22" s="71">
        <v>1306112896</v>
      </c>
      <c r="H22" s="71">
        <v>0</v>
      </c>
      <c r="I22" s="71">
        <v>0</v>
      </c>
      <c r="J22" s="72">
        <f t="shared" si="0"/>
        <v>1306112896</v>
      </c>
      <c r="K22" s="71">
        <v>1306112896</v>
      </c>
      <c r="L22" s="71">
        <v>0</v>
      </c>
      <c r="M22" s="71">
        <v>0</v>
      </c>
      <c r="N22" s="72">
        <f t="shared" si="1"/>
        <v>1306112896</v>
      </c>
    </row>
    <row r="23" spans="1:1024" ht="38.25" customHeight="1">
      <c r="A23" s="50"/>
      <c r="B23" s="48"/>
      <c r="C23" s="73"/>
      <c r="D23" s="74"/>
      <c r="E23" s="74" t="s">
        <v>55</v>
      </c>
      <c r="F23" s="76" t="s">
        <v>56</v>
      </c>
      <c r="G23" s="71">
        <v>0</v>
      </c>
      <c r="H23" s="71">
        <v>0</v>
      </c>
      <c r="I23" s="71">
        <v>0</v>
      </c>
      <c r="J23" s="72">
        <f t="shared" si="0"/>
        <v>0</v>
      </c>
      <c r="K23" s="71">
        <v>53033693</v>
      </c>
      <c r="L23" s="71">
        <v>0</v>
      </c>
      <c r="M23" s="71">
        <v>0</v>
      </c>
      <c r="N23" s="72">
        <f t="shared" si="1"/>
        <v>53033693</v>
      </c>
    </row>
    <row r="24" spans="1:1024" ht="38.25" customHeight="1">
      <c r="A24" s="50"/>
      <c r="B24" s="48"/>
      <c r="C24" s="73"/>
      <c r="D24" s="74"/>
      <c r="E24" s="74" t="s">
        <v>57</v>
      </c>
      <c r="F24" s="76" t="s">
        <v>58</v>
      </c>
      <c r="G24" s="71">
        <v>82981800</v>
      </c>
      <c r="H24" s="71">
        <v>0</v>
      </c>
      <c r="I24" s="71">
        <v>0</v>
      </c>
      <c r="J24" s="72">
        <f t="shared" si="0"/>
        <v>82981800</v>
      </c>
      <c r="K24" s="71">
        <v>82981800</v>
      </c>
      <c r="L24" s="71">
        <v>0</v>
      </c>
      <c r="M24" s="71">
        <v>0</v>
      </c>
      <c r="N24" s="72">
        <f t="shared" si="1"/>
        <v>82981800</v>
      </c>
    </row>
    <row r="25" spans="1:1024" ht="38.25" customHeight="1">
      <c r="A25" s="50"/>
      <c r="B25" s="48"/>
      <c r="C25" s="51"/>
      <c r="D25" s="74" t="s">
        <v>59</v>
      </c>
      <c r="E25" s="74"/>
      <c r="F25" s="70" t="s">
        <v>60</v>
      </c>
      <c r="G25" s="71">
        <f>SUM(G26:G27)</f>
        <v>1341539760</v>
      </c>
      <c r="H25" s="71">
        <f>SUM(H26:H27)</f>
        <v>0</v>
      </c>
      <c r="I25" s="71">
        <f>SUM(I26:I27)</f>
        <v>0</v>
      </c>
      <c r="J25" s="72">
        <f t="shared" si="0"/>
        <v>1341539760</v>
      </c>
      <c r="K25" s="71">
        <f>SUM(K26:K27)</f>
        <v>1341539760</v>
      </c>
      <c r="L25" s="71">
        <f>SUM(L26:L27)</f>
        <v>0</v>
      </c>
      <c r="M25" s="71">
        <f>SUM(M26:M27)</f>
        <v>0</v>
      </c>
      <c r="N25" s="72">
        <f t="shared" si="1"/>
        <v>1341539760</v>
      </c>
    </row>
    <row r="26" spans="1:1024" ht="38.25" customHeight="1">
      <c r="A26" s="50"/>
      <c r="B26" s="48"/>
      <c r="C26" s="73"/>
      <c r="D26" s="74"/>
      <c r="E26" s="74" t="s">
        <v>61</v>
      </c>
      <c r="F26" s="75" t="s">
        <v>62</v>
      </c>
      <c r="G26" s="71">
        <v>504739760</v>
      </c>
      <c r="H26" s="71">
        <v>0</v>
      </c>
      <c r="I26" s="71">
        <v>0</v>
      </c>
      <c r="J26" s="72">
        <f t="shared" si="0"/>
        <v>504739760</v>
      </c>
      <c r="K26" s="71">
        <v>504739760</v>
      </c>
      <c r="L26" s="71">
        <v>0</v>
      </c>
      <c r="M26" s="71">
        <v>0</v>
      </c>
      <c r="N26" s="72">
        <f t="shared" si="1"/>
        <v>504739760</v>
      </c>
    </row>
    <row r="27" spans="1:1024" ht="38.25" customHeight="1">
      <c r="A27" s="50"/>
      <c r="B27" s="48"/>
      <c r="C27" s="73"/>
      <c r="D27" s="74"/>
      <c r="E27" s="74" t="s">
        <v>63</v>
      </c>
      <c r="F27" s="76" t="s">
        <v>64</v>
      </c>
      <c r="G27" s="71">
        <v>836800000</v>
      </c>
      <c r="H27" s="71">
        <v>0</v>
      </c>
      <c r="I27" s="71">
        <v>0</v>
      </c>
      <c r="J27" s="72">
        <f t="shared" si="0"/>
        <v>836800000</v>
      </c>
      <c r="K27" s="71">
        <v>836800000</v>
      </c>
      <c r="L27" s="71">
        <v>0</v>
      </c>
      <c r="M27" s="71">
        <v>0</v>
      </c>
      <c r="N27" s="72">
        <f t="shared" si="1"/>
        <v>836800000</v>
      </c>
    </row>
    <row r="28" spans="1:1024" ht="38.25" customHeight="1">
      <c r="A28" s="50"/>
      <c r="B28" s="48"/>
      <c r="C28" s="52"/>
      <c r="D28" s="74" t="s">
        <v>65</v>
      </c>
      <c r="E28" s="74"/>
      <c r="F28" s="70" t="s">
        <v>66</v>
      </c>
      <c r="G28" s="71">
        <v>0</v>
      </c>
      <c r="H28" s="71">
        <v>0</v>
      </c>
      <c r="I28" s="71">
        <v>0</v>
      </c>
      <c r="J28" s="72">
        <f t="shared" si="0"/>
        <v>0</v>
      </c>
      <c r="K28" s="71">
        <v>80894705</v>
      </c>
      <c r="L28" s="71">
        <v>0</v>
      </c>
      <c r="M28" s="71">
        <v>0</v>
      </c>
      <c r="N28" s="72">
        <f t="shared" si="1"/>
        <v>80894705</v>
      </c>
    </row>
    <row r="29" spans="1:1024" ht="38.25" customHeight="1">
      <c r="A29" s="50"/>
      <c r="B29" s="48"/>
      <c r="C29" s="52"/>
      <c r="D29" s="74" t="s">
        <v>67</v>
      </c>
      <c r="E29" s="74"/>
      <c r="F29" s="70" t="s">
        <v>68</v>
      </c>
      <c r="G29" s="71">
        <v>0</v>
      </c>
      <c r="H29" s="71">
        <v>0</v>
      </c>
      <c r="I29" s="71">
        <v>0</v>
      </c>
      <c r="J29" s="72">
        <f t="shared" si="0"/>
        <v>0</v>
      </c>
      <c r="K29" s="71">
        <v>0</v>
      </c>
      <c r="L29" s="71">
        <v>0</v>
      </c>
      <c r="M29" s="71">
        <v>0</v>
      </c>
      <c r="N29" s="72">
        <f t="shared" si="1"/>
        <v>0</v>
      </c>
    </row>
    <row r="30" spans="1:1024" s="80" customFormat="1" ht="38.25" customHeight="1">
      <c r="A30" s="77"/>
      <c r="B30" s="48"/>
      <c r="C30" s="52" t="s">
        <v>69</v>
      </c>
      <c r="D30" s="51"/>
      <c r="E30" s="51"/>
      <c r="F30" s="78" t="s">
        <v>70</v>
      </c>
      <c r="G30" s="79">
        <f>'Működési_célú_tám_áll_bel_(1_2)'!F21</f>
        <v>2732873</v>
      </c>
      <c r="H30" s="79">
        <f>'Működési_célú_tám_áll_bel_(1_2)'!G21</f>
        <v>0</v>
      </c>
      <c r="I30" s="79">
        <f>'Működési_célú_tám_áll_bel_(1_2)'!H21</f>
        <v>0</v>
      </c>
      <c r="J30" s="66">
        <f t="shared" si="0"/>
        <v>2732873</v>
      </c>
      <c r="K30" s="79">
        <f>'Működési_célú_tám_áll_bel_(1_2)'!J21</f>
        <v>57833095</v>
      </c>
      <c r="L30" s="79">
        <f>'Működési_célú_tám_áll_bel_(1_2)'!K21</f>
        <v>0</v>
      </c>
      <c r="M30" s="79">
        <f>'Működési_célú_tám_áll_bel_(1_2)'!L21</f>
        <v>0</v>
      </c>
      <c r="N30" s="66">
        <f t="shared" si="1"/>
        <v>57833095</v>
      </c>
      <c r="IA30" s="81"/>
      <c r="IB30" s="81"/>
      <c r="IC30" s="81"/>
      <c r="ID30" s="81"/>
      <c r="IE30" s="81"/>
      <c r="IF30" s="81"/>
      <c r="IG30" s="81"/>
      <c r="IH30" s="81"/>
      <c r="II30" s="81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80" customFormat="1" ht="38.25" customHeight="1">
      <c r="A31" s="77"/>
      <c r="B31" s="48"/>
      <c r="C31" s="52" t="s">
        <v>71</v>
      </c>
      <c r="D31" s="51"/>
      <c r="E31" s="51"/>
      <c r="F31" s="78" t="s">
        <v>72</v>
      </c>
      <c r="G31" s="79">
        <v>0</v>
      </c>
      <c r="H31" s="79">
        <v>0</v>
      </c>
      <c r="I31" s="79">
        <v>0</v>
      </c>
      <c r="J31" s="66">
        <f t="shared" si="0"/>
        <v>0</v>
      </c>
      <c r="K31" s="79">
        <v>243107000</v>
      </c>
      <c r="L31" s="79">
        <v>0</v>
      </c>
      <c r="M31" s="79">
        <v>0</v>
      </c>
      <c r="N31" s="66">
        <f t="shared" si="1"/>
        <v>243107000</v>
      </c>
      <c r="IA31" s="81"/>
      <c r="IB31" s="81"/>
      <c r="IC31" s="81"/>
      <c r="ID31" s="81"/>
      <c r="IE31" s="81"/>
      <c r="IF31" s="81"/>
      <c r="IG31" s="81"/>
      <c r="IH31" s="81"/>
      <c r="II31" s="8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38.25" customHeight="1">
      <c r="A32" s="53"/>
      <c r="B32" s="57" t="s">
        <v>73</v>
      </c>
      <c r="C32" s="58"/>
      <c r="D32" s="58"/>
      <c r="E32" s="58"/>
      <c r="F32" s="82" t="s">
        <v>74</v>
      </c>
      <c r="G32" s="83">
        <f>SUM(G33:G39)</f>
        <v>15136780000</v>
      </c>
      <c r="H32" s="83">
        <f>SUM(H33:H39)</f>
        <v>0</v>
      </c>
      <c r="I32" s="83">
        <f>SUM(I33:I39)</f>
        <v>14210000</v>
      </c>
      <c r="J32" s="60">
        <f t="shared" si="0"/>
        <v>15150990000</v>
      </c>
      <c r="K32" s="83">
        <f>SUM(K33:K39)</f>
        <v>15259803745</v>
      </c>
      <c r="L32" s="83">
        <f>SUM(L33:L39)</f>
        <v>0</v>
      </c>
      <c r="M32" s="83">
        <f>SUM(M33:M39)</f>
        <v>10315343</v>
      </c>
      <c r="N32" s="60">
        <f t="shared" si="1"/>
        <v>15270119088</v>
      </c>
    </row>
    <row r="33" spans="1:1024" s="67" customFormat="1" ht="38.25" customHeight="1">
      <c r="A33" s="61"/>
      <c r="B33" s="62"/>
      <c r="C33" s="63" t="s">
        <v>75</v>
      </c>
      <c r="D33" s="63"/>
      <c r="E33" s="63"/>
      <c r="F33" s="84" t="s">
        <v>76</v>
      </c>
      <c r="G33" s="85">
        <v>150000</v>
      </c>
      <c r="H33" s="85">
        <v>0</v>
      </c>
      <c r="I33" s="85">
        <v>0</v>
      </c>
      <c r="J33" s="66">
        <f t="shared" si="0"/>
        <v>150000</v>
      </c>
      <c r="K33" s="85">
        <v>150000</v>
      </c>
      <c r="L33" s="85">
        <v>0</v>
      </c>
      <c r="M33" s="85">
        <v>0</v>
      </c>
      <c r="N33" s="66">
        <f t="shared" si="1"/>
        <v>150000</v>
      </c>
      <c r="IA33" s="68"/>
      <c r="IB33" s="68"/>
      <c r="IC33" s="68"/>
      <c r="ID33" s="68"/>
      <c r="IE33" s="68"/>
      <c r="IF33" s="68"/>
      <c r="IG33" s="68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s="67" customFormat="1" ht="38.25" customHeight="1">
      <c r="A34" s="61"/>
      <c r="B34" s="62"/>
      <c r="C34" s="63" t="s">
        <v>77</v>
      </c>
      <c r="D34" s="63"/>
      <c r="E34" s="63"/>
      <c r="F34" s="84" t="s">
        <v>78</v>
      </c>
      <c r="G34" s="85">
        <v>130000</v>
      </c>
      <c r="H34" s="85">
        <v>0</v>
      </c>
      <c r="I34" s="85">
        <v>0</v>
      </c>
      <c r="J34" s="66">
        <f t="shared" si="0"/>
        <v>130000</v>
      </c>
      <c r="K34" s="85">
        <v>130000</v>
      </c>
      <c r="L34" s="85">
        <v>0</v>
      </c>
      <c r="M34" s="85">
        <v>0</v>
      </c>
      <c r="N34" s="66">
        <f t="shared" si="1"/>
        <v>130000</v>
      </c>
      <c r="IA34" s="68"/>
      <c r="IB34" s="68"/>
      <c r="IC34" s="68"/>
      <c r="ID34" s="68"/>
      <c r="IE34" s="68"/>
      <c r="IF34" s="68"/>
      <c r="IG34" s="68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s="67" customFormat="1" ht="38.25" customHeight="1">
      <c r="A35" s="61"/>
      <c r="B35" s="62"/>
      <c r="C35" s="63" t="s">
        <v>79</v>
      </c>
      <c r="D35" s="63"/>
      <c r="E35" s="63"/>
      <c r="F35" s="84" t="s">
        <v>80</v>
      </c>
      <c r="G35" s="85">
        <v>600000000</v>
      </c>
      <c r="H35" s="85">
        <v>0</v>
      </c>
      <c r="I35" s="85">
        <v>0</v>
      </c>
      <c r="J35" s="66">
        <f t="shared" si="0"/>
        <v>600000000</v>
      </c>
      <c r="K35" s="85">
        <v>600000000</v>
      </c>
      <c r="L35" s="85">
        <v>0</v>
      </c>
      <c r="M35" s="85">
        <v>0</v>
      </c>
      <c r="N35" s="66">
        <f t="shared" si="1"/>
        <v>600000000</v>
      </c>
      <c r="IA35" s="68"/>
      <c r="IB35" s="68"/>
      <c r="IC35" s="68"/>
      <c r="ID35" s="68"/>
      <c r="IE35" s="68"/>
      <c r="IF35" s="68"/>
      <c r="IG35" s="68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s="67" customFormat="1" ht="38.25" customHeight="1">
      <c r="A36" s="61"/>
      <c r="B36" s="62"/>
      <c r="C36" s="63" t="s">
        <v>81</v>
      </c>
      <c r="D36" s="63"/>
      <c r="E36" s="63"/>
      <c r="F36" s="84" t="s">
        <v>82</v>
      </c>
      <c r="G36" s="85">
        <v>0</v>
      </c>
      <c r="H36" s="85">
        <v>0</v>
      </c>
      <c r="I36" s="85">
        <v>0</v>
      </c>
      <c r="J36" s="66">
        <f t="shared" si="0"/>
        <v>0</v>
      </c>
      <c r="K36" s="85">
        <v>12859044</v>
      </c>
      <c r="L36" s="85">
        <v>0</v>
      </c>
      <c r="M36" s="85">
        <v>0</v>
      </c>
      <c r="N36" s="66">
        <f t="shared" si="1"/>
        <v>12859044</v>
      </c>
      <c r="IA36" s="68"/>
      <c r="IB36" s="68"/>
      <c r="IC36" s="68"/>
      <c r="ID36" s="68"/>
      <c r="IE36" s="68"/>
      <c r="IF36" s="68"/>
      <c r="IG36" s="68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s="80" customFormat="1" ht="38.25" customHeight="1">
      <c r="A37" s="77"/>
      <c r="B37" s="48"/>
      <c r="C37" s="86" t="s">
        <v>83</v>
      </c>
      <c r="D37" s="51"/>
      <c r="E37" s="51"/>
      <c r="F37" s="84" t="s">
        <v>84</v>
      </c>
      <c r="G37" s="79">
        <f>'Helyi_adó_bevételek_(2_5)'!E14</f>
        <v>14520000000</v>
      </c>
      <c r="H37" s="79">
        <f>'Helyi_adó_bevételek_(2_5)'!F14</f>
        <v>0</v>
      </c>
      <c r="I37" s="79">
        <f>'Helyi_adó_bevételek_(2_5)'!G14</f>
        <v>0</v>
      </c>
      <c r="J37" s="66">
        <f t="shared" si="0"/>
        <v>14520000000</v>
      </c>
      <c r="K37" s="79">
        <f>'Helyi_adó_bevételek_(2_5)'!I14</f>
        <v>14520000000</v>
      </c>
      <c r="L37" s="79">
        <f>'Helyi_adó_bevételek_(2_5)'!J14</f>
        <v>0</v>
      </c>
      <c r="M37" s="79">
        <f>'Helyi_adó_bevételek_(2_5)'!K14</f>
        <v>0</v>
      </c>
      <c r="N37" s="66">
        <f t="shared" si="1"/>
        <v>14520000000</v>
      </c>
      <c r="IA37" s="81"/>
      <c r="IB37" s="81"/>
      <c r="IC37" s="81"/>
      <c r="ID37" s="81"/>
      <c r="IE37" s="81"/>
      <c r="IF37" s="81"/>
      <c r="IG37" s="81"/>
      <c r="IH37" s="81"/>
      <c r="II37" s="81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s="80" customFormat="1" ht="38.25" customHeight="1">
      <c r="A38" s="77"/>
      <c r="B38" s="48"/>
      <c r="C38" s="86" t="s">
        <v>85</v>
      </c>
      <c r="D38" s="51"/>
      <c r="E38" s="51"/>
      <c r="F38" s="84" t="s">
        <v>86</v>
      </c>
      <c r="G38" s="79">
        <v>16500000</v>
      </c>
      <c r="H38" s="79">
        <v>0</v>
      </c>
      <c r="I38" s="79">
        <v>10000000</v>
      </c>
      <c r="J38" s="66">
        <f t="shared" si="0"/>
        <v>26500000</v>
      </c>
      <c r="K38" s="79">
        <v>86450701</v>
      </c>
      <c r="L38" s="79">
        <v>0</v>
      </c>
      <c r="M38" s="79">
        <v>10315343</v>
      </c>
      <c r="N38" s="66">
        <f t="shared" si="1"/>
        <v>96766044</v>
      </c>
      <c r="IA38" s="81"/>
      <c r="IB38" s="81"/>
      <c r="IC38" s="81"/>
      <c r="ID38" s="81"/>
      <c r="IE38" s="81"/>
      <c r="IF38" s="81"/>
      <c r="IG38" s="81"/>
      <c r="IH38" s="81"/>
      <c r="II38" s="81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s="80" customFormat="1" ht="38.25" customHeight="1">
      <c r="A39" s="77"/>
      <c r="B39" s="48"/>
      <c r="C39" s="86" t="s">
        <v>87</v>
      </c>
      <c r="D39" s="51"/>
      <c r="E39" s="51"/>
      <c r="F39" s="84" t="s">
        <v>88</v>
      </c>
      <c r="G39" s="79">
        <v>0</v>
      </c>
      <c r="H39" s="79">
        <v>0</v>
      </c>
      <c r="I39" s="79">
        <v>4210000</v>
      </c>
      <c r="J39" s="66">
        <f t="shared" si="0"/>
        <v>4210000</v>
      </c>
      <c r="K39" s="79">
        <v>40214000</v>
      </c>
      <c r="L39" s="79">
        <v>0</v>
      </c>
      <c r="M39" s="79">
        <v>0</v>
      </c>
      <c r="N39" s="66">
        <f t="shared" si="1"/>
        <v>40214000</v>
      </c>
      <c r="IA39" s="81"/>
      <c r="IB39" s="81"/>
      <c r="IC39" s="81"/>
      <c r="ID39" s="81"/>
      <c r="IE39" s="81"/>
      <c r="IF39" s="81"/>
      <c r="IG39" s="81"/>
      <c r="IH39" s="81"/>
      <c r="II39" s="81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38.25" customHeight="1">
      <c r="A40" s="53"/>
      <c r="B40" s="57" t="s">
        <v>89</v>
      </c>
      <c r="C40" s="58"/>
      <c r="D40" s="59"/>
      <c r="E40" s="59"/>
      <c r="F40" s="57" t="s">
        <v>90</v>
      </c>
      <c r="G40" s="83">
        <f>'Működési_bevételek_(3_)'!E39</f>
        <v>7624135362</v>
      </c>
      <c r="H40" s="83">
        <f>'Működési_bevételek_(3_)'!F39</f>
        <v>0</v>
      </c>
      <c r="I40" s="83">
        <f>'Működési_bevételek_(3_)'!G39</f>
        <v>0</v>
      </c>
      <c r="J40" s="60">
        <f t="shared" si="0"/>
        <v>7624135362</v>
      </c>
      <c r="K40" s="83">
        <f>'Működési_bevételek_(3_)'!I39</f>
        <v>7794456383</v>
      </c>
      <c r="L40" s="83">
        <f>'Működési_bevételek_(3_)'!J39</f>
        <v>1050000</v>
      </c>
      <c r="M40" s="83">
        <f>'Működési_bevételek_(3_)'!K39</f>
        <v>0</v>
      </c>
      <c r="N40" s="60">
        <f t="shared" si="1"/>
        <v>7795506383</v>
      </c>
    </row>
    <row r="41" spans="1:1024" ht="38.25" customHeight="1">
      <c r="A41" s="53"/>
      <c r="B41" s="57" t="s">
        <v>91</v>
      </c>
      <c r="C41" s="58"/>
      <c r="D41" s="59"/>
      <c r="E41" s="59"/>
      <c r="F41" s="57" t="s">
        <v>92</v>
      </c>
      <c r="G41" s="60">
        <f>'Működési_célú_átv_pénz_(4_)'!E16</f>
        <v>0</v>
      </c>
      <c r="H41" s="60">
        <f>'Működési_célú_átv_pénz_(4_)'!F16</f>
        <v>0</v>
      </c>
      <c r="I41" s="60">
        <f>'Működési_célú_átv_pénz_(4_)'!G16</f>
        <v>0</v>
      </c>
      <c r="J41" s="60">
        <f t="shared" si="0"/>
        <v>0</v>
      </c>
      <c r="K41" s="60">
        <f>'Működési_célú_átv_pénz_(4_)'!I16</f>
        <v>11812986</v>
      </c>
      <c r="L41" s="60">
        <f>'Működési_célú_átv_pénz_(4_)'!J16</f>
        <v>0</v>
      </c>
      <c r="M41" s="60">
        <f>'Működési_célú_átv_pénz_(4_)'!K16</f>
        <v>0</v>
      </c>
      <c r="N41" s="60">
        <f t="shared" si="1"/>
        <v>11812986</v>
      </c>
    </row>
    <row r="42" spans="1:1024" ht="38.25" customHeight="1">
      <c r="A42" s="50"/>
      <c r="B42" s="62"/>
      <c r="C42" s="87"/>
      <c r="D42" s="63"/>
      <c r="E42" s="63"/>
      <c r="F42" s="62" t="s">
        <v>93</v>
      </c>
      <c r="G42" s="66">
        <f>SUM(G10+G32+G40+G41)</f>
        <v>30005787135</v>
      </c>
      <c r="H42" s="66">
        <f>SUM(H10+H32+H40+H41)</f>
        <v>0</v>
      </c>
      <c r="I42" s="66">
        <f>SUM(I10+I32+I40+I41)</f>
        <v>14210000</v>
      </c>
      <c r="J42" s="66">
        <f t="shared" si="0"/>
        <v>30019997135</v>
      </c>
      <c r="K42" s="66">
        <f>SUM(K10+K32+K40+K41)</f>
        <v>30745558993</v>
      </c>
      <c r="L42" s="66">
        <f>SUM(L10+L32+L40+L41)</f>
        <v>1050000</v>
      </c>
      <c r="M42" s="66">
        <f>SUM(M10+M32+M40+M41)</f>
        <v>10315343</v>
      </c>
      <c r="N42" s="66">
        <f t="shared" si="1"/>
        <v>30756924336</v>
      </c>
    </row>
    <row r="43" spans="1:1024" ht="38.25" customHeight="1">
      <c r="A43" s="53"/>
      <c r="B43" s="57" t="s">
        <v>94</v>
      </c>
      <c r="C43" s="58"/>
      <c r="D43" s="59"/>
      <c r="E43" s="59"/>
      <c r="F43" s="82" t="s">
        <v>95</v>
      </c>
      <c r="G43" s="60">
        <f>SUM(G44:G45)</f>
        <v>0</v>
      </c>
      <c r="H43" s="60">
        <f>SUM(H44:H45)</f>
        <v>2000000000</v>
      </c>
      <c r="I43" s="60">
        <f>SUM(I44:I45)</f>
        <v>0</v>
      </c>
      <c r="J43" s="60">
        <f t="shared" si="0"/>
        <v>2000000000</v>
      </c>
      <c r="K43" s="60">
        <f>SUM(K44:K45)</f>
        <v>29219</v>
      </c>
      <c r="L43" s="60">
        <f>SUM(L44:L45)</f>
        <v>2329827210</v>
      </c>
      <c r="M43" s="60">
        <f>SUM(M44:M45)</f>
        <v>0</v>
      </c>
      <c r="N43" s="60">
        <f t="shared" si="1"/>
        <v>2329856429</v>
      </c>
    </row>
    <row r="44" spans="1:1024" s="89" customFormat="1" ht="38.25" customHeight="1">
      <c r="A44" s="88"/>
      <c r="B44" s="62"/>
      <c r="C44" s="63" t="s">
        <v>96</v>
      </c>
      <c r="D44" s="63"/>
      <c r="E44" s="63"/>
      <c r="F44" s="78" t="s">
        <v>97</v>
      </c>
      <c r="G44" s="65">
        <v>0</v>
      </c>
      <c r="H44" s="65">
        <v>0</v>
      </c>
      <c r="I44" s="65">
        <v>0</v>
      </c>
      <c r="J44" s="66">
        <f t="shared" si="0"/>
        <v>0</v>
      </c>
      <c r="K44" s="65">
        <v>29219</v>
      </c>
      <c r="L44" s="65">
        <v>0</v>
      </c>
      <c r="M44" s="65">
        <v>0</v>
      </c>
      <c r="N44" s="66">
        <f t="shared" si="1"/>
        <v>29219</v>
      </c>
      <c r="IA44" s="90"/>
      <c r="IB44" s="90"/>
      <c r="IC44" s="90"/>
      <c r="ID44" s="90"/>
      <c r="IE44" s="90"/>
      <c r="IF44" s="90"/>
      <c r="IG44" s="90"/>
      <c r="IH44" s="90"/>
      <c r="II44" s="90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s="89" customFormat="1" ht="38.25" customHeight="1">
      <c r="A45" s="88"/>
      <c r="B45" s="62"/>
      <c r="C45" s="63" t="s">
        <v>98</v>
      </c>
      <c r="D45" s="63"/>
      <c r="E45" s="63"/>
      <c r="F45" s="78" t="s">
        <v>99</v>
      </c>
      <c r="G45" s="65">
        <f>Felhalmozási_célú_tám_ért__bev_!E14</f>
        <v>0</v>
      </c>
      <c r="H45" s="65">
        <f>Felhalmozási_célú_tám_ért__bev_!F14</f>
        <v>2000000000</v>
      </c>
      <c r="I45" s="65">
        <f>Felhalmozási_célú_tám_ért__bev_!G14</f>
        <v>0</v>
      </c>
      <c r="J45" s="66">
        <f t="shared" si="0"/>
        <v>2000000000</v>
      </c>
      <c r="K45" s="65">
        <f>Felhalmozási_célú_tám_ért__bev_!I14</f>
        <v>0</v>
      </c>
      <c r="L45" s="65">
        <f>Felhalmozási_célú_tám_ért__bev_!J14</f>
        <v>2329827210</v>
      </c>
      <c r="M45" s="65">
        <f>Felhalmozási_célú_tám_ért__bev_!K14</f>
        <v>0</v>
      </c>
      <c r="N45" s="66">
        <f t="shared" si="1"/>
        <v>2329827210</v>
      </c>
      <c r="IA45" s="90"/>
      <c r="IB45" s="90"/>
      <c r="IC45" s="90"/>
      <c r="ID45" s="90"/>
      <c r="IE45" s="90"/>
      <c r="IF45" s="90"/>
      <c r="IG45" s="90"/>
      <c r="IH45" s="90"/>
      <c r="II45" s="90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38.25" customHeight="1">
      <c r="A46" s="53"/>
      <c r="B46" s="57" t="s">
        <v>100</v>
      </c>
      <c r="C46" s="58"/>
      <c r="D46" s="59"/>
      <c r="E46" s="59"/>
      <c r="F46" s="57" t="s">
        <v>101</v>
      </c>
      <c r="G46" s="60">
        <f>'Felhalmozási_bevételek_(6_)'!F22</f>
        <v>2880305600</v>
      </c>
      <c r="H46" s="60">
        <f>'Felhalmozási_bevételek_(6_)'!G22</f>
        <v>0</v>
      </c>
      <c r="I46" s="60">
        <f>'Felhalmozási_bevételek_(6_)'!H22</f>
        <v>0</v>
      </c>
      <c r="J46" s="60">
        <f t="shared" si="0"/>
        <v>2880305600</v>
      </c>
      <c r="K46" s="60">
        <f>'Felhalmozási_bevételek_(6_)'!J22</f>
        <v>3117581000</v>
      </c>
      <c r="L46" s="60">
        <f>'Felhalmozási_bevételek_(6_)'!K22</f>
        <v>0</v>
      </c>
      <c r="M46" s="60">
        <f>'Felhalmozási_bevételek_(6_)'!L22</f>
        <v>0</v>
      </c>
      <c r="N46" s="60">
        <f t="shared" si="1"/>
        <v>3117581000</v>
      </c>
    </row>
    <row r="47" spans="1:1024" ht="38.25" customHeight="1">
      <c r="A47" s="53"/>
      <c r="B47" s="57" t="s">
        <v>102</v>
      </c>
      <c r="C47" s="58"/>
      <c r="D47" s="59"/>
      <c r="E47" s="59"/>
      <c r="F47" s="56" t="s">
        <v>103</v>
      </c>
      <c r="G47" s="83">
        <f>'Felhalmozási_célú_átv_pénz_(7_)'!D18</f>
        <v>78500000</v>
      </c>
      <c r="H47" s="83">
        <f>'Felhalmozási_célú_átv_pénz_(7_)'!E18</f>
        <v>0</v>
      </c>
      <c r="I47" s="83">
        <f>'Felhalmozási_célú_átv_pénz_(7_)'!F18</f>
        <v>0</v>
      </c>
      <c r="J47" s="60">
        <f t="shared" si="0"/>
        <v>78500000</v>
      </c>
      <c r="K47" s="83">
        <f>'Felhalmozási_célú_átv_pénz_(7_)'!H18</f>
        <v>176428000</v>
      </c>
      <c r="L47" s="83">
        <f>'Felhalmozási_célú_átv_pénz_(7_)'!I18</f>
        <v>0</v>
      </c>
      <c r="M47" s="83">
        <f>'Felhalmozási_célú_átv_pénz_(7_)'!J18</f>
        <v>0</v>
      </c>
      <c r="N47" s="60">
        <f t="shared" si="1"/>
        <v>176428000</v>
      </c>
    </row>
    <row r="48" spans="1:1024" ht="38.25" customHeight="1">
      <c r="A48" s="50"/>
      <c r="B48" s="48"/>
      <c r="C48" s="74"/>
      <c r="D48" s="51"/>
      <c r="E48" s="51"/>
      <c r="F48" s="62" t="s">
        <v>104</v>
      </c>
      <c r="G48" s="79">
        <f>G43+G46+G47</f>
        <v>2958805600</v>
      </c>
      <c r="H48" s="79">
        <f>H43+H46+H47</f>
        <v>2000000000</v>
      </c>
      <c r="I48" s="79">
        <f>I43+I46+I47</f>
        <v>0</v>
      </c>
      <c r="J48" s="66">
        <f t="shared" si="0"/>
        <v>4958805600</v>
      </c>
      <c r="K48" s="79">
        <f>K43+K46+K47</f>
        <v>3294038219</v>
      </c>
      <c r="L48" s="79">
        <f>L43+L46+L47</f>
        <v>2329827210</v>
      </c>
      <c r="M48" s="79">
        <f>M43+M46+M47</f>
        <v>0</v>
      </c>
      <c r="N48" s="66">
        <f t="shared" si="1"/>
        <v>5623865429</v>
      </c>
    </row>
    <row r="49" spans="1:14" ht="38.25" customHeight="1">
      <c r="A49" s="53"/>
      <c r="B49" s="91"/>
      <c r="C49" s="58"/>
      <c r="D49" s="59"/>
      <c r="E49" s="59"/>
      <c r="F49" s="82" t="s">
        <v>105</v>
      </c>
      <c r="G49" s="83">
        <f>G42+G48</f>
        <v>32964592735</v>
      </c>
      <c r="H49" s="83">
        <f>H42+H48</f>
        <v>2000000000</v>
      </c>
      <c r="I49" s="83">
        <f>I42+I48</f>
        <v>14210000</v>
      </c>
      <c r="J49" s="60">
        <f t="shared" si="0"/>
        <v>34978802735</v>
      </c>
      <c r="K49" s="83">
        <f>K42+K48</f>
        <v>34039597212</v>
      </c>
      <c r="L49" s="83">
        <f>L42+L48</f>
        <v>2330877210</v>
      </c>
      <c r="M49" s="83">
        <f>M42+M48</f>
        <v>10315343</v>
      </c>
      <c r="N49" s="60">
        <f t="shared" si="1"/>
        <v>36380789765</v>
      </c>
    </row>
    <row r="50" spans="1:14" ht="38.25" customHeight="1">
      <c r="A50" s="48" t="s">
        <v>106</v>
      </c>
      <c r="B50" s="6" t="s">
        <v>107</v>
      </c>
      <c r="C50" s="6"/>
      <c r="D50" s="6"/>
      <c r="E50" s="6"/>
      <c r="F50" s="6"/>
      <c r="G50" s="71">
        <v>0</v>
      </c>
      <c r="H50" s="71">
        <v>0</v>
      </c>
      <c r="I50" s="71">
        <v>0</v>
      </c>
      <c r="J50" s="66">
        <f t="shared" si="0"/>
        <v>0</v>
      </c>
      <c r="K50" s="71">
        <v>0</v>
      </c>
      <c r="L50" s="71">
        <v>0</v>
      </c>
      <c r="M50" s="71">
        <v>0</v>
      </c>
      <c r="N50" s="66">
        <f t="shared" si="1"/>
        <v>0</v>
      </c>
    </row>
    <row r="51" spans="1:14" ht="38.25" customHeight="1">
      <c r="A51" s="53"/>
      <c r="B51" s="5" t="s">
        <v>108</v>
      </c>
      <c r="C51" s="5"/>
      <c r="D51" s="5"/>
      <c r="E51" s="5"/>
      <c r="F51" s="5"/>
      <c r="G51" s="92">
        <f>G49+G50</f>
        <v>32964592735</v>
      </c>
      <c r="H51" s="92">
        <f>H49+H50</f>
        <v>2000000000</v>
      </c>
      <c r="I51" s="92">
        <f>I49+I50</f>
        <v>14210000</v>
      </c>
      <c r="J51" s="60">
        <f t="shared" si="0"/>
        <v>34978802735</v>
      </c>
      <c r="K51" s="92">
        <f>K49+K50</f>
        <v>34039597212</v>
      </c>
      <c r="L51" s="92">
        <f>L49+L50</f>
        <v>2330877210</v>
      </c>
      <c r="M51" s="92">
        <f>M49+M50</f>
        <v>10315343</v>
      </c>
      <c r="N51" s="60">
        <f t="shared" si="1"/>
        <v>36380789765</v>
      </c>
    </row>
  </sheetData>
  <mergeCells count="16">
    <mergeCell ref="B50:F50"/>
    <mergeCell ref="B51:F51"/>
    <mergeCell ref="B1:N1"/>
    <mergeCell ref="A2:N2"/>
    <mergeCell ref="A4:N4"/>
    <mergeCell ref="B6:J6"/>
    <mergeCell ref="A8:A9"/>
    <mergeCell ref="B8:B9"/>
    <mergeCell ref="C8:C9"/>
    <mergeCell ref="D8:D9"/>
    <mergeCell ref="E8:E9"/>
    <mergeCell ref="F8:F9"/>
    <mergeCell ref="G8:I8"/>
    <mergeCell ref="J8:J9"/>
    <mergeCell ref="K8:M8"/>
    <mergeCell ref="N8:N9"/>
  </mergeCells>
  <printOptions horizontalCentered="1"/>
  <pageMargins left="0.25" right="0.25" top="0.75" bottom="0.75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8"/>
  <sheetViews>
    <sheetView tabSelected="1" zoomScaleNormal="100" zoomScalePageLayoutView="60" workbookViewId="0">
      <selection activeCell="A2" sqref="A2:K2"/>
    </sheetView>
  </sheetViews>
  <sheetFormatPr defaultRowHeight="15"/>
  <cols>
    <col min="1" max="2" width="9.125" style="125"/>
    <col min="3" max="3" width="105.75" style="125"/>
    <col min="4" max="6" width="24.75" style="125"/>
    <col min="7" max="7" width="18.75" style="125"/>
    <col min="8" max="10" width="24.75" style="125"/>
    <col min="11" max="11" width="18.75" style="125"/>
    <col min="12" max="233" width="9.625" style="125"/>
    <col min="234" max="1020" width="9.5"/>
    <col min="1022" max="1025" width="9.5"/>
  </cols>
  <sheetData>
    <row r="1" spans="1:1024" ht="35.1" customHeight="1">
      <c r="A1" s="22" t="s">
        <v>523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024" ht="35.1" customHeight="1">
      <c r="A2" s="19" t="s">
        <v>495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024" ht="30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024" ht="35.1" customHeight="1">
      <c r="A4" s="191" t="s">
        <v>496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024" ht="35.1" customHeight="1">
      <c r="A5" s="17" t="s">
        <v>497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024" ht="30" customHeight="1">
      <c r="A6" s="152"/>
      <c r="B6" s="152"/>
      <c r="C6" s="153"/>
      <c r="D6" s="154"/>
      <c r="E6" s="153"/>
      <c r="G6" s="129"/>
      <c r="H6" s="154"/>
      <c r="I6" s="153"/>
      <c r="K6" s="47" t="s">
        <v>2</v>
      </c>
    </row>
    <row r="7" spans="1:1024" ht="21" customHeight="1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</row>
    <row r="8" spans="1:1024" s="130" customFormat="1" ht="60" customHeight="1">
      <c r="A8" s="9" t="s">
        <v>18</v>
      </c>
      <c r="B8" s="8" t="s">
        <v>19</v>
      </c>
      <c r="C8" s="192" t="s">
        <v>360</v>
      </c>
      <c r="D8" s="18" t="s">
        <v>23</v>
      </c>
      <c r="E8" s="18"/>
      <c r="F8" s="18"/>
      <c r="G8" s="18" t="s">
        <v>24</v>
      </c>
      <c r="H8" s="7" t="s">
        <v>25</v>
      </c>
      <c r="I8" s="7"/>
      <c r="J8" s="7"/>
      <c r="K8" s="18" t="s">
        <v>24</v>
      </c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30" customFormat="1" ht="60" customHeight="1">
      <c r="A9" s="9"/>
      <c r="B9" s="8"/>
      <c r="C9" s="192"/>
      <c r="D9" s="54" t="s">
        <v>26</v>
      </c>
      <c r="E9" s="54" t="s">
        <v>27</v>
      </c>
      <c r="F9" s="56" t="s">
        <v>28</v>
      </c>
      <c r="G9" s="18"/>
      <c r="H9" s="54" t="s">
        <v>26</v>
      </c>
      <c r="I9" s="54" t="s">
        <v>27</v>
      </c>
      <c r="J9" s="56" t="s">
        <v>28</v>
      </c>
      <c r="K9" s="18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80" customFormat="1" ht="50.1" customHeight="1">
      <c r="A10" s="48"/>
      <c r="B10" s="48" t="s">
        <v>498</v>
      </c>
      <c r="C10" s="134" t="s">
        <v>499</v>
      </c>
      <c r="D10" s="134">
        <v>0</v>
      </c>
      <c r="E10" s="134">
        <v>0</v>
      </c>
      <c r="F10" s="134">
        <v>0</v>
      </c>
      <c r="G10" s="134">
        <f t="shared" ref="G10:G18" si="0">SUM(D10:F10)</f>
        <v>0</v>
      </c>
      <c r="H10" s="134">
        <v>0</v>
      </c>
      <c r="I10" s="134">
        <v>0</v>
      </c>
      <c r="J10" s="134">
        <v>0</v>
      </c>
      <c r="K10" s="134">
        <f t="shared" ref="K10:K18" si="1">SUM(H10:J10)</f>
        <v>0</v>
      </c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80" customFormat="1" ht="50.1" customHeight="1">
      <c r="A11" s="48"/>
      <c r="B11" s="48" t="s">
        <v>500</v>
      </c>
      <c r="C11" s="134" t="s">
        <v>501</v>
      </c>
      <c r="D11" s="134">
        <v>0</v>
      </c>
      <c r="E11" s="134">
        <v>0</v>
      </c>
      <c r="F11" s="134">
        <v>0</v>
      </c>
      <c r="G11" s="134">
        <f t="shared" si="0"/>
        <v>0</v>
      </c>
      <c r="H11" s="134">
        <v>97928000</v>
      </c>
      <c r="I11" s="134">
        <v>0</v>
      </c>
      <c r="J11" s="134">
        <v>0</v>
      </c>
      <c r="K11" s="134">
        <f t="shared" si="1"/>
        <v>97928000</v>
      </c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80" customFormat="1" ht="50.1" customHeight="1">
      <c r="A12" s="48"/>
      <c r="B12" s="48" t="s">
        <v>502</v>
      </c>
      <c r="C12" s="134" t="s">
        <v>503</v>
      </c>
      <c r="D12" s="134">
        <v>6000000</v>
      </c>
      <c r="E12" s="134">
        <v>0</v>
      </c>
      <c r="F12" s="134">
        <v>0</v>
      </c>
      <c r="G12" s="134">
        <f t="shared" si="0"/>
        <v>6000000</v>
      </c>
      <c r="H12" s="134">
        <v>6000000</v>
      </c>
      <c r="I12" s="134">
        <v>0</v>
      </c>
      <c r="J12" s="134">
        <v>0</v>
      </c>
      <c r="K12" s="134">
        <f t="shared" si="1"/>
        <v>6000000</v>
      </c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80" customFormat="1" ht="50.1" customHeight="1">
      <c r="A13" s="48"/>
      <c r="B13" s="48" t="s">
        <v>504</v>
      </c>
      <c r="C13" s="179" t="s">
        <v>505</v>
      </c>
      <c r="D13" s="134">
        <v>4000000</v>
      </c>
      <c r="E13" s="134">
        <v>0</v>
      </c>
      <c r="F13" s="134">
        <v>0</v>
      </c>
      <c r="G13" s="134">
        <f t="shared" si="0"/>
        <v>4000000</v>
      </c>
      <c r="H13" s="134">
        <v>4000000</v>
      </c>
      <c r="I13" s="134">
        <v>0</v>
      </c>
      <c r="J13" s="134">
        <v>0</v>
      </c>
      <c r="K13" s="134">
        <f t="shared" si="1"/>
        <v>4000000</v>
      </c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80" customFormat="1" ht="50.1" customHeight="1">
      <c r="A14" s="48"/>
      <c r="B14" s="48" t="s">
        <v>506</v>
      </c>
      <c r="C14" s="179" t="s">
        <v>507</v>
      </c>
      <c r="D14" s="134">
        <v>2500000</v>
      </c>
      <c r="E14" s="134">
        <v>0</v>
      </c>
      <c r="F14" s="134">
        <v>0</v>
      </c>
      <c r="G14" s="134">
        <f t="shared" si="0"/>
        <v>2500000</v>
      </c>
      <c r="H14" s="134">
        <v>2500000</v>
      </c>
      <c r="I14" s="134">
        <v>0</v>
      </c>
      <c r="J14" s="134">
        <v>0</v>
      </c>
      <c r="K14" s="134">
        <f t="shared" si="1"/>
        <v>2500000</v>
      </c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80" customFormat="1" ht="50.1" customHeight="1">
      <c r="A15" s="48"/>
      <c r="B15" s="48" t="s">
        <v>508</v>
      </c>
      <c r="C15" s="186" t="s">
        <v>509</v>
      </c>
      <c r="D15" s="134">
        <v>65000000</v>
      </c>
      <c r="E15" s="134">
        <v>0</v>
      </c>
      <c r="F15" s="134">
        <v>0</v>
      </c>
      <c r="G15" s="134">
        <f t="shared" si="0"/>
        <v>65000000</v>
      </c>
      <c r="H15" s="134">
        <v>65000000</v>
      </c>
      <c r="I15" s="134">
        <v>0</v>
      </c>
      <c r="J15" s="134">
        <v>0</v>
      </c>
      <c r="K15" s="134">
        <f t="shared" si="1"/>
        <v>65000000</v>
      </c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80" customFormat="1" ht="50.1" customHeight="1">
      <c r="A16" s="48"/>
      <c r="B16" s="48" t="s">
        <v>510</v>
      </c>
      <c r="C16" s="186" t="s">
        <v>511</v>
      </c>
      <c r="D16" s="134">
        <v>0</v>
      </c>
      <c r="E16" s="134">
        <v>0</v>
      </c>
      <c r="F16" s="134">
        <v>0</v>
      </c>
      <c r="G16" s="134">
        <f t="shared" si="0"/>
        <v>0</v>
      </c>
      <c r="H16" s="134">
        <v>0</v>
      </c>
      <c r="I16" s="134">
        <v>0</v>
      </c>
      <c r="J16" s="134">
        <v>0</v>
      </c>
      <c r="K16" s="134">
        <f t="shared" si="1"/>
        <v>0</v>
      </c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80" customFormat="1" ht="50.1" customHeight="1">
      <c r="A17" s="48"/>
      <c r="B17" s="48" t="s">
        <v>512</v>
      </c>
      <c r="C17" s="160" t="s">
        <v>513</v>
      </c>
      <c r="D17" s="77">
        <v>1000000</v>
      </c>
      <c r="E17" s="160">
        <v>0</v>
      </c>
      <c r="F17" s="77">
        <v>0</v>
      </c>
      <c r="G17" s="134">
        <f t="shared" si="0"/>
        <v>1000000</v>
      </c>
      <c r="H17" s="77">
        <v>1000000</v>
      </c>
      <c r="I17" s="160">
        <v>0</v>
      </c>
      <c r="J17" s="77">
        <v>0</v>
      </c>
      <c r="K17" s="134">
        <f t="shared" si="1"/>
        <v>1000000</v>
      </c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60" customHeight="1">
      <c r="A18" s="193" t="s">
        <v>375</v>
      </c>
      <c r="B18" s="193"/>
      <c r="C18" s="193"/>
      <c r="D18" s="139">
        <f>SUM(D10:D17)</f>
        <v>78500000</v>
      </c>
      <c r="E18" s="139">
        <f>SUM(E10:E17)</f>
        <v>0</v>
      </c>
      <c r="F18" s="139">
        <f>SUM(F10:F17)</f>
        <v>0</v>
      </c>
      <c r="G18" s="139">
        <f t="shared" si="0"/>
        <v>78500000</v>
      </c>
      <c r="H18" s="139">
        <f>SUM(H10:H17)</f>
        <v>176428000</v>
      </c>
      <c r="I18" s="139">
        <f>SUM(I10:I17)</f>
        <v>0</v>
      </c>
      <c r="J18" s="139">
        <f>SUM(J10:J17)</f>
        <v>0</v>
      </c>
      <c r="K18" s="139">
        <f t="shared" si="1"/>
        <v>176428000</v>
      </c>
    </row>
  </sheetData>
  <mergeCells count="12">
    <mergeCell ref="A18:C18"/>
    <mergeCell ref="A1:K1"/>
    <mergeCell ref="A2:K2"/>
    <mergeCell ref="A4:K4"/>
    <mergeCell ref="A5:K5"/>
    <mergeCell ref="A8:A9"/>
    <mergeCell ref="B8:B9"/>
    <mergeCell ref="C8:C9"/>
    <mergeCell ref="D8:F8"/>
    <mergeCell ref="G8:G9"/>
    <mergeCell ref="H8:J8"/>
    <mergeCell ref="K8:K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zoomScalePageLayoutView="60" workbookViewId="0">
      <selection sqref="A1:K1"/>
    </sheetView>
  </sheetViews>
  <sheetFormatPr defaultRowHeight="15"/>
  <cols>
    <col min="1" max="1" width="5.375" style="93"/>
    <col min="2" max="2" width="14.75"/>
    <col min="3" max="3" width="11.875"/>
    <col min="4" max="4" width="19.375"/>
    <col min="5" max="5" width="29"/>
    <col min="6" max="6" width="11.875"/>
    <col min="7" max="7" width="14.5"/>
    <col min="8" max="8" width="16"/>
    <col min="9" max="9" width="17.625"/>
    <col min="10" max="10" width="16"/>
    <col min="11" max="11" width="17.625"/>
    <col min="12" max="12" width="21.125"/>
    <col min="13" max="13" width="17"/>
    <col min="15" max="1025" width="9.5"/>
  </cols>
  <sheetData>
    <row r="1" spans="1:11" ht="18">
      <c r="A1" s="4" t="s">
        <v>515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8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65.25" customHeight="1">
      <c r="A4" s="2" t="s">
        <v>110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B5" s="1"/>
      <c r="C5" s="1"/>
      <c r="D5" s="1"/>
      <c r="E5" s="1"/>
      <c r="F5" s="1"/>
      <c r="G5" s="1"/>
      <c r="H5" s="1"/>
      <c r="I5" s="1"/>
    </row>
    <row r="6" spans="1:11" ht="14.85" customHeight="1">
      <c r="A6" s="37" t="s">
        <v>111</v>
      </c>
      <c r="B6" s="38" t="s">
        <v>112</v>
      </c>
      <c r="C6" s="38" t="s">
        <v>113</v>
      </c>
      <c r="D6" s="38"/>
      <c r="E6" s="38"/>
      <c r="F6" s="38"/>
      <c r="G6" s="35" t="s">
        <v>114</v>
      </c>
      <c r="H6" s="36" t="s">
        <v>23</v>
      </c>
      <c r="I6" s="36"/>
      <c r="J6" s="36" t="s">
        <v>25</v>
      </c>
      <c r="K6" s="36"/>
    </row>
    <row r="7" spans="1:11" ht="14.85" customHeight="1">
      <c r="A7" s="37"/>
      <c r="B7" s="38"/>
      <c r="C7" s="38"/>
      <c r="D7" s="38"/>
      <c r="E7" s="38"/>
      <c r="F7" s="38"/>
      <c r="G7" s="35"/>
      <c r="H7" s="35" t="s">
        <v>115</v>
      </c>
      <c r="I7" s="35" t="s">
        <v>116</v>
      </c>
      <c r="J7" s="35" t="s">
        <v>115</v>
      </c>
      <c r="K7" s="35" t="s">
        <v>116</v>
      </c>
    </row>
    <row r="8" spans="1:11">
      <c r="A8" s="37"/>
      <c r="B8" s="38"/>
      <c r="C8" s="38"/>
      <c r="D8" s="38"/>
      <c r="E8" s="38"/>
      <c r="F8" s="38"/>
      <c r="G8" s="35"/>
      <c r="H8" s="35"/>
      <c r="I8" s="35"/>
      <c r="J8" s="35"/>
      <c r="K8" s="35"/>
    </row>
    <row r="9" spans="1:11">
      <c r="A9" s="37"/>
      <c r="B9" s="38"/>
      <c r="C9" s="38"/>
      <c r="D9" s="38"/>
      <c r="E9" s="38"/>
      <c r="F9" s="38"/>
      <c r="G9" s="35"/>
      <c r="H9" s="35"/>
      <c r="I9" s="35"/>
      <c r="J9" s="35"/>
      <c r="K9" s="35"/>
    </row>
    <row r="10" spans="1:11" ht="15" customHeight="1">
      <c r="A10" s="95" t="s">
        <v>29</v>
      </c>
      <c r="B10" s="96" t="s">
        <v>117</v>
      </c>
      <c r="C10" s="34" t="s">
        <v>118</v>
      </c>
      <c r="D10" s="34"/>
      <c r="E10" s="34"/>
      <c r="F10" s="34"/>
      <c r="G10" s="97">
        <v>4580000</v>
      </c>
      <c r="H10" s="97">
        <v>283.89999999999998</v>
      </c>
      <c r="I10" s="98">
        <v>1300262000</v>
      </c>
      <c r="J10" s="97">
        <v>283.89999999999998</v>
      </c>
      <c r="K10" s="98">
        <v>1300262000</v>
      </c>
    </row>
    <row r="11" spans="1:11" ht="33.6" customHeight="1">
      <c r="A11" s="99" t="s">
        <v>73</v>
      </c>
      <c r="B11" s="100" t="s">
        <v>119</v>
      </c>
      <c r="C11" s="34" t="s">
        <v>120</v>
      </c>
      <c r="D11" s="34"/>
      <c r="E11" s="34"/>
      <c r="F11" s="34"/>
      <c r="G11" s="101">
        <v>22300</v>
      </c>
      <c r="H11" s="101">
        <v>5970400</v>
      </c>
      <c r="I11" s="98">
        <v>133139920</v>
      </c>
      <c r="J11" s="101">
        <v>5970400</v>
      </c>
      <c r="K11" s="98">
        <v>133139920</v>
      </c>
    </row>
    <row r="12" spans="1:11" ht="15" customHeight="1">
      <c r="A12" s="99" t="s">
        <v>89</v>
      </c>
      <c r="B12" s="100" t="s">
        <v>121</v>
      </c>
      <c r="C12" s="34" t="s">
        <v>122</v>
      </c>
      <c r="D12" s="34"/>
      <c r="E12" s="34"/>
      <c r="F12" s="34"/>
      <c r="G12" s="101">
        <v>415000</v>
      </c>
      <c r="H12" s="101">
        <v>1197700</v>
      </c>
      <c r="I12" s="98">
        <v>497045500</v>
      </c>
      <c r="J12" s="101">
        <v>1197700</v>
      </c>
      <c r="K12" s="98">
        <v>497045500</v>
      </c>
    </row>
    <row r="13" spans="1:11" ht="15" customHeight="1">
      <c r="A13" s="99" t="s">
        <v>91</v>
      </c>
      <c r="B13" s="100" t="s">
        <v>123</v>
      </c>
      <c r="C13" s="34" t="s">
        <v>124</v>
      </c>
      <c r="D13" s="34"/>
      <c r="E13" s="34"/>
      <c r="F13" s="34"/>
      <c r="G13" s="101">
        <v>70</v>
      </c>
      <c r="H13" s="101">
        <v>697031000</v>
      </c>
      <c r="I13" s="98">
        <v>48792170</v>
      </c>
      <c r="J13" s="101">
        <v>697031000</v>
      </c>
      <c r="K13" s="98">
        <v>48792170</v>
      </c>
    </row>
    <row r="14" spans="1:11" ht="15" customHeight="1">
      <c r="A14" s="99" t="s">
        <v>94</v>
      </c>
      <c r="B14" s="100" t="s">
        <v>125</v>
      </c>
      <c r="C14" s="33" t="s">
        <v>126</v>
      </c>
      <c r="D14" s="33"/>
      <c r="E14" s="33"/>
      <c r="F14" s="33"/>
      <c r="G14" s="101">
        <v>470000</v>
      </c>
      <c r="H14" s="101"/>
      <c r="I14" s="98">
        <v>265559400</v>
      </c>
      <c r="J14" s="101"/>
      <c r="K14" s="98">
        <v>265559400</v>
      </c>
    </row>
    <row r="15" spans="1:11" ht="15" customHeight="1">
      <c r="A15" s="99" t="s">
        <v>100</v>
      </c>
      <c r="B15" s="100" t="s">
        <v>127</v>
      </c>
      <c r="C15" s="33" t="s">
        <v>128</v>
      </c>
      <c r="D15" s="33"/>
      <c r="E15" s="33"/>
      <c r="F15" s="33"/>
      <c r="G15" s="101">
        <v>2700</v>
      </c>
      <c r="H15" s="101">
        <v>204867</v>
      </c>
      <c r="I15" s="98">
        <v>553140900</v>
      </c>
      <c r="J15" s="101">
        <v>204867</v>
      </c>
      <c r="K15" s="98">
        <v>553140900</v>
      </c>
    </row>
    <row r="16" spans="1:11" ht="15" customHeight="1">
      <c r="A16" s="99" t="s">
        <v>102</v>
      </c>
      <c r="B16" s="100" t="s">
        <v>129</v>
      </c>
      <c r="C16" s="33" t="s">
        <v>130</v>
      </c>
      <c r="D16" s="33"/>
      <c r="E16" s="33"/>
      <c r="F16" s="33"/>
      <c r="G16" s="101">
        <v>2550</v>
      </c>
      <c r="H16" s="101">
        <v>16165</v>
      </c>
      <c r="I16" s="98">
        <v>41220750</v>
      </c>
      <c r="J16" s="101">
        <v>16165</v>
      </c>
      <c r="K16" s="98">
        <v>41220750</v>
      </c>
    </row>
    <row r="17" spans="1:11" ht="15" customHeight="1">
      <c r="A17" s="99" t="s">
        <v>131</v>
      </c>
      <c r="B17" s="100" t="s">
        <v>132</v>
      </c>
      <c r="C17" s="33" t="s">
        <v>133</v>
      </c>
      <c r="D17" s="33"/>
      <c r="E17" s="33"/>
      <c r="F17" s="33"/>
      <c r="G17" s="101">
        <v>2</v>
      </c>
      <c r="H17" s="101">
        <v>62440</v>
      </c>
      <c r="I17" s="98">
        <v>124880400</v>
      </c>
      <c r="J17" s="101">
        <v>62440</v>
      </c>
      <c r="K17" s="98">
        <v>124880400</v>
      </c>
    </row>
    <row r="18" spans="1:11" ht="15" customHeight="1">
      <c r="A18" s="99" t="s">
        <v>134</v>
      </c>
      <c r="B18" s="100" t="s">
        <v>135</v>
      </c>
      <c r="C18" s="31" t="s">
        <v>136</v>
      </c>
      <c r="D18" s="31"/>
      <c r="E18" s="31"/>
      <c r="F18" s="31"/>
      <c r="G18" s="102"/>
      <c r="H18" s="101"/>
      <c r="I18" s="98">
        <v>-3107938086</v>
      </c>
      <c r="J18" s="101"/>
      <c r="K18" s="98">
        <v>-3107938086</v>
      </c>
    </row>
    <row r="19" spans="1:11" ht="15" customHeight="1">
      <c r="A19" s="99" t="s">
        <v>137</v>
      </c>
      <c r="B19" s="100" t="s">
        <v>138</v>
      </c>
      <c r="C19" s="32" t="s">
        <v>139</v>
      </c>
      <c r="D19" s="32"/>
      <c r="E19" s="32"/>
      <c r="F19" s="32"/>
      <c r="G19" s="102"/>
      <c r="H19" s="103"/>
      <c r="I19" s="98">
        <v>0</v>
      </c>
      <c r="J19" s="103"/>
      <c r="K19" s="98">
        <v>0</v>
      </c>
    </row>
    <row r="20" spans="1:11" ht="15" customHeight="1">
      <c r="A20" s="99" t="s">
        <v>140</v>
      </c>
      <c r="B20" s="100" t="s">
        <v>141</v>
      </c>
      <c r="C20" s="33" t="s">
        <v>142</v>
      </c>
      <c r="D20" s="33"/>
      <c r="E20" s="33"/>
      <c r="F20" s="33"/>
      <c r="G20" s="101">
        <v>100</v>
      </c>
      <c r="H20" s="101">
        <v>50000</v>
      </c>
      <c r="I20" s="98">
        <v>5000000</v>
      </c>
      <c r="J20" s="101">
        <v>50000</v>
      </c>
      <c r="K20" s="98">
        <v>5000000</v>
      </c>
    </row>
    <row r="21" spans="1:11" ht="15" customHeight="1">
      <c r="A21" s="99" t="s">
        <v>143</v>
      </c>
      <c r="B21" s="100" t="s">
        <v>144</v>
      </c>
      <c r="C21" s="33" t="s">
        <v>145</v>
      </c>
      <c r="D21" s="33"/>
      <c r="E21" s="33"/>
      <c r="F21" s="33"/>
      <c r="G21" s="101"/>
      <c r="H21" s="104"/>
      <c r="I21" s="98">
        <v>15532647</v>
      </c>
      <c r="J21" s="104"/>
      <c r="K21" s="98">
        <v>15532647</v>
      </c>
    </row>
    <row r="22" spans="1:11" ht="15" customHeight="1">
      <c r="A22" s="105" t="s">
        <v>146</v>
      </c>
      <c r="B22" s="106" t="s">
        <v>147</v>
      </c>
      <c r="C22" s="30" t="s">
        <v>148</v>
      </c>
      <c r="D22" s="30"/>
      <c r="E22" s="30"/>
      <c r="F22" s="30"/>
      <c r="G22" s="30"/>
      <c r="H22" s="30"/>
      <c r="I22" s="107">
        <v>20532647</v>
      </c>
      <c r="J22" s="108"/>
      <c r="K22" s="107">
        <f>+K20+K21</f>
        <v>20532647</v>
      </c>
    </row>
    <row r="23" spans="1:11" ht="15" customHeight="1">
      <c r="A23" s="99" t="s">
        <v>149</v>
      </c>
      <c r="B23" s="109" t="s">
        <v>150</v>
      </c>
      <c r="C23" s="33" t="s">
        <v>151</v>
      </c>
      <c r="D23" s="33"/>
      <c r="E23" s="33"/>
      <c r="F23" s="110" t="s">
        <v>152</v>
      </c>
      <c r="G23" s="111">
        <v>4308000</v>
      </c>
      <c r="H23" s="112">
        <v>525.1</v>
      </c>
      <c r="I23" s="98">
        <v>1508087200</v>
      </c>
      <c r="J23" s="112">
        <v>525.1</v>
      </c>
      <c r="K23" s="98">
        <v>1508087200</v>
      </c>
    </row>
    <row r="24" spans="1:11" ht="15" customHeight="1">
      <c r="A24" s="99" t="s">
        <v>153</v>
      </c>
      <c r="B24" s="109" t="s">
        <v>154</v>
      </c>
      <c r="C24" s="33" t="s">
        <v>151</v>
      </c>
      <c r="D24" s="33"/>
      <c r="E24" s="33"/>
      <c r="F24" s="110" t="s">
        <v>155</v>
      </c>
      <c r="G24" s="111">
        <v>4308000</v>
      </c>
      <c r="H24" s="112">
        <v>521.29999999999995</v>
      </c>
      <c r="I24" s="98">
        <v>748586800</v>
      </c>
      <c r="J24" s="112">
        <v>521.29999999999995</v>
      </c>
      <c r="K24" s="98">
        <v>748586800</v>
      </c>
    </row>
    <row r="25" spans="1:11" ht="40.9" customHeight="1">
      <c r="A25" s="99" t="s">
        <v>156</v>
      </c>
      <c r="B25" s="109" t="s">
        <v>157</v>
      </c>
      <c r="C25" s="33" t="s">
        <v>158</v>
      </c>
      <c r="D25" s="33"/>
      <c r="E25" s="33"/>
      <c r="F25" s="110" t="s">
        <v>152</v>
      </c>
      <c r="G25" s="111">
        <v>1800000</v>
      </c>
      <c r="H25" s="112">
        <v>316</v>
      </c>
      <c r="I25" s="98">
        <v>379200000</v>
      </c>
      <c r="J25" s="112">
        <v>316</v>
      </c>
      <c r="K25" s="98">
        <v>379200000</v>
      </c>
    </row>
    <row r="26" spans="1:11" ht="39.4" customHeight="1">
      <c r="A26" s="99" t="s">
        <v>159</v>
      </c>
      <c r="B26" s="109" t="s">
        <v>160</v>
      </c>
      <c r="C26" s="33" t="s">
        <v>161</v>
      </c>
      <c r="D26" s="33"/>
      <c r="E26" s="33"/>
      <c r="F26" s="110" t="s">
        <v>152</v>
      </c>
      <c r="G26" s="111">
        <v>4308000</v>
      </c>
      <c r="H26" s="112">
        <v>7</v>
      </c>
      <c r="I26" s="98">
        <v>20104000</v>
      </c>
      <c r="J26" s="112">
        <v>7</v>
      </c>
      <c r="K26" s="98">
        <v>20104000</v>
      </c>
    </row>
    <row r="27" spans="1:11" ht="41.65" customHeight="1">
      <c r="A27" s="99" t="s">
        <v>162</v>
      </c>
      <c r="B27" s="109" t="s">
        <v>163</v>
      </c>
      <c r="C27" s="33" t="s">
        <v>158</v>
      </c>
      <c r="D27" s="33"/>
      <c r="E27" s="33"/>
      <c r="F27" s="110" t="s">
        <v>155</v>
      </c>
      <c r="G27" s="111">
        <v>1800000</v>
      </c>
      <c r="H27" s="112">
        <v>315</v>
      </c>
      <c r="I27" s="98">
        <v>189000000</v>
      </c>
      <c r="J27" s="112">
        <v>315</v>
      </c>
      <c r="K27" s="98">
        <v>189000000</v>
      </c>
    </row>
    <row r="28" spans="1:11" ht="32.25" customHeight="1">
      <c r="A28" s="99" t="s">
        <v>164</v>
      </c>
      <c r="B28" s="109" t="s">
        <v>165</v>
      </c>
      <c r="C28" s="33" t="s">
        <v>161</v>
      </c>
      <c r="D28" s="33"/>
      <c r="E28" s="33"/>
      <c r="F28" s="110" t="s">
        <v>155</v>
      </c>
      <c r="G28" s="111">
        <v>4308000</v>
      </c>
      <c r="H28" s="112">
        <v>8</v>
      </c>
      <c r="I28" s="98">
        <v>11488000</v>
      </c>
      <c r="J28" s="112">
        <v>8</v>
      </c>
      <c r="K28" s="98">
        <v>11488000</v>
      </c>
    </row>
    <row r="29" spans="1:11" ht="26.65" customHeight="1">
      <c r="A29" s="99" t="s">
        <v>166</v>
      </c>
      <c r="B29" s="109" t="s">
        <v>167</v>
      </c>
      <c r="C29" s="33" t="s">
        <v>168</v>
      </c>
      <c r="D29" s="33"/>
      <c r="E29" s="33"/>
      <c r="F29" s="110" t="s">
        <v>169</v>
      </c>
      <c r="G29" s="111">
        <v>35000</v>
      </c>
      <c r="H29" s="112">
        <v>521.29999999999995</v>
      </c>
      <c r="I29" s="98">
        <v>18245500</v>
      </c>
      <c r="J29" s="112">
        <v>521.29999999999995</v>
      </c>
      <c r="K29" s="98">
        <v>18245500</v>
      </c>
    </row>
    <row r="30" spans="1:11" ht="43.9" customHeight="1">
      <c r="A30" s="99" t="s">
        <v>170</v>
      </c>
      <c r="B30" s="109" t="s">
        <v>171</v>
      </c>
      <c r="C30" s="33" t="s">
        <v>172</v>
      </c>
      <c r="D30" s="33"/>
      <c r="E30" s="33"/>
      <c r="F30" s="110" t="s">
        <v>169</v>
      </c>
      <c r="G30" s="111">
        <v>35000</v>
      </c>
      <c r="H30" s="112">
        <v>8</v>
      </c>
      <c r="I30" s="98">
        <v>280000</v>
      </c>
      <c r="J30" s="112">
        <v>8</v>
      </c>
      <c r="K30" s="98">
        <v>280000</v>
      </c>
    </row>
    <row r="31" spans="1:11" ht="15" customHeight="1">
      <c r="A31" s="99" t="s">
        <v>173</v>
      </c>
      <c r="B31" s="113" t="s">
        <v>174</v>
      </c>
      <c r="C31" s="33" t="s">
        <v>40</v>
      </c>
      <c r="D31" s="33"/>
      <c r="E31" s="33"/>
      <c r="F31" s="110" t="s">
        <v>152</v>
      </c>
      <c r="G31" s="111">
        <v>80000</v>
      </c>
      <c r="H31" s="112">
        <v>1</v>
      </c>
      <c r="I31" s="98">
        <v>53333</v>
      </c>
      <c r="J31" s="112">
        <v>1</v>
      </c>
      <c r="K31" s="98">
        <v>53333</v>
      </c>
    </row>
    <row r="32" spans="1:11" ht="15" customHeight="1">
      <c r="A32" s="99" t="s">
        <v>175</v>
      </c>
      <c r="B32" s="113" t="s">
        <v>176</v>
      </c>
      <c r="C32" s="33" t="s">
        <v>40</v>
      </c>
      <c r="D32" s="33"/>
      <c r="E32" s="33"/>
      <c r="F32" s="110" t="s">
        <v>152</v>
      </c>
      <c r="G32" s="111">
        <v>80000</v>
      </c>
      <c r="H32" s="112">
        <v>5969</v>
      </c>
      <c r="I32" s="98">
        <v>318346667</v>
      </c>
      <c r="J32" s="112">
        <v>5969</v>
      </c>
      <c r="K32" s="98">
        <v>318346667</v>
      </c>
    </row>
    <row r="33" spans="1:11" ht="15" customHeight="1">
      <c r="A33" s="99" t="s">
        <v>177</v>
      </c>
      <c r="B33" s="113" t="s">
        <v>178</v>
      </c>
      <c r="C33" s="33" t="s">
        <v>40</v>
      </c>
      <c r="D33" s="33"/>
      <c r="E33" s="33"/>
      <c r="F33" s="110" t="s">
        <v>155</v>
      </c>
      <c r="G33" s="111">
        <v>80000</v>
      </c>
      <c r="H33" s="112">
        <v>1</v>
      </c>
      <c r="I33" s="98">
        <v>26667</v>
      </c>
      <c r="J33" s="112">
        <v>1</v>
      </c>
      <c r="K33" s="98">
        <v>26667</v>
      </c>
    </row>
    <row r="34" spans="1:11" ht="15" customHeight="1">
      <c r="A34" s="99" t="s">
        <v>179</v>
      </c>
      <c r="B34" s="113" t="s">
        <v>180</v>
      </c>
      <c r="C34" s="33" t="s">
        <v>40</v>
      </c>
      <c r="D34" s="33"/>
      <c r="E34" s="33"/>
      <c r="F34" s="110" t="s">
        <v>155</v>
      </c>
      <c r="G34" s="111">
        <v>80000</v>
      </c>
      <c r="H34" s="112">
        <v>5943</v>
      </c>
      <c r="I34" s="98">
        <v>158480000</v>
      </c>
      <c r="J34" s="112">
        <v>5943</v>
      </c>
      <c r="K34" s="98">
        <v>158480000</v>
      </c>
    </row>
    <row r="35" spans="1:11" ht="27.4" customHeight="1">
      <c r="A35" s="99" t="s">
        <v>181</v>
      </c>
      <c r="B35" s="114" t="s">
        <v>182</v>
      </c>
      <c r="C35" s="33" t="s">
        <v>183</v>
      </c>
      <c r="D35" s="33"/>
      <c r="E35" s="33"/>
      <c r="F35" s="110"/>
      <c r="G35" s="111"/>
      <c r="H35" s="112"/>
      <c r="I35" s="98">
        <v>20525000</v>
      </c>
      <c r="J35" s="112"/>
      <c r="K35" s="98">
        <v>20525000</v>
      </c>
    </row>
    <row r="36" spans="1:11" ht="31.35" customHeight="1">
      <c r="A36" s="99" t="s">
        <v>184</v>
      </c>
      <c r="B36" s="115" t="s">
        <v>185</v>
      </c>
      <c r="C36" s="33" t="s">
        <v>186</v>
      </c>
      <c r="D36" s="33"/>
      <c r="E36" s="33"/>
      <c r="F36" s="33"/>
      <c r="G36" s="111">
        <v>384000</v>
      </c>
      <c r="H36" s="112">
        <v>102</v>
      </c>
      <c r="I36" s="98">
        <v>39168000</v>
      </c>
      <c r="J36" s="112">
        <v>102</v>
      </c>
      <c r="K36" s="98">
        <v>39168000</v>
      </c>
    </row>
    <row r="37" spans="1:11" ht="30.6" customHeight="1">
      <c r="A37" s="99" t="s">
        <v>187</v>
      </c>
      <c r="B37" s="115" t="s">
        <v>188</v>
      </c>
      <c r="C37" s="33" t="s">
        <v>186</v>
      </c>
      <c r="D37" s="33"/>
      <c r="E37" s="33"/>
      <c r="F37" s="33"/>
      <c r="G37" s="111">
        <v>352000</v>
      </c>
      <c r="H37" s="112">
        <v>30</v>
      </c>
      <c r="I37" s="98">
        <v>10560000</v>
      </c>
      <c r="J37" s="112">
        <v>30</v>
      </c>
      <c r="K37" s="98">
        <v>10560000</v>
      </c>
    </row>
    <row r="38" spans="1:11" ht="32.25" customHeight="1">
      <c r="A38" s="99" t="s">
        <v>189</v>
      </c>
      <c r="B38" s="115" t="s">
        <v>190</v>
      </c>
      <c r="C38" s="33" t="s">
        <v>191</v>
      </c>
      <c r="D38" s="33"/>
      <c r="E38" s="33"/>
      <c r="F38" s="33"/>
      <c r="G38" s="111">
        <v>1402910</v>
      </c>
      <c r="H38" s="112">
        <v>15</v>
      </c>
      <c r="I38" s="98">
        <v>21043650</v>
      </c>
      <c r="J38" s="112">
        <v>15</v>
      </c>
      <c r="K38" s="98">
        <v>21043650</v>
      </c>
    </row>
    <row r="39" spans="1:11" ht="32.25" customHeight="1">
      <c r="A39" s="99" t="s">
        <v>192</v>
      </c>
      <c r="B39" s="115" t="s">
        <v>193</v>
      </c>
      <c r="C39" s="33" t="s">
        <v>191</v>
      </c>
      <c r="D39" s="33"/>
      <c r="E39" s="33"/>
      <c r="F39" s="33"/>
      <c r="G39" s="111">
        <v>1286000</v>
      </c>
      <c r="H39" s="112">
        <v>5</v>
      </c>
      <c r="I39" s="98">
        <v>6430000</v>
      </c>
      <c r="J39" s="112">
        <v>5</v>
      </c>
      <c r="K39" s="98">
        <v>6430000</v>
      </c>
    </row>
    <row r="40" spans="1:11" ht="32.85" customHeight="1">
      <c r="A40" s="99" t="s">
        <v>194</v>
      </c>
      <c r="B40" s="115" t="s">
        <v>195</v>
      </c>
      <c r="C40" s="33" t="s">
        <v>196</v>
      </c>
      <c r="D40" s="33"/>
      <c r="E40" s="33"/>
      <c r="F40" s="33"/>
      <c r="G40" s="111">
        <v>421090</v>
      </c>
      <c r="H40" s="112">
        <v>0</v>
      </c>
      <c r="I40" s="98">
        <v>0</v>
      </c>
      <c r="J40" s="112">
        <v>0</v>
      </c>
      <c r="K40" s="98">
        <v>0</v>
      </c>
    </row>
    <row r="41" spans="1:11" ht="34.5" customHeight="1">
      <c r="A41" s="99" t="s">
        <v>197</v>
      </c>
      <c r="B41" s="115" t="s">
        <v>198</v>
      </c>
      <c r="C41" s="33" t="s">
        <v>196</v>
      </c>
      <c r="D41" s="33"/>
      <c r="E41" s="33"/>
      <c r="F41" s="33"/>
      <c r="G41" s="111">
        <v>386000</v>
      </c>
      <c r="H41" s="112">
        <v>0</v>
      </c>
      <c r="I41" s="98">
        <v>0</v>
      </c>
      <c r="J41" s="112">
        <v>0</v>
      </c>
      <c r="K41" s="98">
        <v>0</v>
      </c>
    </row>
    <row r="42" spans="1:11" ht="31.35" customHeight="1">
      <c r="A42" s="99" t="s">
        <v>199</v>
      </c>
      <c r="B42" s="115" t="s">
        <v>200</v>
      </c>
      <c r="C42" s="33" t="s">
        <v>201</v>
      </c>
      <c r="D42" s="33"/>
      <c r="E42" s="33"/>
      <c r="F42" s="33"/>
      <c r="G42" s="111">
        <v>1543640</v>
      </c>
      <c r="H42" s="112">
        <v>0</v>
      </c>
      <c r="I42" s="98">
        <v>0</v>
      </c>
      <c r="J42" s="112">
        <v>0</v>
      </c>
      <c r="K42" s="98">
        <v>0</v>
      </c>
    </row>
    <row r="43" spans="1:11" ht="31.35" customHeight="1">
      <c r="A43" s="99" t="s">
        <v>202</v>
      </c>
      <c r="B43" s="115" t="s">
        <v>203</v>
      </c>
      <c r="C43" s="33" t="s">
        <v>201</v>
      </c>
      <c r="D43" s="33"/>
      <c r="E43" s="33"/>
      <c r="F43" s="33"/>
      <c r="G43" s="111">
        <v>1415000</v>
      </c>
      <c r="H43" s="112">
        <v>1</v>
      </c>
      <c r="I43" s="98">
        <v>1415000</v>
      </c>
      <c r="J43" s="112">
        <v>1</v>
      </c>
      <c r="K43" s="98">
        <v>1415000</v>
      </c>
    </row>
    <row r="44" spans="1:11">
      <c r="A44" s="105" t="s">
        <v>204</v>
      </c>
      <c r="B44" s="116" t="s">
        <v>205</v>
      </c>
      <c r="C44" s="29" t="s">
        <v>206</v>
      </c>
      <c r="D44" s="29"/>
      <c r="E44" s="29"/>
      <c r="F44" s="29"/>
      <c r="G44" s="29"/>
      <c r="H44" s="29"/>
      <c r="I44" s="117">
        <v>3451039817</v>
      </c>
      <c r="J44" s="108"/>
      <c r="K44" s="117">
        <f>SUM(K23:K43)</f>
        <v>3451039817</v>
      </c>
    </row>
    <row r="45" spans="1:11" ht="15" customHeight="1">
      <c r="A45" s="99" t="s">
        <v>207</v>
      </c>
      <c r="B45" s="115" t="s">
        <v>208</v>
      </c>
      <c r="C45" s="33" t="s">
        <v>48</v>
      </c>
      <c r="D45" s="33"/>
      <c r="E45" s="33"/>
      <c r="F45" s="33"/>
      <c r="G45" s="111"/>
      <c r="H45" s="112"/>
      <c r="I45" s="98">
        <v>0</v>
      </c>
      <c r="J45" s="112"/>
      <c r="K45" s="98">
        <v>2478486</v>
      </c>
    </row>
    <row r="46" spans="1:11" ht="15" customHeight="1">
      <c r="A46" s="99" t="s">
        <v>209</v>
      </c>
      <c r="B46" s="100" t="s">
        <v>210</v>
      </c>
      <c r="C46" s="33" t="s">
        <v>211</v>
      </c>
      <c r="D46" s="33"/>
      <c r="E46" s="33"/>
      <c r="F46" s="33"/>
      <c r="G46" s="111">
        <v>3000000</v>
      </c>
      <c r="H46" s="118">
        <v>25.6</v>
      </c>
      <c r="I46" s="98">
        <v>76800000</v>
      </c>
      <c r="J46" s="118">
        <v>25.6</v>
      </c>
      <c r="K46" s="98">
        <v>76800000</v>
      </c>
    </row>
    <row r="47" spans="1:11" ht="15" customHeight="1">
      <c r="A47" s="99" t="s">
        <v>212</v>
      </c>
      <c r="B47" s="100" t="s">
        <v>213</v>
      </c>
      <c r="C47" s="33" t="s">
        <v>214</v>
      </c>
      <c r="D47" s="33"/>
      <c r="E47" s="33"/>
      <c r="F47" s="33"/>
      <c r="G47" s="111">
        <v>3000000</v>
      </c>
      <c r="H47" s="118">
        <v>24.9</v>
      </c>
      <c r="I47" s="98">
        <v>74700000</v>
      </c>
      <c r="J47" s="118">
        <v>24.9</v>
      </c>
      <c r="K47" s="98">
        <v>74700000</v>
      </c>
    </row>
    <row r="48" spans="1:11" ht="15" customHeight="1">
      <c r="A48" s="99" t="s">
        <v>215</v>
      </c>
      <c r="B48" s="100" t="s">
        <v>216</v>
      </c>
      <c r="C48" s="33" t="s">
        <v>217</v>
      </c>
      <c r="D48" s="33"/>
      <c r="E48" s="33"/>
      <c r="F48" s="33"/>
      <c r="G48" s="111">
        <v>55360</v>
      </c>
      <c r="H48" s="112">
        <v>409</v>
      </c>
      <c r="I48" s="98">
        <v>22642240</v>
      </c>
      <c r="J48" s="112">
        <v>409</v>
      </c>
      <c r="K48" s="98">
        <v>22642240</v>
      </c>
    </row>
    <row r="49" spans="1:11" ht="15" customHeight="1">
      <c r="A49" s="99" t="s">
        <v>218</v>
      </c>
      <c r="B49" s="100" t="s">
        <v>219</v>
      </c>
      <c r="C49" s="33" t="s">
        <v>220</v>
      </c>
      <c r="D49" s="33"/>
      <c r="E49" s="33"/>
      <c r="F49" s="33"/>
      <c r="G49" s="111">
        <v>145000</v>
      </c>
      <c r="H49" s="112">
        <v>204</v>
      </c>
      <c r="I49" s="98">
        <v>29580000</v>
      </c>
      <c r="J49" s="112">
        <v>204</v>
      </c>
      <c r="K49" s="98">
        <v>29580000</v>
      </c>
    </row>
    <row r="50" spans="1:11" ht="15" customHeight="1">
      <c r="A50" s="99" t="s">
        <v>221</v>
      </c>
      <c r="B50" s="100" t="s">
        <v>222</v>
      </c>
      <c r="C50" s="33" t="s">
        <v>223</v>
      </c>
      <c r="D50" s="33"/>
      <c r="E50" s="33"/>
      <c r="F50" s="33"/>
      <c r="G50" s="111">
        <v>109000</v>
      </c>
      <c r="H50" s="112">
        <v>87</v>
      </c>
      <c r="I50" s="98">
        <v>9483000</v>
      </c>
      <c r="J50" s="112">
        <v>87</v>
      </c>
      <c r="K50" s="98">
        <v>9483000</v>
      </c>
    </row>
    <row r="51" spans="1:11" ht="15" customHeight="1">
      <c r="A51" s="99" t="s">
        <v>224</v>
      </c>
      <c r="B51" s="100" t="s">
        <v>225</v>
      </c>
      <c r="C51" s="33" t="s">
        <v>226</v>
      </c>
      <c r="D51" s="33"/>
      <c r="E51" s="33"/>
      <c r="F51" s="33"/>
      <c r="G51" s="111">
        <v>500000</v>
      </c>
      <c r="H51" s="112">
        <v>44</v>
      </c>
      <c r="I51" s="98">
        <v>22000000</v>
      </c>
      <c r="J51" s="112">
        <v>44</v>
      </c>
      <c r="K51" s="98">
        <v>22000000</v>
      </c>
    </row>
    <row r="52" spans="1:11" ht="15" customHeight="1">
      <c r="A52" s="99" t="s">
        <v>227</v>
      </c>
      <c r="B52" s="100" t="s">
        <v>228</v>
      </c>
      <c r="C52" s="33" t="s">
        <v>229</v>
      </c>
      <c r="D52" s="33"/>
      <c r="E52" s="33"/>
      <c r="F52" s="33"/>
      <c r="G52" s="111">
        <v>200000</v>
      </c>
      <c r="H52" s="112">
        <v>40</v>
      </c>
      <c r="I52" s="98">
        <v>8000000</v>
      </c>
      <c r="J52" s="112">
        <v>40</v>
      </c>
      <c r="K52" s="98">
        <v>8000000</v>
      </c>
    </row>
    <row r="53" spans="1:11" ht="15" customHeight="1">
      <c r="A53" s="99" t="s">
        <v>230</v>
      </c>
      <c r="B53" s="100" t="s">
        <v>231</v>
      </c>
      <c r="C53" s="33" t="s">
        <v>232</v>
      </c>
      <c r="D53" s="33"/>
      <c r="E53" s="33"/>
      <c r="F53" s="33"/>
      <c r="G53" s="111">
        <v>500000</v>
      </c>
      <c r="H53" s="112">
        <v>17</v>
      </c>
      <c r="I53" s="98">
        <v>8500000</v>
      </c>
      <c r="J53" s="112">
        <v>17</v>
      </c>
      <c r="K53" s="98">
        <v>8500000</v>
      </c>
    </row>
    <row r="54" spans="1:11" ht="15" customHeight="1">
      <c r="A54" s="99" t="s">
        <v>233</v>
      </c>
      <c r="B54" s="100" t="s">
        <v>234</v>
      </c>
      <c r="C54" s="33" t="s">
        <v>235</v>
      </c>
      <c r="D54" s="33"/>
      <c r="E54" s="33"/>
      <c r="F54" s="33"/>
      <c r="G54" s="111">
        <v>494100</v>
      </c>
      <c r="H54" s="112">
        <v>802</v>
      </c>
      <c r="I54" s="98">
        <v>396268200</v>
      </c>
      <c r="J54" s="112">
        <v>802</v>
      </c>
      <c r="K54" s="98">
        <v>396268200</v>
      </c>
    </row>
    <row r="55" spans="1:11" ht="15" customHeight="1">
      <c r="A55" s="99" t="s">
        <v>236</v>
      </c>
      <c r="B55" s="100" t="s">
        <v>237</v>
      </c>
      <c r="C55" s="33" t="s">
        <v>238</v>
      </c>
      <c r="D55" s="33"/>
      <c r="E55" s="33"/>
      <c r="F55" s="33"/>
      <c r="G55" s="111">
        <v>518805</v>
      </c>
      <c r="H55" s="112">
        <v>2</v>
      </c>
      <c r="I55" s="98">
        <v>1037610</v>
      </c>
      <c r="J55" s="112">
        <v>2</v>
      </c>
      <c r="K55" s="98">
        <v>1037610</v>
      </c>
    </row>
    <row r="56" spans="1:11" ht="40.9" customHeight="1">
      <c r="A56" s="99" t="s">
        <v>239</v>
      </c>
      <c r="B56" s="100" t="s">
        <v>240</v>
      </c>
      <c r="C56" s="33" t="s">
        <v>241</v>
      </c>
      <c r="D56" s="33"/>
      <c r="E56" s="33"/>
      <c r="F56" s="33"/>
      <c r="G56" s="111">
        <v>543510</v>
      </c>
      <c r="H56" s="112">
        <v>2</v>
      </c>
      <c r="I56" s="98">
        <v>1087020</v>
      </c>
      <c r="J56" s="112">
        <v>2</v>
      </c>
      <c r="K56" s="98">
        <v>1087020</v>
      </c>
    </row>
    <row r="57" spans="1:11" ht="33.6" customHeight="1">
      <c r="A57" s="99" t="s">
        <v>242</v>
      </c>
      <c r="B57" s="100" t="s">
        <v>243</v>
      </c>
      <c r="C57" s="33" t="s">
        <v>244</v>
      </c>
      <c r="D57" s="33"/>
      <c r="E57" s="33"/>
      <c r="F57" s="33"/>
      <c r="G57" s="111">
        <v>741150</v>
      </c>
      <c r="H57" s="112">
        <v>21</v>
      </c>
      <c r="I57" s="98">
        <v>15564150</v>
      </c>
      <c r="J57" s="112">
        <v>21</v>
      </c>
      <c r="K57" s="98">
        <v>15564150</v>
      </c>
    </row>
    <row r="58" spans="1:11" ht="15" customHeight="1">
      <c r="A58" s="99" t="s">
        <v>245</v>
      </c>
      <c r="B58" s="119" t="s">
        <v>246</v>
      </c>
      <c r="C58" s="28" t="s">
        <v>50</v>
      </c>
      <c r="D58" s="28"/>
      <c r="E58" s="28"/>
      <c r="F58" s="28"/>
      <c r="G58" s="28"/>
      <c r="H58" s="28"/>
      <c r="I58" s="117">
        <v>665662220</v>
      </c>
      <c r="J58" s="108"/>
      <c r="K58" s="117">
        <f>SUM(K45:K57)</f>
        <v>668140706</v>
      </c>
    </row>
    <row r="59" spans="1:11" ht="24.95" customHeight="1">
      <c r="A59" s="99" t="s">
        <v>247</v>
      </c>
      <c r="B59" s="115" t="s">
        <v>248</v>
      </c>
      <c r="C59" s="34" t="s">
        <v>249</v>
      </c>
      <c r="D59" s="34"/>
      <c r="E59" s="34"/>
      <c r="F59" s="34"/>
      <c r="G59" s="111">
        <v>2606040</v>
      </c>
      <c r="H59" s="112">
        <v>94</v>
      </c>
      <c r="I59" s="98">
        <v>244967760</v>
      </c>
      <c r="J59" s="112">
        <v>94</v>
      </c>
      <c r="K59" s="98">
        <v>244967760</v>
      </c>
    </row>
    <row r="60" spans="1:11" ht="15" customHeight="1">
      <c r="A60" s="99" t="s">
        <v>250</v>
      </c>
      <c r="B60" s="115" t="s">
        <v>251</v>
      </c>
      <c r="C60" s="34" t="s">
        <v>252</v>
      </c>
      <c r="D60" s="34"/>
      <c r="E60" s="34"/>
      <c r="F60" s="34"/>
      <c r="G60" s="111"/>
      <c r="H60" s="112"/>
      <c r="I60" s="98">
        <v>129302000</v>
      </c>
      <c r="J60" s="112"/>
      <c r="K60" s="98">
        <v>129302000</v>
      </c>
    </row>
    <row r="61" spans="1:11" ht="31.5" customHeight="1">
      <c r="A61" s="99" t="s">
        <v>253</v>
      </c>
      <c r="B61" s="119" t="s">
        <v>254</v>
      </c>
      <c r="C61" s="27" t="s">
        <v>52</v>
      </c>
      <c r="D61" s="27"/>
      <c r="E61" s="27"/>
      <c r="F61" s="27"/>
      <c r="G61" s="27"/>
      <c r="H61" s="27"/>
      <c r="I61" s="120">
        <v>374269760</v>
      </c>
      <c r="J61" s="108"/>
      <c r="K61" s="120">
        <f>+K59+K60</f>
        <v>374269760</v>
      </c>
    </row>
    <row r="62" spans="1:11" ht="33.6" customHeight="1">
      <c r="A62" s="99" t="s">
        <v>255</v>
      </c>
      <c r="B62" s="119" t="s">
        <v>256</v>
      </c>
      <c r="C62" s="34" t="s">
        <v>257</v>
      </c>
      <c r="D62" s="34"/>
      <c r="E62" s="34"/>
      <c r="F62" s="34"/>
      <c r="G62" s="111">
        <v>1632000</v>
      </c>
      <c r="H62" s="112">
        <v>303.97000000000003</v>
      </c>
      <c r="I62" s="111">
        <v>496079040</v>
      </c>
      <c r="J62" s="112">
        <v>303.97000000000003</v>
      </c>
      <c r="K62" s="111">
        <v>496079040</v>
      </c>
    </row>
    <row r="63" spans="1:11" ht="31.15" customHeight="1">
      <c r="A63" s="99" t="s">
        <v>258</v>
      </c>
      <c r="B63" s="119" t="s">
        <v>259</v>
      </c>
      <c r="C63" s="34" t="s">
        <v>260</v>
      </c>
      <c r="D63" s="34"/>
      <c r="E63" s="34"/>
      <c r="F63" s="34"/>
      <c r="G63" s="111"/>
      <c r="H63" s="112"/>
      <c r="I63" s="111">
        <v>795204394</v>
      </c>
      <c r="J63" s="112"/>
      <c r="K63" s="111">
        <v>795204394</v>
      </c>
    </row>
    <row r="64" spans="1:11" ht="28.7" customHeight="1">
      <c r="A64" s="99" t="s">
        <v>261</v>
      </c>
      <c r="B64" s="119" t="s">
        <v>262</v>
      </c>
      <c r="C64" s="34" t="s">
        <v>263</v>
      </c>
      <c r="D64" s="34"/>
      <c r="E64" s="34"/>
      <c r="F64" s="34"/>
      <c r="G64" s="111">
        <v>43361</v>
      </c>
      <c r="H64" s="112">
        <v>342</v>
      </c>
      <c r="I64" s="111">
        <v>14829462</v>
      </c>
      <c r="J64" s="112">
        <v>342</v>
      </c>
      <c r="K64" s="111">
        <v>14829462</v>
      </c>
    </row>
    <row r="65" spans="1:11" ht="15" customHeight="1">
      <c r="A65" s="99" t="s">
        <v>264</v>
      </c>
      <c r="B65" s="119" t="s">
        <v>265</v>
      </c>
      <c r="C65" s="26" t="s">
        <v>54</v>
      </c>
      <c r="D65" s="26"/>
      <c r="E65" s="26"/>
      <c r="F65" s="26"/>
      <c r="G65" s="26"/>
      <c r="H65" s="26"/>
      <c r="I65" s="120">
        <v>1306112896</v>
      </c>
      <c r="J65" s="108"/>
      <c r="K65" s="120">
        <f>+K62+K63+K64</f>
        <v>1306112896</v>
      </c>
    </row>
    <row r="66" spans="1:11" ht="15" customHeight="1">
      <c r="A66" s="99" t="s">
        <v>266</v>
      </c>
      <c r="B66" s="119" t="s">
        <v>267</v>
      </c>
      <c r="C66" s="25" t="s">
        <v>56</v>
      </c>
      <c r="D66" s="25"/>
      <c r="E66" s="25"/>
      <c r="F66" s="25"/>
      <c r="G66" s="121"/>
      <c r="H66" s="121"/>
      <c r="I66" s="120">
        <v>0</v>
      </c>
      <c r="J66" s="121"/>
      <c r="K66" s="120">
        <v>53033693</v>
      </c>
    </row>
    <row r="67" spans="1:11" ht="36.950000000000003" customHeight="1">
      <c r="A67" s="99" t="s">
        <v>268</v>
      </c>
      <c r="B67" s="119" t="s">
        <v>269</v>
      </c>
      <c r="C67" s="25" t="s">
        <v>58</v>
      </c>
      <c r="D67" s="25"/>
      <c r="E67" s="25"/>
      <c r="F67" s="25"/>
      <c r="G67" s="115">
        <v>1508760</v>
      </c>
      <c r="H67" s="115">
        <v>55</v>
      </c>
      <c r="I67" s="122">
        <v>82981800</v>
      </c>
      <c r="J67" s="115">
        <v>55</v>
      </c>
      <c r="K67" s="122">
        <v>82981800</v>
      </c>
    </row>
    <row r="68" spans="1:11" ht="15" customHeight="1">
      <c r="A68" s="105" t="s">
        <v>270</v>
      </c>
      <c r="B68" s="105"/>
      <c r="C68" s="24" t="s">
        <v>271</v>
      </c>
      <c r="D68" s="24"/>
      <c r="E68" s="24"/>
      <c r="F68" s="24"/>
      <c r="G68" s="24"/>
      <c r="H68" s="24"/>
      <c r="I68" s="123">
        <v>5900599140</v>
      </c>
      <c r="J68" s="108"/>
      <c r="K68" s="123">
        <f>+K67+K66+K65+K61+K58+K44+K22</f>
        <v>5956111319</v>
      </c>
    </row>
    <row r="69" spans="1:11" ht="18.75" customHeight="1">
      <c r="A69" s="99" t="s">
        <v>272</v>
      </c>
      <c r="B69" s="115" t="s">
        <v>273</v>
      </c>
      <c r="C69" s="23" t="s">
        <v>274</v>
      </c>
      <c r="D69" s="23"/>
      <c r="E69" s="23"/>
      <c r="F69" s="23"/>
      <c r="G69" s="111"/>
      <c r="H69" s="112"/>
      <c r="I69" s="111">
        <v>150200000</v>
      </c>
      <c r="J69" s="112"/>
      <c r="K69" s="111">
        <v>150200000</v>
      </c>
    </row>
    <row r="70" spans="1:11" ht="15" customHeight="1">
      <c r="A70" s="99" t="s">
        <v>275</v>
      </c>
      <c r="B70" s="115" t="s">
        <v>276</v>
      </c>
      <c r="C70" s="23" t="s">
        <v>277</v>
      </c>
      <c r="D70" s="23"/>
      <c r="E70" s="23"/>
      <c r="F70" s="23"/>
      <c r="G70" s="111"/>
      <c r="H70" s="112"/>
      <c r="I70" s="111">
        <v>233800000</v>
      </c>
      <c r="J70" s="112"/>
      <c r="K70" s="111">
        <v>233800000</v>
      </c>
    </row>
    <row r="71" spans="1:11" ht="33.75" customHeight="1">
      <c r="A71" s="99" t="s">
        <v>278</v>
      </c>
      <c r="B71" s="115" t="s">
        <v>279</v>
      </c>
      <c r="C71" s="23" t="s">
        <v>280</v>
      </c>
      <c r="D71" s="23"/>
      <c r="E71" s="23"/>
      <c r="F71" s="23"/>
      <c r="G71" s="111">
        <v>400</v>
      </c>
      <c r="H71" s="111">
        <v>204867</v>
      </c>
      <c r="I71" s="111">
        <v>81946800</v>
      </c>
      <c r="J71" s="111">
        <v>204867</v>
      </c>
      <c r="K71" s="111">
        <v>81946800</v>
      </c>
    </row>
    <row r="72" spans="1:11" ht="18" customHeight="1">
      <c r="A72" s="99" t="s">
        <v>281</v>
      </c>
      <c r="B72" s="115" t="s">
        <v>282</v>
      </c>
      <c r="C72" s="23" t="s">
        <v>283</v>
      </c>
      <c r="D72" s="23"/>
      <c r="E72" s="23"/>
      <c r="F72" s="23"/>
      <c r="G72" s="111"/>
      <c r="H72" s="112"/>
      <c r="I72" s="111">
        <v>38792960</v>
      </c>
      <c r="J72" s="112"/>
      <c r="K72" s="111">
        <v>38792960</v>
      </c>
    </row>
    <row r="73" spans="1:11" ht="18" customHeight="1">
      <c r="A73" s="99" t="s">
        <v>284</v>
      </c>
      <c r="B73" s="115" t="s">
        <v>285</v>
      </c>
      <c r="C73" s="23" t="s">
        <v>286</v>
      </c>
      <c r="D73" s="23"/>
      <c r="E73" s="23"/>
      <c r="F73" s="23"/>
      <c r="G73" s="111"/>
      <c r="H73" s="112"/>
      <c r="I73" s="111">
        <v>0</v>
      </c>
      <c r="J73" s="112"/>
      <c r="K73" s="111">
        <v>0</v>
      </c>
    </row>
    <row r="74" spans="1:11" ht="15" customHeight="1">
      <c r="A74" s="99" t="s">
        <v>287</v>
      </c>
      <c r="B74" s="119" t="s">
        <v>288</v>
      </c>
      <c r="C74" s="26" t="s">
        <v>62</v>
      </c>
      <c r="D74" s="26"/>
      <c r="E74" s="26"/>
      <c r="F74" s="26"/>
      <c r="G74" s="26"/>
      <c r="H74" s="26"/>
      <c r="I74" s="120">
        <v>504739760</v>
      </c>
      <c r="J74" s="112"/>
      <c r="K74" s="120">
        <f>+K69+K70+K71+K72</f>
        <v>504739760</v>
      </c>
    </row>
    <row r="75" spans="1:11" ht="15" customHeight="1">
      <c r="A75" s="99" t="s">
        <v>289</v>
      </c>
      <c r="B75" s="115" t="s">
        <v>290</v>
      </c>
      <c r="C75" s="23" t="s">
        <v>291</v>
      </c>
      <c r="D75" s="23"/>
      <c r="E75" s="23"/>
      <c r="F75" s="23"/>
      <c r="G75" s="23"/>
      <c r="H75" s="23"/>
      <c r="I75" s="111">
        <v>313200000</v>
      </c>
      <c r="J75" s="112"/>
      <c r="K75" s="111">
        <v>313200000</v>
      </c>
    </row>
    <row r="76" spans="1:11" ht="15" customHeight="1">
      <c r="A76" s="99" t="s">
        <v>292</v>
      </c>
      <c r="B76" s="115" t="s">
        <v>293</v>
      </c>
      <c r="C76" s="23" t="s">
        <v>294</v>
      </c>
      <c r="D76" s="23"/>
      <c r="E76" s="23"/>
      <c r="F76" s="23"/>
      <c r="G76" s="23"/>
      <c r="H76" s="23"/>
      <c r="I76" s="111">
        <v>208800000</v>
      </c>
      <c r="J76" s="112"/>
      <c r="K76" s="111">
        <v>208800000</v>
      </c>
    </row>
    <row r="77" spans="1:11" ht="15" customHeight="1">
      <c r="A77" s="99" t="s">
        <v>295</v>
      </c>
      <c r="B77" s="119" t="s">
        <v>296</v>
      </c>
      <c r="C77" s="26" t="s">
        <v>297</v>
      </c>
      <c r="D77" s="26"/>
      <c r="E77" s="26"/>
      <c r="F77" s="26"/>
      <c r="G77" s="26"/>
      <c r="H77" s="26"/>
      <c r="I77" s="120">
        <v>522000000</v>
      </c>
      <c r="J77" s="112"/>
      <c r="K77" s="120">
        <f>+K76+K75</f>
        <v>522000000</v>
      </c>
    </row>
    <row r="78" spans="1:11" ht="15" customHeight="1">
      <c r="A78" s="99" t="s">
        <v>298</v>
      </c>
      <c r="B78" s="115" t="s">
        <v>299</v>
      </c>
      <c r="C78" s="23" t="s">
        <v>300</v>
      </c>
      <c r="D78" s="23"/>
      <c r="E78" s="23"/>
      <c r="F78" s="23"/>
      <c r="G78" s="23"/>
      <c r="H78" s="23"/>
      <c r="I78" s="111">
        <v>35300000</v>
      </c>
      <c r="J78" s="112"/>
      <c r="K78" s="111">
        <v>35300000</v>
      </c>
    </row>
    <row r="79" spans="1:11" ht="15" customHeight="1">
      <c r="A79" s="99" t="s">
        <v>301</v>
      </c>
      <c r="B79" s="115" t="s">
        <v>302</v>
      </c>
      <c r="C79" s="23" t="s">
        <v>303</v>
      </c>
      <c r="D79" s="23"/>
      <c r="E79" s="23"/>
      <c r="F79" s="23"/>
      <c r="G79" s="23"/>
      <c r="H79" s="23"/>
      <c r="I79" s="111">
        <v>23600000</v>
      </c>
      <c r="J79" s="112"/>
      <c r="K79" s="111">
        <v>23600000</v>
      </c>
    </row>
    <row r="80" spans="1:11" ht="15" customHeight="1">
      <c r="A80" s="99" t="s">
        <v>304</v>
      </c>
      <c r="B80" s="119" t="s">
        <v>305</v>
      </c>
      <c r="C80" s="26" t="s">
        <v>306</v>
      </c>
      <c r="D80" s="26"/>
      <c r="E80" s="26"/>
      <c r="F80" s="26"/>
      <c r="G80" s="26"/>
      <c r="H80" s="26"/>
      <c r="I80" s="120">
        <v>58900000</v>
      </c>
      <c r="J80" s="112"/>
      <c r="K80" s="120">
        <f>+K79+K78</f>
        <v>58900000</v>
      </c>
    </row>
    <row r="81" spans="1:11" ht="15" customHeight="1">
      <c r="A81" s="99" t="s">
        <v>307</v>
      </c>
      <c r="B81" s="115" t="s">
        <v>308</v>
      </c>
      <c r="C81" s="34" t="s">
        <v>309</v>
      </c>
      <c r="D81" s="34"/>
      <c r="E81" s="34"/>
      <c r="F81" s="34"/>
      <c r="G81" s="34"/>
      <c r="H81" s="34"/>
      <c r="I81" s="111">
        <v>174400000</v>
      </c>
      <c r="J81" s="112"/>
      <c r="K81" s="111">
        <v>174400000</v>
      </c>
    </row>
    <row r="82" spans="1:11" ht="15" customHeight="1">
      <c r="A82" s="99" t="s">
        <v>310</v>
      </c>
      <c r="B82" s="115" t="s">
        <v>311</v>
      </c>
      <c r="C82" s="34" t="s">
        <v>312</v>
      </c>
      <c r="D82" s="34"/>
      <c r="E82" s="34"/>
      <c r="F82" s="34"/>
      <c r="G82" s="34"/>
      <c r="H82" s="34"/>
      <c r="I82" s="111">
        <v>81500000</v>
      </c>
      <c r="J82" s="112"/>
      <c r="K82" s="111">
        <v>81500000</v>
      </c>
    </row>
    <row r="83" spans="1:11" ht="15" customHeight="1">
      <c r="A83" s="99" t="s">
        <v>313</v>
      </c>
      <c r="B83" s="119" t="s">
        <v>314</v>
      </c>
      <c r="C83" s="26" t="s">
        <v>315</v>
      </c>
      <c r="D83" s="26"/>
      <c r="E83" s="26"/>
      <c r="F83" s="26"/>
      <c r="G83" s="26"/>
      <c r="H83" s="26"/>
      <c r="I83" s="120">
        <v>255900000</v>
      </c>
      <c r="J83" s="112"/>
      <c r="K83" s="120">
        <f>+K82+K81</f>
        <v>255900000</v>
      </c>
    </row>
    <row r="84" spans="1:11" ht="15" customHeight="1">
      <c r="A84" s="105" t="s">
        <v>316</v>
      </c>
      <c r="B84" s="30" t="s">
        <v>317</v>
      </c>
      <c r="C84" s="30"/>
      <c r="D84" s="30"/>
      <c r="E84" s="30"/>
      <c r="F84" s="30"/>
      <c r="G84" s="30"/>
      <c r="H84" s="30"/>
      <c r="I84" s="124">
        <v>1341539760</v>
      </c>
      <c r="J84" s="112"/>
      <c r="K84" s="124">
        <f>+K83+K80+K77+K74</f>
        <v>1341539760</v>
      </c>
    </row>
    <row r="85" spans="1:11" ht="15" customHeight="1">
      <c r="A85" s="105" t="s">
        <v>318</v>
      </c>
      <c r="B85" s="21" t="s">
        <v>108</v>
      </c>
      <c r="C85" s="21"/>
      <c r="D85" s="21"/>
      <c r="E85" s="21"/>
      <c r="F85" s="21"/>
      <c r="G85" s="21"/>
      <c r="H85" s="21"/>
      <c r="I85" s="124">
        <v>7242138900</v>
      </c>
      <c r="J85" s="112"/>
      <c r="K85" s="124">
        <f>+K84+K68</f>
        <v>7297651079</v>
      </c>
    </row>
    <row r="86" spans="1:11">
      <c r="K86" s="120"/>
    </row>
  </sheetData>
  <mergeCells count="90">
    <mergeCell ref="B85:H85"/>
    <mergeCell ref="C80:H80"/>
    <mergeCell ref="C81:H81"/>
    <mergeCell ref="C82:H82"/>
    <mergeCell ref="C83:H83"/>
    <mergeCell ref="B84:H84"/>
    <mergeCell ref="C75:H75"/>
    <mergeCell ref="C76:H76"/>
    <mergeCell ref="C77:H77"/>
    <mergeCell ref="C78:H78"/>
    <mergeCell ref="C79:H79"/>
    <mergeCell ref="C70:F70"/>
    <mergeCell ref="C71:F71"/>
    <mergeCell ref="C72:F72"/>
    <mergeCell ref="C73:F73"/>
    <mergeCell ref="C74:H74"/>
    <mergeCell ref="C65:H65"/>
    <mergeCell ref="C66:F66"/>
    <mergeCell ref="C67:F67"/>
    <mergeCell ref="C68:H68"/>
    <mergeCell ref="C69:F69"/>
    <mergeCell ref="C60:F60"/>
    <mergeCell ref="C61:H61"/>
    <mergeCell ref="C62:F62"/>
    <mergeCell ref="C63:F63"/>
    <mergeCell ref="C64:F64"/>
    <mergeCell ref="C55:F55"/>
    <mergeCell ref="C56:F56"/>
    <mergeCell ref="C57:F57"/>
    <mergeCell ref="C58:H58"/>
    <mergeCell ref="C59:F59"/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H44"/>
    <mergeCell ref="C35:E35"/>
    <mergeCell ref="C36:F36"/>
    <mergeCell ref="C37:F37"/>
    <mergeCell ref="C38:F38"/>
    <mergeCell ref="C39:F39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0:F20"/>
    <mergeCell ref="C21:F21"/>
    <mergeCell ref="C22:H22"/>
    <mergeCell ref="C23:E23"/>
    <mergeCell ref="C24:E24"/>
    <mergeCell ref="C15:F15"/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A1:K1"/>
    <mergeCell ref="A2:K2"/>
    <mergeCell ref="A4:K4"/>
    <mergeCell ref="B5:I5"/>
    <mergeCell ref="A6:A9"/>
    <mergeCell ref="B6:B9"/>
    <mergeCell ref="C6:F9"/>
    <mergeCell ref="G6:G9"/>
    <mergeCell ref="H6:I6"/>
    <mergeCell ref="J6:K6"/>
    <mergeCell ref="H7:H9"/>
    <mergeCell ref="I7:I9"/>
    <mergeCell ref="J7:J9"/>
    <mergeCell ref="K7:K9"/>
  </mergeCells>
  <printOptions horizontalCentered="1"/>
  <pageMargins left="0" right="0" top="0.39374999999999999" bottom="0.39374999999999999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1"/>
  <sheetViews>
    <sheetView zoomScaleNormal="100" zoomScalePageLayoutView="60" workbookViewId="0">
      <selection sqref="A1:M1"/>
    </sheetView>
  </sheetViews>
  <sheetFormatPr defaultRowHeight="15"/>
  <cols>
    <col min="1" max="2" width="9.125" style="125"/>
    <col min="3" max="4" width="13.25" style="125"/>
    <col min="5" max="5" width="122.625" style="125"/>
    <col min="6" max="6" width="22.75" style="125"/>
    <col min="7" max="8" width="24" style="125"/>
    <col min="9" max="9" width="20.5" style="125"/>
    <col min="10" max="10" width="22.75" style="125"/>
    <col min="11" max="12" width="24" style="125"/>
    <col min="13" max="13" width="20.5" style="125"/>
    <col min="14" max="235" width="9.625" style="125"/>
    <col min="236" max="1020" width="9.5"/>
    <col min="1022" max="1025" width="9.5"/>
  </cols>
  <sheetData>
    <row r="1" spans="1:1024" ht="35.1" customHeight="1">
      <c r="A1" s="22" t="s">
        <v>516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024" ht="30" customHeight="1">
      <c r="A2" s="19" t="s">
        <v>319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024" ht="30" customHeight="1">
      <c r="A3" s="126"/>
      <c r="E3" s="44"/>
    </row>
    <row r="4" spans="1:1024" ht="35.1" customHeight="1">
      <c r="A4" s="20" t="s">
        <v>70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024" ht="35.1" customHeight="1">
      <c r="A5" s="17" t="s">
        <v>320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024" ht="30" customHeight="1">
      <c r="E6" s="127"/>
      <c r="F6" s="128"/>
      <c r="G6" s="127"/>
      <c r="I6" s="129"/>
      <c r="J6" s="128"/>
      <c r="K6" s="127"/>
      <c r="M6" s="47" t="s">
        <v>2</v>
      </c>
    </row>
    <row r="7" spans="1:1024" ht="21" customHeight="1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  <c r="M7" s="51" t="s">
        <v>17</v>
      </c>
    </row>
    <row r="8" spans="1:1024" s="130" customFormat="1" ht="60" customHeight="1">
      <c r="A8" s="9" t="s">
        <v>18</v>
      </c>
      <c r="B8" s="8" t="s">
        <v>19</v>
      </c>
      <c r="C8" s="8" t="s">
        <v>20</v>
      </c>
      <c r="D8" s="8" t="s">
        <v>21</v>
      </c>
      <c r="E8" s="7" t="s">
        <v>22</v>
      </c>
      <c r="F8" s="18" t="s">
        <v>23</v>
      </c>
      <c r="G8" s="18"/>
      <c r="H8" s="18"/>
      <c r="I8" s="18" t="s">
        <v>24</v>
      </c>
      <c r="J8" s="7" t="s">
        <v>25</v>
      </c>
      <c r="K8" s="7"/>
      <c r="L8" s="7"/>
      <c r="M8" s="18" t="s">
        <v>24</v>
      </c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30" customFormat="1" ht="60" customHeight="1">
      <c r="A9" s="9"/>
      <c r="B9" s="8"/>
      <c r="C9" s="8"/>
      <c r="D9" s="8"/>
      <c r="E9" s="7"/>
      <c r="F9" s="54" t="s">
        <v>26</v>
      </c>
      <c r="G9" s="54" t="s">
        <v>27</v>
      </c>
      <c r="H9" s="56" t="s">
        <v>28</v>
      </c>
      <c r="I9" s="18"/>
      <c r="J9" s="54" t="s">
        <v>26</v>
      </c>
      <c r="K9" s="54" t="s">
        <v>27</v>
      </c>
      <c r="L9" s="56" t="s">
        <v>28</v>
      </c>
      <c r="M9" s="18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42" customFormat="1" ht="50.1" customHeight="1">
      <c r="A10" s="131"/>
      <c r="B10" s="131"/>
      <c r="C10" s="131" t="s">
        <v>321</v>
      </c>
      <c r="D10" s="132"/>
      <c r="E10" s="133" t="s">
        <v>322</v>
      </c>
      <c r="F10" s="134">
        <v>0</v>
      </c>
      <c r="G10" s="134">
        <v>0</v>
      </c>
      <c r="H10" s="134">
        <v>0</v>
      </c>
      <c r="I10" s="134">
        <f t="shared" ref="I10:I21" si="0">SUM(F10:H10)</f>
        <v>0</v>
      </c>
      <c r="J10" s="134">
        <v>0</v>
      </c>
      <c r="K10" s="134">
        <v>0</v>
      </c>
      <c r="L10" s="134">
        <v>0</v>
      </c>
      <c r="M10" s="134">
        <f t="shared" ref="M10:M21" si="1">SUM(J10:L10)</f>
        <v>0</v>
      </c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42" customFormat="1" ht="50.1" customHeight="1">
      <c r="A11" s="131"/>
      <c r="B11" s="131"/>
      <c r="C11" s="131" t="s">
        <v>323</v>
      </c>
      <c r="D11" s="132"/>
      <c r="E11" s="133" t="s">
        <v>324</v>
      </c>
      <c r="F11" s="134">
        <v>0</v>
      </c>
      <c r="G11" s="134">
        <v>0</v>
      </c>
      <c r="H11" s="134">
        <v>0</v>
      </c>
      <c r="I11" s="134">
        <f t="shared" si="0"/>
        <v>0</v>
      </c>
      <c r="J11" s="134">
        <v>0</v>
      </c>
      <c r="K11" s="134">
        <v>0</v>
      </c>
      <c r="L11" s="134">
        <v>0</v>
      </c>
      <c r="M11" s="134">
        <f t="shared" si="1"/>
        <v>0</v>
      </c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42" customFormat="1" ht="50.1" customHeight="1">
      <c r="A12" s="131"/>
      <c r="B12" s="131"/>
      <c r="C12" s="131" t="s">
        <v>325</v>
      </c>
      <c r="D12" s="132"/>
      <c r="E12" s="133" t="s">
        <v>326</v>
      </c>
      <c r="F12" s="134">
        <f>SUM(F13:F18)</f>
        <v>2732873</v>
      </c>
      <c r="G12" s="134">
        <f>SUM(G13:G18)</f>
        <v>0</v>
      </c>
      <c r="H12" s="134">
        <f>SUM(H13:H18)</f>
        <v>0</v>
      </c>
      <c r="I12" s="134">
        <f t="shared" si="0"/>
        <v>2732873</v>
      </c>
      <c r="J12" s="134">
        <f>SUM(J13:J18)</f>
        <v>57833095</v>
      </c>
      <c r="K12" s="134">
        <f>SUM(K13:K18)</f>
        <v>0</v>
      </c>
      <c r="L12" s="134">
        <f>SUM(L13:L18)</f>
        <v>0</v>
      </c>
      <c r="M12" s="134">
        <f t="shared" si="1"/>
        <v>57833095</v>
      </c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42" customFormat="1" ht="50.1" customHeight="1">
      <c r="A13" s="131"/>
      <c r="B13" s="131"/>
      <c r="C13" s="131"/>
      <c r="D13" s="131" t="s">
        <v>327</v>
      </c>
      <c r="E13" s="133" t="s">
        <v>328</v>
      </c>
      <c r="F13" s="135">
        <v>2732873</v>
      </c>
      <c r="G13" s="135">
        <v>0</v>
      </c>
      <c r="H13" s="135">
        <v>0</v>
      </c>
      <c r="I13" s="135">
        <f t="shared" si="0"/>
        <v>2732873</v>
      </c>
      <c r="J13" s="135">
        <v>2732873</v>
      </c>
      <c r="K13" s="135">
        <v>0</v>
      </c>
      <c r="L13" s="135">
        <v>0</v>
      </c>
      <c r="M13" s="135">
        <f t="shared" si="1"/>
        <v>2732873</v>
      </c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42" customFormat="1" ht="50.1" customHeight="1">
      <c r="A14" s="131"/>
      <c r="B14" s="131"/>
      <c r="C14" s="131"/>
      <c r="D14" s="131" t="s">
        <v>329</v>
      </c>
      <c r="E14" s="132" t="s">
        <v>330</v>
      </c>
      <c r="F14" s="135">
        <v>0</v>
      </c>
      <c r="G14" s="135">
        <v>0</v>
      </c>
      <c r="H14" s="135">
        <v>0</v>
      </c>
      <c r="I14" s="135">
        <f t="shared" si="0"/>
        <v>0</v>
      </c>
      <c r="J14" s="135">
        <v>55100222</v>
      </c>
      <c r="K14" s="135">
        <v>0</v>
      </c>
      <c r="L14" s="135">
        <v>0</v>
      </c>
      <c r="M14" s="135">
        <f t="shared" si="1"/>
        <v>55100222</v>
      </c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42" customFormat="1" ht="50.1" customHeight="1">
      <c r="A15" s="131"/>
      <c r="B15" s="131"/>
      <c r="C15" s="131"/>
      <c r="D15" s="131" t="s">
        <v>331</v>
      </c>
      <c r="E15" s="136" t="s">
        <v>332</v>
      </c>
      <c r="F15" s="135">
        <v>0</v>
      </c>
      <c r="G15" s="135">
        <v>0</v>
      </c>
      <c r="H15" s="135">
        <v>0</v>
      </c>
      <c r="I15" s="135">
        <f t="shared" si="0"/>
        <v>0</v>
      </c>
      <c r="J15" s="135">
        <v>0</v>
      </c>
      <c r="K15" s="135">
        <v>0</v>
      </c>
      <c r="L15" s="135">
        <v>0</v>
      </c>
      <c r="M15" s="135">
        <f t="shared" si="1"/>
        <v>0</v>
      </c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42" customFormat="1" ht="50.1" customHeight="1">
      <c r="A16" s="131"/>
      <c r="B16" s="131"/>
      <c r="C16" s="131"/>
      <c r="D16" s="131" t="s">
        <v>333</v>
      </c>
      <c r="E16" s="133" t="s">
        <v>334</v>
      </c>
      <c r="F16" s="135">
        <v>0</v>
      </c>
      <c r="G16" s="135">
        <v>0</v>
      </c>
      <c r="H16" s="135">
        <v>0</v>
      </c>
      <c r="I16" s="135">
        <f t="shared" si="0"/>
        <v>0</v>
      </c>
      <c r="J16" s="135">
        <v>0</v>
      </c>
      <c r="K16" s="135">
        <v>0</v>
      </c>
      <c r="L16" s="135">
        <v>0</v>
      </c>
      <c r="M16" s="135">
        <f t="shared" si="1"/>
        <v>0</v>
      </c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42" customFormat="1" ht="50.1" customHeight="1">
      <c r="A17" s="131"/>
      <c r="B17" s="131"/>
      <c r="C17" s="131"/>
      <c r="D17" s="131" t="s">
        <v>335</v>
      </c>
      <c r="E17" s="133" t="s">
        <v>336</v>
      </c>
      <c r="F17" s="135">
        <v>0</v>
      </c>
      <c r="G17" s="135">
        <v>0</v>
      </c>
      <c r="H17" s="135">
        <v>0</v>
      </c>
      <c r="I17" s="135">
        <f t="shared" si="0"/>
        <v>0</v>
      </c>
      <c r="J17" s="135">
        <v>0</v>
      </c>
      <c r="K17" s="135">
        <v>0</v>
      </c>
      <c r="L17" s="135">
        <v>0</v>
      </c>
      <c r="M17" s="135">
        <f t="shared" si="1"/>
        <v>0</v>
      </c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42" customFormat="1" ht="50.1" customHeight="1">
      <c r="A18" s="131"/>
      <c r="B18" s="131"/>
      <c r="C18" s="131"/>
      <c r="D18" s="131" t="s">
        <v>337</v>
      </c>
      <c r="E18" s="137" t="s">
        <v>338</v>
      </c>
      <c r="F18" s="135">
        <v>0</v>
      </c>
      <c r="G18" s="135">
        <v>0</v>
      </c>
      <c r="H18" s="135">
        <v>0</v>
      </c>
      <c r="I18" s="135">
        <f t="shared" si="0"/>
        <v>0</v>
      </c>
      <c r="J18" s="135">
        <v>0</v>
      </c>
      <c r="K18" s="135">
        <v>0</v>
      </c>
      <c r="L18" s="135">
        <v>0</v>
      </c>
      <c r="M18" s="135">
        <f t="shared" si="1"/>
        <v>0</v>
      </c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42" customFormat="1" ht="50.1" customHeight="1">
      <c r="A19" s="131"/>
      <c r="B19" s="131"/>
      <c r="C19" s="131" t="s">
        <v>339</v>
      </c>
      <c r="D19" s="131"/>
      <c r="E19" s="133" t="s">
        <v>340</v>
      </c>
      <c r="F19" s="134">
        <v>0</v>
      </c>
      <c r="G19" s="134">
        <v>0</v>
      </c>
      <c r="H19" s="134">
        <v>0</v>
      </c>
      <c r="I19" s="134">
        <f t="shared" si="0"/>
        <v>0</v>
      </c>
      <c r="J19" s="134">
        <v>0</v>
      </c>
      <c r="K19" s="134">
        <v>0</v>
      </c>
      <c r="L19" s="134">
        <v>0</v>
      </c>
      <c r="M19" s="134">
        <f t="shared" si="1"/>
        <v>0</v>
      </c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42" customFormat="1" ht="50.1" customHeight="1">
      <c r="A20" s="131"/>
      <c r="B20" s="131"/>
      <c r="C20" s="131" t="s">
        <v>341</v>
      </c>
      <c r="D20" s="131"/>
      <c r="E20" s="133" t="s">
        <v>342</v>
      </c>
      <c r="F20" s="134">
        <v>0</v>
      </c>
      <c r="G20" s="134">
        <v>0</v>
      </c>
      <c r="H20" s="134">
        <v>0</v>
      </c>
      <c r="I20" s="134">
        <f t="shared" si="0"/>
        <v>0</v>
      </c>
      <c r="J20" s="134">
        <v>0</v>
      </c>
      <c r="K20" s="134">
        <v>0</v>
      </c>
      <c r="L20" s="134">
        <v>0</v>
      </c>
      <c r="M20" s="134">
        <f t="shared" si="1"/>
        <v>0</v>
      </c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60" customHeight="1">
      <c r="A21" s="16" t="s">
        <v>343</v>
      </c>
      <c r="B21" s="16"/>
      <c r="C21" s="16"/>
      <c r="D21" s="16"/>
      <c r="E21" s="16"/>
      <c r="F21" s="139">
        <f>SUM(F10+F11+F12+F19+F20)</f>
        <v>2732873</v>
      </c>
      <c r="G21" s="139">
        <f>SUM(G10+G11+G12+G19+G20)</f>
        <v>0</v>
      </c>
      <c r="H21" s="139">
        <f>SUM(H10+H11+H12+H19+H20)</f>
        <v>0</v>
      </c>
      <c r="I21" s="139">
        <f t="shared" si="0"/>
        <v>2732873</v>
      </c>
      <c r="J21" s="139">
        <f>SUM(J10+J11+J12+J19+J20)</f>
        <v>57833095</v>
      </c>
      <c r="K21" s="139">
        <f>SUM(K10+K11+K12+K19+K20)</f>
        <v>0</v>
      </c>
      <c r="L21" s="139">
        <f>SUM(L10+L11+L12+L19+L20)</f>
        <v>0</v>
      </c>
      <c r="M21" s="139">
        <f t="shared" si="1"/>
        <v>57833095</v>
      </c>
    </row>
  </sheetData>
  <mergeCells count="14">
    <mergeCell ref="A21:E21"/>
    <mergeCell ref="A1:M1"/>
    <mergeCell ref="A2:M2"/>
    <mergeCell ref="A4:M4"/>
    <mergeCell ref="A5:M5"/>
    <mergeCell ref="A8:A9"/>
    <mergeCell ref="B8:B9"/>
    <mergeCell ref="C8:C9"/>
    <mergeCell ref="D8:D9"/>
    <mergeCell ref="E8:E9"/>
    <mergeCell ref="F8:H8"/>
    <mergeCell ref="I8:I9"/>
    <mergeCell ref="J8:L8"/>
    <mergeCell ref="M8:M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4"/>
  <sheetViews>
    <sheetView zoomScaleNormal="100" zoomScalePageLayoutView="60" workbookViewId="0">
      <selection sqref="A1:L1"/>
    </sheetView>
  </sheetViews>
  <sheetFormatPr defaultRowHeight="15"/>
  <cols>
    <col min="1" max="2" width="9.125" style="80"/>
    <col min="3" max="3" width="13.25" style="80"/>
    <col min="4" max="4" width="107" style="42"/>
    <col min="5" max="7" width="26.75" style="140"/>
    <col min="8" max="8" width="22.25" style="140"/>
    <col min="9" max="11" width="26.75" style="140"/>
    <col min="12" max="12" width="22.25" style="140"/>
    <col min="13" max="232" width="9.625" style="42"/>
    <col min="233" max="1020" width="9.5"/>
    <col min="1022" max="1025" width="9.5"/>
  </cols>
  <sheetData>
    <row r="1" spans="1:1024" ht="35.1" customHeight="1">
      <c r="A1" s="15" t="s">
        <v>517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024" ht="30" customHeight="1">
      <c r="A2" s="187" t="s">
        <v>344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024" ht="30" customHeight="1">
      <c r="A3" s="143"/>
      <c r="D3" s="141"/>
      <c r="E3" s="141"/>
      <c r="F3" s="141"/>
      <c r="G3" s="141"/>
      <c r="H3" s="141"/>
      <c r="I3" s="141"/>
      <c r="J3" s="141"/>
      <c r="K3" s="141"/>
      <c r="L3" s="141"/>
    </row>
    <row r="4" spans="1:1024" ht="35.1" customHeight="1">
      <c r="A4" s="188" t="s">
        <v>345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1:1024" ht="35.1" customHeight="1">
      <c r="A5" s="189" t="s">
        <v>346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024" s="144" customFormat="1" ht="30" customHeight="1">
      <c r="E6" s="142"/>
      <c r="G6" s="140"/>
      <c r="H6" s="145"/>
      <c r="I6" s="142"/>
      <c r="K6" s="140"/>
      <c r="L6" s="47" t="s">
        <v>2</v>
      </c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39" customFormat="1" ht="21" customHeight="1">
      <c r="A7" s="48" t="s">
        <v>5</v>
      </c>
      <c r="B7" s="48" t="s">
        <v>6</v>
      </c>
      <c r="C7" s="48" t="s">
        <v>7</v>
      </c>
      <c r="D7" s="146" t="s">
        <v>347</v>
      </c>
      <c r="E7" s="147" t="s">
        <v>9</v>
      </c>
      <c r="F7" s="147" t="s">
        <v>10</v>
      </c>
      <c r="G7" s="147" t="s">
        <v>11</v>
      </c>
      <c r="H7" s="147" t="s">
        <v>12</v>
      </c>
      <c r="I7" s="147" t="s">
        <v>13</v>
      </c>
      <c r="J7" s="147" t="s">
        <v>14</v>
      </c>
      <c r="K7" s="147" t="s">
        <v>15</v>
      </c>
      <c r="L7" s="147" t="s">
        <v>16</v>
      </c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55" customFormat="1" ht="60" customHeight="1">
      <c r="A8" s="9" t="s">
        <v>18</v>
      </c>
      <c r="B8" s="9" t="s">
        <v>19</v>
      </c>
      <c r="C8" s="9" t="s">
        <v>20</v>
      </c>
      <c r="D8" s="7" t="s">
        <v>22</v>
      </c>
      <c r="E8" s="190" t="s">
        <v>348</v>
      </c>
      <c r="F8" s="190"/>
      <c r="G8" s="190"/>
      <c r="H8" s="190" t="s">
        <v>24</v>
      </c>
      <c r="I8" s="7" t="s">
        <v>25</v>
      </c>
      <c r="J8" s="7"/>
      <c r="K8" s="7"/>
      <c r="L8" s="190" t="s">
        <v>24</v>
      </c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55" customFormat="1" ht="60" customHeight="1">
      <c r="A9" s="9"/>
      <c r="B9" s="9"/>
      <c r="C9" s="9"/>
      <c r="D9" s="7"/>
      <c r="E9" s="54" t="s">
        <v>26</v>
      </c>
      <c r="F9" s="54" t="s">
        <v>27</v>
      </c>
      <c r="G9" s="56" t="s">
        <v>28</v>
      </c>
      <c r="H9" s="190"/>
      <c r="I9" s="54" t="s">
        <v>26</v>
      </c>
      <c r="J9" s="54" t="s">
        <v>27</v>
      </c>
      <c r="K9" s="56" t="s">
        <v>28</v>
      </c>
      <c r="L9" s="190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50.1" customHeight="1">
      <c r="A10" s="148"/>
      <c r="B10" s="148"/>
      <c r="C10" s="131" t="s">
        <v>349</v>
      </c>
      <c r="D10" s="148" t="s">
        <v>350</v>
      </c>
      <c r="E10" s="135">
        <v>2700000000</v>
      </c>
      <c r="F10" s="135">
        <v>0</v>
      </c>
      <c r="G10" s="135">
        <v>0</v>
      </c>
      <c r="H10" s="134">
        <f>SUM(E10:G10)</f>
        <v>2700000000</v>
      </c>
      <c r="I10" s="135">
        <v>2700000000</v>
      </c>
      <c r="J10" s="135">
        <v>0</v>
      </c>
      <c r="K10" s="135">
        <v>0</v>
      </c>
      <c r="L10" s="134">
        <f>SUM(I10:K10)</f>
        <v>2700000000</v>
      </c>
    </row>
    <row r="11" spans="1:1024" ht="50.1" customHeight="1">
      <c r="A11" s="148"/>
      <c r="B11" s="148"/>
      <c r="C11" s="131" t="s">
        <v>351</v>
      </c>
      <c r="D11" s="148" t="s">
        <v>352</v>
      </c>
      <c r="E11" s="135">
        <v>0</v>
      </c>
      <c r="F11" s="135">
        <v>0</v>
      </c>
      <c r="G11" s="135">
        <v>0</v>
      </c>
      <c r="H11" s="134">
        <f>SUM(E11:G11)</f>
        <v>0</v>
      </c>
      <c r="I11" s="135">
        <v>0</v>
      </c>
      <c r="J11" s="135">
        <v>0</v>
      </c>
      <c r="K11" s="135">
        <v>0</v>
      </c>
      <c r="L11" s="134">
        <f>SUM(I11:K11)</f>
        <v>0</v>
      </c>
    </row>
    <row r="12" spans="1:1024" ht="50.1" customHeight="1">
      <c r="A12" s="148"/>
      <c r="B12" s="148"/>
      <c r="C12" s="131" t="s">
        <v>353</v>
      </c>
      <c r="D12" s="148" t="s">
        <v>354</v>
      </c>
      <c r="E12" s="135">
        <v>11700000000</v>
      </c>
      <c r="F12" s="135">
        <v>0</v>
      </c>
      <c r="G12" s="135">
        <v>0</v>
      </c>
      <c r="H12" s="134">
        <f>SUM(E12:G12)</f>
        <v>11700000000</v>
      </c>
      <c r="I12" s="135">
        <v>11700000000</v>
      </c>
      <c r="J12" s="135">
        <v>0</v>
      </c>
      <c r="K12" s="135">
        <v>0</v>
      </c>
      <c r="L12" s="134">
        <f>SUM(I12:K12)</f>
        <v>11700000000</v>
      </c>
    </row>
    <row r="13" spans="1:1024" ht="50.1" customHeight="1">
      <c r="A13" s="148"/>
      <c r="B13" s="148"/>
      <c r="C13" s="131" t="s">
        <v>355</v>
      </c>
      <c r="D13" s="148" t="s">
        <v>356</v>
      </c>
      <c r="E13" s="135">
        <v>120000000</v>
      </c>
      <c r="F13" s="135">
        <v>0</v>
      </c>
      <c r="G13" s="135">
        <v>0</v>
      </c>
      <c r="H13" s="134">
        <f>SUM(E13:G13)</f>
        <v>120000000</v>
      </c>
      <c r="I13" s="135">
        <v>120000000</v>
      </c>
      <c r="J13" s="135">
        <v>0</v>
      </c>
      <c r="K13" s="135">
        <v>0</v>
      </c>
      <c r="L13" s="134">
        <f>SUM(I13:K13)</f>
        <v>120000000</v>
      </c>
    </row>
    <row r="14" spans="1:1024" s="80" customFormat="1" ht="60" customHeight="1">
      <c r="A14" s="149"/>
      <c r="B14" s="149"/>
      <c r="C14" s="149"/>
      <c r="D14" s="150" t="s">
        <v>357</v>
      </c>
      <c r="E14" s="139">
        <f>SUM(E10:E13)</f>
        <v>14520000000</v>
      </c>
      <c r="F14" s="139">
        <f>SUM(F10:F13)</f>
        <v>0</v>
      </c>
      <c r="G14" s="139">
        <f>SUM(G10:G13)</f>
        <v>0</v>
      </c>
      <c r="H14" s="139">
        <f>SUM(E14:G14)</f>
        <v>14520000000</v>
      </c>
      <c r="I14" s="139">
        <f>SUM(I10:I13)</f>
        <v>14520000000</v>
      </c>
      <c r="J14" s="139">
        <f>SUM(J10:J13)</f>
        <v>0</v>
      </c>
      <c r="K14" s="139">
        <f>SUM(K10:K13)</f>
        <v>0</v>
      </c>
      <c r="L14" s="139">
        <f>SUM(I14:K14)</f>
        <v>14520000000</v>
      </c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</sheetData>
  <mergeCells count="12">
    <mergeCell ref="A1:L1"/>
    <mergeCell ref="A2:L2"/>
    <mergeCell ref="A4:L4"/>
    <mergeCell ref="A5:L5"/>
    <mergeCell ref="A8:A9"/>
    <mergeCell ref="B8:B9"/>
    <mergeCell ref="C8:C9"/>
    <mergeCell ref="D8:D9"/>
    <mergeCell ref="E8:G8"/>
    <mergeCell ref="H8:H9"/>
    <mergeCell ref="I8:K8"/>
    <mergeCell ref="L8:L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zoomScaleNormal="100" zoomScalePageLayoutView="60" workbookViewId="0">
      <selection sqref="A1:L1"/>
    </sheetView>
  </sheetViews>
  <sheetFormatPr defaultRowHeight="15"/>
  <cols>
    <col min="1" max="3" width="9.125" style="125"/>
    <col min="4" max="4" width="105.75" style="125"/>
    <col min="5" max="7" width="24.75" style="125"/>
    <col min="8" max="8" width="18.75" style="125"/>
    <col min="9" max="11" width="24.75" style="125"/>
    <col min="12" max="12" width="18.75" style="125"/>
    <col min="13" max="234" width="9.625" style="125"/>
    <col min="235" max="1020" width="9.5"/>
    <col min="1022" max="1025" width="9.5"/>
  </cols>
  <sheetData>
    <row r="1" spans="1:1024" ht="35.1" customHeight="1">
      <c r="A1" s="22" t="s">
        <v>518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4" ht="30" customHeight="1">
      <c r="A2" s="19" t="s">
        <v>358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024" ht="30" customHeight="1">
      <c r="A3" s="151"/>
      <c r="B3" s="151"/>
      <c r="D3" s="44"/>
    </row>
    <row r="4" spans="1:1024" ht="35.1" customHeight="1">
      <c r="A4" s="191" t="s">
        <v>86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024" ht="35.1" customHeight="1">
      <c r="A5" s="17" t="s">
        <v>359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024" ht="30" customHeight="1">
      <c r="A6" s="152"/>
      <c r="B6" s="152"/>
      <c r="C6" s="152"/>
      <c r="D6" s="153"/>
      <c r="E6" s="154"/>
      <c r="F6" s="153"/>
      <c r="H6" s="129"/>
      <c r="I6" s="154"/>
      <c r="J6" s="153"/>
      <c r="L6" s="47" t="s">
        <v>2</v>
      </c>
    </row>
    <row r="7" spans="1:1024" ht="21" customHeight="1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</row>
    <row r="8" spans="1:1024" s="130" customFormat="1" ht="60" customHeight="1">
      <c r="A8" s="9" t="s">
        <v>18</v>
      </c>
      <c r="B8" s="8" t="s">
        <v>19</v>
      </c>
      <c r="C8" s="8" t="s">
        <v>20</v>
      </c>
      <c r="D8" s="192" t="s">
        <v>360</v>
      </c>
      <c r="E8" s="18" t="s">
        <v>23</v>
      </c>
      <c r="F8" s="18"/>
      <c r="G8" s="18"/>
      <c r="H8" s="18" t="s">
        <v>24</v>
      </c>
      <c r="I8" s="7" t="s">
        <v>25</v>
      </c>
      <c r="J8" s="7"/>
      <c r="K8" s="7"/>
      <c r="L8" s="18" t="s">
        <v>24</v>
      </c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30" customFormat="1" ht="60" customHeight="1">
      <c r="A9" s="9"/>
      <c r="B9" s="8"/>
      <c r="C9" s="8"/>
      <c r="D9" s="192"/>
      <c r="E9" s="54" t="s">
        <v>26</v>
      </c>
      <c r="F9" s="54" t="s">
        <v>27</v>
      </c>
      <c r="G9" s="56" t="s">
        <v>28</v>
      </c>
      <c r="H9" s="18"/>
      <c r="I9" s="54" t="s">
        <v>26</v>
      </c>
      <c r="J9" s="54" t="s">
        <v>27</v>
      </c>
      <c r="K9" s="56" t="s">
        <v>28</v>
      </c>
      <c r="L9" s="18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42" customFormat="1" ht="50.1" customHeight="1">
      <c r="A10" s="131"/>
      <c r="B10" s="155"/>
      <c r="C10" s="156" t="s">
        <v>361</v>
      </c>
      <c r="D10" s="157" t="s">
        <v>362</v>
      </c>
      <c r="E10" s="134">
        <v>0</v>
      </c>
      <c r="F10" s="134">
        <v>0</v>
      </c>
      <c r="G10" s="134">
        <v>0</v>
      </c>
      <c r="H10" s="134">
        <f t="shared" ref="H10:H17" si="0">SUM(E10:G10)</f>
        <v>0</v>
      </c>
      <c r="I10" s="134">
        <v>0</v>
      </c>
      <c r="J10" s="134">
        <v>0</v>
      </c>
      <c r="K10" s="134">
        <v>315343</v>
      </c>
      <c r="L10" s="134">
        <f t="shared" ref="L10:L17" si="1">SUM(I10:K10)</f>
        <v>315343</v>
      </c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42" customFormat="1" ht="50.1" customHeight="1">
      <c r="A11" s="131"/>
      <c r="B11" s="155"/>
      <c r="C11" s="156" t="s">
        <v>363</v>
      </c>
      <c r="D11" s="157" t="s">
        <v>364</v>
      </c>
      <c r="E11" s="134">
        <v>0</v>
      </c>
      <c r="F11" s="134">
        <v>0</v>
      </c>
      <c r="G11" s="134">
        <v>0</v>
      </c>
      <c r="H11" s="134">
        <f t="shared" si="0"/>
        <v>0</v>
      </c>
      <c r="I11" s="134">
        <v>0</v>
      </c>
      <c r="J11" s="134">
        <v>0</v>
      </c>
      <c r="K11" s="134">
        <v>0</v>
      </c>
      <c r="L11" s="134">
        <f t="shared" si="1"/>
        <v>0</v>
      </c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42" customFormat="1" ht="50.1" customHeight="1">
      <c r="A12" s="131"/>
      <c r="B12" s="155"/>
      <c r="C12" s="156" t="s">
        <v>365</v>
      </c>
      <c r="D12" s="158" t="s">
        <v>366</v>
      </c>
      <c r="E12" s="134">
        <v>0</v>
      </c>
      <c r="F12" s="134">
        <v>0</v>
      </c>
      <c r="G12" s="134">
        <v>0</v>
      </c>
      <c r="H12" s="134">
        <f t="shared" si="0"/>
        <v>0</v>
      </c>
      <c r="I12" s="134">
        <v>0</v>
      </c>
      <c r="J12" s="134">
        <v>0</v>
      </c>
      <c r="K12" s="134">
        <v>0</v>
      </c>
      <c r="L12" s="134">
        <f t="shared" si="1"/>
        <v>0</v>
      </c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42" customFormat="1" ht="50.1" customHeight="1">
      <c r="A13" s="131"/>
      <c r="B13" s="155"/>
      <c r="C13" s="156" t="s">
        <v>367</v>
      </c>
      <c r="D13" s="158" t="s">
        <v>368</v>
      </c>
      <c r="E13" s="134">
        <v>0</v>
      </c>
      <c r="F13" s="134">
        <v>0</v>
      </c>
      <c r="G13" s="134">
        <v>10000000</v>
      </c>
      <c r="H13" s="134">
        <f t="shared" si="0"/>
        <v>10000000</v>
      </c>
      <c r="I13" s="134">
        <v>0</v>
      </c>
      <c r="J13" s="134">
        <v>0</v>
      </c>
      <c r="K13" s="134">
        <v>10000000</v>
      </c>
      <c r="L13" s="134">
        <f t="shared" si="1"/>
        <v>10000000</v>
      </c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42" customFormat="1" ht="50.1" customHeight="1">
      <c r="A14" s="131"/>
      <c r="B14" s="155"/>
      <c r="C14" s="156" t="s">
        <v>369</v>
      </c>
      <c r="D14" s="158" t="s">
        <v>370</v>
      </c>
      <c r="E14" s="134">
        <v>0</v>
      </c>
      <c r="F14" s="134">
        <v>0</v>
      </c>
      <c r="G14" s="134">
        <v>0</v>
      </c>
      <c r="H14" s="134">
        <f t="shared" si="0"/>
        <v>0</v>
      </c>
      <c r="I14" s="134">
        <v>69950701</v>
      </c>
      <c r="J14" s="134">
        <v>0</v>
      </c>
      <c r="K14" s="134">
        <v>0</v>
      </c>
      <c r="L14" s="134">
        <f t="shared" si="1"/>
        <v>69950701</v>
      </c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42" customFormat="1" ht="50.1" customHeight="1">
      <c r="A15" s="131"/>
      <c r="B15" s="155"/>
      <c r="C15" s="156" t="s">
        <v>371</v>
      </c>
      <c r="D15" s="158" t="s">
        <v>372</v>
      </c>
      <c r="E15" s="134">
        <v>16500000</v>
      </c>
      <c r="F15" s="134">
        <v>0</v>
      </c>
      <c r="G15" s="134">
        <v>0</v>
      </c>
      <c r="H15" s="134">
        <f t="shared" si="0"/>
        <v>16500000</v>
      </c>
      <c r="I15" s="134">
        <v>16500000</v>
      </c>
      <c r="J15" s="134">
        <v>0</v>
      </c>
      <c r="K15" s="134">
        <v>0</v>
      </c>
      <c r="L15" s="134">
        <f t="shared" si="1"/>
        <v>16500000</v>
      </c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42" customFormat="1" ht="50.1" customHeight="1">
      <c r="A16" s="131"/>
      <c r="B16" s="155"/>
      <c r="C16" s="156" t="s">
        <v>373</v>
      </c>
      <c r="D16" s="159" t="s">
        <v>374</v>
      </c>
      <c r="E16" s="77">
        <v>0</v>
      </c>
      <c r="F16" s="160">
        <v>0</v>
      </c>
      <c r="G16" s="77">
        <v>0</v>
      </c>
      <c r="H16" s="134">
        <f t="shared" si="0"/>
        <v>0</v>
      </c>
      <c r="I16" s="77">
        <v>0</v>
      </c>
      <c r="J16" s="160">
        <v>0</v>
      </c>
      <c r="K16" s="77">
        <v>0</v>
      </c>
      <c r="L16" s="134">
        <f t="shared" si="1"/>
        <v>0</v>
      </c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2" ht="60" customHeight="1">
      <c r="A17" s="193" t="s">
        <v>375</v>
      </c>
      <c r="B17" s="193"/>
      <c r="C17" s="193"/>
      <c r="D17" s="193"/>
      <c r="E17" s="139">
        <f>SUM(E10:E16)</f>
        <v>16500000</v>
      </c>
      <c r="F17" s="139">
        <f>SUM(F10:F16)</f>
        <v>0</v>
      </c>
      <c r="G17" s="139">
        <f>SUM(G10:G16)</f>
        <v>10000000</v>
      </c>
      <c r="H17" s="139">
        <f t="shared" si="0"/>
        <v>26500000</v>
      </c>
      <c r="I17" s="139">
        <f>SUM(I10:I16)</f>
        <v>86450701</v>
      </c>
      <c r="J17" s="139">
        <f>SUM(J10:J16)</f>
        <v>0</v>
      </c>
      <c r="K17" s="139">
        <f>SUM(K10:K16)</f>
        <v>10315343</v>
      </c>
      <c r="L17" s="139">
        <f t="shared" si="1"/>
        <v>96766044</v>
      </c>
    </row>
  </sheetData>
  <mergeCells count="13">
    <mergeCell ref="A17:D17"/>
    <mergeCell ref="A1:L1"/>
    <mergeCell ref="A2:L2"/>
    <mergeCell ref="A4:L4"/>
    <mergeCell ref="A5:L5"/>
    <mergeCell ref="A8:A9"/>
    <mergeCell ref="B8:B9"/>
    <mergeCell ref="C8:C9"/>
    <mergeCell ref="D8:D9"/>
    <mergeCell ref="E8:G8"/>
    <mergeCell ref="H8:H9"/>
    <mergeCell ref="I8:K8"/>
    <mergeCell ref="L8:L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zoomScaleNormal="100" zoomScalePageLayoutView="60" workbookViewId="0">
      <selection sqref="A1:L1"/>
    </sheetView>
  </sheetViews>
  <sheetFormatPr defaultRowHeight="15"/>
  <cols>
    <col min="1" max="2" width="9.125" style="125"/>
    <col min="3" max="3" width="13.25" style="125"/>
    <col min="4" max="4" width="98.125" style="125"/>
    <col min="5" max="5" width="22.875" style="125"/>
    <col min="6" max="7" width="24.75" style="125"/>
    <col min="8" max="8" width="29.75" style="125"/>
    <col min="9" max="9" width="22.875" style="125"/>
    <col min="10" max="11" width="24.75" style="125"/>
    <col min="12" max="12" width="29.75" style="125"/>
    <col min="13" max="234" width="9.625" style="161"/>
    <col min="235" max="1020" width="9.5"/>
    <col min="1022" max="1025" width="9.5"/>
  </cols>
  <sheetData>
    <row r="1" spans="1:1024" ht="35.1" customHeight="1">
      <c r="A1" s="22" t="s">
        <v>519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4" ht="35.1" customHeight="1">
      <c r="A2" s="19" t="s">
        <v>376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024" ht="35.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024" ht="35.1" customHeight="1">
      <c r="A4" s="194" t="s">
        <v>377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024" ht="35.1" customHeight="1">
      <c r="A5" s="17" t="s">
        <v>378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024" s="162" customFormat="1" ht="35.1" customHeight="1">
      <c r="A6" s="125"/>
      <c r="B6" s="125"/>
      <c r="C6" s="125"/>
      <c r="D6" s="126"/>
      <c r="E6" s="128"/>
      <c r="F6" s="125"/>
      <c r="G6" s="125"/>
      <c r="H6" s="129"/>
      <c r="I6" s="128"/>
      <c r="J6" s="125"/>
      <c r="K6" s="125"/>
      <c r="L6" s="47" t="s">
        <v>2</v>
      </c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1" customHeight="1">
      <c r="A7" s="51" t="s">
        <v>5</v>
      </c>
      <c r="B7" s="51" t="s">
        <v>6</v>
      </c>
      <c r="C7" s="51" t="s">
        <v>7</v>
      </c>
      <c r="D7" s="163" t="s">
        <v>379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</row>
    <row r="8" spans="1:1024" ht="60" customHeight="1">
      <c r="A8" s="9" t="s">
        <v>18</v>
      </c>
      <c r="B8" s="8" t="s">
        <v>19</v>
      </c>
      <c r="C8" s="8" t="s">
        <v>20</v>
      </c>
      <c r="D8" s="7" t="s">
        <v>22</v>
      </c>
      <c r="E8" s="18" t="s">
        <v>23</v>
      </c>
      <c r="F8" s="18"/>
      <c r="G8" s="18"/>
      <c r="H8" s="18" t="s">
        <v>24</v>
      </c>
      <c r="I8" s="7" t="s">
        <v>25</v>
      </c>
      <c r="J8" s="7"/>
      <c r="K8" s="7"/>
      <c r="L8" s="18" t="s">
        <v>24</v>
      </c>
    </row>
    <row r="9" spans="1:1024" ht="60" customHeight="1">
      <c r="A9" s="9"/>
      <c r="B9" s="8"/>
      <c r="C9" s="8"/>
      <c r="D9" s="7"/>
      <c r="E9" s="54" t="s">
        <v>26</v>
      </c>
      <c r="F9" s="54" t="s">
        <v>27</v>
      </c>
      <c r="G9" s="56" t="s">
        <v>28</v>
      </c>
      <c r="H9" s="18"/>
      <c r="I9" s="54" t="s">
        <v>26</v>
      </c>
      <c r="J9" s="54" t="s">
        <v>27</v>
      </c>
      <c r="K9" s="56" t="s">
        <v>28</v>
      </c>
      <c r="L9" s="18"/>
    </row>
    <row r="10" spans="1:1024" s="166" customFormat="1" ht="41.45" customHeight="1">
      <c r="A10" s="164"/>
      <c r="B10" s="51" t="s">
        <v>380</v>
      </c>
      <c r="C10" s="51"/>
      <c r="D10" s="77" t="s">
        <v>381</v>
      </c>
      <c r="E10" s="165">
        <f>SUM(E11:E15)</f>
        <v>76449000</v>
      </c>
      <c r="F10" s="165">
        <f>SUM(F11:F15)</f>
        <v>0</v>
      </c>
      <c r="G10" s="165">
        <f>SUM(G11:G15)</f>
        <v>0</v>
      </c>
      <c r="H10" s="134">
        <f t="shared" ref="H10:H39" si="0">SUM(E10:G10)</f>
        <v>76449000</v>
      </c>
      <c r="I10" s="165">
        <f>SUM(I11:I15)</f>
        <v>81397421</v>
      </c>
      <c r="J10" s="165">
        <f>SUM(J11:J15)</f>
        <v>0</v>
      </c>
      <c r="K10" s="165">
        <f>SUM(K11:K15)</f>
        <v>0</v>
      </c>
      <c r="L10" s="134">
        <f t="shared" ref="L10:L39" si="1">SUM(I10:K10)</f>
        <v>81397421</v>
      </c>
      <c r="IA10" s="68"/>
      <c r="IB10" s="68"/>
      <c r="IC10" s="68"/>
      <c r="ID10" s="68"/>
      <c r="IE10" s="68"/>
      <c r="IF10" s="68"/>
      <c r="IG10" s="68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69" customFormat="1" ht="41.45" customHeight="1">
      <c r="A11" s="164"/>
      <c r="B11" s="74"/>
      <c r="C11" s="74" t="s">
        <v>382</v>
      </c>
      <c r="D11" s="148" t="s">
        <v>383</v>
      </c>
      <c r="E11" s="167">
        <v>0</v>
      </c>
      <c r="F11" s="167">
        <v>0</v>
      </c>
      <c r="G11" s="168">
        <v>0</v>
      </c>
      <c r="H11" s="135">
        <f t="shared" si="0"/>
        <v>0</v>
      </c>
      <c r="I11" s="167">
        <v>0</v>
      </c>
      <c r="J11" s="167">
        <v>0</v>
      </c>
      <c r="K11" s="168">
        <v>0</v>
      </c>
      <c r="L11" s="135">
        <f t="shared" si="1"/>
        <v>0</v>
      </c>
      <c r="IA11" s="90"/>
      <c r="IB11" s="90"/>
      <c r="IC11" s="90"/>
      <c r="ID11" s="90"/>
      <c r="IE11" s="90"/>
      <c r="IF11" s="90"/>
      <c r="IG11" s="90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69" customFormat="1" ht="41.45" customHeight="1">
      <c r="A12" s="164"/>
      <c r="B12" s="74"/>
      <c r="C12" s="74" t="s">
        <v>384</v>
      </c>
      <c r="D12" s="148" t="s">
        <v>385</v>
      </c>
      <c r="E12" s="167">
        <v>7087000</v>
      </c>
      <c r="F12" s="167">
        <v>0</v>
      </c>
      <c r="G12" s="168">
        <v>0</v>
      </c>
      <c r="H12" s="135">
        <f t="shared" si="0"/>
        <v>7087000</v>
      </c>
      <c r="I12" s="167">
        <v>7087000</v>
      </c>
      <c r="J12" s="167">
        <v>0</v>
      </c>
      <c r="K12" s="168">
        <v>0</v>
      </c>
      <c r="L12" s="135">
        <f t="shared" si="1"/>
        <v>7087000</v>
      </c>
      <c r="IA12" s="90"/>
      <c r="IB12" s="90"/>
      <c r="IC12" s="90"/>
      <c r="ID12" s="90"/>
      <c r="IE12" s="90"/>
      <c r="IF12" s="90"/>
      <c r="IG12" s="90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169" customFormat="1" ht="41.45" customHeight="1">
      <c r="A13" s="164"/>
      <c r="B13" s="74"/>
      <c r="C13" s="69" t="s">
        <v>386</v>
      </c>
      <c r="D13" s="170" t="s">
        <v>387</v>
      </c>
      <c r="E13" s="135">
        <v>67000000</v>
      </c>
      <c r="F13" s="135">
        <v>0</v>
      </c>
      <c r="G13" s="135">
        <v>0</v>
      </c>
      <c r="H13" s="135">
        <f t="shared" si="0"/>
        <v>67000000</v>
      </c>
      <c r="I13" s="135">
        <v>67000000</v>
      </c>
      <c r="J13" s="135">
        <v>0</v>
      </c>
      <c r="K13" s="135">
        <v>0</v>
      </c>
      <c r="L13" s="135">
        <f t="shared" si="1"/>
        <v>67000000</v>
      </c>
      <c r="IA13" s="90"/>
      <c r="IB13" s="90"/>
      <c r="IC13" s="90"/>
      <c r="ID13" s="90"/>
      <c r="IE13" s="90"/>
      <c r="IF13" s="90"/>
      <c r="IG13" s="90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69" customFormat="1" ht="41.45" customHeight="1">
      <c r="A14" s="164"/>
      <c r="B14" s="74"/>
      <c r="C14" s="74" t="s">
        <v>388</v>
      </c>
      <c r="D14" s="170" t="s">
        <v>389</v>
      </c>
      <c r="E14" s="135">
        <v>2362000</v>
      </c>
      <c r="F14" s="135">
        <v>0</v>
      </c>
      <c r="G14" s="135">
        <v>0</v>
      </c>
      <c r="H14" s="135">
        <f t="shared" si="0"/>
        <v>2362000</v>
      </c>
      <c r="I14" s="135">
        <v>2362000</v>
      </c>
      <c r="J14" s="135">
        <v>0</v>
      </c>
      <c r="K14" s="135">
        <v>0</v>
      </c>
      <c r="L14" s="135">
        <f t="shared" si="1"/>
        <v>2362000</v>
      </c>
      <c r="IA14" s="90"/>
      <c r="IB14" s="90"/>
      <c r="IC14" s="90"/>
      <c r="ID14" s="90"/>
      <c r="IE14" s="90"/>
      <c r="IF14" s="90"/>
      <c r="IG14" s="90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69" customFormat="1" ht="41.45" customHeight="1">
      <c r="A15" s="164"/>
      <c r="B15" s="74"/>
      <c r="C15" s="74" t="s">
        <v>390</v>
      </c>
      <c r="D15" s="135" t="s">
        <v>391</v>
      </c>
      <c r="E15" s="148">
        <v>0</v>
      </c>
      <c r="F15" s="135">
        <v>0</v>
      </c>
      <c r="G15" s="135">
        <v>0</v>
      </c>
      <c r="H15" s="135">
        <f t="shared" si="0"/>
        <v>0</v>
      </c>
      <c r="I15" s="148">
        <v>4948421</v>
      </c>
      <c r="J15" s="135">
        <v>0</v>
      </c>
      <c r="K15" s="135">
        <v>0</v>
      </c>
      <c r="L15" s="135">
        <f t="shared" si="1"/>
        <v>4948421</v>
      </c>
      <c r="IA15" s="90"/>
      <c r="IB15" s="90"/>
      <c r="IC15" s="90"/>
      <c r="ID15" s="90"/>
      <c r="IE15" s="90"/>
      <c r="IF15" s="90"/>
      <c r="IG15" s="90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166" customFormat="1" ht="41.45" customHeight="1">
      <c r="A16" s="164"/>
      <c r="B16" s="51" t="s">
        <v>392</v>
      </c>
      <c r="C16" s="51"/>
      <c r="D16" s="77" t="s">
        <v>393</v>
      </c>
      <c r="E16" s="165">
        <v>50000000</v>
      </c>
      <c r="F16" s="165">
        <v>0</v>
      </c>
      <c r="G16" s="171">
        <v>0</v>
      </c>
      <c r="H16" s="134">
        <f t="shared" si="0"/>
        <v>50000000</v>
      </c>
      <c r="I16" s="165">
        <v>50000000</v>
      </c>
      <c r="J16" s="165">
        <v>0</v>
      </c>
      <c r="K16" s="171">
        <v>0</v>
      </c>
      <c r="L16" s="134">
        <f t="shared" si="1"/>
        <v>50000000</v>
      </c>
      <c r="IA16" s="68"/>
      <c r="IB16" s="68"/>
      <c r="IC16" s="68"/>
      <c r="ID16" s="68"/>
      <c r="IE16" s="68"/>
      <c r="IF16" s="68"/>
      <c r="IG16" s="68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172" customFormat="1" ht="41.45" customHeight="1">
      <c r="A17" s="160"/>
      <c r="B17" s="51" t="s">
        <v>394</v>
      </c>
      <c r="C17" s="51"/>
      <c r="D17" s="134" t="s">
        <v>395</v>
      </c>
      <c r="E17" s="134">
        <f>SUM(E18:E24)</f>
        <v>2938905693</v>
      </c>
      <c r="F17" s="134">
        <f>SUM(F18:F24)</f>
        <v>0</v>
      </c>
      <c r="G17" s="134">
        <f>SUM(G18:G24)</f>
        <v>0</v>
      </c>
      <c r="H17" s="134">
        <f t="shared" si="0"/>
        <v>2938905693</v>
      </c>
      <c r="I17" s="134">
        <f>SUM(I18:I24)</f>
        <v>2938905693</v>
      </c>
      <c r="J17" s="134">
        <f>SUM(J18:J24)</f>
        <v>1050000</v>
      </c>
      <c r="K17" s="134">
        <f>SUM(K18:K24)</f>
        <v>0</v>
      </c>
      <c r="L17" s="134">
        <f t="shared" si="1"/>
        <v>2939955693</v>
      </c>
      <c r="IA17" s="81"/>
      <c r="IB17" s="81"/>
      <c r="IC17" s="81"/>
      <c r="ID17" s="81"/>
      <c r="IE17" s="81"/>
      <c r="IF17" s="81"/>
      <c r="IG17" s="81"/>
      <c r="IH17" s="81"/>
      <c r="II17" s="81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41.45" customHeight="1">
      <c r="A18" s="160"/>
      <c r="B18" s="160"/>
      <c r="C18" s="74" t="s">
        <v>396</v>
      </c>
      <c r="D18" s="173" t="s">
        <v>397</v>
      </c>
      <c r="E18" s="135">
        <v>362335000</v>
      </c>
      <c r="F18" s="135">
        <v>0</v>
      </c>
      <c r="G18" s="135">
        <v>0</v>
      </c>
      <c r="H18" s="135">
        <f t="shared" si="0"/>
        <v>362335000</v>
      </c>
      <c r="I18" s="135">
        <v>362335000</v>
      </c>
      <c r="J18" s="135">
        <v>0</v>
      </c>
      <c r="K18" s="135">
        <v>0</v>
      </c>
      <c r="L18" s="135">
        <f t="shared" si="1"/>
        <v>362335000</v>
      </c>
    </row>
    <row r="19" spans="1:1024" ht="41.45" customHeight="1">
      <c r="A19" s="160"/>
      <c r="B19" s="160"/>
      <c r="C19" s="74" t="s">
        <v>398</v>
      </c>
      <c r="D19" s="173" t="s">
        <v>399</v>
      </c>
      <c r="E19" s="135">
        <v>178262693</v>
      </c>
      <c r="F19" s="135">
        <v>0</v>
      </c>
      <c r="G19" s="135">
        <v>0</v>
      </c>
      <c r="H19" s="135">
        <f t="shared" si="0"/>
        <v>178262693</v>
      </c>
      <c r="I19" s="135">
        <v>178262693</v>
      </c>
      <c r="J19" s="135">
        <v>0</v>
      </c>
      <c r="K19" s="135">
        <v>0</v>
      </c>
      <c r="L19" s="135">
        <f t="shared" si="1"/>
        <v>178262693</v>
      </c>
    </row>
    <row r="20" spans="1:1024" ht="41.45" customHeight="1">
      <c r="A20" s="160"/>
      <c r="B20" s="160"/>
      <c r="C20" s="74" t="s">
        <v>400</v>
      </c>
      <c r="D20" s="173" t="s">
        <v>401</v>
      </c>
      <c r="E20" s="135">
        <v>1500000</v>
      </c>
      <c r="F20" s="135">
        <v>0</v>
      </c>
      <c r="G20" s="135">
        <v>0</v>
      </c>
      <c r="H20" s="135">
        <f t="shared" si="0"/>
        <v>1500000</v>
      </c>
      <c r="I20" s="135">
        <v>1500000</v>
      </c>
      <c r="J20" s="135">
        <v>0</v>
      </c>
      <c r="K20" s="135">
        <v>0</v>
      </c>
      <c r="L20" s="135">
        <f t="shared" si="1"/>
        <v>1500000</v>
      </c>
    </row>
    <row r="21" spans="1:1024" ht="41.45" customHeight="1">
      <c r="A21" s="160"/>
      <c r="B21" s="160"/>
      <c r="C21" s="74" t="s">
        <v>402</v>
      </c>
      <c r="D21" s="132" t="s">
        <v>403</v>
      </c>
      <c r="E21" s="135">
        <v>80094000</v>
      </c>
      <c r="F21" s="135">
        <v>0</v>
      </c>
      <c r="G21" s="135">
        <v>0</v>
      </c>
      <c r="H21" s="135">
        <f t="shared" si="0"/>
        <v>80094000</v>
      </c>
      <c r="I21" s="135">
        <v>80094000</v>
      </c>
      <c r="J21" s="135">
        <v>0</v>
      </c>
      <c r="K21" s="135">
        <v>0</v>
      </c>
      <c r="L21" s="135">
        <f t="shared" si="1"/>
        <v>80094000</v>
      </c>
    </row>
    <row r="22" spans="1:1024" ht="41.45" customHeight="1">
      <c r="A22" s="160"/>
      <c r="B22" s="160"/>
      <c r="C22" s="74" t="s">
        <v>404</v>
      </c>
      <c r="D22" s="132" t="s">
        <v>405</v>
      </c>
      <c r="E22" s="135">
        <v>2316714000</v>
      </c>
      <c r="F22" s="135">
        <v>0</v>
      </c>
      <c r="G22" s="135">
        <v>0</v>
      </c>
      <c r="H22" s="135">
        <f t="shared" si="0"/>
        <v>2316714000</v>
      </c>
      <c r="I22" s="135">
        <v>2316714000</v>
      </c>
      <c r="J22" s="135">
        <v>0</v>
      </c>
      <c r="K22" s="135">
        <v>0</v>
      </c>
      <c r="L22" s="135">
        <f t="shared" si="1"/>
        <v>2316714000</v>
      </c>
    </row>
    <row r="23" spans="1:1024" ht="41.45" customHeight="1">
      <c r="A23" s="160"/>
      <c r="B23" s="160"/>
      <c r="C23" s="69" t="s">
        <v>406</v>
      </c>
      <c r="D23" s="132" t="s">
        <v>407</v>
      </c>
      <c r="E23" s="135">
        <v>0</v>
      </c>
      <c r="F23" s="135">
        <v>0</v>
      </c>
      <c r="G23" s="135">
        <v>0</v>
      </c>
      <c r="H23" s="135">
        <f t="shared" si="0"/>
        <v>0</v>
      </c>
      <c r="I23" s="135">
        <v>0</v>
      </c>
      <c r="J23" s="135">
        <v>0</v>
      </c>
      <c r="K23" s="135">
        <v>0</v>
      </c>
      <c r="L23" s="135">
        <f t="shared" si="1"/>
        <v>0</v>
      </c>
    </row>
    <row r="24" spans="1:1024" ht="41.45" customHeight="1">
      <c r="A24" s="160"/>
      <c r="B24" s="160"/>
      <c r="C24" s="69" t="s">
        <v>408</v>
      </c>
      <c r="D24" s="132" t="s">
        <v>409</v>
      </c>
      <c r="E24" s="135">
        <v>0</v>
      </c>
      <c r="F24" s="135">
        <v>0</v>
      </c>
      <c r="G24" s="135">
        <v>0</v>
      </c>
      <c r="H24" s="135">
        <f t="shared" si="0"/>
        <v>0</v>
      </c>
      <c r="I24" s="135">
        <v>0</v>
      </c>
      <c r="J24" s="135">
        <v>1050000</v>
      </c>
      <c r="K24" s="135">
        <v>0</v>
      </c>
      <c r="L24" s="135">
        <f t="shared" si="1"/>
        <v>1050000</v>
      </c>
    </row>
    <row r="25" spans="1:1024" s="172" customFormat="1" ht="41.45" customHeight="1">
      <c r="A25" s="160"/>
      <c r="B25" s="51" t="s">
        <v>410</v>
      </c>
      <c r="C25" s="51"/>
      <c r="D25" s="174" t="s">
        <v>411</v>
      </c>
      <c r="E25" s="134">
        <v>0</v>
      </c>
      <c r="F25" s="134">
        <v>0</v>
      </c>
      <c r="G25" s="134">
        <v>0</v>
      </c>
      <c r="H25" s="134">
        <f t="shared" si="0"/>
        <v>0</v>
      </c>
      <c r="I25" s="134">
        <v>0</v>
      </c>
      <c r="J25" s="134">
        <v>0</v>
      </c>
      <c r="K25" s="134">
        <v>0</v>
      </c>
      <c r="L25" s="134">
        <f t="shared" si="1"/>
        <v>0</v>
      </c>
      <c r="IA25" s="81"/>
      <c r="IB25" s="81"/>
      <c r="IC25" s="81"/>
      <c r="ID25" s="81"/>
      <c r="IE25" s="81"/>
      <c r="IF25" s="81"/>
      <c r="IG25" s="81"/>
      <c r="IH25" s="81"/>
      <c r="II25" s="81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172" customFormat="1" ht="41.45" customHeight="1">
      <c r="A26" s="160"/>
      <c r="B26" s="51" t="s">
        <v>412</v>
      </c>
      <c r="C26" s="51"/>
      <c r="D26" s="134" t="s">
        <v>413</v>
      </c>
      <c r="E26" s="134">
        <f>SUM(E27:E29)</f>
        <v>638318669</v>
      </c>
      <c r="F26" s="134">
        <f>SUM(F27:F29)</f>
        <v>0</v>
      </c>
      <c r="G26" s="134">
        <f>SUM(G27:G29)</f>
        <v>0</v>
      </c>
      <c r="H26" s="134">
        <f t="shared" si="0"/>
        <v>638318669</v>
      </c>
      <c r="I26" s="134">
        <f>SUM(I27:I29)</f>
        <v>638318669</v>
      </c>
      <c r="J26" s="134">
        <f>SUM(J27:J29)</f>
        <v>0</v>
      </c>
      <c r="K26" s="134">
        <f>SUM(K27:K29)</f>
        <v>0</v>
      </c>
      <c r="L26" s="134">
        <f t="shared" si="1"/>
        <v>638318669</v>
      </c>
      <c r="IA26" s="81"/>
      <c r="IB26" s="81"/>
      <c r="IC26" s="81"/>
      <c r="ID26" s="81"/>
      <c r="IE26" s="81"/>
      <c r="IF26" s="81"/>
      <c r="IG26" s="81"/>
      <c r="IH26" s="81"/>
      <c r="II26" s="81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41.45" customHeight="1">
      <c r="A27" s="160"/>
      <c r="B27" s="74"/>
      <c r="C27" s="175" t="s">
        <v>414</v>
      </c>
      <c r="D27" s="176" t="s">
        <v>415</v>
      </c>
      <c r="E27" s="135">
        <v>244291307</v>
      </c>
      <c r="F27" s="135">
        <v>0</v>
      </c>
      <c r="G27" s="135">
        <v>0</v>
      </c>
      <c r="H27" s="135">
        <f t="shared" si="0"/>
        <v>244291307</v>
      </c>
      <c r="I27" s="135">
        <v>244291307</v>
      </c>
      <c r="J27" s="135">
        <v>0</v>
      </c>
      <c r="K27" s="135">
        <v>0</v>
      </c>
      <c r="L27" s="135">
        <f t="shared" si="1"/>
        <v>244291307</v>
      </c>
    </row>
    <row r="28" spans="1:1024" ht="41.45" customHeight="1">
      <c r="A28" s="160"/>
      <c r="B28" s="74"/>
      <c r="C28" s="175" t="s">
        <v>416</v>
      </c>
      <c r="D28" s="176" t="s">
        <v>417</v>
      </c>
      <c r="E28" s="135">
        <v>394027362</v>
      </c>
      <c r="F28" s="135">
        <v>0</v>
      </c>
      <c r="G28" s="135">
        <v>0</v>
      </c>
      <c r="H28" s="135">
        <f t="shared" si="0"/>
        <v>394027362</v>
      </c>
      <c r="I28" s="135">
        <v>394027362</v>
      </c>
      <c r="J28" s="135">
        <v>0</v>
      </c>
      <c r="K28" s="135">
        <v>0</v>
      </c>
      <c r="L28" s="135">
        <f t="shared" si="1"/>
        <v>394027362</v>
      </c>
    </row>
    <row r="29" spans="1:1024" ht="41.45" customHeight="1">
      <c r="A29" s="160"/>
      <c r="B29" s="74"/>
      <c r="C29" s="175" t="s">
        <v>418</v>
      </c>
      <c r="D29" s="176" t="s">
        <v>419</v>
      </c>
      <c r="E29" s="135">
        <v>0</v>
      </c>
      <c r="F29" s="135">
        <v>0</v>
      </c>
      <c r="G29" s="135">
        <v>0</v>
      </c>
      <c r="H29" s="135">
        <f t="shared" si="0"/>
        <v>0</v>
      </c>
      <c r="I29" s="135">
        <v>0</v>
      </c>
      <c r="J29" s="135">
        <v>0</v>
      </c>
      <c r="K29" s="135">
        <v>0</v>
      </c>
      <c r="L29" s="135">
        <f t="shared" si="1"/>
        <v>0</v>
      </c>
    </row>
    <row r="30" spans="1:1024" s="172" customFormat="1" ht="41.45" customHeight="1">
      <c r="A30" s="160"/>
      <c r="B30" s="51" t="s">
        <v>420</v>
      </c>
      <c r="C30" s="51"/>
      <c r="D30" s="134" t="s">
        <v>421</v>
      </c>
      <c r="E30" s="134">
        <v>0</v>
      </c>
      <c r="F30" s="134">
        <v>0</v>
      </c>
      <c r="G30" s="134">
        <v>0</v>
      </c>
      <c r="H30" s="134">
        <f t="shared" si="0"/>
        <v>0</v>
      </c>
      <c r="I30" s="134">
        <v>0</v>
      </c>
      <c r="J30" s="134">
        <v>0</v>
      </c>
      <c r="K30" s="134">
        <v>0</v>
      </c>
      <c r="L30" s="134">
        <f t="shared" si="1"/>
        <v>0</v>
      </c>
      <c r="IA30" s="81"/>
      <c r="IB30" s="81"/>
      <c r="IC30" s="81"/>
      <c r="ID30" s="81"/>
      <c r="IE30" s="81"/>
      <c r="IF30" s="81"/>
      <c r="IG30" s="81"/>
      <c r="IH30" s="81"/>
      <c r="II30" s="81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172" customFormat="1" ht="41.45" customHeight="1">
      <c r="A31" s="160"/>
      <c r="B31" s="51" t="s">
        <v>422</v>
      </c>
      <c r="C31" s="51"/>
      <c r="D31" s="134" t="s">
        <v>423</v>
      </c>
      <c r="E31" s="134">
        <v>0</v>
      </c>
      <c r="F31" s="134">
        <v>0</v>
      </c>
      <c r="G31" s="134">
        <v>0</v>
      </c>
      <c r="H31" s="134">
        <f t="shared" si="0"/>
        <v>0</v>
      </c>
      <c r="I31" s="134">
        <v>0</v>
      </c>
      <c r="J31" s="134">
        <v>0</v>
      </c>
      <c r="K31" s="134">
        <v>0</v>
      </c>
      <c r="L31" s="134">
        <f t="shared" si="1"/>
        <v>0</v>
      </c>
      <c r="IA31" s="81"/>
      <c r="IB31" s="81"/>
      <c r="IC31" s="81"/>
      <c r="ID31" s="81"/>
      <c r="IE31" s="81"/>
      <c r="IF31" s="81"/>
      <c r="IG31" s="81"/>
      <c r="IH31" s="81"/>
      <c r="II31" s="8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172" customFormat="1" ht="41.45" customHeight="1">
      <c r="A32" s="160"/>
      <c r="B32" s="51" t="s">
        <v>424</v>
      </c>
      <c r="C32" s="51"/>
      <c r="D32" s="134" t="s">
        <v>425</v>
      </c>
      <c r="E32" s="134">
        <v>0</v>
      </c>
      <c r="F32" s="134">
        <v>0</v>
      </c>
      <c r="G32" s="134">
        <v>0</v>
      </c>
      <c r="H32" s="134">
        <f t="shared" si="0"/>
        <v>0</v>
      </c>
      <c r="I32" s="134">
        <v>0</v>
      </c>
      <c r="J32" s="134">
        <v>0</v>
      </c>
      <c r="K32" s="134">
        <v>0</v>
      </c>
      <c r="L32" s="134">
        <f t="shared" si="1"/>
        <v>0</v>
      </c>
      <c r="IA32" s="81"/>
      <c r="IB32" s="81"/>
      <c r="IC32" s="81"/>
      <c r="ID32" s="81"/>
      <c r="IE32" s="81"/>
      <c r="IF32" s="81"/>
      <c r="IG32" s="81"/>
      <c r="IH32" s="81"/>
      <c r="II32" s="81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s="172" customFormat="1" ht="41.45" customHeight="1">
      <c r="A33" s="160"/>
      <c r="B33" s="51" t="s">
        <v>426</v>
      </c>
      <c r="C33" s="51"/>
      <c r="D33" s="77" t="s">
        <v>427</v>
      </c>
      <c r="E33" s="134">
        <f>SUM(E34:E37)</f>
        <v>0</v>
      </c>
      <c r="F33" s="134">
        <f>SUM(F34:F37)</f>
        <v>0</v>
      </c>
      <c r="G33" s="134">
        <f>SUM(G34:G37)</f>
        <v>0</v>
      </c>
      <c r="H33" s="134">
        <f t="shared" si="0"/>
        <v>0</v>
      </c>
      <c r="I33" s="134">
        <f>SUM(I34:I37)</f>
        <v>0</v>
      </c>
      <c r="J33" s="134">
        <f>SUM(J34:J37)</f>
        <v>0</v>
      </c>
      <c r="K33" s="134">
        <f>SUM(K34:K37)</f>
        <v>0</v>
      </c>
      <c r="L33" s="134">
        <f t="shared" si="1"/>
        <v>0</v>
      </c>
      <c r="IA33" s="81"/>
      <c r="IB33" s="81"/>
      <c r="IC33" s="81"/>
      <c r="ID33" s="81"/>
      <c r="IE33" s="81"/>
      <c r="IF33" s="81"/>
      <c r="IG33" s="81"/>
      <c r="IH33" s="81"/>
      <c r="II33" s="81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41.45" customHeight="1">
      <c r="A34" s="160"/>
      <c r="B34" s="74"/>
      <c r="C34" s="74" t="s">
        <v>428</v>
      </c>
      <c r="D34" s="135" t="s">
        <v>429</v>
      </c>
      <c r="E34" s="148">
        <v>0</v>
      </c>
      <c r="F34" s="135">
        <v>0</v>
      </c>
      <c r="G34" s="135">
        <v>0</v>
      </c>
      <c r="H34" s="135">
        <f t="shared" si="0"/>
        <v>0</v>
      </c>
      <c r="I34" s="148">
        <v>0</v>
      </c>
      <c r="J34" s="135">
        <v>0</v>
      </c>
      <c r="K34" s="135">
        <v>0</v>
      </c>
      <c r="L34" s="135">
        <f t="shared" si="1"/>
        <v>0</v>
      </c>
    </row>
    <row r="35" spans="1:1024" ht="41.45" customHeight="1">
      <c r="A35" s="160"/>
      <c r="B35" s="74"/>
      <c r="C35" s="74" t="s">
        <v>430</v>
      </c>
      <c r="D35" s="135" t="s">
        <v>431</v>
      </c>
      <c r="E35" s="148">
        <v>0</v>
      </c>
      <c r="F35" s="135">
        <v>0</v>
      </c>
      <c r="G35" s="135">
        <v>0</v>
      </c>
      <c r="H35" s="135">
        <f t="shared" si="0"/>
        <v>0</v>
      </c>
      <c r="I35" s="148">
        <v>0</v>
      </c>
      <c r="J35" s="135">
        <v>0</v>
      </c>
      <c r="K35" s="135">
        <v>0</v>
      </c>
      <c r="L35" s="135">
        <f t="shared" si="1"/>
        <v>0</v>
      </c>
    </row>
    <row r="36" spans="1:1024" ht="41.45" customHeight="1">
      <c r="A36" s="160"/>
      <c r="B36" s="74"/>
      <c r="C36" s="74" t="s">
        <v>432</v>
      </c>
      <c r="D36" s="148" t="s">
        <v>433</v>
      </c>
      <c r="E36" s="134">
        <v>0</v>
      </c>
      <c r="F36" s="134">
        <v>0</v>
      </c>
      <c r="G36" s="134">
        <v>0</v>
      </c>
      <c r="H36" s="134">
        <f t="shared" si="0"/>
        <v>0</v>
      </c>
      <c r="I36" s="134">
        <v>0</v>
      </c>
      <c r="J36" s="134">
        <v>0</v>
      </c>
      <c r="K36" s="134">
        <v>0</v>
      </c>
      <c r="L36" s="134">
        <f t="shared" si="1"/>
        <v>0</v>
      </c>
    </row>
    <row r="37" spans="1:1024" ht="41.45" customHeight="1">
      <c r="A37" s="160"/>
      <c r="B37" s="74"/>
      <c r="C37" s="74" t="s">
        <v>434</v>
      </c>
      <c r="D37" s="148" t="s">
        <v>435</v>
      </c>
      <c r="E37" s="134">
        <v>0</v>
      </c>
      <c r="F37" s="134">
        <v>0</v>
      </c>
      <c r="G37" s="134">
        <v>0</v>
      </c>
      <c r="H37" s="134">
        <f t="shared" si="0"/>
        <v>0</v>
      </c>
      <c r="I37" s="134">
        <v>0</v>
      </c>
      <c r="J37" s="134">
        <v>0</v>
      </c>
      <c r="K37" s="134">
        <v>0</v>
      </c>
      <c r="L37" s="134">
        <f t="shared" si="1"/>
        <v>0</v>
      </c>
    </row>
    <row r="38" spans="1:1024" ht="41.45" customHeight="1">
      <c r="A38" s="160"/>
      <c r="B38" s="51" t="s">
        <v>436</v>
      </c>
      <c r="C38" s="74"/>
      <c r="D38" s="177" t="s">
        <v>437</v>
      </c>
      <c r="E38" s="134">
        <v>3920462000</v>
      </c>
      <c r="F38" s="134">
        <v>0</v>
      </c>
      <c r="G38" s="134">
        <v>0</v>
      </c>
      <c r="H38" s="134">
        <f t="shared" si="0"/>
        <v>3920462000</v>
      </c>
      <c r="I38" s="134">
        <v>4085834600</v>
      </c>
      <c r="J38" s="134">
        <v>0</v>
      </c>
      <c r="K38" s="134">
        <v>0</v>
      </c>
      <c r="L38" s="134">
        <f t="shared" si="1"/>
        <v>4085834600</v>
      </c>
    </row>
    <row r="39" spans="1:1024" ht="60" customHeight="1">
      <c r="A39" s="178"/>
      <c r="B39" s="178"/>
      <c r="C39" s="178"/>
      <c r="D39" s="138" t="s">
        <v>438</v>
      </c>
      <c r="E39" s="139">
        <f>E10+E16+E17+E25+E26+E30+E31+E32+E33+E38</f>
        <v>7624135362</v>
      </c>
      <c r="F39" s="139">
        <f>F10+F16+F17+F25+F26+F30+F31+F32+F33+F38</f>
        <v>0</v>
      </c>
      <c r="G39" s="139">
        <f>G10+G16+G17+G25+G26+G30+G31+G32+G33+G38</f>
        <v>0</v>
      </c>
      <c r="H39" s="139">
        <f t="shared" si="0"/>
        <v>7624135362</v>
      </c>
      <c r="I39" s="139">
        <f>I10+I16+I17+I25+I26+I30+I31+I32+I33+I38</f>
        <v>7794456383</v>
      </c>
      <c r="J39" s="139">
        <f>J10+J16+J17+J25+J26+J30+J31+J32+J33+J38</f>
        <v>1050000</v>
      </c>
      <c r="K39" s="139">
        <f>K10+K16+K17+K25+K26+K30+K31+K32+K33+K38</f>
        <v>0</v>
      </c>
      <c r="L39" s="139">
        <f t="shared" si="1"/>
        <v>7795506383</v>
      </c>
    </row>
  </sheetData>
  <mergeCells count="12">
    <mergeCell ref="A1:L1"/>
    <mergeCell ref="A2:L2"/>
    <mergeCell ref="A4:L4"/>
    <mergeCell ref="A5:L5"/>
    <mergeCell ref="A8:A9"/>
    <mergeCell ref="B8:B9"/>
    <mergeCell ref="C8:C9"/>
    <mergeCell ref="D8:D9"/>
    <mergeCell ref="E8:G8"/>
    <mergeCell ref="H8:H9"/>
    <mergeCell ref="I8:K8"/>
    <mergeCell ref="L8:L9"/>
  </mergeCells>
  <printOptions horizontalCentered="1" verticalCentered="1"/>
  <pageMargins left="0.43333333333333302" right="0.43333333333333302" top="0.51180555555555496" bottom="0.39374999999999999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zoomScaleNormal="100" zoomScalePageLayoutView="60" workbookViewId="0">
      <selection sqref="A1:L1"/>
    </sheetView>
  </sheetViews>
  <sheetFormatPr defaultRowHeight="15"/>
  <cols>
    <col min="1" max="2" width="9.125" style="125"/>
    <col min="3" max="3" width="13.25" style="125"/>
    <col min="4" max="4" width="100.5" style="125"/>
    <col min="5" max="5" width="22.75" style="125"/>
    <col min="6" max="6" width="20.875" style="125"/>
    <col min="7" max="7" width="24" style="125"/>
    <col min="8" max="8" width="18.75" style="125"/>
    <col min="9" max="9" width="22.75" style="125"/>
    <col min="10" max="10" width="20.875" style="125"/>
    <col min="11" max="11" width="24" style="125"/>
    <col min="12" max="12" width="18.75" style="125"/>
    <col min="13" max="233" width="9.625" style="125"/>
    <col min="234" max="1020" width="9.5"/>
    <col min="1022" max="1025" width="9.5"/>
  </cols>
  <sheetData>
    <row r="1" spans="1:1024" ht="35.1" customHeight="1">
      <c r="A1" s="22" t="s">
        <v>520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4" ht="35.1" customHeight="1">
      <c r="A2" s="19" t="s">
        <v>439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024" ht="30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024" ht="35.1" customHeight="1">
      <c r="A4" s="191" t="s">
        <v>440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024" ht="35.1" customHeight="1">
      <c r="A5" s="17" t="s">
        <v>441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024" ht="30" customHeight="1">
      <c r="A6" s="152"/>
      <c r="B6" s="152"/>
      <c r="C6" s="152"/>
      <c r="D6" s="153"/>
      <c r="E6" s="154"/>
      <c r="F6" s="153"/>
      <c r="H6" s="129"/>
      <c r="I6" s="154"/>
      <c r="J6" s="153"/>
      <c r="L6" s="47" t="s">
        <v>2</v>
      </c>
    </row>
    <row r="7" spans="1:1024" ht="21" customHeight="1">
      <c r="A7" s="51" t="s">
        <v>5</v>
      </c>
      <c r="B7" s="51" t="s">
        <v>6</v>
      </c>
      <c r="C7" s="51" t="s">
        <v>7</v>
      </c>
      <c r="D7" s="163" t="s">
        <v>442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</row>
    <row r="8" spans="1:1024" s="130" customFormat="1" ht="60" customHeight="1">
      <c r="A8" s="9" t="s">
        <v>18</v>
      </c>
      <c r="B8" s="8" t="s">
        <v>19</v>
      </c>
      <c r="C8" s="8" t="s">
        <v>20</v>
      </c>
      <c r="D8" s="7" t="s">
        <v>22</v>
      </c>
      <c r="E8" s="18" t="s">
        <v>23</v>
      </c>
      <c r="F8" s="18"/>
      <c r="G8" s="18"/>
      <c r="H8" s="18" t="s">
        <v>24</v>
      </c>
      <c r="I8" s="7" t="s">
        <v>25</v>
      </c>
      <c r="J8" s="7"/>
      <c r="K8" s="7"/>
      <c r="L8" s="18" t="s">
        <v>24</v>
      </c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30" customFormat="1" ht="60" customHeight="1">
      <c r="A9" s="9"/>
      <c r="B9" s="8"/>
      <c r="C9" s="8"/>
      <c r="D9" s="7"/>
      <c r="E9" s="54" t="s">
        <v>26</v>
      </c>
      <c r="F9" s="54" t="s">
        <v>27</v>
      </c>
      <c r="G9" s="56" t="s">
        <v>28</v>
      </c>
      <c r="H9" s="18"/>
      <c r="I9" s="54" t="s">
        <v>26</v>
      </c>
      <c r="J9" s="54" t="s">
        <v>27</v>
      </c>
      <c r="K9" s="56" t="s">
        <v>28</v>
      </c>
      <c r="L9" s="18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80" customFormat="1" ht="50.1" customHeight="1">
      <c r="A10" s="48"/>
      <c r="B10" s="48" t="s">
        <v>443</v>
      </c>
      <c r="C10" s="48"/>
      <c r="D10" s="134" t="s">
        <v>444</v>
      </c>
      <c r="E10" s="134">
        <v>0</v>
      </c>
      <c r="F10" s="134">
        <v>0</v>
      </c>
      <c r="G10" s="134">
        <v>0</v>
      </c>
      <c r="H10" s="134">
        <f t="shared" ref="H10:H15" si="0">SUM(E10:G10)</f>
        <v>0</v>
      </c>
      <c r="I10" s="134">
        <v>0</v>
      </c>
      <c r="J10" s="134">
        <v>0</v>
      </c>
      <c r="K10" s="134">
        <v>0</v>
      </c>
      <c r="L10" s="134">
        <f t="shared" ref="L10:L15" si="1">SUM(I10:K10)</f>
        <v>0</v>
      </c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80" customFormat="1" ht="50.1" customHeight="1">
      <c r="A11" s="48"/>
      <c r="B11" s="48" t="s">
        <v>445</v>
      </c>
      <c r="C11" s="48"/>
      <c r="D11" s="134" t="s">
        <v>446</v>
      </c>
      <c r="E11" s="134">
        <v>0</v>
      </c>
      <c r="F11" s="134">
        <v>0</v>
      </c>
      <c r="G11" s="134">
        <v>0</v>
      </c>
      <c r="H11" s="134">
        <f t="shared" si="0"/>
        <v>0</v>
      </c>
      <c r="I11" s="134">
        <v>0</v>
      </c>
      <c r="J11" s="134">
        <v>0</v>
      </c>
      <c r="K11" s="134">
        <v>0</v>
      </c>
      <c r="L11" s="134">
        <f t="shared" si="1"/>
        <v>0</v>
      </c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80" customFormat="1" ht="50.1" customHeight="1">
      <c r="A12" s="48"/>
      <c r="B12" s="48" t="s">
        <v>447</v>
      </c>
      <c r="C12" s="48"/>
      <c r="D12" s="134" t="s">
        <v>448</v>
      </c>
      <c r="E12" s="134">
        <v>0</v>
      </c>
      <c r="F12" s="134">
        <v>0</v>
      </c>
      <c r="G12" s="134">
        <v>0</v>
      </c>
      <c r="H12" s="134">
        <f t="shared" si="0"/>
        <v>0</v>
      </c>
      <c r="I12" s="134">
        <v>0</v>
      </c>
      <c r="J12" s="134">
        <v>0</v>
      </c>
      <c r="K12" s="134">
        <v>0</v>
      </c>
      <c r="L12" s="134">
        <f t="shared" si="1"/>
        <v>0</v>
      </c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80" customFormat="1" ht="50.1" customHeight="1">
      <c r="A13" s="48"/>
      <c r="B13" s="48" t="s">
        <v>449</v>
      </c>
      <c r="C13" s="48"/>
      <c r="D13" s="179" t="s">
        <v>450</v>
      </c>
      <c r="E13" s="134">
        <f>SUM(E14:E15)</f>
        <v>0</v>
      </c>
      <c r="F13" s="134">
        <f>SUM(F14:F15)</f>
        <v>0</v>
      </c>
      <c r="G13" s="134">
        <f>SUM(G14:G15)</f>
        <v>0</v>
      </c>
      <c r="H13" s="134">
        <f t="shared" si="0"/>
        <v>0</v>
      </c>
      <c r="I13" s="134">
        <f>SUM(I14:I15)</f>
        <v>11812986</v>
      </c>
      <c r="J13" s="134">
        <f>SUM(J14:J15)</f>
        <v>0</v>
      </c>
      <c r="K13" s="134">
        <f>SUM(K14:K15)</f>
        <v>0</v>
      </c>
      <c r="L13" s="134">
        <f t="shared" si="1"/>
        <v>11812986</v>
      </c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42" customFormat="1" ht="50.1" customHeight="1">
      <c r="A14" s="131"/>
      <c r="B14" s="131"/>
      <c r="C14" s="131" t="s">
        <v>451</v>
      </c>
      <c r="D14" s="133" t="s">
        <v>452</v>
      </c>
      <c r="E14" s="135">
        <v>0</v>
      </c>
      <c r="F14" s="135">
        <v>0</v>
      </c>
      <c r="G14" s="135">
        <v>0</v>
      </c>
      <c r="H14" s="135">
        <f t="shared" si="0"/>
        <v>0</v>
      </c>
      <c r="I14" s="135">
        <v>11812986</v>
      </c>
      <c r="J14" s="135">
        <v>0</v>
      </c>
      <c r="K14" s="135">
        <v>0</v>
      </c>
      <c r="L14" s="135">
        <f t="shared" si="1"/>
        <v>11812986</v>
      </c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42" customFormat="1" ht="50.1" customHeight="1">
      <c r="A15" s="131"/>
      <c r="B15" s="131"/>
      <c r="C15" s="131" t="s">
        <v>453</v>
      </c>
      <c r="D15" s="133" t="s">
        <v>454</v>
      </c>
      <c r="E15" s="135">
        <v>0</v>
      </c>
      <c r="F15" s="135">
        <v>0</v>
      </c>
      <c r="G15" s="135">
        <v>0</v>
      </c>
      <c r="H15" s="135">
        <f t="shared" si="0"/>
        <v>0</v>
      </c>
      <c r="I15" s="135">
        <v>0</v>
      </c>
      <c r="J15" s="135">
        <v>0</v>
      </c>
      <c r="K15" s="135">
        <v>0</v>
      </c>
      <c r="L15" s="135">
        <f t="shared" si="1"/>
        <v>0</v>
      </c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60" customHeight="1">
      <c r="A16" s="193" t="s">
        <v>455</v>
      </c>
      <c r="B16" s="193"/>
      <c r="C16" s="193"/>
      <c r="D16" s="193"/>
      <c r="E16" s="139">
        <f>SUM(E10+E11+E12+E13)</f>
        <v>0</v>
      </c>
      <c r="F16" s="139">
        <f>SUM(F10+F11+F12+F13)</f>
        <v>0</v>
      </c>
      <c r="G16" s="139">
        <f>SUM(G10+G11+G12+G13)</f>
        <v>0</v>
      </c>
      <c r="H16" s="139">
        <f>SUM(H10:H13)</f>
        <v>0</v>
      </c>
      <c r="I16" s="139">
        <f>SUM(I10+I11+I12+I13)</f>
        <v>11812986</v>
      </c>
      <c r="J16" s="139">
        <f>SUM(J10+J11+J12+J13)</f>
        <v>0</v>
      </c>
      <c r="K16" s="139">
        <f>SUM(K10+K11+K12+K13)</f>
        <v>0</v>
      </c>
      <c r="L16" s="139">
        <f>SUM(L10:L13)</f>
        <v>11812986</v>
      </c>
    </row>
  </sheetData>
  <mergeCells count="13">
    <mergeCell ref="A16:D16"/>
    <mergeCell ref="A1:L1"/>
    <mergeCell ref="A2:L2"/>
    <mergeCell ref="A4:L4"/>
    <mergeCell ref="A5:L5"/>
    <mergeCell ref="A8:A9"/>
    <mergeCell ref="B8:B9"/>
    <mergeCell ref="C8:C9"/>
    <mergeCell ref="D8:D9"/>
    <mergeCell ref="E8:G8"/>
    <mergeCell ref="H8:H9"/>
    <mergeCell ref="I8:K8"/>
    <mergeCell ref="L8:L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zoomScaleNormal="100" zoomScalePageLayoutView="60" workbookViewId="0">
      <selection sqref="A1:L1"/>
    </sheetView>
  </sheetViews>
  <sheetFormatPr defaultRowHeight="15"/>
  <cols>
    <col min="1" max="3" width="9.125" style="125"/>
    <col min="4" max="4" width="96.875" style="125"/>
    <col min="5" max="5" width="22.75" style="125"/>
    <col min="6" max="8" width="24.75" style="125"/>
    <col min="9" max="9" width="22.75" style="125"/>
    <col min="10" max="12" width="24.75" style="125"/>
    <col min="13" max="234" width="9.625" style="161"/>
    <col min="235" max="1020" width="9.5"/>
    <col min="1022" max="1025" width="9.5"/>
  </cols>
  <sheetData>
    <row r="1" spans="1:1024" ht="35.1" customHeight="1">
      <c r="A1" s="22" t="s">
        <v>521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4" ht="35.1" customHeight="1">
      <c r="A2" s="19" t="s">
        <v>456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024" ht="30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024" ht="35.1" customHeight="1">
      <c r="A4" s="20" t="s">
        <v>99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024" ht="35.1" customHeight="1">
      <c r="A5" s="17" t="s">
        <v>457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024" s="162" customFormat="1" ht="30" customHeight="1">
      <c r="A6" s="125"/>
      <c r="B6" s="125"/>
      <c r="C6" s="125"/>
      <c r="D6" s="126"/>
      <c r="E6" s="128"/>
      <c r="F6" s="125"/>
      <c r="G6" s="125"/>
      <c r="H6" s="129"/>
      <c r="I6" s="128"/>
      <c r="J6" s="125"/>
      <c r="K6" s="125"/>
      <c r="L6" s="47" t="s">
        <v>2</v>
      </c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1" customHeight="1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</row>
    <row r="8" spans="1:1024" ht="60" customHeight="1">
      <c r="A8" s="9" t="s">
        <v>18</v>
      </c>
      <c r="B8" s="8" t="s">
        <v>19</v>
      </c>
      <c r="C8" s="8" t="s">
        <v>20</v>
      </c>
      <c r="D8" s="7" t="s">
        <v>22</v>
      </c>
      <c r="E8" s="18" t="s">
        <v>23</v>
      </c>
      <c r="F8" s="18"/>
      <c r="G8" s="18"/>
      <c r="H8" s="18" t="s">
        <v>24</v>
      </c>
      <c r="I8" s="7" t="s">
        <v>25</v>
      </c>
      <c r="J8" s="7"/>
      <c r="K8" s="7"/>
      <c r="L8" s="18" t="s">
        <v>24</v>
      </c>
    </row>
    <row r="9" spans="1:1024" ht="60" customHeight="1">
      <c r="A9" s="9"/>
      <c r="B9" s="8"/>
      <c r="C9" s="8"/>
      <c r="D9" s="7"/>
      <c r="E9" s="54" t="s">
        <v>26</v>
      </c>
      <c r="F9" s="54" t="s">
        <v>27</v>
      </c>
      <c r="G9" s="56" t="s">
        <v>28</v>
      </c>
      <c r="H9" s="18"/>
      <c r="I9" s="54" t="s">
        <v>26</v>
      </c>
      <c r="J9" s="54" t="s">
        <v>27</v>
      </c>
      <c r="K9" s="56" t="s">
        <v>28</v>
      </c>
      <c r="L9" s="18"/>
    </row>
    <row r="10" spans="1:1024" ht="50.1" customHeight="1">
      <c r="A10" s="51"/>
      <c r="B10" s="131"/>
      <c r="C10" s="156" t="s">
        <v>458</v>
      </c>
      <c r="D10" s="133" t="s">
        <v>459</v>
      </c>
      <c r="E10" s="134">
        <v>0</v>
      </c>
      <c r="F10" s="134">
        <v>0</v>
      </c>
      <c r="G10" s="134">
        <v>0</v>
      </c>
      <c r="H10" s="134">
        <f>SUM(E10:G10)</f>
        <v>0</v>
      </c>
      <c r="I10" s="134">
        <v>0</v>
      </c>
      <c r="J10" s="134">
        <v>315832499</v>
      </c>
      <c r="K10" s="134">
        <v>0</v>
      </c>
      <c r="L10" s="134">
        <f>SUM(I10:K10)</f>
        <v>315832499</v>
      </c>
    </row>
    <row r="11" spans="1:1024" ht="50.1" customHeight="1">
      <c r="A11" s="160"/>
      <c r="B11" s="131"/>
      <c r="C11" s="156" t="s">
        <v>460</v>
      </c>
      <c r="D11" s="133" t="s">
        <v>461</v>
      </c>
      <c r="E11" s="134">
        <v>0</v>
      </c>
      <c r="F11" s="134">
        <v>0</v>
      </c>
      <c r="G11" s="134">
        <v>0</v>
      </c>
      <c r="H11" s="134">
        <f>SUM(E11:G11)</f>
        <v>0</v>
      </c>
      <c r="I11" s="134">
        <v>0</v>
      </c>
      <c r="J11" s="134">
        <v>13994711</v>
      </c>
      <c r="K11" s="134">
        <v>0</v>
      </c>
      <c r="L11" s="134">
        <f>SUM(I11:K11)</f>
        <v>13994711</v>
      </c>
    </row>
    <row r="12" spans="1:1024" ht="50.1" customHeight="1">
      <c r="A12" s="160"/>
      <c r="B12" s="131"/>
      <c r="C12" s="180" t="s">
        <v>462</v>
      </c>
      <c r="D12" s="133" t="s">
        <v>463</v>
      </c>
      <c r="E12" s="134">
        <v>0</v>
      </c>
      <c r="F12" s="134">
        <v>0</v>
      </c>
      <c r="G12" s="134">
        <v>0</v>
      </c>
      <c r="H12" s="134">
        <f>SUM(E12:G12)</f>
        <v>0</v>
      </c>
      <c r="I12" s="134">
        <v>0</v>
      </c>
      <c r="J12" s="134">
        <v>0</v>
      </c>
      <c r="K12" s="134">
        <v>0</v>
      </c>
      <c r="L12" s="134">
        <f>SUM(I12:K12)</f>
        <v>0</v>
      </c>
    </row>
    <row r="13" spans="1:1024" ht="50.1" customHeight="1">
      <c r="A13" s="160"/>
      <c r="B13" s="131"/>
      <c r="C13" s="180" t="s">
        <v>464</v>
      </c>
      <c r="D13" s="133" t="s">
        <v>465</v>
      </c>
      <c r="E13" s="134">
        <v>0</v>
      </c>
      <c r="F13" s="134">
        <v>2000000000</v>
      </c>
      <c r="G13" s="134">
        <v>0</v>
      </c>
      <c r="H13" s="134">
        <f>SUM(E13:G13)</f>
        <v>2000000000</v>
      </c>
      <c r="I13" s="134">
        <v>0</v>
      </c>
      <c r="J13" s="134">
        <v>2000000000</v>
      </c>
      <c r="K13" s="134">
        <v>0</v>
      </c>
      <c r="L13" s="134">
        <f>SUM(I13:K13)</f>
        <v>2000000000</v>
      </c>
    </row>
    <row r="14" spans="1:1024" ht="60" customHeight="1">
      <c r="A14" s="195" t="s">
        <v>357</v>
      </c>
      <c r="B14" s="195"/>
      <c r="C14" s="195"/>
      <c r="D14" s="195"/>
      <c r="E14" s="139">
        <f>SUM(E10:E13)</f>
        <v>0</v>
      </c>
      <c r="F14" s="139">
        <f>SUM(F10:F13)</f>
        <v>2000000000</v>
      </c>
      <c r="G14" s="139">
        <f>SUM(G10:G13)</f>
        <v>0</v>
      </c>
      <c r="H14" s="139">
        <f>SUM(E14:G14)</f>
        <v>2000000000</v>
      </c>
      <c r="I14" s="139">
        <f>SUM(I10:I13)</f>
        <v>0</v>
      </c>
      <c r="J14" s="139">
        <f>SUM(J10:J13)</f>
        <v>2329827210</v>
      </c>
      <c r="K14" s="139">
        <f>SUM(K10:K13)</f>
        <v>0</v>
      </c>
      <c r="L14" s="139">
        <f>SUM(I14:K14)</f>
        <v>2329827210</v>
      </c>
    </row>
  </sheetData>
  <mergeCells count="13">
    <mergeCell ref="A14:D14"/>
    <mergeCell ref="A1:L1"/>
    <mergeCell ref="A2:L2"/>
    <mergeCell ref="A4:L4"/>
    <mergeCell ref="A5:L5"/>
    <mergeCell ref="A8:A9"/>
    <mergeCell ref="B8:B9"/>
    <mergeCell ref="C8:C9"/>
    <mergeCell ref="D8:D9"/>
    <mergeCell ref="E8:G8"/>
    <mergeCell ref="H8:H9"/>
    <mergeCell ref="I8:K8"/>
    <mergeCell ref="L8:L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2"/>
  <sheetViews>
    <sheetView zoomScaleNormal="100" zoomScalePageLayoutView="60" workbookViewId="0">
      <selection sqref="A1:M1"/>
    </sheetView>
  </sheetViews>
  <sheetFormatPr defaultRowHeight="15"/>
  <cols>
    <col min="1" max="2" width="9.125" style="125"/>
    <col min="3" max="4" width="13.25" style="125"/>
    <col min="5" max="5" width="88" style="125"/>
    <col min="6" max="6" width="22.75" style="125"/>
    <col min="7" max="7" width="24.75" style="125"/>
    <col min="8" max="8" width="26.75" style="125"/>
    <col min="9" max="9" width="24.75" style="125"/>
    <col min="10" max="10" width="22.75" style="125"/>
    <col min="11" max="11" width="24.75" style="125"/>
    <col min="12" max="12" width="26.75" style="125"/>
    <col min="13" max="13" width="24.75" style="125"/>
    <col min="14" max="232" width="9.625" style="161"/>
    <col min="233" max="1020" width="9.5"/>
    <col min="1022" max="1025" width="9.5"/>
  </cols>
  <sheetData>
    <row r="1" spans="1:1024" ht="35.1" customHeight="1">
      <c r="A1" s="22" t="s">
        <v>522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024" ht="35.1" customHeight="1">
      <c r="A2" s="19" t="s">
        <v>466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024" ht="30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024" ht="35.1" customHeight="1">
      <c r="A4" s="191" t="s">
        <v>467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024" ht="35.1" customHeight="1">
      <c r="A5" s="17" t="s">
        <v>468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024" s="162" customFormat="1" ht="30" customHeight="1">
      <c r="A6" s="125"/>
      <c r="B6" s="125"/>
      <c r="C6" s="125"/>
      <c r="D6" s="125"/>
      <c r="E6" s="126"/>
      <c r="F6" s="128"/>
      <c r="G6" s="125"/>
      <c r="H6" s="125"/>
      <c r="I6" s="129"/>
      <c r="J6" s="128"/>
      <c r="K6" s="125"/>
      <c r="L6" s="125"/>
      <c r="M6" s="47" t="s">
        <v>2</v>
      </c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1" customHeight="1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  <c r="M7" s="51" t="s">
        <v>17</v>
      </c>
    </row>
    <row r="8" spans="1:1024" ht="60" customHeight="1">
      <c r="A8" s="9" t="s">
        <v>18</v>
      </c>
      <c r="B8" s="8" t="s">
        <v>19</v>
      </c>
      <c r="C8" s="8" t="s">
        <v>20</v>
      </c>
      <c r="D8" s="9" t="s">
        <v>21</v>
      </c>
      <c r="E8" s="16" t="s">
        <v>469</v>
      </c>
      <c r="F8" s="18" t="s">
        <v>23</v>
      </c>
      <c r="G8" s="18"/>
      <c r="H8" s="18"/>
      <c r="I8" s="18" t="s">
        <v>24</v>
      </c>
      <c r="J8" s="7" t="s">
        <v>25</v>
      </c>
      <c r="K8" s="7"/>
      <c r="L8" s="7"/>
      <c r="M8" s="18" t="s">
        <v>24</v>
      </c>
    </row>
    <row r="9" spans="1:1024" ht="60" customHeight="1">
      <c r="A9" s="9"/>
      <c r="B9" s="8"/>
      <c r="C9" s="8"/>
      <c r="D9" s="9"/>
      <c r="E9" s="16"/>
      <c r="F9" s="54" t="s">
        <v>26</v>
      </c>
      <c r="G9" s="54" t="s">
        <v>27</v>
      </c>
      <c r="H9" s="56" t="s">
        <v>28</v>
      </c>
      <c r="I9" s="18"/>
      <c r="J9" s="54" t="s">
        <v>26</v>
      </c>
      <c r="K9" s="54" t="s">
        <v>27</v>
      </c>
      <c r="L9" s="56" t="s">
        <v>28</v>
      </c>
      <c r="M9" s="18"/>
    </row>
    <row r="10" spans="1:1024" s="172" customFormat="1" ht="50.1" customHeight="1">
      <c r="A10" s="51"/>
      <c r="B10" s="86" t="s">
        <v>470</v>
      </c>
      <c r="C10" s="86"/>
      <c r="D10" s="51"/>
      <c r="E10" s="181" t="s">
        <v>471</v>
      </c>
      <c r="F10" s="134">
        <f>F11+F14+F17+F18</f>
        <v>2877305600</v>
      </c>
      <c r="G10" s="134">
        <f>G11+G14+G17+G18</f>
        <v>0</v>
      </c>
      <c r="H10" s="134">
        <f>H11+H14+H17+H18</f>
        <v>0</v>
      </c>
      <c r="I10" s="134">
        <f t="shared" ref="I10:I22" si="0">SUM(F10:H10)</f>
        <v>2877305600</v>
      </c>
      <c r="J10" s="134">
        <f>J11+J14+J17+J18</f>
        <v>3114581000</v>
      </c>
      <c r="K10" s="134">
        <f>K11+K14+K17+K18</f>
        <v>0</v>
      </c>
      <c r="L10" s="134">
        <f>L11+L14+L17+L18</f>
        <v>0</v>
      </c>
      <c r="M10" s="134">
        <f t="shared" ref="M10:M22" si="1">SUM(J10:L10)</f>
        <v>3114581000</v>
      </c>
      <c r="HY10" s="81"/>
      <c r="HZ10" s="81"/>
      <c r="IA10" s="81"/>
      <c r="IB10" s="81"/>
      <c r="IC10" s="81"/>
      <c r="ID10" s="81"/>
      <c r="IE10" s="81"/>
      <c r="IF10" s="81"/>
      <c r="IG10" s="81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50.1" customHeight="1">
      <c r="A11" s="160"/>
      <c r="B11" s="182"/>
      <c r="C11" s="74" t="s">
        <v>472</v>
      </c>
      <c r="D11" s="74"/>
      <c r="E11" s="183" t="s">
        <v>473</v>
      </c>
      <c r="F11" s="135">
        <f>SUM(F12:F13)</f>
        <v>1459360600</v>
      </c>
      <c r="G11" s="135">
        <f>SUM(G12:G13)</f>
        <v>0</v>
      </c>
      <c r="H11" s="135">
        <f>SUM(H12:H13)</f>
        <v>0</v>
      </c>
      <c r="I11" s="135">
        <f t="shared" si="0"/>
        <v>1459360600</v>
      </c>
      <c r="J11" s="135">
        <f>SUM(J12:J13)</f>
        <v>1459360600</v>
      </c>
      <c r="K11" s="135">
        <f>SUM(K12:K13)</f>
        <v>0</v>
      </c>
      <c r="L11" s="135">
        <f>SUM(L12:L13)</f>
        <v>0</v>
      </c>
      <c r="M11" s="135">
        <f t="shared" si="1"/>
        <v>1459360600</v>
      </c>
    </row>
    <row r="12" spans="1:1024" ht="50.1" customHeight="1">
      <c r="A12" s="160"/>
      <c r="B12" s="182"/>
      <c r="C12" s="74"/>
      <c r="D12" s="74" t="s">
        <v>474</v>
      </c>
      <c r="E12" s="183" t="s">
        <v>475</v>
      </c>
      <c r="F12" s="135">
        <v>1454573600</v>
      </c>
      <c r="G12" s="135">
        <v>0</v>
      </c>
      <c r="H12" s="135">
        <v>0</v>
      </c>
      <c r="I12" s="135">
        <f t="shared" si="0"/>
        <v>1454573600</v>
      </c>
      <c r="J12" s="135">
        <v>1454573600</v>
      </c>
      <c r="K12" s="135">
        <v>0</v>
      </c>
      <c r="L12" s="135">
        <v>0</v>
      </c>
      <c r="M12" s="135">
        <f t="shared" si="1"/>
        <v>1454573600</v>
      </c>
    </row>
    <row r="13" spans="1:1024" ht="50.1" customHeight="1">
      <c r="A13" s="160"/>
      <c r="B13" s="182"/>
      <c r="C13" s="74"/>
      <c r="D13" s="74" t="s">
        <v>476</v>
      </c>
      <c r="E13" s="183" t="s">
        <v>477</v>
      </c>
      <c r="F13" s="135">
        <v>4787000</v>
      </c>
      <c r="G13" s="135">
        <v>0</v>
      </c>
      <c r="H13" s="135">
        <v>0</v>
      </c>
      <c r="I13" s="135">
        <f t="shared" si="0"/>
        <v>4787000</v>
      </c>
      <c r="J13" s="135">
        <v>4787000</v>
      </c>
      <c r="K13" s="135">
        <v>0</v>
      </c>
      <c r="L13" s="135">
        <v>0</v>
      </c>
      <c r="M13" s="135">
        <f t="shared" si="1"/>
        <v>4787000</v>
      </c>
    </row>
    <row r="14" spans="1:1024" ht="50.1" customHeight="1">
      <c r="A14" s="160"/>
      <c r="B14" s="182"/>
      <c r="C14" s="74" t="s">
        <v>478</v>
      </c>
      <c r="D14" s="74"/>
      <c r="E14" s="183" t="s">
        <v>479</v>
      </c>
      <c r="F14" s="135">
        <f>SUM(F15:F16)</f>
        <v>1417945000</v>
      </c>
      <c r="G14" s="135">
        <f>SUM(G15:G16)</f>
        <v>0</v>
      </c>
      <c r="H14" s="135">
        <f>SUM(H15:H16)</f>
        <v>0</v>
      </c>
      <c r="I14" s="135">
        <f t="shared" si="0"/>
        <v>1417945000</v>
      </c>
      <c r="J14" s="135">
        <f>SUM(J15:J16)</f>
        <v>1417945000</v>
      </c>
      <c r="K14" s="135">
        <f>SUM(K15:K16)</f>
        <v>0</v>
      </c>
      <c r="L14" s="135">
        <f>SUM(L15:L16)</f>
        <v>0</v>
      </c>
      <c r="M14" s="135">
        <f t="shared" si="1"/>
        <v>1417945000</v>
      </c>
    </row>
    <row r="15" spans="1:1024" ht="50.1" customHeight="1">
      <c r="A15" s="160"/>
      <c r="B15" s="182"/>
      <c r="C15" s="74"/>
      <c r="D15" s="74" t="s">
        <v>480</v>
      </c>
      <c r="E15" s="183" t="s">
        <v>481</v>
      </c>
      <c r="F15" s="135">
        <v>1417945000</v>
      </c>
      <c r="G15" s="135">
        <v>0</v>
      </c>
      <c r="H15" s="135">
        <v>0</v>
      </c>
      <c r="I15" s="135">
        <f t="shared" si="0"/>
        <v>1417945000</v>
      </c>
      <c r="J15" s="135">
        <v>1417945000</v>
      </c>
      <c r="K15" s="135">
        <v>0</v>
      </c>
      <c r="L15" s="135">
        <v>0</v>
      </c>
      <c r="M15" s="135">
        <f t="shared" si="1"/>
        <v>1417945000</v>
      </c>
    </row>
    <row r="16" spans="1:1024" ht="50.1" customHeight="1">
      <c r="A16" s="160"/>
      <c r="B16" s="182"/>
      <c r="C16" s="74"/>
      <c r="D16" s="74" t="s">
        <v>482</v>
      </c>
      <c r="E16" s="183" t="s">
        <v>483</v>
      </c>
      <c r="F16" s="135">
        <v>0</v>
      </c>
      <c r="G16" s="135">
        <v>0</v>
      </c>
      <c r="H16" s="135">
        <v>0</v>
      </c>
      <c r="I16" s="135">
        <f t="shared" si="0"/>
        <v>0</v>
      </c>
      <c r="J16" s="135">
        <v>0</v>
      </c>
      <c r="K16" s="135">
        <v>0</v>
      </c>
      <c r="L16" s="135">
        <v>0</v>
      </c>
      <c r="M16" s="135">
        <f t="shared" si="1"/>
        <v>0</v>
      </c>
    </row>
    <row r="17" spans="1:1024" ht="50.1" customHeight="1">
      <c r="A17" s="160"/>
      <c r="B17" s="182"/>
      <c r="C17" s="74" t="s">
        <v>484</v>
      </c>
      <c r="D17" s="74"/>
      <c r="E17" s="183" t="s">
        <v>485</v>
      </c>
      <c r="F17" s="135">
        <v>0</v>
      </c>
      <c r="G17" s="135">
        <v>0</v>
      </c>
      <c r="H17" s="135">
        <v>0</v>
      </c>
      <c r="I17" s="135">
        <f t="shared" si="0"/>
        <v>0</v>
      </c>
      <c r="J17" s="135">
        <v>237275400</v>
      </c>
      <c r="K17" s="135">
        <v>0</v>
      </c>
      <c r="L17" s="135">
        <v>0</v>
      </c>
      <c r="M17" s="135">
        <f t="shared" si="1"/>
        <v>237275400</v>
      </c>
    </row>
    <row r="18" spans="1:1024" ht="50.1" customHeight="1">
      <c r="A18" s="132"/>
      <c r="B18" s="182"/>
      <c r="C18" s="182" t="s">
        <v>486</v>
      </c>
      <c r="D18" s="74"/>
      <c r="E18" s="183" t="s">
        <v>487</v>
      </c>
      <c r="F18" s="135">
        <v>0</v>
      </c>
      <c r="G18" s="135">
        <v>0</v>
      </c>
      <c r="H18" s="135">
        <v>0</v>
      </c>
      <c r="I18" s="135">
        <f t="shared" si="0"/>
        <v>0</v>
      </c>
      <c r="J18" s="135">
        <v>0</v>
      </c>
      <c r="K18" s="135">
        <v>0</v>
      </c>
      <c r="L18" s="135">
        <v>0</v>
      </c>
      <c r="M18" s="135">
        <f t="shared" si="1"/>
        <v>0</v>
      </c>
      <c r="HY18" s="184"/>
      <c r="HZ18" s="184"/>
      <c r="IA18" s="184"/>
      <c r="IB18" s="184"/>
      <c r="IC18" s="184"/>
      <c r="ID18" s="184"/>
      <c r="IE18" s="184"/>
      <c r="IF18" s="184"/>
      <c r="IG18" s="184"/>
    </row>
    <row r="19" spans="1:1024" s="172" customFormat="1" ht="50.1" customHeight="1">
      <c r="A19" s="160"/>
      <c r="B19" s="86" t="s">
        <v>488</v>
      </c>
      <c r="C19" s="86"/>
      <c r="D19" s="185"/>
      <c r="E19" s="160" t="s">
        <v>489</v>
      </c>
      <c r="F19" s="134">
        <v>0</v>
      </c>
      <c r="G19" s="134">
        <v>0</v>
      </c>
      <c r="H19" s="134">
        <v>0</v>
      </c>
      <c r="I19" s="134">
        <f t="shared" si="0"/>
        <v>0</v>
      </c>
      <c r="J19" s="134">
        <v>0</v>
      </c>
      <c r="K19" s="134">
        <v>0</v>
      </c>
      <c r="L19" s="134">
        <v>0</v>
      </c>
      <c r="M19" s="134">
        <f t="shared" si="1"/>
        <v>0</v>
      </c>
      <c r="HY19" s="81"/>
      <c r="HZ19" s="81"/>
      <c r="IA19" s="81"/>
      <c r="IB19" s="81"/>
      <c r="IC19" s="81"/>
      <c r="ID19" s="81"/>
      <c r="IE19" s="81"/>
      <c r="IF19" s="81"/>
      <c r="IG19" s="81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172" customFormat="1" ht="50.1" customHeight="1">
      <c r="A20" s="160"/>
      <c r="B20" s="86" t="s">
        <v>490</v>
      </c>
      <c r="C20" s="86"/>
      <c r="D20" s="51"/>
      <c r="E20" s="181" t="s">
        <v>491</v>
      </c>
      <c r="F20" s="134">
        <v>0</v>
      </c>
      <c r="G20" s="134">
        <v>0</v>
      </c>
      <c r="H20" s="134">
        <v>0</v>
      </c>
      <c r="I20" s="134">
        <f t="shared" si="0"/>
        <v>0</v>
      </c>
      <c r="J20" s="134">
        <v>0</v>
      </c>
      <c r="K20" s="134">
        <v>0</v>
      </c>
      <c r="L20" s="134">
        <v>0</v>
      </c>
      <c r="M20" s="134">
        <f t="shared" si="1"/>
        <v>0</v>
      </c>
      <c r="HY20" s="81"/>
      <c r="HZ20" s="81"/>
      <c r="IA20" s="81"/>
      <c r="IB20" s="81"/>
      <c r="IC20" s="81"/>
      <c r="ID20" s="81"/>
      <c r="IE20" s="81"/>
      <c r="IF20" s="81"/>
      <c r="IG20" s="81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172" customFormat="1" ht="50.1" customHeight="1">
      <c r="A21" s="160"/>
      <c r="B21" s="86" t="s">
        <v>492</v>
      </c>
      <c r="C21" s="86"/>
      <c r="D21" s="51"/>
      <c r="E21" s="160" t="s">
        <v>493</v>
      </c>
      <c r="F21" s="134">
        <v>3000000</v>
      </c>
      <c r="G21" s="134">
        <v>0</v>
      </c>
      <c r="H21" s="134">
        <v>0</v>
      </c>
      <c r="I21" s="134">
        <f t="shared" si="0"/>
        <v>3000000</v>
      </c>
      <c r="J21" s="134">
        <v>3000000</v>
      </c>
      <c r="K21" s="134">
        <v>0</v>
      </c>
      <c r="L21" s="134">
        <v>0</v>
      </c>
      <c r="M21" s="134">
        <f t="shared" si="1"/>
        <v>3000000</v>
      </c>
      <c r="HY21" s="81"/>
      <c r="HZ21" s="81"/>
      <c r="IA21" s="81"/>
      <c r="IB21" s="81"/>
      <c r="IC21" s="81"/>
      <c r="ID21" s="81"/>
      <c r="IE21" s="81"/>
      <c r="IF21" s="81"/>
      <c r="IG21" s="8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60" customHeight="1">
      <c r="A22" s="195" t="s">
        <v>494</v>
      </c>
      <c r="B22" s="195"/>
      <c r="C22" s="195"/>
      <c r="D22" s="195"/>
      <c r="E22" s="195"/>
      <c r="F22" s="139">
        <f>F10+F19+F20+F21</f>
        <v>2880305600</v>
      </c>
      <c r="G22" s="139">
        <f>G10+G19+G20+G21</f>
        <v>0</v>
      </c>
      <c r="H22" s="139">
        <f>H10+H19+H20+H21</f>
        <v>0</v>
      </c>
      <c r="I22" s="139">
        <f t="shared" si="0"/>
        <v>2880305600</v>
      </c>
      <c r="J22" s="139">
        <f>J10+J19+J20+J21</f>
        <v>3117581000</v>
      </c>
      <c r="K22" s="139">
        <f>K10+K19+K20+K21</f>
        <v>0</v>
      </c>
      <c r="L22" s="139">
        <f>L10+L19+L20+L21</f>
        <v>0</v>
      </c>
      <c r="M22" s="139">
        <f t="shared" si="1"/>
        <v>3117581000</v>
      </c>
    </row>
  </sheetData>
  <mergeCells count="14">
    <mergeCell ref="A22:E22"/>
    <mergeCell ref="A1:M1"/>
    <mergeCell ref="A2:M2"/>
    <mergeCell ref="A4:M4"/>
    <mergeCell ref="A5:M5"/>
    <mergeCell ref="A8:A9"/>
    <mergeCell ref="B8:B9"/>
    <mergeCell ref="C8:C9"/>
    <mergeCell ref="D8:D9"/>
    <mergeCell ref="E8:E9"/>
    <mergeCell ref="F8:H8"/>
    <mergeCell ref="I8:I9"/>
    <mergeCell ref="J8:L8"/>
    <mergeCell ref="M8:M9"/>
  </mergeCells>
  <printOptions horizontalCentered="1" verticalCentered="1"/>
  <pageMargins left="0.43333333333333302" right="0.43333333333333302" top="0.76736111111111105" bottom="0.64930555555555602" header="0.51180555555555496" footer="0.51180555555555496"/>
  <pageSetup paperSize="0" scale="0" firstPageNumber="0" pageOrder="overThenDown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12</vt:i4>
      </vt:variant>
    </vt:vector>
  </HeadingPairs>
  <TitlesOfParts>
    <vt:vector size="22" baseType="lpstr">
      <vt:lpstr>A_költségvetés_bevételei_</vt:lpstr>
      <vt:lpstr>Működési_és_ágazati_tám__(1_1_)</vt:lpstr>
      <vt:lpstr>Működési_célú_tám_áll_bel_(1_2)</vt:lpstr>
      <vt:lpstr>Helyi_adó_bevételek_(2_5)</vt:lpstr>
      <vt:lpstr>Egyéb_közhatalmi_bevételek_(2_6</vt:lpstr>
      <vt:lpstr>Működési_bevételek_(3_)</vt:lpstr>
      <vt:lpstr>Működési_célú_átv_pénz_(4_)</vt:lpstr>
      <vt:lpstr>Felhalmozási_célú_tám_ért__bev_</vt:lpstr>
      <vt:lpstr>Felhalmozási_bevételek_(6_)</vt:lpstr>
      <vt:lpstr>Felhalmozási_célú_átv_pénz_(7_)</vt:lpstr>
      <vt:lpstr>Excel_BuiltIn_Print_Area_1_1_1_1</vt:lpstr>
      <vt:lpstr>Excel_BuiltIn_Print_Area_1_1_1_1_1</vt:lpstr>
      <vt:lpstr>Excel_BuiltIn_Print_Area_6_1</vt:lpstr>
      <vt:lpstr>Excel_BuiltIn_Print_Area_6_1_1_1</vt:lpstr>
      <vt:lpstr>Print_Area_1</vt:lpstr>
      <vt:lpstr>Print_Area_10</vt:lpstr>
      <vt:lpstr>Print_Area_3</vt:lpstr>
      <vt:lpstr>Print_Area_4</vt:lpstr>
      <vt:lpstr>Print_Area_6</vt:lpstr>
      <vt:lpstr>Print_Area_7</vt:lpstr>
      <vt:lpstr>Print_Area_8</vt:lpstr>
      <vt:lpstr>Print_Area_9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cp:revision>0</cp:revision>
  <dcterms:created xsi:type="dcterms:W3CDTF">2016-09-16T08:30:03Z</dcterms:created>
  <dcterms:modified xsi:type="dcterms:W3CDTF">2016-09-16T08:31:59Z</dcterms:modified>
</cp:coreProperties>
</file>