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bookViews>
    <workbookView xWindow="0" yWindow="0" windowWidth="28800" windowHeight="12210" xr2:uid="{7C42D0AA-E2AC-426F-A9E4-203E99D6EB95}"/>
  </bookViews>
  <sheets>
    <sheet name="1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C150" i="1"/>
  <c r="C149" i="1"/>
  <c r="C148" i="1"/>
  <c r="C146" i="1"/>
  <c r="C145" i="1"/>
  <c r="C144" i="1"/>
  <c r="F142" i="1"/>
  <c r="E142" i="1"/>
  <c r="E155" i="1" s="1"/>
  <c r="D142" i="1"/>
  <c r="D155" i="1" s="1"/>
  <c r="C142" i="1"/>
  <c r="C141" i="1"/>
  <c r="C138" i="1"/>
  <c r="C137" i="1"/>
  <c r="C136" i="1"/>
  <c r="C135" i="1"/>
  <c r="C134" i="1"/>
  <c r="C133" i="1"/>
  <c r="C132" i="1"/>
  <c r="C131" i="1" s="1"/>
  <c r="F130" i="1"/>
  <c r="F156" i="1" s="1"/>
  <c r="C129" i="1"/>
  <c r="C128" i="1"/>
  <c r="C127" i="1"/>
  <c r="C126" i="1"/>
  <c r="C125" i="1"/>
  <c r="C124" i="1"/>
  <c r="C123" i="1"/>
  <c r="C122" i="1"/>
  <c r="C120" i="1"/>
  <c r="F119" i="1"/>
  <c r="D119" i="1"/>
  <c r="C119" i="1" s="1"/>
  <c r="C116" i="1" s="1"/>
  <c r="C118" i="1"/>
  <c r="F117" i="1"/>
  <c r="E116" i="1"/>
  <c r="C109" i="1"/>
  <c r="C108" i="1"/>
  <c r="C107" i="1"/>
  <c r="C106" i="1"/>
  <c r="C104" i="1"/>
  <c r="C103" i="1"/>
  <c r="C102" i="1"/>
  <c r="C101" i="1"/>
  <c r="F100" i="1"/>
  <c r="D100" i="1"/>
  <c r="C100" i="1"/>
  <c r="C95" i="1" s="1"/>
  <c r="C99" i="1"/>
  <c r="D98" i="1"/>
  <c r="E97" i="1"/>
  <c r="D97" i="1"/>
  <c r="E96" i="1"/>
  <c r="D96" i="1"/>
  <c r="E95" i="1"/>
  <c r="E130" i="1" s="1"/>
  <c r="D95" i="1"/>
  <c r="D130" i="1" s="1"/>
  <c r="D156" i="1" s="1"/>
  <c r="C82" i="1"/>
  <c r="C81" i="1"/>
  <c r="C80" i="1"/>
  <c r="C79" i="1"/>
  <c r="C77" i="1"/>
  <c r="C74" i="1" s="1"/>
  <c r="C76" i="1"/>
  <c r="F74" i="1"/>
  <c r="E74" i="1"/>
  <c r="D74" i="1"/>
  <c r="C73" i="1"/>
  <c r="E72" i="1"/>
  <c r="D72" i="1"/>
  <c r="C72" i="1" s="1"/>
  <c r="F71" i="1"/>
  <c r="E71" i="1"/>
  <c r="D71" i="1"/>
  <c r="C71" i="1" s="1"/>
  <c r="C70" i="1"/>
  <c r="C69" i="1"/>
  <c r="C68" i="1"/>
  <c r="C67" i="1"/>
  <c r="C65" i="1"/>
  <c r="C62" i="1" s="1"/>
  <c r="C64" i="1"/>
  <c r="C63" i="1"/>
  <c r="F62" i="1"/>
  <c r="F85" i="1" s="1"/>
  <c r="E62" i="1"/>
  <c r="E85" i="1" s="1"/>
  <c r="E161" i="1" s="1"/>
  <c r="D62" i="1"/>
  <c r="C60" i="1"/>
  <c r="C59" i="1"/>
  <c r="C58" i="1"/>
  <c r="C57" i="1"/>
  <c r="C55" i="1"/>
  <c r="C54" i="1"/>
  <c r="C51" i="1" s="1"/>
  <c r="C53" i="1"/>
  <c r="C52" i="1"/>
  <c r="F51" i="1"/>
  <c r="E51" i="1"/>
  <c r="D51" i="1"/>
  <c r="C50" i="1"/>
  <c r="C49" i="1"/>
  <c r="C48" i="1"/>
  <c r="C47" i="1"/>
  <c r="C46" i="1"/>
  <c r="C45" i="1"/>
  <c r="C44" i="1"/>
  <c r="C42" i="1"/>
  <c r="C41" i="1"/>
  <c r="C40" i="1"/>
  <c r="E39" i="1"/>
  <c r="D39" i="1"/>
  <c r="C39" i="1" s="1"/>
  <c r="C38" i="1"/>
  <c r="C37" i="1"/>
  <c r="C36" i="1"/>
  <c r="D35" i="1"/>
  <c r="C35" i="1"/>
  <c r="C33" i="1" s="1"/>
  <c r="C34" i="1"/>
  <c r="F33" i="1"/>
  <c r="E33" i="1"/>
  <c r="D33" i="1"/>
  <c r="C32" i="1"/>
  <c r="C30" i="1"/>
  <c r="C29" i="1"/>
  <c r="C27" i="1" s="1"/>
  <c r="C28" i="1"/>
  <c r="F27" i="1"/>
  <c r="F61" i="1" s="1"/>
  <c r="F86" i="1" s="1"/>
  <c r="E27" i="1"/>
  <c r="D27" i="1"/>
  <c r="C24" i="1"/>
  <c r="C23" i="1"/>
  <c r="C22" i="1"/>
  <c r="C20" i="1" s="1"/>
  <c r="C21" i="1"/>
  <c r="E20" i="1"/>
  <c r="E61" i="1" s="1"/>
  <c r="C19" i="1"/>
  <c r="D18" i="1"/>
  <c r="C18" i="1"/>
  <c r="C13" i="1" s="1"/>
  <c r="C17" i="1"/>
  <c r="C16" i="1"/>
  <c r="C15" i="1"/>
  <c r="C14" i="1"/>
  <c r="E13" i="1"/>
  <c r="D13" i="1"/>
  <c r="C10" i="1"/>
  <c r="C9" i="1"/>
  <c r="C8" i="1"/>
  <c r="C6" i="1" s="1"/>
  <c r="C61" i="1" s="1"/>
  <c r="C7" i="1"/>
  <c r="D6" i="1"/>
  <c r="D61" i="1" s="1"/>
  <c r="C85" i="1" l="1"/>
  <c r="C130" i="1"/>
  <c r="C160" i="1" s="1"/>
  <c r="D160" i="1"/>
  <c r="E156" i="1"/>
  <c r="C155" i="1"/>
  <c r="C86" i="1"/>
  <c r="E86" i="1"/>
  <c r="E160" i="1"/>
  <c r="D85" i="1"/>
  <c r="D161" i="1" s="1"/>
  <c r="D86" i="1" l="1"/>
  <c r="C156" i="1"/>
  <c r="C161" i="1"/>
</calcChain>
</file>

<file path=xl/sharedStrings.xml><?xml version="1.0" encoding="utf-8"?>
<sst xmlns="http://schemas.openxmlformats.org/spreadsheetml/2006/main" count="319" uniqueCount="270">
  <si>
    <t>B E V É T E L E K</t>
  </si>
  <si>
    <t xml:space="preserve"> forint</t>
  </si>
  <si>
    <t>Sor-
szám</t>
  </si>
  <si>
    <t>Bevételi jogcím</t>
  </si>
  <si>
    <t>2018. évi előirányzat</t>
  </si>
  <si>
    <t>A</t>
  </si>
  <si>
    <t>B</t>
  </si>
  <si>
    <t>C</t>
  </si>
  <si>
    <t>D</t>
  </si>
  <si>
    <t>E</t>
  </si>
  <si>
    <t>F</t>
  </si>
  <si>
    <t>Összesen:</t>
  </si>
  <si>
    <t>Ebből kötelező feladat:</t>
  </si>
  <si>
    <t>Ebből önként vállalt feladat:</t>
  </si>
  <si>
    <t>Ebből államigazgatási feladat: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</si>
  <si>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</si>
  <si>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</si>
  <si>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</si>
  <si>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</si>
  <si>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</si>
  <si>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</si>
  <si>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</si>
  <si>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</si>
  <si>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</si>
  <si>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</si>
  <si>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</si>
  <si>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</si>
  <si>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</si>
  <si>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</si>
  <si>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</si>
  <si>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</si>
  <si>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</si>
  <si>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</si>
  <si>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</si>
  <si>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</si>
  <si>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</si>
  <si>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</si>
  <si>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</si>
  <si>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</si>
  <si>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</si>
  <si>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</si>
  <si>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</si>
  <si>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</si>
  <si>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</si>
  <si>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</si>
  <si>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</si>
  <si>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</si>
  <si>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</si>
  <si>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</si>
  <si>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</si>
  <si>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</si>
  <si>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</si>
  <si>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</si>
  <si>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</si>
  <si>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</si>
  <si>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</si>
  <si>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</si>
  <si>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</si>
  <si>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(4.1.+4.2.+4.3.+4.4.+4.5)</t>
  </si>
  <si>
    <t>4.1.</t>
  </si>
  <si>
    <t>- Vagyoni típusú adók</t>
  </si>
  <si>
    <t>4.2.</t>
  </si>
  <si>
    <t>- Termékek és szolgáltatások adói</t>
  </si>
  <si>
    <t>4.3.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</si>
  <si>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</si>
  <si>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</si>
  <si>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</si>
  <si>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</si>
  <si>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</si>
  <si>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</si>
  <si>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</si>
  <si>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</si>
  <si>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</si>
  <si>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</si>
  <si>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</si>
  <si>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</si>
  <si>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</si>
  <si>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</si>
  <si>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</si>
  <si>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</si>
  <si>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</si>
  <si>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</si>
  <si>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</si>
  <si>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</si>
  <si>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</si>
  <si>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</si>
  <si>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</si>
  <si>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</si>
  <si>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</si>
  <si>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</si>
  <si>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</si>
  <si>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</si>
  <si>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</si>
  <si>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</si>
  <si>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</si>
  <si>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</si>
  <si>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</si>
  <si>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</si>
  <si>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</si>
  <si>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</si>
  <si>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</si>
  <si>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</si>
  <si>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</si>
  <si>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</si>
  <si>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</si>
  <si>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</si>
  <si>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</si>
  <si>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</si>
  <si>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</si>
  <si>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</si>
  <si>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</si>
  <si>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</si>
  <si>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</si>
  <si>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</si>
  <si>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</si>
  <si>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</si>
  <si>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</si>
  <si>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</si>
  <si>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</si>
  <si>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</si>
  <si>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</si>
  <si>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</si>
  <si>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</si>
  <si>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</si>
  <si>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</si>
  <si>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</si>
  <si>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</si>
  <si>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</si>
  <si>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</si>
  <si>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</si>
  <si>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</si>
  <si>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</si>
  <si>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</si>
  <si>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</si>
  <si>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</si>
  <si>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</si>
  <si>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</si>
  <si>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</si>
  <si>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</si>
  <si>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</si>
  <si>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</si>
  <si>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</si>
  <si>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</si>
  <si>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</si>
  <si>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</si>
  <si>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</si>
  <si>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</si>
  <si>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</si>
  <si>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</si>
  <si>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</si>
  <si>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</si>
  <si>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</si>
  <si>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</si>
  <si>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</si>
  <si>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</si>
  <si>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</si>
  <si>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</si>
  <si>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</si>
  <si>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</si>
  <si>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</si>
  <si>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</si>
  <si>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</si>
  <si>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</si>
  <si>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</si>
  <si>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</si>
  <si>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</si>
  <si>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</si>
  <si>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</si>
  <si>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</si>
  <si>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>15.</t>
  </si>
  <si>
    <t>Váltóbetétek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</si>
  <si>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</si>
  <si>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</si>
  <si>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</si>
  <si>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</si>
  <si>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</si>
  <si>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</si>
  <si>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</si>
  <si>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Kiadási jogcímek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</si>
  <si>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</si>
  <si>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</si>
  <si>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</si>
  <si>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</si>
  <si>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</si>
  <si>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</si>
  <si>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</si>
  <si>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</si>
  <si>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</si>
  <si>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</si>
  <si>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</si>
  <si>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</si>
  <si>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</si>
  <si>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</si>
  <si>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</si>
  <si>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</si>
  <si>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</si>
  <si>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</si>
  <si>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</si>
  <si>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</si>
  <si>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</si>
  <si>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</si>
  <si>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</si>
  <si>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</si>
  <si>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</si>
  <si>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</si>
  <si>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</si>
  <si>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</si>
  <si>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</si>
  <si>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</si>
  <si>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</si>
  <si>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</si>
  <si>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</si>
  <si>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</si>
  <si>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</si>
  <si>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</si>
  <si>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</si>
  <si>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</si>
  <si>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</si>
  <si>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</si>
  <si>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</si>
  <si>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</si>
  <si>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</si>
  <si>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</si>
  <si>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</si>
  <si>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</si>
  <si>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</si>
  <si>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</si>
  <si>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</si>
  <si>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</si>
  <si>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</si>
  <si>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</si>
  <si>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</si>
  <si>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</si>
  <si>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</si>
  <si>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</si>
  <si>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</si>
  <si>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</si>
  <si>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</si>
  <si>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</si>
  <si>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</si>
  <si>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</si>
  <si>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</si>
  <si>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</si>
  <si>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</si>
  <si>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</si>
  <si>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</si>
  <si>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</si>
  <si>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</si>
  <si>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</si>
  <si>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</si>
  <si>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</si>
  <si>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</si>
  <si>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</si>
  <si>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</si>
  <si>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</si>
  <si>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</si>
  <si>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</si>
  <si>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</si>
  <si>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</si>
  <si>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</si>
  <si>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</si>
  <si>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</si>
  <si>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</si>
  <si>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</si>
  <si>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</si>
  <si>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</si>
  <si>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(3+10)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</si>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</sst>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color rgb="FFFF0000"/>
      <name val="Times New Roman CE"/>
      <family val="1"/>
      <charset val="238"/>
    </font>
    <font>
      <b/>
      <i/>
      <sz val="9"/>
      <color rgb="FFFF0000"/>
      <name val="Times New Roman CE"/>
      <charset val="238"/>
    </font>
    <font>
      <sz val="10"/>
      <name val="Times New Roman CE"/>
      <charset val="238"/>
    </font>
    <font>
      <b/>
      <i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sz val="11"/>
      <color rgb="FFFF0000"/>
      <name val="Calibri"/>
      <family val="2"/>
      <charset val="238"/>
      <scheme val="minor"/>
    </font>
    <font>
      <sz val="8"/>
      <color indexed="10"/>
      <name val="Times New Roman CE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Times New Roman CE"/>
      <charset val="238"/>
    </font>
    <font>
      <b/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96">
    <xf numFmtId="0" fontId="0" fillId="0" borderId="0" xfId="0"/>
    <xf numFmtId="0" fontId="1" fillId="0" borderId="0" xfId="0" applyFont="1"/>
    <xf numFmtId="0" fontId="6" fillId="0" borderId="1" xfId="2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2" applyFont="1" applyBorder="1" applyAlignment="1" applyProtection="1">
      <alignment horizontal="left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2" applyFont="1" applyBorder="1" applyAlignment="1" applyProtection="1">
      <alignment horizontal="left" wrapText="1" indent="1"/>
    </xf>
    <xf numFmtId="49" fontId="9" fillId="0" borderId="16" xfId="1" applyNumberFormat="1" applyFont="1" applyFill="1" applyBorder="1" applyAlignment="1" applyProtection="1">
      <alignment horizontal="left" vertical="center" wrapText="1" indent="1"/>
    </xf>
    <xf numFmtId="0" fontId="10" fillId="0" borderId="17" xfId="2" applyFont="1" applyBorder="1" applyAlignment="1" applyProtection="1">
      <alignment horizontal="left" wrapText="1" indent="1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2" applyFont="1" applyBorder="1" applyAlignment="1" applyProtection="1">
      <alignment horizontal="left" vertical="center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0" xfId="1" applyNumberFormat="1" applyFont="1" applyFill="1" applyBorder="1" applyAlignment="1" applyProtection="1">
      <alignment horizontal="left" vertical="center" wrapText="1" indent="1"/>
    </xf>
    <xf numFmtId="0" fontId="10" fillId="0" borderId="21" xfId="2" applyFont="1" applyBorder="1" applyAlignment="1" applyProtection="1">
      <alignment horizontal="left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1" applyFont="1" applyFill="1" applyBorder="1" applyAlignment="1" applyProtection="1">
      <alignment horizontal="left" vertical="center" wrapText="1" indent="1"/>
    </xf>
    <xf numFmtId="0" fontId="8" fillId="0" borderId="24" xfId="1" applyFont="1" applyFill="1" applyBorder="1" applyAlignment="1" applyProtection="1">
      <alignment horizontal="lef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" xfId="1" applyNumberFormat="1" applyFont="1" applyFill="1" applyBorder="1" applyAlignment="1" applyProtection="1">
      <alignment horizontal="right" vertical="center" wrapText="1" indent="1"/>
    </xf>
    <xf numFmtId="0" fontId="11" fillId="0" borderId="2" xfId="2" applyFont="1" applyBorder="1" applyAlignment="1" applyProtection="1">
      <alignment wrapText="1"/>
    </xf>
    <xf numFmtId="0" fontId="10" fillId="0" borderId="21" xfId="2" applyFont="1" applyBorder="1" applyAlignment="1" applyProtection="1">
      <alignment wrapText="1"/>
    </xf>
    <xf numFmtId="0" fontId="10" fillId="0" borderId="11" xfId="2" applyFont="1" applyBorder="1" applyAlignment="1" applyProtection="1">
      <alignment wrapText="1"/>
    </xf>
    <xf numFmtId="0" fontId="10" fillId="0" borderId="14" xfId="2" applyFont="1" applyBorder="1" applyAlignment="1" applyProtection="1">
      <alignment wrapText="1"/>
    </xf>
    <xf numFmtId="0" fontId="10" fillId="0" borderId="20" xfId="2" applyFont="1" applyBorder="1" applyAlignment="1" applyProtection="1">
      <alignment wrapText="1"/>
    </xf>
    <xf numFmtId="0" fontId="11" fillId="0" borderId="2" xfId="2" applyFont="1" applyBorder="1" applyAlignment="1" applyProtection="1">
      <alignment horizontal="center" wrapText="1"/>
    </xf>
    <xf numFmtId="0" fontId="11" fillId="0" borderId="3" xfId="2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/>
    <xf numFmtId="0" fontId="11" fillId="0" borderId="3" xfId="2" applyFont="1" applyBorder="1" applyAlignment="1" applyProtection="1">
      <alignment wrapText="1"/>
    </xf>
    <xf numFmtId="0" fontId="11" fillId="0" borderId="26" xfId="2" applyFont="1" applyBorder="1" applyAlignment="1" applyProtection="1">
      <alignment wrapText="1"/>
    </xf>
    <xf numFmtId="0" fontId="11" fillId="0" borderId="27" xfId="2" applyFont="1" applyBorder="1" applyAlignment="1" applyProtection="1">
      <alignment wrapText="1"/>
    </xf>
    <xf numFmtId="0" fontId="11" fillId="0" borderId="0" xfId="2" applyFont="1" applyBorder="1" applyAlignment="1" applyProtection="1">
      <alignment wrapText="1"/>
    </xf>
    <xf numFmtId="164" fontId="12" fillId="0" borderId="0" xfId="1" applyNumberFormat="1" applyFont="1" applyFill="1" applyBorder="1" applyAlignment="1" applyProtection="1">
      <alignment horizontal="right" vertical="center" wrapText="1" inden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0" fontId="6" fillId="0" borderId="1" xfId="2" applyFont="1" applyFill="1" applyBorder="1" applyAlignment="1" applyProtection="1">
      <alignment horizontal="right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left" vertical="center" wrapText="1" inden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164" fontId="9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21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23" xfId="1" applyNumberFormat="1" applyFont="1" applyFill="1" applyBorder="1" applyAlignment="1" applyProtection="1">
      <alignment horizontal="left" vertical="center" wrapText="1" indent="1"/>
    </xf>
    <xf numFmtId="0" fontId="9" fillId="0" borderId="24" xfId="1" applyFont="1" applyFill="1" applyBorder="1" applyAlignment="1" applyProtection="1">
      <alignment horizontal="left" vertical="center" wrapText="1" indent="7"/>
    </xf>
    <xf numFmtId="164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1" applyFont="1" applyFill="1" applyBorder="1" applyAlignment="1" applyProtection="1">
      <alignment vertical="center" wrapText="1"/>
    </xf>
    <xf numFmtId="0" fontId="9" fillId="0" borderId="21" xfId="1" applyFont="1" applyFill="1" applyBorder="1" applyAlignment="1" applyProtection="1">
      <alignment horizontal="left" vertical="center" wrapText="1" indent="1"/>
    </xf>
    <xf numFmtId="164" fontId="9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2" applyFont="1" applyBorder="1" applyAlignment="1" applyProtection="1">
      <alignment horizontal="left" vertical="center" wrapText="1" indent="1"/>
    </xf>
    <xf numFmtId="0" fontId="10" fillId="0" borderId="15" xfId="2" applyFont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6"/>
    </xf>
    <xf numFmtId="164" fontId="9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49" fontId="9" fillId="0" borderId="15" xfId="1" applyNumberFormat="1" applyFont="1" applyFill="1" applyBorder="1" applyAlignment="1" applyProtection="1">
      <alignment horizontal="lef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9" fillId="0" borderId="17" xfId="1" applyFont="1" applyFill="1" applyBorder="1" applyAlignment="1" applyProtection="1">
      <alignment horizontal="left" vertical="center" wrapText="1" indent="1"/>
    </xf>
    <xf numFmtId="164" fontId="11" fillId="0" borderId="10" xfId="2" applyNumberFormat="1" applyFont="1" applyBorder="1" applyAlignment="1" applyProtection="1">
      <alignment horizontal="right" vertical="center" wrapText="1" indent="1"/>
    </xf>
    <xf numFmtId="49" fontId="12" fillId="0" borderId="2" xfId="1" applyNumberFormat="1" applyFont="1" applyFill="1" applyBorder="1" applyAlignment="1" applyProtection="1">
      <alignment horizontal="left" vertical="center" wrapText="1" indent="1"/>
    </xf>
    <xf numFmtId="164" fontId="12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0" xfId="2" quotePrefix="1" applyNumberFormat="1" applyFont="1" applyBorder="1" applyAlignment="1" applyProtection="1">
      <alignment horizontal="right" vertical="center" wrapText="1" indent="1"/>
    </xf>
    <xf numFmtId="0" fontId="11" fillId="0" borderId="26" xfId="2" applyFont="1" applyBorder="1" applyAlignment="1" applyProtection="1">
      <alignment horizontal="left" vertical="center" wrapText="1" indent="1"/>
    </xf>
    <xf numFmtId="0" fontId="16" fillId="0" borderId="27" xfId="2" applyFont="1" applyBorder="1" applyAlignment="1" applyProtection="1">
      <alignment horizontal="left" vertical="center" wrapText="1" indent="1"/>
    </xf>
    <xf numFmtId="0" fontId="17" fillId="0" borderId="0" xfId="2" applyFont="1"/>
    <xf numFmtId="0" fontId="18" fillId="0" borderId="0" xfId="1" applyFont="1" applyFill="1" applyAlignment="1" applyProtection="1"/>
    <xf numFmtId="164" fontId="4" fillId="0" borderId="1" xfId="1" applyNumberFormat="1" applyFont="1" applyFill="1" applyBorder="1" applyAlignment="1" applyProtection="1">
      <alignment horizontal="left"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left"/>
    </xf>
  </cellXfs>
  <cellStyles count="3">
    <cellStyle name="Normál" xfId="0" builtinId="0"/>
    <cellStyle name="Normál 2" xfId="2" xr:uid="{3598AD08-1F3E-471A-B1AA-876827EF6BBC}"/>
    <cellStyle name="Normál_KVRENMUNKA" xfId="1" xr:uid="{DEEBAECB-4D23-4F16-97C5-78C86A1B6D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B81DC-6A5D-4ADC-98F0-8D4BF51713A5}">
  <dimension ref="A1:F161"/>
  <sheetViews>
    <sheetView tabSelected="1" view="pageLayout" zoomScaleNormal="100" workbookViewId="0">
      <selection activeCell="H3" sqref="H3"/>
    </sheetView>
  </sheetViews>
  <sheetFormatPr defaultRowHeight="15" x14ac:dyDescent="0.25"/>
  <cols>
    <col min="1" max="1" width="5.85546875" style="1" customWidth="1"/>
    <col min="2" max="2" width="47.5703125" style="1" customWidth="1"/>
    <col min="3" max="3" width="12" style="1" customWidth="1"/>
    <col min="4" max="4" width="10.85546875" style="1" customWidth="1"/>
    <col min="5" max="5" width="10.42578125" style="1" customWidth="1"/>
    <col min="6" max="6" width="11.7109375" style="1" customWidth="1"/>
    <col min="7" max="256" width="9.140625" style="1"/>
    <col min="257" max="257" width="5.85546875" style="1" customWidth="1"/>
    <col min="258" max="258" width="47.5703125" style="1" customWidth="1"/>
    <col min="259" max="259" width="12" style="1" customWidth="1"/>
    <col min="260" max="260" width="10.85546875" style="1" customWidth="1"/>
    <col min="261" max="261" width="10.42578125" style="1" customWidth="1"/>
    <col min="262" max="262" width="11.7109375" style="1" customWidth="1"/>
    <col min="263" max="512" width="9.140625" style="1"/>
    <col min="513" max="513" width="5.85546875" style="1" customWidth="1"/>
    <col min="514" max="514" width="47.5703125" style="1" customWidth="1"/>
    <col min="515" max="515" width="12" style="1" customWidth="1"/>
    <col min="516" max="516" width="10.85546875" style="1" customWidth="1"/>
    <col min="517" max="517" width="10.42578125" style="1" customWidth="1"/>
    <col min="518" max="518" width="11.7109375" style="1" customWidth="1"/>
    <col min="519" max="768" width="9.140625" style="1"/>
    <col min="769" max="769" width="5.85546875" style="1" customWidth="1"/>
    <col min="770" max="770" width="47.5703125" style="1" customWidth="1"/>
    <col min="771" max="771" width="12" style="1" customWidth="1"/>
    <col min="772" max="772" width="10.85546875" style="1" customWidth="1"/>
    <col min="773" max="773" width="10.42578125" style="1" customWidth="1"/>
    <col min="774" max="774" width="11.7109375" style="1" customWidth="1"/>
    <col min="775" max="1024" width="9.140625" style="1"/>
    <col min="1025" max="1025" width="5.85546875" style="1" customWidth="1"/>
    <col min="1026" max="1026" width="47.5703125" style="1" customWidth="1"/>
    <col min="1027" max="1027" width="12" style="1" customWidth="1"/>
    <col min="1028" max="1028" width="10.85546875" style="1" customWidth="1"/>
    <col min="1029" max="1029" width="10.42578125" style="1" customWidth="1"/>
    <col min="1030" max="1030" width="11.7109375" style="1" customWidth="1"/>
    <col min="1031" max="1280" width="9.140625" style="1"/>
    <col min="1281" max="1281" width="5.85546875" style="1" customWidth="1"/>
    <col min="1282" max="1282" width="47.5703125" style="1" customWidth="1"/>
    <col min="1283" max="1283" width="12" style="1" customWidth="1"/>
    <col min="1284" max="1284" width="10.85546875" style="1" customWidth="1"/>
    <col min="1285" max="1285" width="10.42578125" style="1" customWidth="1"/>
    <col min="1286" max="1286" width="11.7109375" style="1" customWidth="1"/>
    <col min="1287" max="1536" width="9.140625" style="1"/>
    <col min="1537" max="1537" width="5.85546875" style="1" customWidth="1"/>
    <col min="1538" max="1538" width="47.5703125" style="1" customWidth="1"/>
    <col min="1539" max="1539" width="12" style="1" customWidth="1"/>
    <col min="1540" max="1540" width="10.85546875" style="1" customWidth="1"/>
    <col min="1541" max="1541" width="10.42578125" style="1" customWidth="1"/>
    <col min="1542" max="1542" width="11.7109375" style="1" customWidth="1"/>
    <col min="1543" max="1792" width="9.140625" style="1"/>
    <col min="1793" max="1793" width="5.85546875" style="1" customWidth="1"/>
    <col min="1794" max="1794" width="47.5703125" style="1" customWidth="1"/>
    <col min="1795" max="1795" width="12" style="1" customWidth="1"/>
    <col min="1796" max="1796" width="10.85546875" style="1" customWidth="1"/>
    <col min="1797" max="1797" width="10.42578125" style="1" customWidth="1"/>
    <col min="1798" max="1798" width="11.7109375" style="1" customWidth="1"/>
    <col min="1799" max="2048" width="9.140625" style="1"/>
    <col min="2049" max="2049" width="5.85546875" style="1" customWidth="1"/>
    <col min="2050" max="2050" width="47.5703125" style="1" customWidth="1"/>
    <col min="2051" max="2051" width="12" style="1" customWidth="1"/>
    <col min="2052" max="2052" width="10.85546875" style="1" customWidth="1"/>
    <col min="2053" max="2053" width="10.42578125" style="1" customWidth="1"/>
    <col min="2054" max="2054" width="11.7109375" style="1" customWidth="1"/>
    <col min="2055" max="2304" width="9.140625" style="1"/>
    <col min="2305" max="2305" width="5.85546875" style="1" customWidth="1"/>
    <col min="2306" max="2306" width="47.5703125" style="1" customWidth="1"/>
    <col min="2307" max="2307" width="12" style="1" customWidth="1"/>
    <col min="2308" max="2308" width="10.85546875" style="1" customWidth="1"/>
    <col min="2309" max="2309" width="10.42578125" style="1" customWidth="1"/>
    <col min="2310" max="2310" width="11.7109375" style="1" customWidth="1"/>
    <col min="2311" max="2560" width="9.140625" style="1"/>
    <col min="2561" max="2561" width="5.85546875" style="1" customWidth="1"/>
    <col min="2562" max="2562" width="47.5703125" style="1" customWidth="1"/>
    <col min="2563" max="2563" width="12" style="1" customWidth="1"/>
    <col min="2564" max="2564" width="10.85546875" style="1" customWidth="1"/>
    <col min="2565" max="2565" width="10.42578125" style="1" customWidth="1"/>
    <col min="2566" max="2566" width="11.7109375" style="1" customWidth="1"/>
    <col min="2567" max="2816" width="9.140625" style="1"/>
    <col min="2817" max="2817" width="5.85546875" style="1" customWidth="1"/>
    <col min="2818" max="2818" width="47.5703125" style="1" customWidth="1"/>
    <col min="2819" max="2819" width="12" style="1" customWidth="1"/>
    <col min="2820" max="2820" width="10.85546875" style="1" customWidth="1"/>
    <col min="2821" max="2821" width="10.42578125" style="1" customWidth="1"/>
    <col min="2822" max="2822" width="11.7109375" style="1" customWidth="1"/>
    <col min="2823" max="3072" width="9.140625" style="1"/>
    <col min="3073" max="3073" width="5.85546875" style="1" customWidth="1"/>
    <col min="3074" max="3074" width="47.5703125" style="1" customWidth="1"/>
    <col min="3075" max="3075" width="12" style="1" customWidth="1"/>
    <col min="3076" max="3076" width="10.85546875" style="1" customWidth="1"/>
    <col min="3077" max="3077" width="10.42578125" style="1" customWidth="1"/>
    <col min="3078" max="3078" width="11.7109375" style="1" customWidth="1"/>
    <col min="3079" max="3328" width="9.140625" style="1"/>
    <col min="3329" max="3329" width="5.85546875" style="1" customWidth="1"/>
    <col min="3330" max="3330" width="47.5703125" style="1" customWidth="1"/>
    <col min="3331" max="3331" width="12" style="1" customWidth="1"/>
    <col min="3332" max="3332" width="10.85546875" style="1" customWidth="1"/>
    <col min="3333" max="3333" width="10.42578125" style="1" customWidth="1"/>
    <col min="3334" max="3334" width="11.7109375" style="1" customWidth="1"/>
    <col min="3335" max="3584" width="9.140625" style="1"/>
    <col min="3585" max="3585" width="5.85546875" style="1" customWidth="1"/>
    <col min="3586" max="3586" width="47.5703125" style="1" customWidth="1"/>
    <col min="3587" max="3587" width="12" style="1" customWidth="1"/>
    <col min="3588" max="3588" width="10.85546875" style="1" customWidth="1"/>
    <col min="3589" max="3589" width="10.42578125" style="1" customWidth="1"/>
    <col min="3590" max="3590" width="11.7109375" style="1" customWidth="1"/>
    <col min="3591" max="3840" width="9.140625" style="1"/>
    <col min="3841" max="3841" width="5.85546875" style="1" customWidth="1"/>
    <col min="3842" max="3842" width="47.5703125" style="1" customWidth="1"/>
    <col min="3843" max="3843" width="12" style="1" customWidth="1"/>
    <col min="3844" max="3844" width="10.85546875" style="1" customWidth="1"/>
    <col min="3845" max="3845" width="10.42578125" style="1" customWidth="1"/>
    <col min="3846" max="3846" width="11.7109375" style="1" customWidth="1"/>
    <col min="3847" max="4096" width="9.140625" style="1"/>
    <col min="4097" max="4097" width="5.85546875" style="1" customWidth="1"/>
    <col min="4098" max="4098" width="47.5703125" style="1" customWidth="1"/>
    <col min="4099" max="4099" width="12" style="1" customWidth="1"/>
    <col min="4100" max="4100" width="10.85546875" style="1" customWidth="1"/>
    <col min="4101" max="4101" width="10.42578125" style="1" customWidth="1"/>
    <col min="4102" max="4102" width="11.7109375" style="1" customWidth="1"/>
    <col min="4103" max="4352" width="9.140625" style="1"/>
    <col min="4353" max="4353" width="5.85546875" style="1" customWidth="1"/>
    <col min="4354" max="4354" width="47.5703125" style="1" customWidth="1"/>
    <col min="4355" max="4355" width="12" style="1" customWidth="1"/>
    <col min="4356" max="4356" width="10.85546875" style="1" customWidth="1"/>
    <col min="4357" max="4357" width="10.42578125" style="1" customWidth="1"/>
    <col min="4358" max="4358" width="11.7109375" style="1" customWidth="1"/>
    <col min="4359" max="4608" width="9.140625" style="1"/>
    <col min="4609" max="4609" width="5.85546875" style="1" customWidth="1"/>
    <col min="4610" max="4610" width="47.5703125" style="1" customWidth="1"/>
    <col min="4611" max="4611" width="12" style="1" customWidth="1"/>
    <col min="4612" max="4612" width="10.85546875" style="1" customWidth="1"/>
    <col min="4613" max="4613" width="10.42578125" style="1" customWidth="1"/>
    <col min="4614" max="4614" width="11.7109375" style="1" customWidth="1"/>
    <col min="4615" max="4864" width="9.140625" style="1"/>
    <col min="4865" max="4865" width="5.85546875" style="1" customWidth="1"/>
    <col min="4866" max="4866" width="47.5703125" style="1" customWidth="1"/>
    <col min="4867" max="4867" width="12" style="1" customWidth="1"/>
    <col min="4868" max="4868" width="10.85546875" style="1" customWidth="1"/>
    <col min="4869" max="4869" width="10.42578125" style="1" customWidth="1"/>
    <col min="4870" max="4870" width="11.7109375" style="1" customWidth="1"/>
    <col min="4871" max="5120" width="9.140625" style="1"/>
    <col min="5121" max="5121" width="5.85546875" style="1" customWidth="1"/>
    <col min="5122" max="5122" width="47.5703125" style="1" customWidth="1"/>
    <col min="5123" max="5123" width="12" style="1" customWidth="1"/>
    <col min="5124" max="5124" width="10.85546875" style="1" customWidth="1"/>
    <col min="5125" max="5125" width="10.42578125" style="1" customWidth="1"/>
    <col min="5126" max="5126" width="11.7109375" style="1" customWidth="1"/>
    <col min="5127" max="5376" width="9.140625" style="1"/>
    <col min="5377" max="5377" width="5.85546875" style="1" customWidth="1"/>
    <col min="5378" max="5378" width="47.5703125" style="1" customWidth="1"/>
    <col min="5379" max="5379" width="12" style="1" customWidth="1"/>
    <col min="5380" max="5380" width="10.85546875" style="1" customWidth="1"/>
    <col min="5381" max="5381" width="10.42578125" style="1" customWidth="1"/>
    <col min="5382" max="5382" width="11.7109375" style="1" customWidth="1"/>
    <col min="5383" max="5632" width="9.140625" style="1"/>
    <col min="5633" max="5633" width="5.85546875" style="1" customWidth="1"/>
    <col min="5634" max="5634" width="47.5703125" style="1" customWidth="1"/>
    <col min="5635" max="5635" width="12" style="1" customWidth="1"/>
    <col min="5636" max="5636" width="10.85546875" style="1" customWidth="1"/>
    <col min="5637" max="5637" width="10.42578125" style="1" customWidth="1"/>
    <col min="5638" max="5638" width="11.7109375" style="1" customWidth="1"/>
    <col min="5639" max="5888" width="9.140625" style="1"/>
    <col min="5889" max="5889" width="5.85546875" style="1" customWidth="1"/>
    <col min="5890" max="5890" width="47.5703125" style="1" customWidth="1"/>
    <col min="5891" max="5891" width="12" style="1" customWidth="1"/>
    <col min="5892" max="5892" width="10.85546875" style="1" customWidth="1"/>
    <col min="5893" max="5893" width="10.42578125" style="1" customWidth="1"/>
    <col min="5894" max="5894" width="11.7109375" style="1" customWidth="1"/>
    <col min="5895" max="6144" width="9.140625" style="1"/>
    <col min="6145" max="6145" width="5.85546875" style="1" customWidth="1"/>
    <col min="6146" max="6146" width="47.5703125" style="1" customWidth="1"/>
    <col min="6147" max="6147" width="12" style="1" customWidth="1"/>
    <col min="6148" max="6148" width="10.85546875" style="1" customWidth="1"/>
    <col min="6149" max="6149" width="10.42578125" style="1" customWidth="1"/>
    <col min="6150" max="6150" width="11.7109375" style="1" customWidth="1"/>
    <col min="6151" max="6400" width="9.140625" style="1"/>
    <col min="6401" max="6401" width="5.85546875" style="1" customWidth="1"/>
    <col min="6402" max="6402" width="47.5703125" style="1" customWidth="1"/>
    <col min="6403" max="6403" width="12" style="1" customWidth="1"/>
    <col min="6404" max="6404" width="10.85546875" style="1" customWidth="1"/>
    <col min="6405" max="6405" width="10.42578125" style="1" customWidth="1"/>
    <col min="6406" max="6406" width="11.7109375" style="1" customWidth="1"/>
    <col min="6407" max="6656" width="9.140625" style="1"/>
    <col min="6657" max="6657" width="5.85546875" style="1" customWidth="1"/>
    <col min="6658" max="6658" width="47.5703125" style="1" customWidth="1"/>
    <col min="6659" max="6659" width="12" style="1" customWidth="1"/>
    <col min="6660" max="6660" width="10.85546875" style="1" customWidth="1"/>
    <col min="6661" max="6661" width="10.42578125" style="1" customWidth="1"/>
    <col min="6662" max="6662" width="11.7109375" style="1" customWidth="1"/>
    <col min="6663" max="6912" width="9.140625" style="1"/>
    <col min="6913" max="6913" width="5.85546875" style="1" customWidth="1"/>
    <col min="6914" max="6914" width="47.5703125" style="1" customWidth="1"/>
    <col min="6915" max="6915" width="12" style="1" customWidth="1"/>
    <col min="6916" max="6916" width="10.85546875" style="1" customWidth="1"/>
    <col min="6917" max="6917" width="10.42578125" style="1" customWidth="1"/>
    <col min="6918" max="6918" width="11.7109375" style="1" customWidth="1"/>
    <col min="6919" max="7168" width="9.140625" style="1"/>
    <col min="7169" max="7169" width="5.85546875" style="1" customWidth="1"/>
    <col min="7170" max="7170" width="47.5703125" style="1" customWidth="1"/>
    <col min="7171" max="7171" width="12" style="1" customWidth="1"/>
    <col min="7172" max="7172" width="10.85546875" style="1" customWidth="1"/>
    <col min="7173" max="7173" width="10.42578125" style="1" customWidth="1"/>
    <col min="7174" max="7174" width="11.7109375" style="1" customWidth="1"/>
    <col min="7175" max="7424" width="9.140625" style="1"/>
    <col min="7425" max="7425" width="5.85546875" style="1" customWidth="1"/>
    <col min="7426" max="7426" width="47.5703125" style="1" customWidth="1"/>
    <col min="7427" max="7427" width="12" style="1" customWidth="1"/>
    <col min="7428" max="7428" width="10.85546875" style="1" customWidth="1"/>
    <col min="7429" max="7429" width="10.42578125" style="1" customWidth="1"/>
    <col min="7430" max="7430" width="11.7109375" style="1" customWidth="1"/>
    <col min="7431" max="7680" width="9.140625" style="1"/>
    <col min="7681" max="7681" width="5.85546875" style="1" customWidth="1"/>
    <col min="7682" max="7682" width="47.5703125" style="1" customWidth="1"/>
    <col min="7683" max="7683" width="12" style="1" customWidth="1"/>
    <col min="7684" max="7684" width="10.85546875" style="1" customWidth="1"/>
    <col min="7685" max="7685" width="10.42578125" style="1" customWidth="1"/>
    <col min="7686" max="7686" width="11.7109375" style="1" customWidth="1"/>
    <col min="7687" max="7936" width="9.140625" style="1"/>
    <col min="7937" max="7937" width="5.85546875" style="1" customWidth="1"/>
    <col min="7938" max="7938" width="47.5703125" style="1" customWidth="1"/>
    <col min="7939" max="7939" width="12" style="1" customWidth="1"/>
    <col min="7940" max="7940" width="10.85546875" style="1" customWidth="1"/>
    <col min="7941" max="7941" width="10.42578125" style="1" customWidth="1"/>
    <col min="7942" max="7942" width="11.7109375" style="1" customWidth="1"/>
    <col min="7943" max="8192" width="9.140625" style="1"/>
    <col min="8193" max="8193" width="5.85546875" style="1" customWidth="1"/>
    <col min="8194" max="8194" width="47.5703125" style="1" customWidth="1"/>
    <col min="8195" max="8195" width="12" style="1" customWidth="1"/>
    <col min="8196" max="8196" width="10.85546875" style="1" customWidth="1"/>
    <col min="8197" max="8197" width="10.42578125" style="1" customWidth="1"/>
    <col min="8198" max="8198" width="11.7109375" style="1" customWidth="1"/>
    <col min="8199" max="8448" width="9.140625" style="1"/>
    <col min="8449" max="8449" width="5.85546875" style="1" customWidth="1"/>
    <col min="8450" max="8450" width="47.5703125" style="1" customWidth="1"/>
    <col min="8451" max="8451" width="12" style="1" customWidth="1"/>
    <col min="8452" max="8452" width="10.85546875" style="1" customWidth="1"/>
    <col min="8453" max="8453" width="10.42578125" style="1" customWidth="1"/>
    <col min="8454" max="8454" width="11.7109375" style="1" customWidth="1"/>
    <col min="8455" max="8704" width="9.140625" style="1"/>
    <col min="8705" max="8705" width="5.85546875" style="1" customWidth="1"/>
    <col min="8706" max="8706" width="47.5703125" style="1" customWidth="1"/>
    <col min="8707" max="8707" width="12" style="1" customWidth="1"/>
    <col min="8708" max="8708" width="10.85546875" style="1" customWidth="1"/>
    <col min="8709" max="8709" width="10.42578125" style="1" customWidth="1"/>
    <col min="8710" max="8710" width="11.7109375" style="1" customWidth="1"/>
    <col min="8711" max="8960" width="9.140625" style="1"/>
    <col min="8961" max="8961" width="5.85546875" style="1" customWidth="1"/>
    <col min="8962" max="8962" width="47.5703125" style="1" customWidth="1"/>
    <col min="8963" max="8963" width="12" style="1" customWidth="1"/>
    <col min="8964" max="8964" width="10.85546875" style="1" customWidth="1"/>
    <col min="8965" max="8965" width="10.42578125" style="1" customWidth="1"/>
    <col min="8966" max="8966" width="11.7109375" style="1" customWidth="1"/>
    <col min="8967" max="9216" width="9.140625" style="1"/>
    <col min="9217" max="9217" width="5.85546875" style="1" customWidth="1"/>
    <col min="9218" max="9218" width="47.5703125" style="1" customWidth="1"/>
    <col min="9219" max="9219" width="12" style="1" customWidth="1"/>
    <col min="9220" max="9220" width="10.85546875" style="1" customWidth="1"/>
    <col min="9221" max="9221" width="10.42578125" style="1" customWidth="1"/>
    <col min="9222" max="9222" width="11.7109375" style="1" customWidth="1"/>
    <col min="9223" max="9472" width="9.140625" style="1"/>
    <col min="9473" max="9473" width="5.85546875" style="1" customWidth="1"/>
    <col min="9474" max="9474" width="47.5703125" style="1" customWidth="1"/>
    <col min="9475" max="9475" width="12" style="1" customWidth="1"/>
    <col min="9476" max="9476" width="10.85546875" style="1" customWidth="1"/>
    <col min="9477" max="9477" width="10.42578125" style="1" customWidth="1"/>
    <col min="9478" max="9478" width="11.7109375" style="1" customWidth="1"/>
    <col min="9479" max="9728" width="9.140625" style="1"/>
    <col min="9729" max="9729" width="5.85546875" style="1" customWidth="1"/>
    <col min="9730" max="9730" width="47.5703125" style="1" customWidth="1"/>
    <col min="9731" max="9731" width="12" style="1" customWidth="1"/>
    <col min="9732" max="9732" width="10.85546875" style="1" customWidth="1"/>
    <col min="9733" max="9733" width="10.42578125" style="1" customWidth="1"/>
    <col min="9734" max="9734" width="11.7109375" style="1" customWidth="1"/>
    <col min="9735" max="9984" width="9.140625" style="1"/>
    <col min="9985" max="9985" width="5.85546875" style="1" customWidth="1"/>
    <col min="9986" max="9986" width="47.5703125" style="1" customWidth="1"/>
    <col min="9987" max="9987" width="12" style="1" customWidth="1"/>
    <col min="9988" max="9988" width="10.85546875" style="1" customWidth="1"/>
    <col min="9989" max="9989" width="10.42578125" style="1" customWidth="1"/>
    <col min="9990" max="9990" width="11.7109375" style="1" customWidth="1"/>
    <col min="9991" max="10240" width="9.140625" style="1"/>
    <col min="10241" max="10241" width="5.85546875" style="1" customWidth="1"/>
    <col min="10242" max="10242" width="47.5703125" style="1" customWidth="1"/>
    <col min="10243" max="10243" width="12" style="1" customWidth="1"/>
    <col min="10244" max="10244" width="10.85546875" style="1" customWidth="1"/>
    <col min="10245" max="10245" width="10.42578125" style="1" customWidth="1"/>
    <col min="10246" max="10246" width="11.7109375" style="1" customWidth="1"/>
    <col min="10247" max="10496" width="9.140625" style="1"/>
    <col min="10497" max="10497" width="5.85546875" style="1" customWidth="1"/>
    <col min="10498" max="10498" width="47.5703125" style="1" customWidth="1"/>
    <col min="10499" max="10499" width="12" style="1" customWidth="1"/>
    <col min="10500" max="10500" width="10.85546875" style="1" customWidth="1"/>
    <col min="10501" max="10501" width="10.42578125" style="1" customWidth="1"/>
    <col min="10502" max="10502" width="11.7109375" style="1" customWidth="1"/>
    <col min="10503" max="10752" width="9.140625" style="1"/>
    <col min="10753" max="10753" width="5.85546875" style="1" customWidth="1"/>
    <col min="10754" max="10754" width="47.5703125" style="1" customWidth="1"/>
    <col min="10755" max="10755" width="12" style="1" customWidth="1"/>
    <col min="10756" max="10756" width="10.85546875" style="1" customWidth="1"/>
    <col min="10757" max="10757" width="10.42578125" style="1" customWidth="1"/>
    <col min="10758" max="10758" width="11.7109375" style="1" customWidth="1"/>
    <col min="10759" max="11008" width="9.140625" style="1"/>
    <col min="11009" max="11009" width="5.85546875" style="1" customWidth="1"/>
    <col min="11010" max="11010" width="47.5703125" style="1" customWidth="1"/>
    <col min="11011" max="11011" width="12" style="1" customWidth="1"/>
    <col min="11012" max="11012" width="10.85546875" style="1" customWidth="1"/>
    <col min="11013" max="11013" width="10.42578125" style="1" customWidth="1"/>
    <col min="11014" max="11014" width="11.7109375" style="1" customWidth="1"/>
    <col min="11015" max="11264" width="9.140625" style="1"/>
    <col min="11265" max="11265" width="5.85546875" style="1" customWidth="1"/>
    <col min="11266" max="11266" width="47.5703125" style="1" customWidth="1"/>
    <col min="11267" max="11267" width="12" style="1" customWidth="1"/>
    <col min="11268" max="11268" width="10.85546875" style="1" customWidth="1"/>
    <col min="11269" max="11269" width="10.42578125" style="1" customWidth="1"/>
    <col min="11270" max="11270" width="11.7109375" style="1" customWidth="1"/>
    <col min="11271" max="11520" width="9.140625" style="1"/>
    <col min="11521" max="11521" width="5.85546875" style="1" customWidth="1"/>
    <col min="11522" max="11522" width="47.5703125" style="1" customWidth="1"/>
    <col min="11523" max="11523" width="12" style="1" customWidth="1"/>
    <col min="11524" max="11524" width="10.85546875" style="1" customWidth="1"/>
    <col min="11525" max="11525" width="10.42578125" style="1" customWidth="1"/>
    <col min="11526" max="11526" width="11.7109375" style="1" customWidth="1"/>
    <col min="11527" max="11776" width="9.140625" style="1"/>
    <col min="11777" max="11777" width="5.85546875" style="1" customWidth="1"/>
    <col min="11778" max="11778" width="47.5703125" style="1" customWidth="1"/>
    <col min="11779" max="11779" width="12" style="1" customWidth="1"/>
    <col min="11780" max="11780" width="10.85546875" style="1" customWidth="1"/>
    <col min="11781" max="11781" width="10.42578125" style="1" customWidth="1"/>
    <col min="11782" max="11782" width="11.7109375" style="1" customWidth="1"/>
    <col min="11783" max="12032" width="9.140625" style="1"/>
    <col min="12033" max="12033" width="5.85546875" style="1" customWidth="1"/>
    <col min="12034" max="12034" width="47.5703125" style="1" customWidth="1"/>
    <col min="12035" max="12035" width="12" style="1" customWidth="1"/>
    <col min="12036" max="12036" width="10.85546875" style="1" customWidth="1"/>
    <col min="12037" max="12037" width="10.42578125" style="1" customWidth="1"/>
    <col min="12038" max="12038" width="11.7109375" style="1" customWidth="1"/>
    <col min="12039" max="12288" width="9.140625" style="1"/>
    <col min="12289" max="12289" width="5.85546875" style="1" customWidth="1"/>
    <col min="12290" max="12290" width="47.5703125" style="1" customWidth="1"/>
    <col min="12291" max="12291" width="12" style="1" customWidth="1"/>
    <col min="12292" max="12292" width="10.85546875" style="1" customWidth="1"/>
    <col min="12293" max="12293" width="10.42578125" style="1" customWidth="1"/>
    <col min="12294" max="12294" width="11.7109375" style="1" customWidth="1"/>
    <col min="12295" max="12544" width="9.140625" style="1"/>
    <col min="12545" max="12545" width="5.85546875" style="1" customWidth="1"/>
    <col min="12546" max="12546" width="47.5703125" style="1" customWidth="1"/>
    <col min="12547" max="12547" width="12" style="1" customWidth="1"/>
    <col min="12548" max="12548" width="10.85546875" style="1" customWidth="1"/>
    <col min="12549" max="12549" width="10.42578125" style="1" customWidth="1"/>
    <col min="12550" max="12550" width="11.7109375" style="1" customWidth="1"/>
    <col min="12551" max="12800" width="9.140625" style="1"/>
    <col min="12801" max="12801" width="5.85546875" style="1" customWidth="1"/>
    <col min="12802" max="12802" width="47.5703125" style="1" customWidth="1"/>
    <col min="12803" max="12803" width="12" style="1" customWidth="1"/>
    <col min="12804" max="12804" width="10.85546875" style="1" customWidth="1"/>
    <col min="12805" max="12805" width="10.42578125" style="1" customWidth="1"/>
    <col min="12806" max="12806" width="11.7109375" style="1" customWidth="1"/>
    <col min="12807" max="13056" width="9.140625" style="1"/>
    <col min="13057" max="13057" width="5.85546875" style="1" customWidth="1"/>
    <col min="13058" max="13058" width="47.5703125" style="1" customWidth="1"/>
    <col min="13059" max="13059" width="12" style="1" customWidth="1"/>
    <col min="13060" max="13060" width="10.85546875" style="1" customWidth="1"/>
    <col min="13061" max="13061" width="10.42578125" style="1" customWidth="1"/>
    <col min="13062" max="13062" width="11.7109375" style="1" customWidth="1"/>
    <col min="13063" max="13312" width="9.140625" style="1"/>
    <col min="13313" max="13313" width="5.85546875" style="1" customWidth="1"/>
    <col min="13314" max="13314" width="47.5703125" style="1" customWidth="1"/>
    <col min="13315" max="13315" width="12" style="1" customWidth="1"/>
    <col min="13316" max="13316" width="10.85546875" style="1" customWidth="1"/>
    <col min="13317" max="13317" width="10.42578125" style="1" customWidth="1"/>
    <col min="13318" max="13318" width="11.7109375" style="1" customWidth="1"/>
    <col min="13319" max="13568" width="9.140625" style="1"/>
    <col min="13569" max="13569" width="5.85546875" style="1" customWidth="1"/>
    <col min="13570" max="13570" width="47.5703125" style="1" customWidth="1"/>
    <col min="13571" max="13571" width="12" style="1" customWidth="1"/>
    <col min="13572" max="13572" width="10.85546875" style="1" customWidth="1"/>
    <col min="13573" max="13573" width="10.42578125" style="1" customWidth="1"/>
    <col min="13574" max="13574" width="11.7109375" style="1" customWidth="1"/>
    <col min="13575" max="13824" width="9.140625" style="1"/>
    <col min="13825" max="13825" width="5.85546875" style="1" customWidth="1"/>
    <col min="13826" max="13826" width="47.5703125" style="1" customWidth="1"/>
    <col min="13827" max="13827" width="12" style="1" customWidth="1"/>
    <col min="13828" max="13828" width="10.85546875" style="1" customWidth="1"/>
    <col min="13829" max="13829" width="10.42578125" style="1" customWidth="1"/>
    <col min="13830" max="13830" width="11.7109375" style="1" customWidth="1"/>
    <col min="13831" max="14080" width="9.140625" style="1"/>
    <col min="14081" max="14081" width="5.85546875" style="1" customWidth="1"/>
    <col min="14082" max="14082" width="47.5703125" style="1" customWidth="1"/>
    <col min="14083" max="14083" width="12" style="1" customWidth="1"/>
    <col min="14084" max="14084" width="10.85546875" style="1" customWidth="1"/>
    <col min="14085" max="14085" width="10.42578125" style="1" customWidth="1"/>
    <col min="14086" max="14086" width="11.7109375" style="1" customWidth="1"/>
    <col min="14087" max="14336" width="9.140625" style="1"/>
    <col min="14337" max="14337" width="5.85546875" style="1" customWidth="1"/>
    <col min="14338" max="14338" width="47.5703125" style="1" customWidth="1"/>
    <col min="14339" max="14339" width="12" style="1" customWidth="1"/>
    <col min="14340" max="14340" width="10.85546875" style="1" customWidth="1"/>
    <col min="14341" max="14341" width="10.42578125" style="1" customWidth="1"/>
    <col min="14342" max="14342" width="11.7109375" style="1" customWidth="1"/>
    <col min="14343" max="14592" width="9.140625" style="1"/>
    <col min="14593" max="14593" width="5.85546875" style="1" customWidth="1"/>
    <col min="14594" max="14594" width="47.5703125" style="1" customWidth="1"/>
    <col min="14595" max="14595" width="12" style="1" customWidth="1"/>
    <col min="14596" max="14596" width="10.85546875" style="1" customWidth="1"/>
    <col min="14597" max="14597" width="10.42578125" style="1" customWidth="1"/>
    <col min="14598" max="14598" width="11.7109375" style="1" customWidth="1"/>
    <col min="14599" max="14848" width="9.140625" style="1"/>
    <col min="14849" max="14849" width="5.85546875" style="1" customWidth="1"/>
    <col min="14850" max="14850" width="47.5703125" style="1" customWidth="1"/>
    <col min="14851" max="14851" width="12" style="1" customWidth="1"/>
    <col min="14852" max="14852" width="10.85546875" style="1" customWidth="1"/>
    <col min="14853" max="14853" width="10.42578125" style="1" customWidth="1"/>
    <col min="14854" max="14854" width="11.7109375" style="1" customWidth="1"/>
    <col min="14855" max="15104" width="9.140625" style="1"/>
    <col min="15105" max="15105" width="5.85546875" style="1" customWidth="1"/>
    <col min="15106" max="15106" width="47.5703125" style="1" customWidth="1"/>
    <col min="15107" max="15107" width="12" style="1" customWidth="1"/>
    <col min="15108" max="15108" width="10.85546875" style="1" customWidth="1"/>
    <col min="15109" max="15109" width="10.42578125" style="1" customWidth="1"/>
    <col min="15110" max="15110" width="11.7109375" style="1" customWidth="1"/>
    <col min="15111" max="15360" width="9.140625" style="1"/>
    <col min="15361" max="15361" width="5.85546875" style="1" customWidth="1"/>
    <col min="15362" max="15362" width="47.5703125" style="1" customWidth="1"/>
    <col min="15363" max="15363" width="12" style="1" customWidth="1"/>
    <col min="15364" max="15364" width="10.85546875" style="1" customWidth="1"/>
    <col min="15365" max="15365" width="10.42578125" style="1" customWidth="1"/>
    <col min="15366" max="15366" width="11.7109375" style="1" customWidth="1"/>
    <col min="15367" max="15616" width="9.140625" style="1"/>
    <col min="15617" max="15617" width="5.85546875" style="1" customWidth="1"/>
    <col min="15618" max="15618" width="47.5703125" style="1" customWidth="1"/>
    <col min="15619" max="15619" width="12" style="1" customWidth="1"/>
    <col min="15620" max="15620" width="10.85546875" style="1" customWidth="1"/>
    <col min="15621" max="15621" width="10.42578125" style="1" customWidth="1"/>
    <col min="15622" max="15622" width="11.7109375" style="1" customWidth="1"/>
    <col min="15623" max="15872" width="9.140625" style="1"/>
    <col min="15873" max="15873" width="5.85546875" style="1" customWidth="1"/>
    <col min="15874" max="15874" width="47.5703125" style="1" customWidth="1"/>
    <col min="15875" max="15875" width="12" style="1" customWidth="1"/>
    <col min="15876" max="15876" width="10.85546875" style="1" customWidth="1"/>
    <col min="15877" max="15877" width="10.42578125" style="1" customWidth="1"/>
    <col min="15878" max="15878" width="11.7109375" style="1" customWidth="1"/>
    <col min="15879" max="16128" width="9.140625" style="1"/>
    <col min="16129" max="16129" width="5.85546875" style="1" customWidth="1"/>
    <col min="16130" max="16130" width="47.5703125" style="1" customWidth="1"/>
    <col min="16131" max="16131" width="12" style="1" customWidth="1"/>
    <col min="16132" max="16132" width="10.85546875" style="1" customWidth="1"/>
    <col min="16133" max="16133" width="10.42578125" style="1" customWidth="1"/>
    <col min="16134" max="16134" width="11.7109375" style="1" customWidth="1"/>
    <col min="16135" max="16384" width="9.140625" style="1"/>
  </cols>
  <sheetData>
    <row r="1" spans="1:6" ht="15.75" x14ac:dyDescent="0.25">
      <c r="A1" s="91" t="s">
        <v>0</v>
      </c>
      <c r="B1" s="91"/>
      <c r="C1" s="91"/>
      <c r="D1" s="91"/>
      <c r="E1" s="91"/>
      <c r="F1" s="91"/>
    </row>
    <row r="2" spans="1:6" ht="15.75" thickBot="1" x14ac:dyDescent="0.3">
      <c r="A2" s="90"/>
      <c r="B2" s="90"/>
      <c r="C2" s="2"/>
      <c r="D2" s="2"/>
      <c r="E2" s="2"/>
      <c r="F2" s="2" t="s">
        <v>1</v>
      </c>
    </row>
    <row r="3" spans="1:6" ht="24.75" customHeight="1" thickBot="1" x14ac:dyDescent="0.3">
      <c r="A3" s="3" t="s">
        <v>2</v>
      </c>
      <c r="B3" s="4" t="s">
        <v>3</v>
      </c>
      <c r="C3" s="92" t="s">
        <v>4</v>
      </c>
      <c r="D3" s="93"/>
      <c r="E3" s="93"/>
      <c r="F3" s="94"/>
    </row>
    <row r="4" spans="1:6" ht="15.75" thickBot="1" x14ac:dyDescent="0.3">
      <c r="A4" s="5" t="s">
        <v>5</v>
      </c>
      <c r="B4" s="6" t="s">
        <v>6</v>
      </c>
      <c r="C4" s="7" t="s">
        <v>7</v>
      </c>
      <c r="D4" s="7" t="s">
        <v>8</v>
      </c>
      <c r="E4" s="7" t="s">
        <v>9</v>
      </c>
      <c r="F4" s="7" t="s">
        <v>10</v>
      </c>
    </row>
    <row r="5" spans="1:6" ht="42.75" thickBot="1" x14ac:dyDescent="0.3">
      <c r="A5" s="5"/>
      <c r="B5" s="6"/>
      <c r="C5" s="7" t="s">
        <v>11</v>
      </c>
      <c r="D5" s="7" t="s">
        <v>12</v>
      </c>
      <c r="E5" s="7" t="s">
        <v>13</v>
      </c>
      <c r="F5" s="7" t="s">
        <v>14</v>
      </c>
    </row>
    <row r="6" spans="1:6" ht="15.75" thickBot="1" x14ac:dyDescent="0.3">
      <c r="A6" s="8" t="s">
        <v>15</v>
      </c>
      <c r="B6" s="9" t="s">
        <v>16</v>
      </c>
      <c r="C6" s="10">
        <f>C7+C8+C9+C10+C11+C12</f>
        <v>49979312</v>
      </c>
      <c r="D6" s="10">
        <f>D7+D8+D9+D10+D11+D12</f>
        <v>49979312</v>
      </c>
      <c r="E6" s="10">
        <v>0</v>
      </c>
      <c r="F6" s="10">
        <v>0</v>
      </c>
    </row>
    <row r="7" spans="1:6" ht="16.5" customHeight="1" x14ac:dyDescent="0.25">
      <c r="A7" s="11" t="s">
        <v>17</v>
      </c>
      <c r="B7" s="12" t="s">
        <v>18</v>
      </c>
      <c r="C7" s="13">
        <f>D7+E7+F7</f>
        <v>16685536</v>
      </c>
      <c r="D7" s="13">
        <v>16685536</v>
      </c>
      <c r="E7" s="13"/>
      <c r="F7" s="13"/>
    </row>
    <row r="8" spans="1:6" ht="18" customHeight="1" x14ac:dyDescent="0.25">
      <c r="A8" s="14" t="s">
        <v>19</v>
      </c>
      <c r="B8" s="15" t="s">
        <v>20</v>
      </c>
      <c r="C8" s="13">
        <f t="shared" ref="C8:C60" si="0">D8+E8+F8</f>
        <v>14755300</v>
      </c>
      <c r="D8" s="13">
        <v>14755300</v>
      </c>
      <c r="E8" s="13"/>
      <c r="F8" s="13"/>
    </row>
    <row r="9" spans="1:6" ht="18" customHeight="1" x14ac:dyDescent="0.25">
      <c r="A9" s="14" t="s">
        <v>21</v>
      </c>
      <c r="B9" s="15" t="s">
        <v>22</v>
      </c>
      <c r="C9" s="13">
        <f t="shared" si="0"/>
        <v>16738476</v>
      </c>
      <c r="D9" s="13">
        <v>16738476</v>
      </c>
      <c r="E9" s="13"/>
      <c r="F9" s="13"/>
    </row>
    <row r="10" spans="1:6" x14ac:dyDescent="0.25">
      <c r="A10" s="14" t="s">
        <v>23</v>
      </c>
      <c r="B10" s="15" t="s">
        <v>24</v>
      </c>
      <c r="C10" s="13">
        <f t="shared" si="0"/>
        <v>1800000</v>
      </c>
      <c r="D10" s="13">
        <v>1800000</v>
      </c>
      <c r="E10" s="13"/>
      <c r="F10" s="13"/>
    </row>
    <row r="11" spans="1:6" ht="23.25" x14ac:dyDescent="0.25">
      <c r="A11" s="14" t="s">
        <v>25</v>
      </c>
      <c r="B11" s="15" t="s">
        <v>26</v>
      </c>
      <c r="C11" s="13">
        <v>0</v>
      </c>
      <c r="D11" s="13">
        <v>0</v>
      </c>
      <c r="E11" s="13"/>
      <c r="F11" s="13"/>
    </row>
    <row r="12" spans="1:6" ht="15.75" thickBot="1" x14ac:dyDescent="0.3">
      <c r="A12" s="16" t="s">
        <v>27</v>
      </c>
      <c r="B12" s="17" t="s">
        <v>28</v>
      </c>
      <c r="C12" s="18"/>
      <c r="D12" s="18">
        <v>0</v>
      </c>
      <c r="E12" s="18"/>
      <c r="F12" s="18"/>
    </row>
    <row r="13" spans="1:6" ht="21.75" thickBot="1" x14ac:dyDescent="0.3">
      <c r="A13" s="8" t="s">
        <v>29</v>
      </c>
      <c r="B13" s="19" t="s">
        <v>30</v>
      </c>
      <c r="C13" s="10">
        <f>C18</f>
        <v>17860662</v>
      </c>
      <c r="D13" s="10">
        <f>D18</f>
        <v>4838400</v>
      </c>
      <c r="E13" s="10">
        <f>E18</f>
        <v>13022262</v>
      </c>
      <c r="F13" s="10">
        <v>0</v>
      </c>
    </row>
    <row r="14" spans="1:6" x14ac:dyDescent="0.25">
      <c r="A14" s="11" t="s">
        <v>31</v>
      </c>
      <c r="B14" s="12" t="s">
        <v>32</v>
      </c>
      <c r="C14" s="13">
        <f t="shared" si="0"/>
        <v>0</v>
      </c>
      <c r="D14" s="13"/>
      <c r="E14" s="13"/>
      <c r="F14" s="13"/>
    </row>
    <row r="15" spans="1:6" ht="17.25" customHeight="1" x14ac:dyDescent="0.25">
      <c r="A15" s="14" t="s">
        <v>33</v>
      </c>
      <c r="B15" s="15" t="s">
        <v>34</v>
      </c>
      <c r="C15" s="13">
        <f t="shared" si="0"/>
        <v>0</v>
      </c>
      <c r="D15" s="20"/>
      <c r="E15" s="20"/>
      <c r="F15" s="20"/>
    </row>
    <row r="16" spans="1:6" ht="17.25" customHeight="1" x14ac:dyDescent="0.25">
      <c r="A16" s="14" t="s">
        <v>35</v>
      </c>
      <c r="B16" s="15" t="s">
        <v>36</v>
      </c>
      <c r="C16" s="13">
        <f t="shared" si="0"/>
        <v>0</v>
      </c>
      <c r="D16" s="20"/>
      <c r="E16" s="20"/>
      <c r="F16" s="20"/>
    </row>
    <row r="17" spans="1:6" ht="18" customHeight="1" x14ac:dyDescent="0.25">
      <c r="A17" s="14" t="s">
        <v>37</v>
      </c>
      <c r="B17" s="15" t="s">
        <v>38</v>
      </c>
      <c r="C17" s="13">
        <f t="shared" si="0"/>
        <v>0</v>
      </c>
      <c r="D17" s="20"/>
      <c r="E17" s="20"/>
      <c r="F17" s="20"/>
    </row>
    <row r="18" spans="1:6" x14ac:dyDescent="0.25">
      <c r="A18" s="14" t="s">
        <v>39</v>
      </c>
      <c r="B18" s="15" t="s">
        <v>40</v>
      </c>
      <c r="C18" s="13">
        <f>D18+E18</f>
        <v>17860662</v>
      </c>
      <c r="D18" s="20">
        <f>17860662-E18</f>
        <v>4838400</v>
      </c>
      <c r="E18" s="20">
        <v>13022262</v>
      </c>
      <c r="F18" s="20"/>
    </row>
    <row r="19" spans="1:6" ht="15.75" thickBot="1" x14ac:dyDescent="0.3">
      <c r="A19" s="21" t="s">
        <v>41</v>
      </c>
      <c r="B19" s="22" t="s">
        <v>42</v>
      </c>
      <c r="C19" s="13">
        <f t="shared" si="0"/>
        <v>0</v>
      </c>
      <c r="D19" s="23"/>
      <c r="E19" s="23">
        <v>0</v>
      </c>
      <c r="F19" s="23"/>
    </row>
    <row r="20" spans="1:6" ht="21.75" thickBot="1" x14ac:dyDescent="0.3">
      <c r="A20" s="8" t="s">
        <v>43</v>
      </c>
      <c r="B20" s="9" t="s">
        <v>44</v>
      </c>
      <c r="C20" s="10">
        <f>C21+C22+C23+C24+C25</f>
        <v>0</v>
      </c>
      <c r="D20" s="10">
        <v>0</v>
      </c>
      <c r="E20" s="10">
        <f>E25</f>
        <v>0</v>
      </c>
      <c r="F20" s="10">
        <v>0</v>
      </c>
    </row>
    <row r="21" spans="1:6" x14ac:dyDescent="0.25">
      <c r="A21" s="11" t="s">
        <v>45</v>
      </c>
      <c r="B21" s="12" t="s">
        <v>46</v>
      </c>
      <c r="C21" s="13">
        <f t="shared" si="0"/>
        <v>0</v>
      </c>
      <c r="D21" s="13"/>
      <c r="E21" s="13"/>
      <c r="F21" s="13"/>
    </row>
    <row r="22" spans="1:6" ht="16.5" customHeight="1" x14ac:dyDescent="0.25">
      <c r="A22" s="14" t="s">
        <v>47</v>
      </c>
      <c r="B22" s="15" t="s">
        <v>48</v>
      </c>
      <c r="C22" s="13">
        <f t="shared" si="0"/>
        <v>0</v>
      </c>
      <c r="D22" s="20"/>
      <c r="E22" s="20"/>
      <c r="F22" s="20"/>
    </row>
    <row r="23" spans="1:6" ht="25.5" customHeight="1" x14ac:dyDescent="0.25">
      <c r="A23" s="14" t="s">
        <v>49</v>
      </c>
      <c r="B23" s="15" t="s">
        <v>50</v>
      </c>
      <c r="C23" s="13">
        <f t="shared" si="0"/>
        <v>0</v>
      </c>
      <c r="D23" s="20"/>
      <c r="E23" s="20"/>
      <c r="F23" s="20"/>
    </row>
    <row r="24" spans="1:6" ht="15" customHeight="1" x14ac:dyDescent="0.25">
      <c r="A24" s="14" t="s">
        <v>51</v>
      </c>
      <c r="B24" s="15" t="s">
        <v>52</v>
      </c>
      <c r="C24" s="13">
        <f t="shared" si="0"/>
        <v>0</v>
      </c>
      <c r="D24" s="20"/>
      <c r="E24" s="20"/>
      <c r="F24" s="20"/>
    </row>
    <row r="25" spans="1:6" x14ac:dyDescent="0.25">
      <c r="A25" s="14" t="s">
        <v>53</v>
      </c>
      <c r="B25" s="15" t="s">
        <v>54</v>
      </c>
      <c r="C25" s="13">
        <v>0</v>
      </c>
      <c r="D25" s="20"/>
      <c r="E25" s="20">
        <v>0</v>
      </c>
      <c r="F25" s="20"/>
    </row>
    <row r="26" spans="1:6" ht="15.75" thickBot="1" x14ac:dyDescent="0.3">
      <c r="A26" s="21" t="s">
        <v>55</v>
      </c>
      <c r="B26" s="22" t="s">
        <v>56</v>
      </c>
      <c r="C26" s="13">
        <v>0</v>
      </c>
      <c r="D26" s="23"/>
      <c r="E26" s="23">
        <v>0</v>
      </c>
      <c r="F26" s="23"/>
    </row>
    <row r="27" spans="1:6" ht="15.75" thickBot="1" x14ac:dyDescent="0.3">
      <c r="A27" s="8" t="s">
        <v>57</v>
      </c>
      <c r="B27" s="9" t="s">
        <v>58</v>
      </c>
      <c r="C27" s="24">
        <f>C28+C29+C30+C31+C32</f>
        <v>9400000</v>
      </c>
      <c r="D27" s="24">
        <f>D28+D29+D30+D31+D32</f>
        <v>9400000</v>
      </c>
      <c r="E27" s="24">
        <f>E28+E29+E30+E31+E32</f>
        <v>0</v>
      </c>
      <c r="F27" s="24">
        <f>F28+F29+F30+F31+F32</f>
        <v>0</v>
      </c>
    </row>
    <row r="28" spans="1:6" x14ac:dyDescent="0.25">
      <c r="A28" s="14" t="s">
        <v>59</v>
      </c>
      <c r="B28" s="15" t="s">
        <v>60</v>
      </c>
      <c r="C28" s="13">
        <f>D28</f>
        <v>2000000</v>
      </c>
      <c r="D28" s="20">
        <v>2000000</v>
      </c>
      <c r="E28" s="20"/>
      <c r="F28" s="20"/>
    </row>
    <row r="29" spans="1:6" x14ac:dyDescent="0.25">
      <c r="A29" s="14" t="s">
        <v>61</v>
      </c>
      <c r="B29" s="15" t="s">
        <v>62</v>
      </c>
      <c r="C29" s="13">
        <f>D29</f>
        <v>6000000</v>
      </c>
      <c r="D29" s="20">
        <v>6000000</v>
      </c>
      <c r="E29" s="20"/>
      <c r="F29" s="20"/>
    </row>
    <row r="30" spans="1:6" x14ac:dyDescent="0.25">
      <c r="A30" s="14" t="s">
        <v>63</v>
      </c>
      <c r="B30" s="15" t="s">
        <v>64</v>
      </c>
      <c r="C30" s="13">
        <f>D30</f>
        <v>1000000</v>
      </c>
      <c r="D30" s="20">
        <v>1000000</v>
      </c>
      <c r="E30" s="20"/>
      <c r="F30" s="20"/>
    </row>
    <row r="31" spans="1:6" x14ac:dyDescent="0.25">
      <c r="A31" s="14" t="s">
        <v>65</v>
      </c>
      <c r="B31" s="15" t="s">
        <v>66</v>
      </c>
      <c r="C31" s="13"/>
      <c r="D31" s="20"/>
      <c r="E31" s="20"/>
      <c r="F31" s="20"/>
    </row>
    <row r="32" spans="1:6" ht="15.75" thickBot="1" x14ac:dyDescent="0.3">
      <c r="A32" s="21" t="s">
        <v>67</v>
      </c>
      <c r="B32" s="22" t="s">
        <v>68</v>
      </c>
      <c r="C32" s="13">
        <f>D32</f>
        <v>400000</v>
      </c>
      <c r="D32" s="23">
        <v>400000</v>
      </c>
      <c r="E32" s="23"/>
      <c r="F32" s="23"/>
    </row>
    <row r="33" spans="1:6" ht="15.75" thickBot="1" x14ac:dyDescent="0.3">
      <c r="A33" s="8" t="s">
        <v>69</v>
      </c>
      <c r="B33" s="9" t="s">
        <v>70</v>
      </c>
      <c r="C33" s="10">
        <f>C34+C35+C36+C37+C38+C39+C40+C41+C42+C44+C45</f>
        <v>17184776</v>
      </c>
      <c r="D33" s="10">
        <f>D34+D35+D36+D37+D38+D39+D40+D41+D42+D44+D45</f>
        <v>5027554</v>
      </c>
      <c r="E33" s="10">
        <f>E34+E35+E36+E37+E38+E39+E40+E41+E42+E44+E45</f>
        <v>12157222</v>
      </c>
      <c r="F33" s="10">
        <f>F34+F35+F36+F37+F38+F39+F40+F41+F42+F44</f>
        <v>0</v>
      </c>
    </row>
    <row r="34" spans="1:6" x14ac:dyDescent="0.25">
      <c r="A34" s="11" t="s">
        <v>71</v>
      </c>
      <c r="B34" s="12" t="s">
        <v>72</v>
      </c>
      <c r="C34" s="13">
        <f t="shared" si="0"/>
        <v>5000000</v>
      </c>
      <c r="D34" s="13"/>
      <c r="E34" s="13">
        <v>5000000</v>
      </c>
      <c r="F34" s="13"/>
    </row>
    <row r="35" spans="1:6" x14ac:dyDescent="0.25">
      <c r="A35" s="14" t="s">
        <v>73</v>
      </c>
      <c r="B35" s="15" t="s">
        <v>74</v>
      </c>
      <c r="C35" s="13">
        <f t="shared" si="0"/>
        <v>5560264</v>
      </c>
      <c r="D35" s="20">
        <f>337648+650000</f>
        <v>987648</v>
      </c>
      <c r="E35" s="20">
        <v>4572616</v>
      </c>
      <c r="F35" s="20"/>
    </row>
    <row r="36" spans="1:6" x14ac:dyDescent="0.25">
      <c r="A36" s="14" t="s">
        <v>75</v>
      </c>
      <c r="B36" s="15" t="s">
        <v>76</v>
      </c>
      <c r="C36" s="13">
        <f t="shared" si="0"/>
        <v>2000000</v>
      </c>
      <c r="D36" s="20">
        <v>2000000</v>
      </c>
      <c r="E36" s="20"/>
      <c r="F36" s="20"/>
    </row>
    <row r="37" spans="1:6" x14ac:dyDescent="0.25">
      <c r="A37" s="14" t="s">
        <v>77</v>
      </c>
      <c r="B37" s="15" t="s">
        <v>78</v>
      </c>
      <c r="C37" s="13">
        <f t="shared" si="0"/>
        <v>43000</v>
      </c>
      <c r="D37" s="20">
        <v>43000</v>
      </c>
      <c r="E37" s="20"/>
      <c r="F37" s="20"/>
    </row>
    <row r="38" spans="1:6" x14ac:dyDescent="0.25">
      <c r="A38" s="14" t="s">
        <v>79</v>
      </c>
      <c r="B38" s="15" t="s">
        <v>80</v>
      </c>
      <c r="C38" s="13">
        <f t="shared" si="0"/>
        <v>1028143</v>
      </c>
      <c r="D38" s="20">
        <v>1028143</v>
      </c>
      <c r="E38" s="20"/>
      <c r="F38" s="20"/>
    </row>
    <row r="39" spans="1:6" x14ac:dyDescent="0.25">
      <c r="A39" s="14" t="s">
        <v>81</v>
      </c>
      <c r="B39" s="15" t="s">
        <v>82</v>
      </c>
      <c r="C39" s="13">
        <f t="shared" si="0"/>
        <v>3493369</v>
      </c>
      <c r="D39" s="20">
        <f>3493369-E39</f>
        <v>908763</v>
      </c>
      <c r="E39" s="20">
        <f>1350000+1234606</f>
        <v>2584606</v>
      </c>
      <c r="F39" s="20"/>
    </row>
    <row r="40" spans="1:6" x14ac:dyDescent="0.25">
      <c r="A40" s="14" t="s">
        <v>83</v>
      </c>
      <c r="B40" s="15" t="s">
        <v>84</v>
      </c>
      <c r="C40" s="13">
        <f t="shared" si="0"/>
        <v>0</v>
      </c>
      <c r="D40" s="20"/>
      <c r="E40" s="20"/>
      <c r="F40" s="20"/>
    </row>
    <row r="41" spans="1:6" x14ac:dyDescent="0.25">
      <c r="A41" s="14" t="s">
        <v>85</v>
      </c>
      <c r="B41" s="15" t="s">
        <v>86</v>
      </c>
      <c r="C41" s="13">
        <f t="shared" si="0"/>
        <v>60000</v>
      </c>
      <c r="D41" s="20">
        <v>60000</v>
      </c>
      <c r="E41" s="20"/>
      <c r="F41" s="20"/>
    </row>
    <row r="42" spans="1:6" x14ac:dyDescent="0.25">
      <c r="A42" s="14" t="s">
        <v>87</v>
      </c>
      <c r="B42" s="15" t="s">
        <v>88</v>
      </c>
      <c r="C42" s="13">
        <f t="shared" si="0"/>
        <v>0</v>
      </c>
      <c r="D42" s="25"/>
      <c r="E42" s="25"/>
      <c r="F42" s="25"/>
    </row>
    <row r="43" spans="1:6" x14ac:dyDescent="0.25">
      <c r="A43" s="14" t="s">
        <v>89</v>
      </c>
      <c r="B43" s="15" t="s">
        <v>90</v>
      </c>
      <c r="C43" s="13"/>
      <c r="D43" s="25"/>
      <c r="E43" s="25"/>
      <c r="F43" s="25"/>
    </row>
    <row r="44" spans="1:6" x14ac:dyDescent="0.25">
      <c r="A44" s="14" t="s">
        <v>91</v>
      </c>
      <c r="B44" s="15" t="s">
        <v>92</v>
      </c>
      <c r="C44" s="13">
        <f t="shared" si="0"/>
        <v>0</v>
      </c>
      <c r="D44" s="25">
        <v>0</v>
      </c>
      <c r="E44" s="25"/>
      <c r="F44" s="25"/>
    </row>
    <row r="45" spans="1:6" ht="15.75" thickBot="1" x14ac:dyDescent="0.3">
      <c r="A45" s="26" t="s">
        <v>93</v>
      </c>
      <c r="B45" s="27" t="s">
        <v>94</v>
      </c>
      <c r="C45" s="28">
        <f>C46+C47+C48+C49+C50</f>
        <v>0</v>
      </c>
      <c r="D45" s="28">
        <v>0</v>
      </c>
      <c r="E45" s="28">
        <v>0</v>
      </c>
      <c r="F45" s="28">
        <v>0</v>
      </c>
    </row>
    <row r="46" spans="1:6" x14ac:dyDescent="0.25">
      <c r="A46" s="11" t="s">
        <v>95</v>
      </c>
      <c r="B46" s="12" t="s">
        <v>96</v>
      </c>
      <c r="C46" s="13">
        <f t="shared" si="0"/>
        <v>0</v>
      </c>
      <c r="D46" s="29"/>
      <c r="E46" s="29"/>
      <c r="F46" s="29"/>
    </row>
    <row r="47" spans="1:6" x14ac:dyDescent="0.25">
      <c r="A47" s="14" t="s">
        <v>97</v>
      </c>
      <c r="B47" s="15" t="s">
        <v>98</v>
      </c>
      <c r="C47" s="13">
        <f t="shared" si="0"/>
        <v>0</v>
      </c>
      <c r="D47" s="25"/>
      <c r="E47" s="25"/>
      <c r="F47" s="25"/>
    </row>
    <row r="48" spans="1:6" x14ac:dyDescent="0.25">
      <c r="A48" s="14" t="s">
        <v>99</v>
      </c>
      <c r="B48" s="15" t="s">
        <v>100</v>
      </c>
      <c r="C48" s="13">
        <f t="shared" si="0"/>
        <v>0</v>
      </c>
      <c r="D48" s="25"/>
      <c r="E48" s="25"/>
      <c r="F48" s="25"/>
    </row>
    <row r="49" spans="1:6" x14ac:dyDescent="0.25">
      <c r="A49" s="14" t="s">
        <v>101</v>
      </c>
      <c r="B49" s="15" t="s">
        <v>102</v>
      </c>
      <c r="C49" s="13">
        <f t="shared" si="0"/>
        <v>0</v>
      </c>
      <c r="D49" s="25"/>
      <c r="E49" s="25"/>
      <c r="F49" s="25"/>
    </row>
    <row r="50" spans="1:6" ht="15.75" thickBot="1" x14ac:dyDescent="0.3">
      <c r="A50" s="21" t="s">
        <v>103</v>
      </c>
      <c r="B50" s="22" t="s">
        <v>104</v>
      </c>
      <c r="C50" s="13">
        <f t="shared" si="0"/>
        <v>0</v>
      </c>
      <c r="D50" s="30"/>
      <c r="E50" s="30"/>
      <c r="F50" s="30"/>
    </row>
    <row r="51" spans="1:6" ht="15.75" thickBot="1" x14ac:dyDescent="0.3">
      <c r="A51" s="8" t="s">
        <v>105</v>
      </c>
      <c r="B51" s="9" t="s">
        <v>106</v>
      </c>
      <c r="C51" s="10">
        <f>C52+C53+C54+C55</f>
        <v>0</v>
      </c>
      <c r="D51" s="10">
        <f>D52+D53+D54+D55</f>
        <v>0</v>
      </c>
      <c r="E51" s="10">
        <f>E52+E53+E54+E55</f>
        <v>0</v>
      </c>
      <c r="F51" s="10">
        <f>F52+F53+F54+F55</f>
        <v>0</v>
      </c>
    </row>
    <row r="52" spans="1:6" ht="23.25" x14ac:dyDescent="0.25">
      <c r="A52" s="11" t="s">
        <v>107</v>
      </c>
      <c r="B52" s="12" t="s">
        <v>108</v>
      </c>
      <c r="C52" s="13">
        <f>D52+E52+F52</f>
        <v>0</v>
      </c>
      <c r="D52" s="13"/>
      <c r="E52" s="13"/>
      <c r="F52" s="13"/>
    </row>
    <row r="53" spans="1:6" ht="23.25" x14ac:dyDescent="0.25">
      <c r="A53" s="14" t="s">
        <v>109</v>
      </c>
      <c r="B53" s="15" t="s">
        <v>110</v>
      </c>
      <c r="C53" s="13">
        <f t="shared" si="0"/>
        <v>0</v>
      </c>
      <c r="D53" s="20"/>
      <c r="E53" s="20"/>
      <c r="F53" s="20"/>
    </row>
    <row r="54" spans="1:6" x14ac:dyDescent="0.25">
      <c r="A54" s="14" t="s">
        <v>111</v>
      </c>
      <c r="B54" s="15" t="s">
        <v>112</v>
      </c>
      <c r="C54" s="13">
        <f t="shared" si="0"/>
        <v>0</v>
      </c>
      <c r="D54" s="20">
        <v>0</v>
      </c>
      <c r="E54" s="20"/>
      <c r="F54" s="20"/>
    </row>
    <row r="55" spans="1:6" ht="15.75" thickBot="1" x14ac:dyDescent="0.3">
      <c r="A55" s="21" t="s">
        <v>113</v>
      </c>
      <c r="B55" s="22" t="s">
        <v>114</v>
      </c>
      <c r="C55" s="13">
        <f t="shared" si="0"/>
        <v>0</v>
      </c>
      <c r="D55" s="23"/>
      <c r="E55" s="23"/>
      <c r="F55" s="23"/>
    </row>
    <row r="56" spans="1:6" ht="15.75" thickBot="1" x14ac:dyDescent="0.3">
      <c r="A56" s="8" t="s">
        <v>115</v>
      </c>
      <c r="B56" s="19" t="s">
        <v>116</v>
      </c>
      <c r="C56" s="10">
        <v>0</v>
      </c>
      <c r="D56" s="10">
        <v>0</v>
      </c>
      <c r="E56" s="10">
        <v>0</v>
      </c>
      <c r="F56" s="10">
        <v>0</v>
      </c>
    </row>
    <row r="57" spans="1:6" ht="23.25" x14ac:dyDescent="0.25">
      <c r="A57" s="11" t="s">
        <v>117</v>
      </c>
      <c r="B57" s="12" t="s">
        <v>118</v>
      </c>
      <c r="C57" s="13">
        <f t="shared" si="0"/>
        <v>0</v>
      </c>
      <c r="D57" s="25"/>
      <c r="E57" s="25"/>
      <c r="F57" s="25"/>
    </row>
    <row r="58" spans="1:6" ht="23.25" x14ac:dyDescent="0.25">
      <c r="A58" s="14" t="s">
        <v>119</v>
      </c>
      <c r="B58" s="15" t="s">
        <v>120</v>
      </c>
      <c r="C58" s="13">
        <f t="shared" si="0"/>
        <v>0</v>
      </c>
      <c r="D58" s="25"/>
      <c r="E58" s="25"/>
      <c r="F58" s="25"/>
    </row>
    <row r="59" spans="1:6" x14ac:dyDescent="0.25">
      <c r="A59" s="14" t="s">
        <v>121</v>
      </c>
      <c r="B59" s="15" t="s">
        <v>122</v>
      </c>
      <c r="C59" s="13">
        <f t="shared" si="0"/>
        <v>0</v>
      </c>
      <c r="D59" s="25"/>
      <c r="E59" s="25"/>
      <c r="F59" s="25"/>
    </row>
    <row r="60" spans="1:6" ht="15.75" thickBot="1" x14ac:dyDescent="0.3">
      <c r="A60" s="21" t="s">
        <v>123</v>
      </c>
      <c r="B60" s="22" t="s">
        <v>124</v>
      </c>
      <c r="C60" s="13">
        <f t="shared" si="0"/>
        <v>0</v>
      </c>
      <c r="D60" s="25"/>
      <c r="E60" s="25"/>
      <c r="F60" s="25"/>
    </row>
    <row r="61" spans="1:6" ht="15.75" thickBot="1" x14ac:dyDescent="0.3">
      <c r="A61" s="8" t="s">
        <v>125</v>
      </c>
      <c r="B61" s="9" t="s">
        <v>126</v>
      </c>
      <c r="C61" s="24">
        <f>C6+C20+C27+C33+C45+C51+C56+C13</f>
        <v>94424750</v>
      </c>
      <c r="D61" s="24">
        <f>D6+D20+D27+D33+D45+D51+D56+D13</f>
        <v>69245266</v>
      </c>
      <c r="E61" s="24">
        <f>E6+E20+E27+E33+E45+E51+E56+E13</f>
        <v>25179484</v>
      </c>
      <c r="F61" s="31">
        <f>F6+F20+F27+F33+F45+F51+F56</f>
        <v>0</v>
      </c>
    </row>
    <row r="62" spans="1:6" ht="21.75" thickBot="1" x14ac:dyDescent="0.3">
      <c r="A62" s="32" t="s">
        <v>127</v>
      </c>
      <c r="B62" s="19" t="s">
        <v>128</v>
      </c>
      <c r="C62" s="10">
        <f>C63+C64+C65</f>
        <v>0</v>
      </c>
      <c r="D62" s="10">
        <f>D63+D64+D65</f>
        <v>0</v>
      </c>
      <c r="E62" s="10">
        <f>E63+E64+E65</f>
        <v>0</v>
      </c>
      <c r="F62" s="10">
        <f>F63+F64+F65</f>
        <v>0</v>
      </c>
    </row>
    <row r="63" spans="1:6" x14ac:dyDescent="0.25">
      <c r="A63" s="11" t="s">
        <v>129</v>
      </c>
      <c r="B63" s="12" t="s">
        <v>130</v>
      </c>
      <c r="C63" s="13">
        <f>D63+E63+F63</f>
        <v>0</v>
      </c>
      <c r="D63" s="25"/>
      <c r="E63" s="25"/>
      <c r="F63" s="25"/>
    </row>
    <row r="64" spans="1:6" ht="23.25" x14ac:dyDescent="0.25">
      <c r="A64" s="14" t="s">
        <v>131</v>
      </c>
      <c r="B64" s="15" t="s">
        <v>132</v>
      </c>
      <c r="C64" s="13">
        <f>D64+E64+F64</f>
        <v>0</v>
      </c>
      <c r="D64" s="25">
        <v>0</v>
      </c>
      <c r="E64" s="25"/>
      <c r="F64" s="25"/>
    </row>
    <row r="65" spans="1:6" ht="15.75" thickBot="1" x14ac:dyDescent="0.3">
      <c r="A65" s="21" t="s">
        <v>133</v>
      </c>
      <c r="B65" s="33" t="s">
        <v>134</v>
      </c>
      <c r="C65" s="13">
        <f>D65+E65+F65</f>
        <v>0</v>
      </c>
      <c r="D65" s="25"/>
      <c r="E65" s="25"/>
      <c r="F65" s="25"/>
    </row>
    <row r="66" spans="1:6" ht="15.75" thickBot="1" x14ac:dyDescent="0.3">
      <c r="A66" s="32" t="s">
        <v>135</v>
      </c>
      <c r="B66" s="19" t="s">
        <v>136</v>
      </c>
      <c r="C66" s="10">
        <v>0</v>
      </c>
      <c r="D66" s="10">
        <v>0</v>
      </c>
      <c r="E66" s="10">
        <v>0</v>
      </c>
      <c r="F66" s="10">
        <v>0</v>
      </c>
    </row>
    <row r="67" spans="1:6" x14ac:dyDescent="0.25">
      <c r="A67" s="11" t="s">
        <v>137</v>
      </c>
      <c r="B67" s="12" t="s">
        <v>138</v>
      </c>
      <c r="C67" s="13">
        <f>D67+E67+F67</f>
        <v>0</v>
      </c>
      <c r="D67" s="25"/>
      <c r="E67" s="25"/>
      <c r="F67" s="25"/>
    </row>
    <row r="68" spans="1:6" x14ac:dyDescent="0.25">
      <c r="A68" s="14" t="s">
        <v>139</v>
      </c>
      <c r="B68" s="15" t="s">
        <v>140</v>
      </c>
      <c r="C68" s="13">
        <f>D68+E68+F68</f>
        <v>0</v>
      </c>
      <c r="D68" s="25"/>
      <c r="E68" s="25"/>
      <c r="F68" s="25"/>
    </row>
    <row r="69" spans="1:6" x14ac:dyDescent="0.25">
      <c r="A69" s="14" t="s">
        <v>141</v>
      </c>
      <c r="B69" s="15" t="s">
        <v>142</v>
      </c>
      <c r="C69" s="13">
        <f>D69+E69+F69</f>
        <v>0</v>
      </c>
      <c r="D69" s="25"/>
      <c r="E69" s="25"/>
      <c r="F69" s="25"/>
    </row>
    <row r="70" spans="1:6" ht="15.75" thickBot="1" x14ac:dyDescent="0.3">
      <c r="A70" s="21" t="s">
        <v>143</v>
      </c>
      <c r="B70" s="22" t="s">
        <v>144</v>
      </c>
      <c r="C70" s="13">
        <f>D70+E70+F70</f>
        <v>0</v>
      </c>
      <c r="D70" s="25"/>
      <c r="E70" s="25"/>
      <c r="F70" s="25"/>
    </row>
    <row r="71" spans="1:6" ht="15.75" thickBot="1" x14ac:dyDescent="0.3">
      <c r="A71" s="32" t="s">
        <v>145</v>
      </c>
      <c r="B71" s="19" t="s">
        <v>146</v>
      </c>
      <c r="C71" s="10">
        <f>D71+E71</f>
        <v>30012627</v>
      </c>
      <c r="D71" s="10">
        <f>D72</f>
        <v>12396111</v>
      </c>
      <c r="E71" s="10">
        <f>E72+E73</f>
        <v>17616516</v>
      </c>
      <c r="F71" s="10">
        <f>F72+F73</f>
        <v>0</v>
      </c>
    </row>
    <row r="72" spans="1:6" x14ac:dyDescent="0.25">
      <c r="A72" s="11" t="s">
        <v>147</v>
      </c>
      <c r="B72" s="12" t="s">
        <v>148</v>
      </c>
      <c r="C72" s="13">
        <f>D72+E72</f>
        <v>30012627</v>
      </c>
      <c r="D72" s="25">
        <f>12399111-3000</f>
        <v>12396111</v>
      </c>
      <c r="E72" s="25">
        <f>12616516+5000000</f>
        <v>17616516</v>
      </c>
      <c r="F72" s="25"/>
    </row>
    <row r="73" spans="1:6" ht="15.75" thickBot="1" x14ac:dyDescent="0.3">
      <c r="A73" s="21" t="s">
        <v>149</v>
      </c>
      <c r="B73" s="22" t="s">
        <v>150</v>
      </c>
      <c r="C73" s="13">
        <f>D73+E73+F73</f>
        <v>0</v>
      </c>
      <c r="D73" s="25"/>
      <c r="E73" s="25"/>
      <c r="F73" s="25"/>
    </row>
    <row r="74" spans="1:6" ht="15.75" thickBot="1" x14ac:dyDescent="0.3">
      <c r="A74" s="32" t="s">
        <v>151</v>
      </c>
      <c r="B74" s="19" t="s">
        <v>152</v>
      </c>
      <c r="C74" s="10">
        <f>C75+C76+C77</f>
        <v>24204182</v>
      </c>
      <c r="D74" s="10">
        <f>D75+D76+D77</f>
        <v>24204182</v>
      </c>
      <c r="E74" s="10">
        <f>E75+E76+E77</f>
        <v>0</v>
      </c>
      <c r="F74" s="10">
        <f>F75+F76+F77</f>
        <v>0</v>
      </c>
    </row>
    <row r="75" spans="1:6" x14ac:dyDescent="0.25">
      <c r="A75" s="11" t="s">
        <v>153</v>
      </c>
      <c r="B75" s="12" t="s">
        <v>154</v>
      </c>
      <c r="C75" s="13">
        <v>24204182</v>
      </c>
      <c r="D75" s="25">
        <v>24204182</v>
      </c>
      <c r="E75" s="25"/>
      <c r="F75" s="25"/>
    </row>
    <row r="76" spans="1:6" x14ac:dyDescent="0.25">
      <c r="A76" s="14" t="s">
        <v>155</v>
      </c>
      <c r="B76" s="15" t="s">
        <v>156</v>
      </c>
      <c r="C76" s="13">
        <f>D76+E76+F76</f>
        <v>0</v>
      </c>
      <c r="D76" s="25"/>
      <c r="E76" s="25"/>
      <c r="F76" s="25"/>
    </row>
    <row r="77" spans="1:6" ht="15.75" thickBot="1" x14ac:dyDescent="0.3">
      <c r="A77" s="21" t="s">
        <v>157</v>
      </c>
      <c r="B77" s="22" t="s">
        <v>158</v>
      </c>
      <c r="C77" s="13">
        <f>D77+E77+F77</f>
        <v>0</v>
      </c>
      <c r="D77" s="25"/>
      <c r="E77" s="25"/>
      <c r="F77" s="25"/>
    </row>
    <row r="78" spans="1:6" ht="15.75" thickBot="1" x14ac:dyDescent="0.3">
      <c r="A78" s="32" t="s">
        <v>159</v>
      </c>
      <c r="B78" s="19" t="s">
        <v>160</v>
      </c>
      <c r="C78" s="10">
        <v>0</v>
      </c>
      <c r="D78" s="10">
        <v>0</v>
      </c>
      <c r="E78" s="10">
        <v>0</v>
      </c>
      <c r="F78" s="10">
        <v>0</v>
      </c>
    </row>
    <row r="79" spans="1:6" ht="23.25" x14ac:dyDescent="0.25">
      <c r="A79" s="34" t="s">
        <v>161</v>
      </c>
      <c r="B79" s="12" t="s">
        <v>162</v>
      </c>
      <c r="C79" s="13">
        <f>D79+E79+F79</f>
        <v>0</v>
      </c>
      <c r="D79" s="25"/>
      <c r="E79" s="25"/>
      <c r="F79" s="25"/>
    </row>
    <row r="80" spans="1:6" ht="23.25" x14ac:dyDescent="0.25">
      <c r="A80" s="35" t="s">
        <v>163</v>
      </c>
      <c r="B80" s="15" t="s">
        <v>164</v>
      </c>
      <c r="C80" s="13">
        <f>D80+E80+F80</f>
        <v>0</v>
      </c>
      <c r="D80" s="25"/>
      <c r="E80" s="25"/>
      <c r="F80" s="25"/>
    </row>
    <row r="81" spans="1:6" ht="23.25" x14ac:dyDescent="0.25">
      <c r="A81" s="35" t="s">
        <v>165</v>
      </c>
      <c r="B81" s="15" t="s">
        <v>166</v>
      </c>
      <c r="C81" s="13">
        <f>D81+E81+F81</f>
        <v>0</v>
      </c>
      <c r="D81" s="25"/>
      <c r="E81" s="25"/>
      <c r="F81" s="25"/>
    </row>
    <row r="82" spans="1:6" ht="24" thickBot="1" x14ac:dyDescent="0.3">
      <c r="A82" s="36" t="s">
        <v>167</v>
      </c>
      <c r="B82" s="22" t="s">
        <v>168</v>
      </c>
      <c r="C82" s="18">
        <f>D82+E82+F82</f>
        <v>0</v>
      </c>
      <c r="D82" s="30"/>
      <c r="E82" s="30"/>
      <c r="F82" s="30"/>
    </row>
    <row r="83" spans="1:6" s="41" customFormat="1" ht="15.75" thickBot="1" x14ac:dyDescent="0.3">
      <c r="A83" s="37" t="s">
        <v>169</v>
      </c>
      <c r="B83" s="38" t="s">
        <v>170</v>
      </c>
      <c r="C83" s="39"/>
      <c r="D83" s="40"/>
      <c r="E83" s="40"/>
      <c r="F83" s="40"/>
    </row>
    <row r="84" spans="1:6" ht="21.75" thickBot="1" x14ac:dyDescent="0.3">
      <c r="A84" s="32" t="s">
        <v>171</v>
      </c>
      <c r="B84" s="19" t="s">
        <v>172</v>
      </c>
      <c r="C84" s="39"/>
      <c r="D84" s="39"/>
      <c r="E84" s="39"/>
      <c r="F84" s="39"/>
    </row>
    <row r="85" spans="1:6" ht="15.75" thickBot="1" x14ac:dyDescent="0.3">
      <c r="A85" s="32" t="s">
        <v>173</v>
      </c>
      <c r="B85" s="42" t="s">
        <v>174</v>
      </c>
      <c r="C85" s="24">
        <f>C62+C66+C71+C74+C78</f>
        <v>54216809</v>
      </c>
      <c r="D85" s="24">
        <f>D62+D66+D71+D74+D78</f>
        <v>36600293</v>
      </c>
      <c r="E85" s="24">
        <f>E62+E66+E71+E74+E78</f>
        <v>17616516</v>
      </c>
      <c r="F85" s="24">
        <f>F62+F66+F71+F74+F78</f>
        <v>0</v>
      </c>
    </row>
    <row r="86" spans="1:6" ht="25.5" customHeight="1" thickBot="1" x14ac:dyDescent="0.3">
      <c r="A86" s="43" t="s">
        <v>175</v>
      </c>
      <c r="B86" s="44" t="s">
        <v>176</v>
      </c>
      <c r="C86" s="24">
        <f>C61+C85</f>
        <v>148641559</v>
      </c>
      <c r="D86" s="24">
        <f>D61+D85</f>
        <v>105845559</v>
      </c>
      <c r="E86" s="24">
        <f>E61+E85</f>
        <v>42796000</v>
      </c>
      <c r="F86" s="24">
        <f>F61+F85</f>
        <v>0</v>
      </c>
    </row>
    <row r="87" spans="1:6" x14ac:dyDescent="0.25">
      <c r="A87" s="45"/>
      <c r="B87" s="45"/>
      <c r="C87" s="46"/>
      <c r="D87" s="46"/>
      <c r="E87" s="46"/>
      <c r="F87" s="46"/>
    </row>
    <row r="88" spans="1:6" x14ac:dyDescent="0.25">
      <c r="A88" s="45"/>
      <c r="B88" s="45"/>
      <c r="C88" s="46"/>
      <c r="D88" s="46"/>
      <c r="E88" s="46"/>
      <c r="F88" s="46"/>
    </row>
    <row r="89" spans="1:6" ht="15.75" x14ac:dyDescent="0.25">
      <c r="A89" s="47"/>
      <c r="B89" s="48"/>
      <c r="C89" s="49"/>
      <c r="D89" s="49"/>
      <c r="E89" s="49"/>
      <c r="F89" s="49"/>
    </row>
    <row r="90" spans="1:6" ht="15.75" x14ac:dyDescent="0.25">
      <c r="A90" s="91" t="s">
        <v>177</v>
      </c>
      <c r="B90" s="91"/>
      <c r="C90" s="91"/>
      <c r="D90" s="91"/>
      <c r="E90" s="91"/>
      <c r="F90" s="91"/>
    </row>
    <row r="91" spans="1:6" ht="15.75" thickBot="1" x14ac:dyDescent="0.3">
      <c r="A91" s="95"/>
      <c r="B91" s="95"/>
      <c r="C91" s="50"/>
      <c r="D91" s="50"/>
      <c r="E91" s="50"/>
      <c r="F91" s="50"/>
    </row>
    <row r="92" spans="1:6" ht="36.75" customHeight="1" thickBot="1" x14ac:dyDescent="0.3">
      <c r="A92" s="3" t="s">
        <v>2</v>
      </c>
      <c r="B92" s="4" t="s">
        <v>178</v>
      </c>
      <c r="C92" s="92" t="s">
        <v>4</v>
      </c>
      <c r="D92" s="93"/>
      <c r="E92" s="93"/>
      <c r="F92" s="94"/>
    </row>
    <row r="93" spans="1:6" ht="15.75" thickBot="1" x14ac:dyDescent="0.3">
      <c r="A93" s="51" t="s">
        <v>5</v>
      </c>
      <c r="B93" s="52" t="s">
        <v>6</v>
      </c>
      <c r="C93" s="53" t="s">
        <v>7</v>
      </c>
      <c r="D93" s="53" t="s">
        <v>8</v>
      </c>
      <c r="E93" s="53" t="s">
        <v>9</v>
      </c>
      <c r="F93" s="53" t="s">
        <v>10</v>
      </c>
    </row>
    <row r="94" spans="1:6" ht="42.75" thickBot="1" x14ac:dyDescent="0.3">
      <c r="A94" s="5"/>
      <c r="B94" s="6"/>
      <c r="C94" s="7" t="s">
        <v>11</v>
      </c>
      <c r="D94" s="7" t="s">
        <v>12</v>
      </c>
      <c r="E94" s="7" t="s">
        <v>13</v>
      </c>
      <c r="F94" s="7" t="s">
        <v>14</v>
      </c>
    </row>
    <row r="95" spans="1:6" ht="15.75" thickBot="1" x14ac:dyDescent="0.3">
      <c r="A95" s="54" t="s">
        <v>15</v>
      </c>
      <c r="B95" s="55" t="s">
        <v>179</v>
      </c>
      <c r="C95" s="56">
        <f>C96+C97+C98+C99+C100+C113</f>
        <v>95868269</v>
      </c>
      <c r="D95" s="56">
        <f>D96+D97+D98+D99+D100+D113</f>
        <v>79828908</v>
      </c>
      <c r="E95" s="56">
        <f>E96+E97+E98+E99+E100</f>
        <v>16039361</v>
      </c>
      <c r="F95" s="56">
        <v>0</v>
      </c>
    </row>
    <row r="96" spans="1:6" x14ac:dyDescent="0.25">
      <c r="A96" s="57" t="s">
        <v>17</v>
      </c>
      <c r="B96" s="58" t="s">
        <v>180</v>
      </c>
      <c r="C96" s="13">
        <v>44047182</v>
      </c>
      <c r="D96" s="59">
        <f>C96-E96</f>
        <v>31280682</v>
      </c>
      <c r="E96" s="59">
        <f>11838420+928080</f>
        <v>12766500</v>
      </c>
      <c r="F96" s="59"/>
    </row>
    <row r="97" spans="1:6" x14ac:dyDescent="0.25">
      <c r="A97" s="14" t="s">
        <v>19</v>
      </c>
      <c r="B97" s="60" t="s">
        <v>181</v>
      </c>
      <c r="C97" s="13">
        <v>7704024</v>
      </c>
      <c r="D97" s="20">
        <f>C97-E97</f>
        <v>6328814</v>
      </c>
      <c r="E97" s="20">
        <f>1183842+191368</f>
        <v>1375210</v>
      </c>
      <c r="F97" s="20"/>
    </row>
    <row r="98" spans="1:6" x14ac:dyDescent="0.25">
      <c r="A98" s="14" t="s">
        <v>21</v>
      </c>
      <c r="B98" s="60" t="s">
        <v>182</v>
      </c>
      <c r="C98" s="13">
        <v>34578063</v>
      </c>
      <c r="D98" s="23">
        <f>C98-E98</f>
        <v>32680412</v>
      </c>
      <c r="E98" s="23">
        <v>1897651</v>
      </c>
      <c r="F98" s="23"/>
    </row>
    <row r="99" spans="1:6" x14ac:dyDescent="0.25">
      <c r="A99" s="14" t="s">
        <v>23</v>
      </c>
      <c r="B99" s="61" t="s">
        <v>183</v>
      </c>
      <c r="C99" s="13">
        <f t="shared" ref="C99:C109" si="1">D99+E99+F99</f>
        <v>1420000</v>
      </c>
      <c r="D99" s="23">
        <v>1420000</v>
      </c>
      <c r="E99" s="23"/>
      <c r="F99" s="23"/>
    </row>
    <row r="100" spans="1:6" x14ac:dyDescent="0.25">
      <c r="A100" s="14" t="s">
        <v>184</v>
      </c>
      <c r="B100" s="62" t="s">
        <v>185</v>
      </c>
      <c r="C100" s="13">
        <f>D100+E100+F100</f>
        <v>6119000</v>
      </c>
      <c r="D100" s="23">
        <f>D101+D107+D112</f>
        <v>6119000</v>
      </c>
      <c r="E100" s="23"/>
      <c r="F100" s="23">
        <f>F102+F103+F104+F105+F106+F107+F108+F109+F115</f>
        <v>0</v>
      </c>
    </row>
    <row r="101" spans="1:6" x14ac:dyDescent="0.25">
      <c r="A101" s="14" t="s">
        <v>186</v>
      </c>
      <c r="B101" s="60" t="s">
        <v>187</v>
      </c>
      <c r="C101" s="13">
        <f t="shared" si="1"/>
        <v>500000</v>
      </c>
      <c r="D101" s="23">
        <v>500000</v>
      </c>
      <c r="E101" s="23"/>
      <c r="F101" s="23"/>
    </row>
    <row r="102" spans="1:6" x14ac:dyDescent="0.25">
      <c r="A102" s="14" t="s">
        <v>188</v>
      </c>
      <c r="B102" s="63" t="s">
        <v>189</v>
      </c>
      <c r="C102" s="13">
        <f t="shared" si="1"/>
        <v>0</v>
      </c>
      <c r="D102" s="23"/>
      <c r="E102" s="23"/>
      <c r="F102" s="23"/>
    </row>
    <row r="103" spans="1:6" x14ac:dyDescent="0.25">
      <c r="A103" s="14" t="s">
        <v>190</v>
      </c>
      <c r="B103" s="63" t="s">
        <v>191</v>
      </c>
      <c r="C103" s="13">
        <f t="shared" si="1"/>
        <v>0</v>
      </c>
      <c r="D103" s="23"/>
      <c r="E103" s="23"/>
      <c r="F103" s="23"/>
    </row>
    <row r="104" spans="1:6" x14ac:dyDescent="0.25">
      <c r="A104" s="14" t="s">
        <v>192</v>
      </c>
      <c r="B104" s="64" t="s">
        <v>193</v>
      </c>
      <c r="C104" s="13">
        <f t="shared" si="1"/>
        <v>0</v>
      </c>
      <c r="D104" s="23"/>
      <c r="E104" s="23"/>
      <c r="F104" s="23"/>
    </row>
    <row r="105" spans="1:6" ht="22.5" x14ac:dyDescent="0.25">
      <c r="A105" s="14" t="s">
        <v>194</v>
      </c>
      <c r="B105" s="65" t="s">
        <v>195</v>
      </c>
      <c r="C105" s="13"/>
      <c r="D105" s="23"/>
      <c r="E105" s="23"/>
      <c r="F105" s="23"/>
    </row>
    <row r="106" spans="1:6" ht="22.5" x14ac:dyDescent="0.25">
      <c r="A106" s="14" t="s">
        <v>196</v>
      </c>
      <c r="B106" s="65" t="s">
        <v>197</v>
      </c>
      <c r="C106" s="13">
        <f t="shared" si="1"/>
        <v>0</v>
      </c>
      <c r="D106" s="23"/>
      <c r="E106" s="23"/>
      <c r="F106" s="23"/>
    </row>
    <row r="107" spans="1:6" x14ac:dyDescent="0.25">
      <c r="A107" s="14" t="s">
        <v>198</v>
      </c>
      <c r="B107" s="64" t="s">
        <v>199</v>
      </c>
      <c r="C107" s="13">
        <f t="shared" si="1"/>
        <v>5499000</v>
      </c>
      <c r="D107" s="23">
        <v>5499000</v>
      </c>
      <c r="E107" s="23"/>
      <c r="F107" s="23"/>
    </row>
    <row r="108" spans="1:6" x14ac:dyDescent="0.25">
      <c r="A108" s="14" t="s">
        <v>200</v>
      </c>
      <c r="B108" s="64" t="s">
        <v>201</v>
      </c>
      <c r="C108" s="13">
        <f t="shared" si="1"/>
        <v>0</v>
      </c>
      <c r="D108" s="23"/>
      <c r="E108" s="23"/>
      <c r="F108" s="23"/>
    </row>
    <row r="109" spans="1:6" ht="22.5" x14ac:dyDescent="0.25">
      <c r="A109" s="14" t="s">
        <v>202</v>
      </c>
      <c r="B109" s="65" t="s">
        <v>203</v>
      </c>
      <c r="C109" s="13">
        <f t="shared" si="1"/>
        <v>0</v>
      </c>
      <c r="D109" s="23"/>
      <c r="E109" s="23"/>
      <c r="F109" s="23"/>
    </row>
    <row r="110" spans="1:6" x14ac:dyDescent="0.25">
      <c r="A110" s="16" t="s">
        <v>204</v>
      </c>
      <c r="B110" s="63" t="s">
        <v>205</v>
      </c>
      <c r="C110" s="13"/>
      <c r="D110" s="23"/>
      <c r="E110" s="23"/>
      <c r="F110" s="23"/>
    </row>
    <row r="111" spans="1:6" x14ac:dyDescent="0.25">
      <c r="A111" s="14" t="s">
        <v>206</v>
      </c>
      <c r="B111" s="63" t="s">
        <v>207</v>
      </c>
      <c r="C111" s="13"/>
      <c r="D111" s="23"/>
      <c r="E111" s="23"/>
      <c r="F111" s="23"/>
    </row>
    <row r="112" spans="1:6" ht="22.5" x14ac:dyDescent="0.25">
      <c r="A112" s="21" t="s">
        <v>208</v>
      </c>
      <c r="B112" s="63" t="s">
        <v>209</v>
      </c>
      <c r="C112" s="13">
        <v>120000</v>
      </c>
      <c r="D112" s="23">
        <v>120000</v>
      </c>
      <c r="E112" s="23"/>
      <c r="F112" s="23"/>
    </row>
    <row r="113" spans="1:6" x14ac:dyDescent="0.25">
      <c r="A113" s="14" t="s">
        <v>210</v>
      </c>
      <c r="B113" s="61" t="s">
        <v>211</v>
      </c>
      <c r="C113" s="13">
        <v>2000000</v>
      </c>
      <c r="D113" s="23">
        <v>2000000</v>
      </c>
      <c r="E113" s="23"/>
      <c r="F113" s="23"/>
    </row>
    <row r="114" spans="1:6" x14ac:dyDescent="0.25">
      <c r="A114" s="14" t="s">
        <v>212</v>
      </c>
      <c r="B114" s="60" t="s">
        <v>213</v>
      </c>
      <c r="C114" s="13">
        <v>2000000</v>
      </c>
      <c r="D114" s="23">
        <v>2000000</v>
      </c>
      <c r="E114" s="23"/>
      <c r="F114" s="23"/>
    </row>
    <row r="115" spans="1:6" ht="15.75" thickBot="1" x14ac:dyDescent="0.3">
      <c r="A115" s="66" t="s">
        <v>214</v>
      </c>
      <c r="B115" s="67" t="s">
        <v>215</v>
      </c>
      <c r="C115" s="13"/>
      <c r="D115" s="68"/>
      <c r="E115" s="68"/>
      <c r="F115" s="68"/>
    </row>
    <row r="116" spans="1:6" ht="15.75" thickBot="1" x14ac:dyDescent="0.3">
      <c r="A116" s="8" t="s">
        <v>29</v>
      </c>
      <c r="B116" s="69" t="s">
        <v>216</v>
      </c>
      <c r="C116" s="10">
        <f>C117+C119+C121</f>
        <v>26756639</v>
      </c>
      <c r="D116" s="10"/>
      <c r="E116" s="10">
        <f>E117+E119+E121</f>
        <v>26756639</v>
      </c>
      <c r="F116" s="10">
        <v>0</v>
      </c>
    </row>
    <row r="117" spans="1:6" x14ac:dyDescent="0.25">
      <c r="A117" s="11" t="s">
        <v>31</v>
      </c>
      <c r="B117" s="60" t="s">
        <v>217</v>
      </c>
      <c r="C117" s="13">
        <v>26756639</v>
      </c>
      <c r="D117" s="13"/>
      <c r="E117" s="13">
        <v>26756639</v>
      </c>
      <c r="F117" s="13">
        <f>F118</f>
        <v>0</v>
      </c>
    </row>
    <row r="118" spans="1:6" x14ac:dyDescent="0.25">
      <c r="A118" s="11" t="s">
        <v>33</v>
      </c>
      <c r="B118" s="70" t="s">
        <v>218</v>
      </c>
      <c r="C118" s="13">
        <f t="shared" ref="C118:C129" si="2">D118+E118+F118</f>
        <v>0</v>
      </c>
      <c r="D118" s="13"/>
      <c r="E118" s="13"/>
      <c r="F118" s="13"/>
    </row>
    <row r="119" spans="1:6" x14ac:dyDescent="0.25">
      <c r="A119" s="11" t="s">
        <v>35</v>
      </c>
      <c r="B119" s="70" t="s">
        <v>219</v>
      </c>
      <c r="C119" s="13">
        <f t="shared" si="2"/>
        <v>0</v>
      </c>
      <c r="D119" s="20">
        <f>D120</f>
        <v>0</v>
      </c>
      <c r="E119" s="20"/>
      <c r="F119" s="20">
        <f>F120</f>
        <v>0</v>
      </c>
    </row>
    <row r="120" spans="1:6" x14ac:dyDescent="0.25">
      <c r="A120" s="11" t="s">
        <v>37</v>
      </c>
      <c r="B120" s="70" t="s">
        <v>220</v>
      </c>
      <c r="C120" s="13">
        <f t="shared" si="2"/>
        <v>0</v>
      </c>
      <c r="D120" s="71"/>
      <c r="E120" s="71">
        <v>0</v>
      </c>
      <c r="F120" s="71"/>
    </row>
    <row r="121" spans="1:6" x14ac:dyDescent="0.25">
      <c r="A121" s="11" t="s">
        <v>39</v>
      </c>
      <c r="B121" s="72" t="s">
        <v>221</v>
      </c>
      <c r="C121" s="13"/>
      <c r="D121" s="71"/>
      <c r="E121" s="71"/>
      <c r="F121" s="71"/>
    </row>
    <row r="122" spans="1:6" ht="22.5" x14ac:dyDescent="0.25">
      <c r="A122" s="11" t="s">
        <v>41</v>
      </c>
      <c r="B122" s="73" t="s">
        <v>222</v>
      </c>
      <c r="C122" s="13">
        <f t="shared" si="2"/>
        <v>0</v>
      </c>
      <c r="D122" s="71"/>
      <c r="E122" s="71"/>
      <c r="F122" s="71"/>
    </row>
    <row r="123" spans="1:6" ht="22.5" x14ac:dyDescent="0.25">
      <c r="A123" s="11" t="s">
        <v>223</v>
      </c>
      <c r="B123" s="74" t="s">
        <v>224</v>
      </c>
      <c r="C123" s="13">
        <f t="shared" si="2"/>
        <v>0</v>
      </c>
      <c r="D123" s="71"/>
      <c r="E123" s="71"/>
      <c r="F123" s="71"/>
    </row>
    <row r="124" spans="1:6" ht="22.5" x14ac:dyDescent="0.25">
      <c r="A124" s="11" t="s">
        <v>225</v>
      </c>
      <c r="B124" s="65" t="s">
        <v>197</v>
      </c>
      <c r="C124" s="13">
        <f t="shared" si="2"/>
        <v>0</v>
      </c>
      <c r="D124" s="71"/>
      <c r="E124" s="71"/>
      <c r="F124" s="71"/>
    </row>
    <row r="125" spans="1:6" x14ac:dyDescent="0.25">
      <c r="A125" s="11" t="s">
        <v>226</v>
      </c>
      <c r="B125" s="65" t="s">
        <v>227</v>
      </c>
      <c r="C125" s="13">
        <f>D125+E125+F125</f>
        <v>0</v>
      </c>
      <c r="D125" s="71"/>
      <c r="E125" s="71"/>
      <c r="F125" s="71"/>
    </row>
    <row r="126" spans="1:6" ht="22.5" x14ac:dyDescent="0.25">
      <c r="A126" s="11" t="s">
        <v>228</v>
      </c>
      <c r="B126" s="65" t="s">
        <v>229</v>
      </c>
      <c r="C126" s="13">
        <f t="shared" si="2"/>
        <v>0</v>
      </c>
      <c r="D126" s="71"/>
      <c r="E126" s="71"/>
      <c r="F126" s="71"/>
    </row>
    <row r="127" spans="1:6" ht="22.5" x14ac:dyDescent="0.25">
      <c r="A127" s="11" t="s">
        <v>230</v>
      </c>
      <c r="B127" s="65" t="s">
        <v>203</v>
      </c>
      <c r="C127" s="13">
        <f t="shared" si="2"/>
        <v>0</v>
      </c>
      <c r="D127" s="71"/>
      <c r="E127" s="71"/>
      <c r="F127" s="71"/>
    </row>
    <row r="128" spans="1:6" x14ac:dyDescent="0.25">
      <c r="A128" s="11" t="s">
        <v>231</v>
      </c>
      <c r="B128" s="65" t="s">
        <v>232</v>
      </c>
      <c r="C128" s="13">
        <f t="shared" si="2"/>
        <v>0</v>
      </c>
      <c r="D128" s="71"/>
      <c r="E128" s="71"/>
      <c r="F128" s="71"/>
    </row>
    <row r="129" spans="1:6" ht="23.25" thickBot="1" x14ac:dyDescent="0.3">
      <c r="A129" s="16" t="s">
        <v>233</v>
      </c>
      <c r="B129" s="65" t="s">
        <v>234</v>
      </c>
      <c r="C129" s="13">
        <f t="shared" si="2"/>
        <v>0</v>
      </c>
      <c r="D129" s="75"/>
      <c r="E129" s="75"/>
      <c r="F129" s="75"/>
    </row>
    <row r="130" spans="1:6" ht="15.75" thickBot="1" x14ac:dyDescent="0.3">
      <c r="A130" s="8" t="s">
        <v>43</v>
      </c>
      <c r="B130" s="76" t="s">
        <v>235</v>
      </c>
      <c r="C130" s="10">
        <f>C95+C116</f>
        <v>122624908</v>
      </c>
      <c r="D130" s="10">
        <f>D95+D116</f>
        <v>79828908</v>
      </c>
      <c r="E130" s="10">
        <f>E95+E116</f>
        <v>42796000</v>
      </c>
      <c r="F130" s="10">
        <f>F95+F116</f>
        <v>0</v>
      </c>
    </row>
    <row r="131" spans="1:6" ht="21.75" thickBot="1" x14ac:dyDescent="0.3">
      <c r="A131" s="8" t="s">
        <v>236</v>
      </c>
      <c r="B131" s="76" t="s">
        <v>237</v>
      </c>
      <c r="C131" s="10">
        <f>C132+C133+C134</f>
        <v>0</v>
      </c>
      <c r="D131" s="10">
        <v>0</v>
      </c>
      <c r="E131" s="10">
        <v>0</v>
      </c>
      <c r="F131" s="10">
        <v>0</v>
      </c>
    </row>
    <row r="132" spans="1:6" x14ac:dyDescent="0.25">
      <c r="A132" s="11" t="s">
        <v>59</v>
      </c>
      <c r="B132" s="77" t="s">
        <v>238</v>
      </c>
      <c r="C132" s="13">
        <f t="shared" ref="C132:C141" si="3">D132+E132+F132</f>
        <v>0</v>
      </c>
      <c r="D132" s="71"/>
      <c r="E132" s="71"/>
      <c r="F132" s="71"/>
    </row>
    <row r="133" spans="1:6" ht="22.5" x14ac:dyDescent="0.25">
      <c r="A133" s="11" t="s">
        <v>61</v>
      </c>
      <c r="B133" s="77" t="s">
        <v>239</v>
      </c>
      <c r="C133" s="13">
        <f t="shared" si="3"/>
        <v>0</v>
      </c>
      <c r="D133" s="71"/>
      <c r="E133" s="71"/>
      <c r="F133" s="71"/>
    </row>
    <row r="134" spans="1:6" x14ac:dyDescent="0.25">
      <c r="A134" s="78" t="s">
        <v>63</v>
      </c>
      <c r="B134" s="60" t="s">
        <v>240</v>
      </c>
      <c r="C134" s="13">
        <f t="shared" si="3"/>
        <v>0</v>
      </c>
      <c r="D134" s="79"/>
      <c r="E134" s="79"/>
      <c r="F134" s="79"/>
    </row>
    <row r="135" spans="1:6" ht="15.75" thickBot="1" x14ac:dyDescent="0.3">
      <c r="A135" s="26" t="s">
        <v>69</v>
      </c>
      <c r="B135" s="80" t="s">
        <v>241</v>
      </c>
      <c r="C135" s="13">
        <f t="shared" si="3"/>
        <v>0</v>
      </c>
      <c r="D135" s="28">
        <v>0</v>
      </c>
      <c r="E135" s="28">
        <v>0</v>
      </c>
      <c r="F135" s="28">
        <v>0</v>
      </c>
    </row>
    <row r="136" spans="1:6" x14ac:dyDescent="0.25">
      <c r="A136" s="11" t="s">
        <v>71</v>
      </c>
      <c r="B136" s="77" t="s">
        <v>242</v>
      </c>
      <c r="C136" s="13">
        <f t="shared" si="3"/>
        <v>0</v>
      </c>
      <c r="D136" s="71"/>
      <c r="E136" s="71"/>
      <c r="F136" s="71"/>
    </row>
    <row r="137" spans="1:6" x14ac:dyDescent="0.25">
      <c r="A137" s="11" t="s">
        <v>73</v>
      </c>
      <c r="B137" s="77" t="s">
        <v>243</v>
      </c>
      <c r="C137" s="13">
        <f t="shared" si="3"/>
        <v>0</v>
      </c>
      <c r="D137" s="71"/>
      <c r="E137" s="71"/>
      <c r="F137" s="71"/>
    </row>
    <row r="138" spans="1:6" x14ac:dyDescent="0.25">
      <c r="A138" s="11" t="s">
        <v>75</v>
      </c>
      <c r="B138" s="77" t="s">
        <v>244</v>
      </c>
      <c r="C138" s="13">
        <f t="shared" si="3"/>
        <v>0</v>
      </c>
      <c r="D138" s="71"/>
      <c r="E138" s="71"/>
      <c r="F138" s="71"/>
    </row>
    <row r="139" spans="1:6" x14ac:dyDescent="0.25">
      <c r="A139" s="11" t="s">
        <v>77</v>
      </c>
      <c r="B139" s="77" t="s">
        <v>245</v>
      </c>
      <c r="C139" s="13"/>
      <c r="D139" s="71"/>
      <c r="E139" s="71"/>
      <c r="F139" s="71"/>
    </row>
    <row r="140" spans="1:6" x14ac:dyDescent="0.25">
      <c r="A140" s="11" t="s">
        <v>79</v>
      </c>
      <c r="B140" s="77" t="s">
        <v>246</v>
      </c>
      <c r="C140" s="13"/>
      <c r="D140" s="71"/>
      <c r="E140" s="71"/>
      <c r="F140" s="71"/>
    </row>
    <row r="141" spans="1:6" ht="15.75" thickBot="1" x14ac:dyDescent="0.3">
      <c r="A141" s="16" t="s">
        <v>81</v>
      </c>
      <c r="B141" s="77" t="s">
        <v>247</v>
      </c>
      <c r="C141" s="13">
        <f t="shared" si="3"/>
        <v>0</v>
      </c>
      <c r="D141" s="71"/>
      <c r="E141" s="71"/>
      <c r="F141" s="71"/>
    </row>
    <row r="142" spans="1:6" ht="15.75" thickBot="1" x14ac:dyDescent="0.3">
      <c r="A142" s="8" t="s">
        <v>93</v>
      </c>
      <c r="B142" s="76" t="s">
        <v>248</v>
      </c>
      <c r="C142" s="24">
        <f>C143+C144+C145+C146</f>
        <v>26016651</v>
      </c>
      <c r="D142" s="24">
        <f>D143+D144+D145+D146</f>
        <v>26016651</v>
      </c>
      <c r="E142" s="24">
        <f>E143+E144+E145+E146</f>
        <v>0</v>
      </c>
      <c r="F142" s="24">
        <f>F143+F144+F145+F146</f>
        <v>0</v>
      </c>
    </row>
    <row r="143" spans="1:6" x14ac:dyDescent="0.25">
      <c r="A143" s="11" t="s">
        <v>95</v>
      </c>
      <c r="B143" s="77" t="s">
        <v>249</v>
      </c>
      <c r="C143" s="13">
        <v>24204182</v>
      </c>
      <c r="D143" s="71">
        <v>24204182</v>
      </c>
      <c r="E143" s="71"/>
      <c r="F143" s="71"/>
    </row>
    <row r="144" spans="1:6" x14ac:dyDescent="0.25">
      <c r="A144" s="11" t="s">
        <v>97</v>
      </c>
      <c r="B144" s="77" t="s">
        <v>250</v>
      </c>
      <c r="C144" s="13">
        <f>D144+E144+F144</f>
        <v>1812469</v>
      </c>
      <c r="D144" s="71">
        <v>1812469</v>
      </c>
      <c r="E144" s="71"/>
      <c r="F144" s="71"/>
    </row>
    <row r="145" spans="1:6" x14ac:dyDescent="0.25">
      <c r="A145" s="11" t="s">
        <v>99</v>
      </c>
      <c r="B145" s="77" t="s">
        <v>251</v>
      </c>
      <c r="C145" s="13">
        <f>D145+E145+F145</f>
        <v>0</v>
      </c>
      <c r="D145" s="71"/>
      <c r="E145" s="71"/>
      <c r="F145" s="71"/>
    </row>
    <row r="146" spans="1:6" ht="15.75" thickBot="1" x14ac:dyDescent="0.3">
      <c r="A146" s="16" t="s">
        <v>101</v>
      </c>
      <c r="B146" s="81" t="s">
        <v>252</v>
      </c>
      <c r="C146" s="13">
        <f>D146+E146+F146</f>
        <v>0</v>
      </c>
      <c r="D146" s="71"/>
      <c r="E146" s="71"/>
      <c r="F146" s="71"/>
    </row>
    <row r="147" spans="1:6" ht="15.75" thickBot="1" x14ac:dyDescent="0.3">
      <c r="A147" s="8" t="s">
        <v>253</v>
      </c>
      <c r="B147" s="76" t="s">
        <v>254</v>
      </c>
      <c r="C147" s="82">
        <v>0</v>
      </c>
      <c r="D147" s="82">
        <v>0</v>
      </c>
      <c r="E147" s="82">
        <v>0</v>
      </c>
      <c r="F147" s="82">
        <v>0</v>
      </c>
    </row>
    <row r="148" spans="1:6" x14ac:dyDescent="0.25">
      <c r="A148" s="11" t="s">
        <v>107</v>
      </c>
      <c r="B148" s="77" t="s">
        <v>255</v>
      </c>
      <c r="C148" s="13">
        <f>D148+E148+F148</f>
        <v>0</v>
      </c>
      <c r="D148" s="71"/>
      <c r="E148" s="71"/>
      <c r="F148" s="71"/>
    </row>
    <row r="149" spans="1:6" x14ac:dyDescent="0.25">
      <c r="A149" s="11" t="s">
        <v>109</v>
      </c>
      <c r="B149" s="77" t="s">
        <v>256</v>
      </c>
      <c r="C149" s="13">
        <f>D149+E149+F149</f>
        <v>0</v>
      </c>
      <c r="D149" s="71"/>
      <c r="E149" s="71"/>
      <c r="F149" s="71"/>
    </row>
    <row r="150" spans="1:6" x14ac:dyDescent="0.25">
      <c r="A150" s="11" t="s">
        <v>111</v>
      </c>
      <c r="B150" s="77" t="s">
        <v>257</v>
      </c>
      <c r="C150" s="13">
        <f>D150+E150+F150</f>
        <v>0</v>
      </c>
      <c r="D150" s="71"/>
      <c r="E150" s="71"/>
      <c r="F150" s="71"/>
    </row>
    <row r="151" spans="1:6" ht="22.5" x14ac:dyDescent="0.25">
      <c r="A151" s="11" t="s">
        <v>113</v>
      </c>
      <c r="B151" s="77" t="s">
        <v>258</v>
      </c>
      <c r="C151" s="13"/>
      <c r="D151" s="71"/>
      <c r="E151" s="71"/>
      <c r="F151" s="71"/>
    </row>
    <row r="152" spans="1:6" ht="15.75" thickBot="1" x14ac:dyDescent="0.3">
      <c r="A152" s="16" t="s">
        <v>259</v>
      </c>
      <c r="B152" s="81" t="s">
        <v>260</v>
      </c>
      <c r="C152" s="18">
        <f>D152+E152+F152</f>
        <v>0</v>
      </c>
      <c r="D152" s="75"/>
      <c r="E152" s="75"/>
      <c r="F152" s="75"/>
    </row>
    <row r="153" spans="1:6" ht="15.75" thickBot="1" x14ac:dyDescent="0.3">
      <c r="A153" s="83" t="s">
        <v>115</v>
      </c>
      <c r="B153" s="76" t="s">
        <v>261</v>
      </c>
      <c r="C153" s="40"/>
      <c r="D153" s="84"/>
      <c r="E153" s="84"/>
      <c r="F153" s="84"/>
    </row>
    <row r="154" spans="1:6" ht="15.75" thickBot="1" x14ac:dyDescent="0.3">
      <c r="A154" s="83" t="s">
        <v>125</v>
      </c>
      <c r="B154" s="76" t="s">
        <v>262</v>
      </c>
      <c r="C154" s="40"/>
      <c r="D154" s="84"/>
      <c r="E154" s="84"/>
      <c r="F154" s="84"/>
    </row>
    <row r="155" spans="1:6" ht="15.75" thickBot="1" x14ac:dyDescent="0.3">
      <c r="A155" s="8" t="s">
        <v>263</v>
      </c>
      <c r="B155" s="76" t="s">
        <v>264</v>
      </c>
      <c r="C155" s="85">
        <f>C147+C142+C135+C131</f>
        <v>26016651</v>
      </c>
      <c r="D155" s="85">
        <f>D147+D142+D135+D131</f>
        <v>26016651</v>
      </c>
      <c r="E155" s="85">
        <f>E147+E142+E135+E131</f>
        <v>0</v>
      </c>
      <c r="F155" s="85">
        <v>0</v>
      </c>
    </row>
    <row r="156" spans="1:6" ht="15.75" thickBot="1" x14ac:dyDescent="0.3">
      <c r="A156" s="86" t="s">
        <v>265</v>
      </c>
      <c r="B156" s="87" t="s">
        <v>266</v>
      </c>
      <c r="C156" s="85">
        <f>C130+C155</f>
        <v>148641559</v>
      </c>
      <c r="D156" s="85">
        <f>D130+D155</f>
        <v>105845559</v>
      </c>
      <c r="E156" s="85">
        <f>E130+E155</f>
        <v>42796000</v>
      </c>
      <c r="F156" s="85">
        <f>F130+F155</f>
        <v>0</v>
      </c>
    </row>
    <row r="157" spans="1:6" x14ac:dyDescent="0.25">
      <c r="A157" s="88"/>
      <c r="B157" s="88"/>
      <c r="C157" s="88"/>
      <c r="D157" s="88"/>
      <c r="E157" s="88"/>
      <c r="F157" s="88"/>
    </row>
    <row r="158" spans="1:6" ht="15.75" x14ac:dyDescent="0.25">
      <c r="A158" s="89" t="s">
        <v>267</v>
      </c>
      <c r="B158" s="89"/>
      <c r="C158" s="89"/>
      <c r="D158" s="88"/>
      <c r="E158" s="88"/>
      <c r="F158" s="88"/>
    </row>
    <row r="159" spans="1:6" ht="15.75" thickBot="1" x14ac:dyDescent="0.3">
      <c r="A159" s="90"/>
      <c r="B159" s="90"/>
      <c r="C159" s="2"/>
      <c r="D159" s="2"/>
      <c r="E159" s="2"/>
      <c r="F159" s="2"/>
    </row>
    <row r="160" spans="1:6" ht="21.75" thickBot="1" x14ac:dyDescent="0.3">
      <c r="A160" s="8">
        <v>1</v>
      </c>
      <c r="B160" s="69" t="s">
        <v>268</v>
      </c>
      <c r="C160" s="10">
        <f>C61-C130</f>
        <v>-28200158</v>
      </c>
      <c r="D160" s="10">
        <f>D61-D130</f>
        <v>-10583642</v>
      </c>
      <c r="E160" s="10">
        <f>E61-E130</f>
        <v>-17616516</v>
      </c>
      <c r="F160" s="10">
        <v>0</v>
      </c>
    </row>
    <row r="161" spans="1:6" ht="32.25" thickBot="1" x14ac:dyDescent="0.3">
      <c r="A161" s="8" t="s">
        <v>29</v>
      </c>
      <c r="B161" s="69" t="s">
        <v>269</v>
      </c>
      <c r="C161" s="10">
        <f>C85-C155</f>
        <v>28200158</v>
      </c>
      <c r="D161" s="10">
        <f>D85-D155</f>
        <v>10583642</v>
      </c>
      <c r="E161" s="10">
        <f>E85-E155</f>
        <v>17616516</v>
      </c>
      <c r="F161" s="10">
        <v>0</v>
      </c>
    </row>
  </sheetData>
  <mergeCells count="7">
    <mergeCell ref="A159:B159"/>
    <mergeCell ref="A1:F1"/>
    <mergeCell ref="A2:B2"/>
    <mergeCell ref="C3:F3"/>
    <mergeCell ref="A90:F90"/>
    <mergeCell ref="A91:B91"/>
    <mergeCell ref="C92:F92"/>
  </mergeCells>
  <pageMargins left="0.31496062992125984" right="0.31496062992125984" top="0.86614173228346458" bottom="0.74803149606299213" header="0.31496062992125984" footer="0.31496062992125984"/>
  <pageSetup paperSize="9" orientation="landscape" r:id="rId1"/>
  <headerFooter>
    <oddHeader>&amp;C&amp;"-,Félkövér"&amp;9Tiszagyulaháza Község 2018. évi költségvetésének összevont mérlege&amp;R&amp;"-,Dőlt"&amp;8 1. melléklet az 1/2018.(II. 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2018-02-20T09:31:51Z</dcterms:created>
  <dcterms:modified xsi:type="dcterms:W3CDTF">2018-02-21T09:17:24Z</dcterms:modified>
</cp:coreProperties>
</file>