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Users\Kovacs Istvan\!2020\2019 Zarszamadas, Koltsegvetes modositas\Zarszamadas\"/>
    </mc:Choice>
  </mc:AlternateContent>
  <xr:revisionPtr revIDLastSave="0" documentId="13_ncr:1_{45B4663E-673B-4DD7-86C6-F41B74B231FF}" xr6:coauthVersionLast="45" xr6:coauthVersionMax="45" xr10:uidLastSave="{00000000-0000-0000-0000-000000000000}"/>
  <bookViews>
    <workbookView xWindow="-60" yWindow="-60" windowWidth="28920" windowHeight="15720" xr2:uid="{00000000-000D-0000-FFFF-FFFF00000000}"/>
  </bookViews>
  <sheets>
    <sheet name="01KtgvMrlg" sheetId="25" r:id="rId1"/>
    <sheet name="02FelhMrlg" sheetId="24" r:id="rId2"/>
    <sheet name="03KK" sheetId="4" r:id="rId3"/>
    <sheet name="04KB" sheetId="5" r:id="rId4"/>
    <sheet name="05FK" sheetId="6" r:id="rId5"/>
    <sheet name="06FB" sheetId="7" r:id="rId6"/>
    <sheet name="07Beruh" sheetId="26" r:id="rId7"/>
    <sheet name="08Athuzodo" sheetId="27" r:id="rId8"/>
    <sheet name="09Merleg" sheetId="21" r:id="rId9"/>
    <sheet name="10GazdTars" sheetId="28" r:id="rId10"/>
    <sheet name="11Maradvany" sheetId="10" r:id="rId11"/>
    <sheet name="12Eredmeny" sheetId="22" r:id="rId12"/>
    <sheet name="13Vagyon" sheetId="33" r:id="rId13"/>
    <sheet name="14Cofog" sheetId="30" r:id="rId14"/>
    <sheet name="15PEValt" sheetId="31" r:id="rId15"/>
    <sheet name="16Eszkozok" sheetId="23" r:id="rId16"/>
  </sheets>
  <definedNames>
    <definedName name="_xlnm.Print_Titles" localSheetId="2">'03KK'!$1:$6</definedName>
    <definedName name="_xlnm.Print_Titles" localSheetId="3">'04KB'!$1:$6</definedName>
    <definedName name="_xlnm.Print_Titles" localSheetId="8">'09Merleg'!$1:$6</definedName>
    <definedName name="_xlnm.Print_Titles" localSheetId="9">'10GazdTars'!$1:$6</definedName>
    <definedName name="_xlnm.Print_Titles" localSheetId="12">'13Vagyon'!$1:$5</definedName>
    <definedName name="_xlnm.Print_Titles" localSheetId="13">'14Cofog'!$1:$4</definedName>
    <definedName name="_xlnm.Print_Area" localSheetId="0">'01KtgvMrlg'!$A$1:$J$37</definedName>
    <definedName name="_xlnm.Print_Area" localSheetId="1">'02FelhMrlg'!$A$1:$J$32</definedName>
    <definedName name="_xlnm.Print_Area" localSheetId="2">'03KK'!$A$1:$H$79</definedName>
    <definedName name="_xlnm.Print_Area" localSheetId="3">'04KB'!$A$1:$I$56</definedName>
    <definedName name="_xlnm.Print_Area" localSheetId="4">'05FK'!$A$1:$K$11</definedName>
    <definedName name="_xlnm.Print_Area" localSheetId="5">'06FB'!$A$1:$I$15</definedName>
    <definedName name="_xlnm.Print_Area" localSheetId="6">'07Beruh'!$A$1:$G$30</definedName>
    <definedName name="_xlnm.Print_Area" localSheetId="9">'10GazdTars'!$B$1:$J$11</definedName>
    <definedName name="_xlnm.Print_Area" localSheetId="10">'11Maradvany'!$A$1:$E$16</definedName>
    <definedName name="_xlnm.Print_Area" localSheetId="11">'12Eredmeny'!$A$1:$G$30</definedName>
    <definedName name="_xlnm.Print_Area" localSheetId="12">'13Vagyon'!$A$1:$H$85</definedName>
    <definedName name="_xlnm.Print_Area" localSheetId="13">'14Cofog'!$C$1:$L$49</definedName>
    <definedName name="_xlnm.Print_Area" localSheetId="14">'15PEValt'!$B$2:$R$32</definedName>
    <definedName name="_xlnm.Print_Area" localSheetId="15">'16Eszkozok'!$A$1:$K$21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78" i="33" l="1"/>
  <c r="G79" i="33"/>
  <c r="G81" i="33"/>
  <c r="G82" i="33"/>
  <c r="G77" i="33"/>
  <c r="G71" i="33"/>
  <c r="E46" i="33"/>
  <c r="G32" i="33"/>
  <c r="E51" i="30" l="1"/>
  <c r="F51" i="30"/>
  <c r="G51" i="30"/>
  <c r="H51" i="30"/>
  <c r="K51" i="30"/>
  <c r="L51" i="30"/>
  <c r="D29" i="26"/>
  <c r="F26" i="26"/>
  <c r="E26" i="26"/>
  <c r="F9" i="26"/>
  <c r="E9" i="26"/>
  <c r="F29" i="26" l="1"/>
  <c r="E29" i="26"/>
  <c r="D4" i="33"/>
  <c r="D3" i="30"/>
  <c r="E30" i="31"/>
  <c r="F30" i="31"/>
  <c r="G30" i="31"/>
  <c r="H30" i="31"/>
  <c r="I30" i="31"/>
  <c r="J30" i="31"/>
  <c r="K30" i="31"/>
  <c r="L30" i="31"/>
  <c r="M30" i="31"/>
  <c r="N30" i="31"/>
  <c r="O30" i="31"/>
  <c r="E18" i="31"/>
  <c r="F18" i="31"/>
  <c r="G18" i="31"/>
  <c r="H18" i="31"/>
  <c r="I18" i="31"/>
  <c r="J18" i="31"/>
  <c r="K18" i="31"/>
  <c r="L18" i="31"/>
  <c r="M18" i="31"/>
  <c r="N18" i="31"/>
  <c r="O18" i="31"/>
  <c r="D6" i="31" l="1"/>
  <c r="J11" i="28"/>
  <c r="H14" i="27"/>
  <c r="F39" i="26" l="1"/>
  <c r="F41" i="26" s="1"/>
  <c r="E39" i="26"/>
  <c r="E41" i="26" s="1"/>
  <c r="D39" i="26"/>
  <c r="D41" i="26" s="1"/>
  <c r="C3" i="26"/>
  <c r="C4" i="7"/>
  <c r="C3" i="6"/>
  <c r="C3" i="5"/>
  <c r="C3" i="4"/>
  <c r="B6" i="24"/>
  <c r="J22" i="24"/>
  <c r="J23" i="24"/>
  <c r="J24" i="24"/>
  <c r="I25" i="24"/>
  <c r="H25" i="24"/>
  <c r="D36" i="24"/>
  <c r="E36" i="24"/>
  <c r="C36" i="24"/>
  <c r="D31" i="24"/>
  <c r="E31" i="24"/>
  <c r="C31" i="24"/>
  <c r="E28" i="24"/>
  <c r="D28" i="24"/>
  <c r="C28" i="24"/>
  <c r="C21" i="24"/>
  <c r="D21" i="24"/>
  <c r="E21" i="24"/>
  <c r="E10" i="24"/>
  <c r="E9" i="24"/>
  <c r="D10" i="24"/>
  <c r="D9" i="24"/>
  <c r="C10" i="24"/>
  <c r="C9" i="24"/>
  <c r="C34" i="24"/>
  <c r="D34" i="24"/>
  <c r="E34" i="24"/>
  <c r="H34" i="24"/>
  <c r="I34" i="24"/>
  <c r="J34" i="24"/>
  <c r="E42" i="25"/>
  <c r="D36" i="25" l="1"/>
  <c r="E36" i="25"/>
  <c r="C36" i="25"/>
  <c r="E33" i="25"/>
  <c r="D33" i="25"/>
  <c r="C33" i="25"/>
  <c r="E10" i="25"/>
  <c r="D10" i="25"/>
  <c r="C10" i="25"/>
  <c r="E13" i="25"/>
  <c r="D13" i="25"/>
  <c r="C13" i="25"/>
  <c r="E12" i="25"/>
  <c r="D12" i="25"/>
  <c r="C12" i="25"/>
  <c r="E9" i="25"/>
  <c r="D9" i="25"/>
  <c r="C9" i="25"/>
  <c r="E11" i="6"/>
  <c r="F11" i="6"/>
  <c r="G11" i="6"/>
  <c r="H11" i="6"/>
  <c r="I11" i="6"/>
  <c r="J11" i="6"/>
  <c r="D11" i="6"/>
  <c r="E10" i="6"/>
  <c r="F10" i="6"/>
  <c r="G10" i="6"/>
  <c r="H10" i="6"/>
  <c r="I10" i="6"/>
  <c r="J10" i="6"/>
  <c r="D10" i="6"/>
  <c r="E8" i="6"/>
  <c r="F8" i="6"/>
  <c r="G8" i="6"/>
  <c r="H8" i="6"/>
  <c r="I8" i="6"/>
  <c r="J8" i="6"/>
  <c r="D8" i="6"/>
  <c r="J25" i="25"/>
  <c r="J24" i="25"/>
  <c r="J23" i="25"/>
  <c r="J22" i="25"/>
  <c r="I26" i="25"/>
  <c r="H26" i="25"/>
  <c r="H24" i="25"/>
  <c r="I24" i="25"/>
  <c r="J9" i="25"/>
  <c r="J26" i="25" l="1"/>
  <c r="P49" i="30"/>
  <c r="Q49" i="30"/>
  <c r="R49" i="30"/>
  <c r="P51" i="30" s="1"/>
  <c r="O49" i="30"/>
  <c r="O51" i="30" s="1"/>
  <c r="G9" i="33" l="1"/>
  <c r="G10" i="33"/>
  <c r="G11" i="33"/>
  <c r="F83" i="33" l="1"/>
  <c r="E83" i="33"/>
  <c r="G83" i="33" s="1"/>
  <c r="E75" i="33"/>
  <c r="G75" i="33" s="1"/>
  <c r="E72" i="33"/>
  <c r="G72" i="33" s="1"/>
  <c r="F68" i="33"/>
  <c r="F80" i="33" s="1"/>
  <c r="E68" i="33"/>
  <c r="G69" i="33"/>
  <c r="F67" i="33"/>
  <c r="E67" i="33"/>
  <c r="G73" i="33"/>
  <c r="G74" i="33"/>
  <c r="G76" i="33"/>
  <c r="F59" i="33"/>
  <c r="E59" i="33"/>
  <c r="G59" i="33" s="1"/>
  <c r="F55" i="33"/>
  <c r="E55" i="33"/>
  <c r="G55" i="33" s="1"/>
  <c r="F51" i="33"/>
  <c r="E51" i="33"/>
  <c r="G52" i="33"/>
  <c r="G53" i="33"/>
  <c r="G54" i="33"/>
  <c r="G50" i="33"/>
  <c r="G57" i="33"/>
  <c r="G61" i="33"/>
  <c r="G62" i="33"/>
  <c r="G63" i="33"/>
  <c r="G64" i="33"/>
  <c r="G65" i="33"/>
  <c r="G66" i="33"/>
  <c r="G70" i="33"/>
  <c r="E41" i="33"/>
  <c r="F37" i="33"/>
  <c r="G35" i="33"/>
  <c r="F27" i="33"/>
  <c r="G26" i="33"/>
  <c r="G25" i="33"/>
  <c r="G21" i="33"/>
  <c r="G20" i="33"/>
  <c r="G39" i="33"/>
  <c r="G40" i="33"/>
  <c r="G44" i="33"/>
  <c r="G45" i="33"/>
  <c r="G46" i="33"/>
  <c r="G48" i="33"/>
  <c r="G58" i="33"/>
  <c r="F12" i="33"/>
  <c r="E12" i="33"/>
  <c r="F8" i="33"/>
  <c r="E8" i="33"/>
  <c r="G15" i="33"/>
  <c r="G16" i="33"/>
  <c r="G17" i="33"/>
  <c r="G18" i="33"/>
  <c r="G19" i="33"/>
  <c r="G22" i="33"/>
  <c r="G23" i="33"/>
  <c r="G24" i="33"/>
  <c r="G28" i="33"/>
  <c r="G29" i="33"/>
  <c r="G30" i="33"/>
  <c r="G31" i="33"/>
  <c r="G33" i="33"/>
  <c r="G36" i="33"/>
  <c r="G38" i="33"/>
  <c r="G14" i="33"/>
  <c r="G6" i="33"/>
  <c r="G7" i="33"/>
  <c r="G41" i="33" l="1"/>
  <c r="G12" i="33"/>
  <c r="G8" i="33"/>
  <c r="E80" i="33"/>
  <c r="E37" i="33"/>
  <c r="F84" i="33"/>
  <c r="G34" i="33"/>
  <c r="E56" i="33"/>
  <c r="G68" i="33"/>
  <c r="F56" i="33"/>
  <c r="G67" i="33"/>
  <c r="G42" i="33"/>
  <c r="G51" i="33"/>
  <c r="E27" i="33"/>
  <c r="E13" i="33"/>
  <c r="F13" i="33"/>
  <c r="E43" i="33" l="1"/>
  <c r="G43" i="33" s="1"/>
  <c r="F43" i="33"/>
  <c r="F60" i="33" s="1"/>
  <c r="E84" i="33"/>
  <c r="G84" i="33" s="1"/>
  <c r="G80" i="33"/>
  <c r="G37" i="33"/>
  <c r="G27" i="33"/>
  <c r="G56" i="33"/>
  <c r="G13" i="33"/>
  <c r="E12" i="27"/>
  <c r="E60" i="33" l="1"/>
  <c r="G60" i="33" s="1"/>
  <c r="C3" i="28"/>
  <c r="C5" i="27" l="1"/>
  <c r="D30" i="31" l="1"/>
  <c r="P29" i="31"/>
  <c r="P28" i="31"/>
  <c r="P27" i="31"/>
  <c r="P26" i="31"/>
  <c r="P25" i="31"/>
  <c r="P24" i="31"/>
  <c r="P23" i="31"/>
  <c r="P22" i="31"/>
  <c r="P21" i="31"/>
  <c r="D18" i="31"/>
  <c r="P17" i="31"/>
  <c r="P16" i="31"/>
  <c r="P15" i="31"/>
  <c r="P14" i="31"/>
  <c r="P13" i="31"/>
  <c r="P12" i="31"/>
  <c r="P11" i="31"/>
  <c r="P10" i="31"/>
  <c r="L49" i="30"/>
  <c r="L52" i="30" s="1"/>
  <c r="K49" i="30"/>
  <c r="K52" i="30" s="1"/>
  <c r="J49" i="30"/>
  <c r="J52" i="30" s="1"/>
  <c r="I49" i="30"/>
  <c r="I52" i="30" s="1"/>
  <c r="H49" i="30"/>
  <c r="H52" i="30" s="1"/>
  <c r="G49" i="30"/>
  <c r="G52" i="30" s="1"/>
  <c r="F52" i="30"/>
  <c r="E49" i="30"/>
  <c r="E52" i="30" s="1"/>
  <c r="I14" i="27"/>
  <c r="G14" i="27"/>
  <c r="F14" i="27"/>
  <c r="E13" i="27"/>
  <c r="C14" i="27"/>
  <c r="E11" i="27"/>
  <c r="P18" i="31" l="1"/>
  <c r="P30" i="31"/>
  <c r="E14" i="27"/>
  <c r="D31" i="31"/>
  <c r="E31" i="31" s="1"/>
  <c r="F31" i="31" s="1"/>
  <c r="G31" i="31" s="1"/>
  <c r="H31" i="31" s="1"/>
  <c r="I31" i="31" s="1"/>
  <c r="J31" i="31" s="1"/>
  <c r="K31" i="31" s="1"/>
  <c r="L31" i="31" s="1"/>
  <c r="M31" i="31" s="1"/>
  <c r="N31" i="31" s="1"/>
  <c r="O31" i="31" s="1"/>
  <c r="J34" i="25"/>
  <c r="J32" i="25"/>
  <c r="I32" i="25"/>
  <c r="I34" i="25"/>
  <c r="H34" i="25"/>
  <c r="H32" i="25"/>
  <c r="J20" i="25"/>
  <c r="J19" i="25"/>
  <c r="I19" i="25"/>
  <c r="I20" i="25"/>
  <c r="H20" i="25"/>
  <c r="H19" i="25"/>
  <c r="J16" i="25"/>
  <c r="J14" i="25"/>
  <c r="J12" i="25"/>
  <c r="J11" i="25"/>
  <c r="J10" i="25"/>
  <c r="I9" i="25"/>
  <c r="I10" i="25"/>
  <c r="I11" i="25"/>
  <c r="I12" i="25"/>
  <c r="I14" i="25"/>
  <c r="I16" i="25"/>
  <c r="I17" i="25"/>
  <c r="H17" i="25"/>
  <c r="H16" i="25"/>
  <c r="H14" i="25"/>
  <c r="H12" i="25"/>
  <c r="H11" i="25"/>
  <c r="H10" i="25"/>
  <c r="H9" i="25"/>
  <c r="E35" i="25"/>
  <c r="D35" i="25"/>
  <c r="C35" i="25"/>
  <c r="E34" i="25"/>
  <c r="D34" i="25"/>
  <c r="C34" i="25"/>
  <c r="E30" i="25"/>
  <c r="E31" i="25" s="1"/>
  <c r="D30" i="25"/>
  <c r="D31" i="25" s="1"/>
  <c r="C30" i="25"/>
  <c r="C31" i="25" s="1"/>
  <c r="E26" i="25"/>
  <c r="E28" i="25" s="1"/>
  <c r="D26" i="25"/>
  <c r="D28" i="25" s="1"/>
  <c r="C26" i="25"/>
  <c r="C28" i="25" s="1"/>
  <c r="E25" i="25"/>
  <c r="D25" i="25"/>
  <c r="C25" i="25"/>
  <c r="E24" i="25"/>
  <c r="D24" i="25"/>
  <c r="C24" i="25"/>
  <c r="E21" i="25"/>
  <c r="D21" i="25"/>
  <c r="C21" i="25"/>
  <c r="E20" i="25"/>
  <c r="D20" i="25"/>
  <c r="C20" i="25"/>
  <c r="E19" i="25"/>
  <c r="D19" i="25"/>
  <c r="C19" i="25"/>
  <c r="E18" i="25"/>
  <c r="D18" i="25"/>
  <c r="C18" i="25"/>
  <c r="E17" i="25"/>
  <c r="E16" i="25"/>
  <c r="E15" i="25"/>
  <c r="D15" i="25"/>
  <c r="C15" i="25"/>
  <c r="D14" i="25"/>
  <c r="E14" i="25"/>
  <c r="C14" i="25"/>
  <c r="E30" i="24"/>
  <c r="E29" i="24"/>
  <c r="D29" i="24"/>
  <c r="D30" i="24"/>
  <c r="E25" i="24"/>
  <c r="E26" i="24" s="1"/>
  <c r="D25" i="24"/>
  <c r="D26" i="24" s="1"/>
  <c r="E23" i="24"/>
  <c r="D23" i="24"/>
  <c r="E14" i="24"/>
  <c r="E16" i="24" s="1"/>
  <c r="D14" i="24"/>
  <c r="D16" i="24" s="1"/>
  <c r="E13" i="24"/>
  <c r="E12" i="24"/>
  <c r="D12" i="24"/>
  <c r="D13" i="24"/>
  <c r="C30" i="24"/>
  <c r="C29" i="24"/>
  <c r="C25" i="24"/>
  <c r="C26" i="24" s="1"/>
  <c r="C23" i="24"/>
  <c r="C14" i="24"/>
  <c r="C16" i="24" s="1"/>
  <c r="C13" i="24"/>
  <c r="C12" i="24"/>
  <c r="J29" i="24"/>
  <c r="J27" i="24"/>
  <c r="J20" i="24"/>
  <c r="J21" i="24"/>
  <c r="J25" i="24"/>
  <c r="J17" i="24"/>
  <c r="J16" i="24"/>
  <c r="J14" i="24"/>
  <c r="J12" i="24"/>
  <c r="J11" i="24"/>
  <c r="J10" i="24"/>
  <c r="J9" i="24"/>
  <c r="I12" i="24"/>
  <c r="I17" i="24"/>
  <c r="I27" i="24"/>
  <c r="I29" i="24"/>
  <c r="I20" i="24"/>
  <c r="I21" i="24"/>
  <c r="I10" i="24"/>
  <c r="I11" i="24"/>
  <c r="I14" i="24"/>
  <c r="I16" i="24"/>
  <c r="I9" i="24"/>
  <c r="H29" i="24"/>
  <c r="H27" i="24"/>
  <c r="H21" i="24"/>
  <c r="H20" i="24"/>
  <c r="H16" i="24"/>
  <c r="H14" i="24"/>
  <c r="H12" i="24"/>
  <c r="H11" i="24"/>
  <c r="H10" i="24"/>
  <c r="H9" i="24"/>
  <c r="E11" i="24" l="1"/>
  <c r="E17" i="24" s="1"/>
  <c r="D11" i="25"/>
  <c r="C11" i="25"/>
  <c r="H18" i="24"/>
  <c r="H19" i="24" s="1"/>
  <c r="I18" i="24"/>
  <c r="I19" i="24" s="1"/>
  <c r="J18" i="24"/>
  <c r="J19" i="24" s="1"/>
  <c r="C11" i="24"/>
  <c r="C17" i="24" s="1"/>
  <c r="J18" i="25"/>
  <c r="J30" i="25" s="1"/>
  <c r="D11" i="24"/>
  <c r="I18" i="25"/>
  <c r="I30" i="25" s="1"/>
  <c r="H18" i="25"/>
  <c r="H30" i="25" s="1"/>
  <c r="C23" i="25"/>
  <c r="D23" i="25"/>
  <c r="E23" i="25"/>
  <c r="E11" i="25"/>
  <c r="H26" i="24"/>
  <c r="I26" i="24"/>
  <c r="H31" i="24"/>
  <c r="I31" i="24"/>
  <c r="J31" i="24"/>
  <c r="D17" i="24"/>
  <c r="C27" i="24"/>
  <c r="D27" i="24"/>
  <c r="H36" i="25"/>
  <c r="I36" i="25"/>
  <c r="J36" i="25"/>
  <c r="E27" i="24"/>
  <c r="J26" i="24"/>
  <c r="C32" i="25" l="1"/>
  <c r="C37" i="25" s="1"/>
  <c r="D32" i="25"/>
  <c r="D37" i="25" s="1"/>
  <c r="E32" i="25"/>
  <c r="E37" i="25" s="1"/>
  <c r="I37" i="25"/>
  <c r="H37" i="25"/>
  <c r="H32" i="24"/>
  <c r="H36" i="24" s="1"/>
  <c r="I32" i="24"/>
  <c r="I36" i="24" s="1"/>
  <c r="D32" i="24"/>
  <c r="C32" i="24"/>
  <c r="J32" i="24"/>
  <c r="J36" i="24" s="1"/>
  <c r="E32" i="24"/>
  <c r="J37" i="25"/>
  <c r="C3" i="23"/>
  <c r="C3" i="22"/>
  <c r="C3" i="10"/>
  <c r="C4" i="21"/>
  <c r="B1" i="6"/>
</calcChain>
</file>

<file path=xl/sharedStrings.xml><?xml version="1.0" encoding="utf-8"?>
<sst xmlns="http://schemas.openxmlformats.org/spreadsheetml/2006/main" count="1187" uniqueCount="838">
  <si>
    <t>08</t>
  </si>
  <si>
    <t>01</t>
  </si>
  <si>
    <t>02</t>
  </si>
  <si>
    <t>03</t>
  </si>
  <si>
    <t>04</t>
  </si>
  <si>
    <t>#</t>
  </si>
  <si>
    <t>Megnevezés</t>
  </si>
  <si>
    <t>Eredeti előirányzat</t>
  </si>
  <si>
    <t>Módosított előirányzat</t>
  </si>
  <si>
    <t>Kötelezettségvállalás, más fizetési kötelezettség - Költségvetési évben esedékes</t>
  </si>
  <si>
    <t>Kötelezettségvállalás, más fizetési kötelezettség - Költségvetési évet követően esedékes</t>
  </si>
  <si>
    <t>Kötelezettségvállalás, más fizetési kötelezettség - Költségvetési évet követően esedékes végleges</t>
  </si>
  <si>
    <t>Teljesítés</t>
  </si>
  <si>
    <t>Törvény szerinti illetmények, munkabérek (K1101)</t>
  </si>
  <si>
    <t>Céljuttatás, projektprémium (K1103)</t>
  </si>
  <si>
    <t>07</t>
  </si>
  <si>
    <t>Béren kívüli juttatások (K1107)</t>
  </si>
  <si>
    <t>09</t>
  </si>
  <si>
    <t>Közlekedési költségtérítés (K1109)</t>
  </si>
  <si>
    <t>13</t>
  </si>
  <si>
    <t>Foglalkoztatottak egyéb személyi juttatásai (&gt;=14) (K1113)</t>
  </si>
  <si>
    <t>15</t>
  </si>
  <si>
    <t>Foglalkoztatottak személyi juttatásai (=01+…+13) (K11)</t>
  </si>
  <si>
    <t>16</t>
  </si>
  <si>
    <t>Választott tisztségviselők juttatásai (K121)</t>
  </si>
  <si>
    <t>17</t>
  </si>
  <si>
    <t>Munkavégzésre irányuló egyéb jogviszonyban nem saját foglalkoztatottnak fizetett juttatások (K122)</t>
  </si>
  <si>
    <t>18</t>
  </si>
  <si>
    <t>Egyéb külső személyi juttatások (K123)</t>
  </si>
  <si>
    <t>19</t>
  </si>
  <si>
    <t>Külső személyi juttatások (=16+17+18) (K12)</t>
  </si>
  <si>
    <t>20</t>
  </si>
  <si>
    <t>Személyi juttatások (=15+19) (K1)</t>
  </si>
  <si>
    <t>21</t>
  </si>
  <si>
    <t>Munkaadókat terhelő járulékok és szociális hozzájárulási adó (=22+…+27) (K2)</t>
  </si>
  <si>
    <t>22</t>
  </si>
  <si>
    <t>ebből: szociális hozzájárulási adó (K2)</t>
  </si>
  <si>
    <t>24</t>
  </si>
  <si>
    <t>25</t>
  </si>
  <si>
    <t>ebből: táppénz hozzájárulás (K2)</t>
  </si>
  <si>
    <t>27</t>
  </si>
  <si>
    <t>ebből: munkáltatót terhelő személyi jövedelemadó (K2)</t>
  </si>
  <si>
    <t>28</t>
  </si>
  <si>
    <t>Szakmai anyagok beszerzése (K311)</t>
  </si>
  <si>
    <t>29</t>
  </si>
  <si>
    <t>Üzemeltetési anyagok beszerzése (K312)</t>
  </si>
  <si>
    <t>31</t>
  </si>
  <si>
    <t>Készletbeszerzés (=28+29+30) (K31)</t>
  </si>
  <si>
    <t>32</t>
  </si>
  <si>
    <t>Informatikai szolgáltatások igénybevétele (K321)</t>
  </si>
  <si>
    <t>33</t>
  </si>
  <si>
    <t>Egyéb kommunikációs szolgáltatások (K322)</t>
  </si>
  <si>
    <t>34</t>
  </si>
  <si>
    <t>Kommunikációs szolgáltatások (=32+33) (K32)</t>
  </si>
  <si>
    <t>35</t>
  </si>
  <si>
    <t>Közüzemi díjak (K331)</t>
  </si>
  <si>
    <t>36</t>
  </si>
  <si>
    <t>Vásárolt élelmezés (K332)</t>
  </si>
  <si>
    <t>37</t>
  </si>
  <si>
    <t>Bérleti és lízing díjak (&gt;=38) (K333)</t>
  </si>
  <si>
    <t>39</t>
  </si>
  <si>
    <t>Karbantartási, kisjavítási szolgáltatások (K334)</t>
  </si>
  <si>
    <t>40</t>
  </si>
  <si>
    <t>Közvetített szolgáltatások  (&gt;=41) (K335)</t>
  </si>
  <si>
    <t>42</t>
  </si>
  <si>
    <t>Szakmai tevékenységet segítő szolgáltatások  (K336)</t>
  </si>
  <si>
    <t>43</t>
  </si>
  <si>
    <t>Egyéb szolgáltatások (&gt;=44) (K337)</t>
  </si>
  <si>
    <t>44</t>
  </si>
  <si>
    <t>ebből: biztosítási díjak (K337)</t>
  </si>
  <si>
    <t>45</t>
  </si>
  <si>
    <t>Szolgáltatási kiadások (=35+36+37+39+40+42+43) (K33)</t>
  </si>
  <si>
    <t>46</t>
  </si>
  <si>
    <t>Kiküldetések kiadásai (K341)</t>
  </si>
  <si>
    <t>48</t>
  </si>
  <si>
    <t>Kiküldetések, reklám- és propagandakiadások (=46+47) (K34)</t>
  </si>
  <si>
    <t>49</t>
  </si>
  <si>
    <t>Működési célú előzetesen felszámított általános forgalmi adó (K351)</t>
  </si>
  <si>
    <t>50</t>
  </si>
  <si>
    <t>Fizetendő általános forgalmi adó  (K352)</t>
  </si>
  <si>
    <t>51</t>
  </si>
  <si>
    <t>Kamatkiadások (&gt;=52+53) (K353)</t>
  </si>
  <si>
    <t>58</t>
  </si>
  <si>
    <t>Egyéb dologi kiadások (K355)</t>
  </si>
  <si>
    <t>59</t>
  </si>
  <si>
    <t>Különféle befizetések és egyéb dologi kiadások (=49+50+51+54+58) (K35)</t>
  </si>
  <si>
    <t>60</t>
  </si>
  <si>
    <t>Dologi kiadások (=31+34+45+48+59) (K3)</t>
  </si>
  <si>
    <t>62</t>
  </si>
  <si>
    <t>98</t>
  </si>
  <si>
    <t>Egyéb nem intézményi ellátások (&gt;=99+…+117) (K48)</t>
  </si>
  <si>
    <t>113</t>
  </si>
  <si>
    <t>ebből: egyéb, az önkormányzat rendeletében megállapított juttatás (K48)</t>
  </si>
  <si>
    <t>115</t>
  </si>
  <si>
    <t>ebből: települési támogatás [Szoctv. 45. §], (K48)</t>
  </si>
  <si>
    <t>118</t>
  </si>
  <si>
    <t>Ellátottak pénzbeli juttatásai (=61+62+73+74+83+92+95+98) (K4)</t>
  </si>
  <si>
    <t>148</t>
  </si>
  <si>
    <t>Egyéb működési célú támogatások államháztartáson belülre (=149+…+158) (K506)</t>
  </si>
  <si>
    <t>149</t>
  </si>
  <si>
    <t>ebből: központi költségvetési szervek (K506)</t>
  </si>
  <si>
    <t>155</t>
  </si>
  <si>
    <t>ebből: helyi önkormányzatok és költségvetési szerveik (K506)</t>
  </si>
  <si>
    <t>156</t>
  </si>
  <si>
    <t>ebből: társulások és költségvetési szerveik (K506)</t>
  </si>
  <si>
    <t>158</t>
  </si>
  <si>
    <t>ebből: térségi fejlesztési tanácsok és költségvetési szerveik (K506)</t>
  </si>
  <si>
    <t>176</t>
  </si>
  <si>
    <t>Egyéb működési célú támogatások államháztartáson kívülre (=177+…+186) (K512)</t>
  </si>
  <si>
    <t>177</t>
  </si>
  <si>
    <t>ebből: egyházi jogi személyek (K512)</t>
  </si>
  <si>
    <t>178</t>
  </si>
  <si>
    <t>ebből: nonprofit gazdasági társaságok (K512)</t>
  </si>
  <si>
    <t>179</t>
  </si>
  <si>
    <t>ebből: egyéb civil szervezetek (K512)</t>
  </si>
  <si>
    <t>183</t>
  </si>
  <si>
    <t>ebből: önkormányzati többségi tulajdonú nem pénzügyi vállalkozások (K512)</t>
  </si>
  <si>
    <t>184</t>
  </si>
  <si>
    <t>ebből: egyéb vállalkozások (K512)</t>
  </si>
  <si>
    <t>187</t>
  </si>
  <si>
    <t>Tartalékok (K513)</t>
  </si>
  <si>
    <t>188</t>
  </si>
  <si>
    <t>Egyéb működési célú kiadások (=119+124+125+126+137+148+159+161+173+174+175+176+187) (K5)</t>
  </si>
  <si>
    <t>189</t>
  </si>
  <si>
    <t>Immateriális javak beszerzése, létesítése (K61)</t>
  </si>
  <si>
    <t>190</t>
  </si>
  <si>
    <t>Ingatlanok beszerzése, létesítése (&gt;=191) (K62)</t>
  </si>
  <si>
    <t>192</t>
  </si>
  <si>
    <t>Informatikai eszközök beszerzése, létesítése (K63)</t>
  </si>
  <si>
    <t>193</t>
  </si>
  <si>
    <t>Egyéb tárgyi eszközök beszerzése, létesítése (K64)</t>
  </si>
  <si>
    <t>196</t>
  </si>
  <si>
    <t>Beruházási célú előzetesen felszámított általános forgalmi adó (K67)</t>
  </si>
  <si>
    <t>197</t>
  </si>
  <si>
    <t>Beruházások (=189+190+192+…+196) (K6)</t>
  </si>
  <si>
    <t>198</t>
  </si>
  <si>
    <t>Ingatlanok felújítása (K71)</t>
  </si>
  <si>
    <t>201</t>
  </si>
  <si>
    <t>Felújítási célú előzetesen felszámított általános forgalmi adó (K74)</t>
  </si>
  <si>
    <t>202</t>
  </si>
  <si>
    <t>Felújítások (=198+...+201) (K7)</t>
  </si>
  <si>
    <t>253</t>
  </si>
  <si>
    <t>Egyéb felhalmozási célú támogatások államháztartáson kívülre (=254+…+263) (K89)</t>
  </si>
  <si>
    <t>257</t>
  </si>
  <si>
    <t>ebből: háztartások (K89)</t>
  </si>
  <si>
    <t>264</t>
  </si>
  <si>
    <t>Egyéb felhalmozási célú kiadások (=203+204+215+226+237+239+251+252+253) (K8)</t>
  </si>
  <si>
    <t>265</t>
  </si>
  <si>
    <t>Költségvetési kiadások (=20+21+60+118+188+197+202+264) (K1-K8)</t>
  </si>
  <si>
    <t>Követelés - Költségvetési évet követően esedékes</t>
  </si>
  <si>
    <t>Helyi önkormányzatok működésének általános támogatása (B111)</t>
  </si>
  <si>
    <t>Települési önkormányzatok szociális, gyermekjóléti  és gyermekétkeztetési feladatainak támogatása (B113)</t>
  </si>
  <si>
    <t>Települési önkormányzatok kulturális feladatainak támogatása (B114)</t>
  </si>
  <si>
    <t>05</t>
  </si>
  <si>
    <t>Működési célú költségvetési támogatások és kiegészítő támogatások (B115)</t>
  </si>
  <si>
    <t>Önkormányzatok működési támogatásai (=01+…+06) (B11)</t>
  </si>
  <si>
    <t>Egyéb működési célú támogatások bevételei államháztartáson belülről (=33+…+42) (B16)</t>
  </si>
  <si>
    <t>ebből: központi költségvetési szervek (B16)</t>
  </si>
  <si>
    <t>ebből: társadalombiztosítás pénzügyi alapjai (B16)</t>
  </si>
  <si>
    <t>38</t>
  </si>
  <si>
    <t>ebből: elkülönített állami pénzalapok (B16)</t>
  </si>
  <si>
    <t>Működési célú támogatások államháztartáson belülről (=07+...+10+21+32) (B1)</t>
  </si>
  <si>
    <t>109</t>
  </si>
  <si>
    <t>Vagyoni tipusú adók (=110+…+115) (B34)</t>
  </si>
  <si>
    <t>110</t>
  </si>
  <si>
    <t>ebből: építményadó  (B34)</t>
  </si>
  <si>
    <t>111</t>
  </si>
  <si>
    <t>ebből: magánszemélyek kommunális adója (B34)</t>
  </si>
  <si>
    <t>112</t>
  </si>
  <si>
    <t>ebből: telekadó (B34)</t>
  </si>
  <si>
    <t>116</t>
  </si>
  <si>
    <t>Értékesítési és forgalmi adók (=117+…+138) (B351)</t>
  </si>
  <si>
    <t>123</t>
  </si>
  <si>
    <t>ebből: állandó jelleggel végzett iparűzési tevékenység után fizetett helyi iparűzési adó (B351)</t>
  </si>
  <si>
    <t>144</t>
  </si>
  <si>
    <t>Gépjárműadók (=145+…+148) (B354)</t>
  </si>
  <si>
    <t>146</t>
  </si>
  <si>
    <t>ebből: belföldi gépjárművek adójának a helyi önkormányzatot megillető része (B354)</t>
  </si>
  <si>
    <t>Egyéb áruhasználati és szolgáltatási adók  (=150+…+166) (B355)</t>
  </si>
  <si>
    <t>157</t>
  </si>
  <si>
    <t>ebből: tartózkodás után fizetett idegenforgalmi adó  (B355)</t>
  </si>
  <si>
    <t>167</t>
  </si>
  <si>
    <t>Termékek és szolgáltatások adói (=116+139+143+144+149)  (B35)</t>
  </si>
  <si>
    <t>168</t>
  </si>
  <si>
    <t>Egyéb közhatalmi bevételek (&gt;=169+…+185) (B36)</t>
  </si>
  <si>
    <t>186</t>
  </si>
  <si>
    <t>Közhatalmi bevételek (=93+94+104+109+167+168) (B3)</t>
  </si>
  <si>
    <t>Készletértékesítés ellenértéke (B401)</t>
  </si>
  <si>
    <t>Szolgáltatások ellenértéke (&gt;=189+190) (B402)</t>
  </si>
  <si>
    <t>ebből:tárgyi eszközök bérbeadásából származó bevétel (B402)</t>
  </si>
  <si>
    <t>191</t>
  </si>
  <si>
    <t>Közvetített szolgáltatások ellenértéke  (&gt;=192) (B403)</t>
  </si>
  <si>
    <t>200</t>
  </si>
  <si>
    <t>Ellátási díjak (B405)</t>
  </si>
  <si>
    <t>Kiszámlázott általános forgalmi adó (B406)</t>
  </si>
  <si>
    <t>206</t>
  </si>
  <si>
    <t>Egyéb kapott (járó) kamatok és kamatjellegű bevételek (&gt;=207+208) (B4082)</t>
  </si>
  <si>
    <t>209</t>
  </si>
  <si>
    <t>Kamatbevételek és más nyereségjellegű bevételek (=203+206) (B408)</t>
  </si>
  <si>
    <t>219</t>
  </si>
  <si>
    <t>Egyéb működési bevételek (&gt;=220+221) (B411)</t>
  </si>
  <si>
    <t>221</t>
  </si>
  <si>
    <t>ebből: kiadások visszatérítései (B411)</t>
  </si>
  <si>
    <t>222</t>
  </si>
  <si>
    <t>Működési bevételek (=187+188+191+193+200+…+202+209+217+218+219) (B4)</t>
  </si>
  <si>
    <t>225</t>
  </si>
  <si>
    <t>Ingatlanok értékesítése (&gt;=226) (B52)</t>
  </si>
  <si>
    <t>231</t>
  </si>
  <si>
    <t>Felhalmozási bevételek (=223+225+227+228+230) (B5)</t>
  </si>
  <si>
    <t>235</t>
  </si>
  <si>
    <t>Működési célú visszatérítendő támogatások, kölcsönök visszatérülése államháztartáson kívülről (=236+…+244) (B64)</t>
  </si>
  <si>
    <t>Működési célú átvett pénzeszközök (=232+...+235+245) (B6)</t>
  </si>
  <si>
    <t>271</t>
  </si>
  <si>
    <t>Egyéb felhalmozási célú átvett pénzeszközök (=272+…+282) (B75)</t>
  </si>
  <si>
    <t>275</t>
  </si>
  <si>
    <t>ebből: háztartások (B75)</t>
  </si>
  <si>
    <t>280</t>
  </si>
  <si>
    <t>ebből: Európai Unió  (B75)</t>
  </si>
  <si>
    <t>283</t>
  </si>
  <si>
    <t>Felhalmozási célú átvett pénzeszközök (=258+…+261+271) (B7)</t>
  </si>
  <si>
    <t>284</t>
  </si>
  <si>
    <t>Költségvetési bevételek (=43+79+186+222+231+257+283) (B1-B7)</t>
  </si>
  <si>
    <t>Hosszú lejáratú hitelek, kölcsönök törlesztése pénzügyi vállalkozásnak (&gt;=02) (K9111)</t>
  </si>
  <si>
    <t>06</t>
  </si>
  <si>
    <t>Hitel-, kölcsöntörlesztés államháztartáson kívülre (=01+03+04) (K911)</t>
  </si>
  <si>
    <t>Államháztartáson belüli megelőlegezések visszafizetése (K914)</t>
  </si>
  <si>
    <t>Belföldi finanszírozás kiadásai (=06+19+…+25+28) (K91)</t>
  </si>
  <si>
    <t>Finanszírozási kiadások (=29+37+38+39) (K9)</t>
  </si>
  <si>
    <t>12</t>
  </si>
  <si>
    <t>Előző év költségvetési maradványának igénybevétele (B8131)</t>
  </si>
  <si>
    <t>14</t>
  </si>
  <si>
    <t>Maradvány igénybevétele (=12+13) (B813)</t>
  </si>
  <si>
    <t>Államháztartáson belüli megelőlegezések (B814)</t>
  </si>
  <si>
    <t>23</t>
  </si>
  <si>
    <t>Belföldi finanszírozás bevételei (=04+11+14+…+19+22) (B81)</t>
  </si>
  <si>
    <t>Finanszírozási bevételek (=23+29+30+31) (B8)</t>
  </si>
  <si>
    <t>Összesen</t>
  </si>
  <si>
    <t>Összeg</t>
  </si>
  <si>
    <t>01        Alaptevékenység költségvetési bevételei</t>
  </si>
  <si>
    <t>02        Alaptevékenység költségvetési kiadásai</t>
  </si>
  <si>
    <t>I          Alaptevékenység költségvetési egyenlege (=01-02)</t>
  </si>
  <si>
    <t>03        Alaptevékenység finanszírozási bevételei</t>
  </si>
  <si>
    <t>04        Alaptevékenység finanszírozási kiadásai</t>
  </si>
  <si>
    <t>II         Alaptevékenység finanszírozási egyenlege (=03-04)</t>
  </si>
  <si>
    <t>A)        Alaptevékenység maradványa (=±I±II)</t>
  </si>
  <si>
    <t>C)        Összes maradvány (=A+B)</t>
  </si>
  <si>
    <t>E)        Alaptevékenység szabad maradványa (=A-D)</t>
  </si>
  <si>
    <t>26</t>
  </si>
  <si>
    <t>66</t>
  </si>
  <si>
    <t>78</t>
  </si>
  <si>
    <t>52</t>
  </si>
  <si>
    <t>57</t>
  </si>
  <si>
    <t>11</t>
  </si>
  <si>
    <t>88</t>
  </si>
  <si>
    <t>244</t>
  </si>
  <si>
    <t>250</t>
  </si>
  <si>
    <t>10</t>
  </si>
  <si>
    <t>Előző időszak</t>
  </si>
  <si>
    <t>Módosítások (+/-)</t>
  </si>
  <si>
    <t>Tárgyi időszak</t>
  </si>
  <si>
    <t>A/I/2 Szellemi termékek</t>
  </si>
  <si>
    <t>A/I Immateriális javak (=A/I/1+A/I/2+A/I/3)</t>
  </si>
  <si>
    <t>A/II/1 Ingatlanok és a kapcsolódó vagyoni értékű jogok</t>
  </si>
  <si>
    <t>A/II/2 Gépek, berendezések, felszerelések, járművek</t>
  </si>
  <si>
    <t>A/II/4 Beruházások, felújítások</t>
  </si>
  <si>
    <t>A/II Tárgyi eszközök  (=A/II/1+...+A/II/5)</t>
  </si>
  <si>
    <t>A/III/1 Tartós részesedések (=A/III/1a+…+A/III/1e)</t>
  </si>
  <si>
    <t>A/III/1b - ebből: tartós részesedések nem pénzügyi vállalkozásban</t>
  </si>
  <si>
    <t>A/III/1e - ebből: egyéb tartós részesedések</t>
  </si>
  <si>
    <t>A/III Befektetett pénzügyi eszközök (=A/III/1+A/III/2+A/III/3)</t>
  </si>
  <si>
    <t>A/IV/1 Koncesszióba, vagyonkezelésbe adott eszközök (=A/IV/1a+A/IV/1b+A/IV/1c)</t>
  </si>
  <si>
    <t>A/IV/1b - ebből: tárgyi eszközök</t>
  </si>
  <si>
    <t>A/IV Koncesszióba, vagyonkezelésbe adott eszközök (=A/IV/1+A/IV/2)</t>
  </si>
  <si>
    <t>A) NEMZETI VAGYONBA TARTOZÓ BEFEKTETETT ESZKÖZÖK (=A/I+A/II+A/III+A/IV)</t>
  </si>
  <si>
    <t>C/III/1 Kincstáron kívüli forintszámlák</t>
  </si>
  <si>
    <t>C/III/2 Kincstárban vezetett forintszámlák</t>
  </si>
  <si>
    <t>53</t>
  </si>
  <si>
    <t>C/III Forintszámlák (=C/III/1+C/III/2)</t>
  </si>
  <si>
    <t>C) PÉNZESZKÖZÖK (=C/I+…+C/IV)</t>
  </si>
  <si>
    <t>D/I/3 Költségvetési évben esedékes követelések közhatalmi bevételre (=D/I/3a+…+D/I/3f)</t>
  </si>
  <si>
    <t>D/I/3d - ebből: költségvetési évben esedékes követelések vagyoni típusú adókra</t>
  </si>
  <si>
    <t>67</t>
  </si>
  <si>
    <t>D/I/3e - ebből: költségvetési évben esedékes követelések termékek és szolgáltatások adóira</t>
  </si>
  <si>
    <t>68</t>
  </si>
  <si>
    <t>D/I/3f - ebből: költségvetési évben esedékes követelések egyéb közhatalmi bevételekre</t>
  </si>
  <si>
    <t>69</t>
  </si>
  <si>
    <t>D/I/4 Költségvetési évben esedékes követelések működési bevételre (=D/I/4a+…+D/I/4i)</t>
  </si>
  <si>
    <t>70</t>
  </si>
  <si>
    <t>D/I/4a - ebből: költségvetési évben esedékes követelések készletértékesítés ellenértékére, szolgáltatások ellenértékére, közvetített szolgáltatások ellenértékére</t>
  </si>
  <si>
    <t>73</t>
  </si>
  <si>
    <t>D/I/4d - ebből: költségvetési évben esedékes követelések kiszámlázott általános forgalmi adóra</t>
  </si>
  <si>
    <t>D/I/4i - ebből: költségvetési évben esedékes követelések egyéb működési bevételekre</t>
  </si>
  <si>
    <t>85</t>
  </si>
  <si>
    <t>D/I/6 Költségvetési évben esedékes követelések működési célú átvett pénzeszközre (&gt;=D/I/6a+D/I/6b+D/I/6c)</t>
  </si>
  <si>
    <t>D/I/6c - ebből: költségvetési évben esedékes követelések működési célú visszatérítendő támogatások, kölcsönök visszatérülésére államháztartáson kívülről</t>
  </si>
  <si>
    <t>101</t>
  </si>
  <si>
    <t>D/I Költségvetési évben esedékes követelések (=D/I/1+…+D/I/8)</t>
  </si>
  <si>
    <t>143</t>
  </si>
  <si>
    <t>D/III/1 Adott előlegek (=D/III/1a+…+D/III/1f)</t>
  </si>
  <si>
    <t>145</t>
  </si>
  <si>
    <t>D/III/1b - ebből: beruházásokra, felújításokra adott előlegek</t>
  </si>
  <si>
    <t>D/III/1e - ebből: foglalkoztatottaknak adott előlegek</t>
  </si>
  <si>
    <t>152</t>
  </si>
  <si>
    <t>D/III/4 Forgótőke elszámolása</t>
  </si>
  <si>
    <t>D/III Követelés jellegű sajátos elszámolások (=D/III/1+…+D/III/9)</t>
  </si>
  <si>
    <t>159</t>
  </si>
  <si>
    <t>D) KÖVETELÉSEK  (=D/I+D/II+D/III)</t>
  </si>
  <si>
    <t>166</t>
  </si>
  <si>
    <t>E/II/2 Más fizetendő általános forgalmi adó</t>
  </si>
  <si>
    <t>E/II Fizetendő általános forgalmi adó elszámolása (=E/II/1+E/II/2)</t>
  </si>
  <si>
    <t>171</t>
  </si>
  <si>
    <t>E) EGYÉB SAJÁTOS ELSZÁMOLÁSOK (=E/I+E/II+E/III)</t>
  </si>
  <si>
    <t>ESZKÖZÖK ÖSSZESEN (=A+B+C+D+E+F)</t>
  </si>
  <si>
    <t>G/I  Nemzeti vagyon induláskori értéke</t>
  </si>
  <si>
    <t>G/II Nemzeti vagyon változásai</t>
  </si>
  <si>
    <t>G/III Egyéb eszközök induláskori értéke és változásai</t>
  </si>
  <si>
    <t>180</t>
  </si>
  <si>
    <t>G/IV Felhalmozott eredmény</t>
  </si>
  <si>
    <t>182</t>
  </si>
  <si>
    <t>G/VI Mérleg szerinti eredmény</t>
  </si>
  <si>
    <t>G/ SAJÁT TŐKE  (= G/I+…+G/VI)</t>
  </si>
  <si>
    <t>H/I/3 Költségvetési évben esedékes kötelezettségek dologi kiadásokra</t>
  </si>
  <si>
    <t>H/I/5 Költségvetési évben esedékes kötelezettségek egyéb működési célú kiadásokra (&gt;=H/I/5a+H/I/5b)</t>
  </si>
  <si>
    <t>H/I/9 Költségvetési évben esedékes kötelezettségek finanszírozási kiadásokra (&gt;=H/I/9a+…+H/I/9l)</t>
  </si>
  <si>
    <t>H/I/9a - ebből: költségvetési évben esedékes kötelezettségek hosszú lejáratú hitelek, kölcsönök törlesztésére pénzügyi vállalkozásnak</t>
  </si>
  <si>
    <t>H/I Költségvetési évben esedékes kötelezettségek (=H/I/1+…+H/I/9)</t>
  </si>
  <si>
    <t>H/II/9 Költségvetési évet követően esedékes kötelezettségek finanszírozási kiadásokra (&gt;=H/II/9a+…+H/II/9j)</t>
  </si>
  <si>
    <t>223</t>
  </si>
  <si>
    <t>H/II/9a - ebből: költségvetési évet követően esedékes kötelezettségek hosszú lejáratú hitelek, kölcsönök törlesztésére pénzügyi vállalkozásnak</t>
  </si>
  <si>
    <t>227</t>
  </si>
  <si>
    <t>H/II/9e - ebből: költségvetési évet követően esedékes kötelezettségek államháztartáson belüli megelőlegezések visszafizetésére</t>
  </si>
  <si>
    <t>233</t>
  </si>
  <si>
    <t>H/II Költségvetési évet követően esedékes kötelezettségek (=H/II/1+…+H/II/9)</t>
  </si>
  <si>
    <t>234</t>
  </si>
  <si>
    <t>H/III/1 Kapott előlegek</t>
  </si>
  <si>
    <t>236</t>
  </si>
  <si>
    <t>H/III/3 Más szervezetet megillető bevételek elszámolása</t>
  </si>
  <si>
    <t>238</t>
  </si>
  <si>
    <t>H/III/5 Nemzeti vagyonba tartozó befektetett eszközökkel kapcsolatos egyes kötelezettség jellegű sajátos elszámolások</t>
  </si>
  <si>
    <t>243</t>
  </si>
  <si>
    <t>H/III Kötelezettség jellegű sajátos elszámolások (=H/III/1+…+H/III/10)</t>
  </si>
  <si>
    <t>H) KÖTELEZETTSÉGEK (=H/I+H/II+H/III)</t>
  </si>
  <si>
    <t>247</t>
  </si>
  <si>
    <t>J/2 Költségek, ráfordítások passzív időbeli elhatárolása</t>
  </si>
  <si>
    <t>248</t>
  </si>
  <si>
    <t>J/3 Halasztott eredményszemléletű bevételek</t>
  </si>
  <si>
    <t>249</t>
  </si>
  <si>
    <t>J) PASSZÍV IDŐBELI ELHATÁROLÁSOK (=J/1+J/2+J/3)</t>
  </si>
  <si>
    <t>FORRÁSOK ÖSSZESEN (=G+H+I+J)</t>
  </si>
  <si>
    <t>01 Közhatalmi eredményszemléletű bevételek</t>
  </si>
  <si>
    <t>02 Eszközök és szolgáltatások értékesítése nettó eredményszemléletű bevételei</t>
  </si>
  <si>
    <t>I Tevékenység nettó eredményszemléletű bevétele (=01+02+03)</t>
  </si>
  <si>
    <t>06 Központi működési célú támogatások eredményszemléletű bevételei</t>
  </si>
  <si>
    <t>07 Egyéb működési célú támogatások eredményszemléletű bevételei</t>
  </si>
  <si>
    <t>08 Felhalmozási célú támogatások eredményszemléletű bevételei</t>
  </si>
  <si>
    <t>09 Különféle egyéb eredményszemléletű bevételek</t>
  </si>
  <si>
    <t>III Egyéb eredményszemléletű bevételek (=06+07+08+09)</t>
  </si>
  <si>
    <t>10 Anyagköltség</t>
  </si>
  <si>
    <t>11 Igénybe vett szolgáltatások értéke</t>
  </si>
  <si>
    <t>13 Eladott (közvetített) szolgáltatások értéke</t>
  </si>
  <si>
    <t>IV Anyagjellegű ráfordítások (=10+11+12+13)</t>
  </si>
  <si>
    <t>14 Bérköltség</t>
  </si>
  <si>
    <t>15 Személyi jellegű egyéb kifizetések</t>
  </si>
  <si>
    <t>16 Bérjárulékok</t>
  </si>
  <si>
    <t>V Személyi jellegű ráfordítások (=14+15+16)</t>
  </si>
  <si>
    <t>VI Értékcsökkenési leírás</t>
  </si>
  <si>
    <t>VII Egyéb ráfordítások</t>
  </si>
  <si>
    <t>A)  TEVÉKENYSÉGEK EREDMÉNYE (=I±II+III-IV-V-VI-VII)</t>
  </si>
  <si>
    <t>20 Egyéb kapott (járó) kamatok és kamatjellegű eredményszemléletű bevételek</t>
  </si>
  <si>
    <t>VIII Pénzügyi műveletek eredményszemléletű bevételei (=17+18+19+20+21)</t>
  </si>
  <si>
    <t>24 Fizetendő kamatok és kamatjellegű ráfordítások</t>
  </si>
  <si>
    <t>IX Pénzügyi műveletek ráfordításai (=22+23+24+25+26)</t>
  </si>
  <si>
    <t>B)  PÉNZÜGYI MŰVELETEK EREDMÉNYE (=VIII-IX)</t>
  </si>
  <si>
    <t>C)  MÉRLEG SZERINTI EREDMÉNY (=±A±B)</t>
  </si>
  <si>
    <t>Immateriális javak</t>
  </si>
  <si>
    <t>Ingatlanok és kapcsolódó vagyoni értékű jogok</t>
  </si>
  <si>
    <t>Gépek, berendezések, felszerelések, járművek</t>
  </si>
  <si>
    <t>Tenyészállatok</t>
  </si>
  <si>
    <t>Beruházások és felújítások</t>
  </si>
  <si>
    <t>Koncesszióba, vagyonkezelésbe adott eszközök</t>
  </si>
  <si>
    <t>Összesen (=3+4+5+6+7+8)</t>
  </si>
  <si>
    <t>Tárgyévi nyitó állomány (előző évi záró állomány)</t>
  </si>
  <si>
    <t>Immateriális javak beszerzése, nem aktivált beruházások</t>
  </si>
  <si>
    <t>Nem aktivált felújítások</t>
  </si>
  <si>
    <t>Beruházásokból, felújításokból aktivált érték</t>
  </si>
  <si>
    <t>Egyéb növekedés</t>
  </si>
  <si>
    <t>Összes növekedés  (=02+…+07)</t>
  </si>
  <si>
    <t>Értékesítés</t>
  </si>
  <si>
    <t>Egyéb csökkenés</t>
  </si>
  <si>
    <t>Összes csökkenés (=09+…+13)</t>
  </si>
  <si>
    <t>Bruttó érték összesen (=01+08-14)</t>
  </si>
  <si>
    <t>Terv szerinti értékcsökkenés nyitó állománya</t>
  </si>
  <si>
    <t>Terv szerinti értékcsökkenés növekedése</t>
  </si>
  <si>
    <t>Terv szerinti értékcsökkenés záró állománya  (=16+17-18)</t>
  </si>
  <si>
    <t>Értékcsökkenés összesen (=19+23)</t>
  </si>
  <si>
    <t>Eszközök nettó értéke (=15-24)</t>
  </si>
  <si>
    <t>Teljesen (0-ig) leírt eszközök bruttó értéke</t>
  </si>
  <si>
    <t>Előirányzat</t>
  </si>
  <si>
    <t>Eredeti</t>
  </si>
  <si>
    <t>Módosított</t>
  </si>
  <si>
    <t>Kötelezettség- vállalás</t>
  </si>
  <si>
    <t>DUNASZIGET KÖZSÉG ÖNKORMÁNYZATA</t>
  </si>
  <si>
    <t>3.</t>
  </si>
  <si>
    <t>adatok forintban</t>
  </si>
  <si>
    <t>4.</t>
  </si>
  <si>
    <t>Követelés</t>
  </si>
  <si>
    <t>Kötelezett- ségvállalás</t>
  </si>
  <si>
    <t>5.</t>
  </si>
  <si>
    <t>6.</t>
  </si>
  <si>
    <t>2.</t>
  </si>
  <si>
    <t>BEVÉTELEK</t>
  </si>
  <si>
    <t>KIADÁSOK</t>
  </si>
  <si>
    <t>B11</t>
  </si>
  <si>
    <t>Önkormányzatok működési támogatása</t>
  </si>
  <si>
    <t>K1</t>
  </si>
  <si>
    <t>Személyi juttatások</t>
  </si>
  <si>
    <t>B16</t>
  </si>
  <si>
    <t>Működési célú átvét ÁH- n belülről</t>
  </si>
  <si>
    <t>K2</t>
  </si>
  <si>
    <t>Munkaadókat terhelő járulék</t>
  </si>
  <si>
    <t>B1</t>
  </si>
  <si>
    <t>Működési bevételek ÁH-n belülről</t>
  </si>
  <si>
    <t>K3</t>
  </si>
  <si>
    <t>Dologi kiadás</t>
  </si>
  <si>
    <t>B3</t>
  </si>
  <si>
    <t>Közhatalmi bevételek</t>
  </si>
  <si>
    <t>K4</t>
  </si>
  <si>
    <t>Ellátottak juttatása</t>
  </si>
  <si>
    <t>B4</t>
  </si>
  <si>
    <t>Működési bevételek</t>
  </si>
  <si>
    <t>K502</t>
  </si>
  <si>
    <t>Elvonások, befizetések</t>
  </si>
  <si>
    <t>B64</t>
  </si>
  <si>
    <t>Működési célú kölcsönök visszatér. ÁH-n kívülről</t>
  </si>
  <si>
    <t>K506</t>
  </si>
  <si>
    <t>Működési célú pénzeszköz átadás ÁH-n belülre</t>
  </si>
  <si>
    <t>K508</t>
  </si>
  <si>
    <t>Működési kölcsönnyújtás ÁH-n kívülre</t>
  </si>
  <si>
    <t>B6</t>
  </si>
  <si>
    <t>Működési célú pénze.átvét ÁH-n kívülről</t>
  </si>
  <si>
    <t>K512</t>
  </si>
  <si>
    <t>Működési célú pénzeszköz átadás ÁH-n kívülre</t>
  </si>
  <si>
    <t>MŰKÖDÉSI  BEVÉTELEK ÖSSZESEN</t>
  </si>
  <si>
    <t>K513</t>
  </si>
  <si>
    <t>Általános tartalék</t>
  </si>
  <si>
    <t>K5</t>
  </si>
  <si>
    <t>Egyéb működési célú kiadások</t>
  </si>
  <si>
    <t>B21</t>
  </si>
  <si>
    <t>Önkormányzatok felhalmozási támogatása</t>
  </si>
  <si>
    <t>MŰKÖDÉSI KIADÁSOK ÖSSZ.</t>
  </si>
  <si>
    <t>B25</t>
  </si>
  <si>
    <t>Felhalmozási célú átvét ÁH-n belülről</t>
  </si>
  <si>
    <t>K6</t>
  </si>
  <si>
    <t>Beruházás</t>
  </si>
  <si>
    <t>B2</t>
  </si>
  <si>
    <t>Felhalmozási bevételek ÁH-n belülről</t>
  </si>
  <si>
    <t>K7</t>
  </si>
  <si>
    <t>Felújítás</t>
  </si>
  <si>
    <t>K84</t>
  </si>
  <si>
    <t xml:space="preserve">B5 </t>
  </si>
  <si>
    <t>Felhalmozási bevételek</t>
  </si>
  <si>
    <t>K89</t>
  </si>
  <si>
    <t>Egyéb felh.c. tám ÁH kívül- háztartások</t>
  </si>
  <si>
    <t>B72</t>
  </si>
  <si>
    <t>Felhalmozási kölcsönök visszatérülése</t>
  </si>
  <si>
    <t>B75</t>
  </si>
  <si>
    <t>Egyéb felhalm-i célú átvett pénze. ÁH-n kívülről</t>
  </si>
  <si>
    <t>K8</t>
  </si>
  <si>
    <t>Egyéb felhalmozási célú kiadások</t>
  </si>
  <si>
    <t>B7</t>
  </si>
  <si>
    <t>Felhalmozási célú pénze.átvét ÁH-n kívülről</t>
  </si>
  <si>
    <t>FELHALMOZÁSI KIADÁSOK ÖSSZ.</t>
  </si>
  <si>
    <t>FELHALMOZÁSI BEVÉTELEK ÖSSZESEN</t>
  </si>
  <si>
    <t>K9111</t>
  </si>
  <si>
    <t>Hosszú lejáratú hitelek törlesztése pü vállalk</t>
  </si>
  <si>
    <t>K9113</t>
  </si>
  <si>
    <t xml:space="preserve">Rövid lejáratú hitelek törlesztése pü vállalkozásnak  </t>
  </si>
  <si>
    <t>B813</t>
  </si>
  <si>
    <t xml:space="preserve">Előző év maradványának igénybevétele </t>
  </si>
  <si>
    <t>K914</t>
  </si>
  <si>
    <t xml:space="preserve">ÁH-n belüli megelőlegezések visszafizetése </t>
  </si>
  <si>
    <t>B814</t>
  </si>
  <si>
    <t xml:space="preserve">Államháztartáson belüli megelőlegezések </t>
  </si>
  <si>
    <t>K917</t>
  </si>
  <si>
    <t xml:space="preserve">Pénzügyi lízing kiadásai </t>
  </si>
  <si>
    <t>B8</t>
  </si>
  <si>
    <t>FINANSZÍROZÁSI BEVÉTELEK ÖSSZESEN</t>
  </si>
  <si>
    <t>K9</t>
  </si>
  <si>
    <t>FINANSZÍROZÁSI KIADÁSOK ÖSSZ.</t>
  </si>
  <si>
    <t>B</t>
  </si>
  <si>
    <t>BEVÉTELEK MIND ÖSSZESEN</t>
  </si>
  <si>
    <t>K</t>
  </si>
  <si>
    <t>KIADÁSOK MIND ÖSSZESEN</t>
  </si>
  <si>
    <t>1.</t>
  </si>
  <si>
    <t>Ónkormányzatok felhalmozási támogatása</t>
  </si>
  <si>
    <t>B34</t>
  </si>
  <si>
    <t>Vagyoni típusú adók ( építmény)</t>
  </si>
  <si>
    <t>Vagyoni típusú adók ( kommunális)</t>
  </si>
  <si>
    <t>Vagyoni típusú adók ( telek)</t>
  </si>
  <si>
    <t>B351</t>
  </si>
  <si>
    <t>Értékesítési és forgalmi adók (iparűzési adó)</t>
  </si>
  <si>
    <t>B354</t>
  </si>
  <si>
    <t>Gépjárműadók</t>
  </si>
  <si>
    <t>B355</t>
  </si>
  <si>
    <t>Egyéb adók  (idegenforgalmi)</t>
  </si>
  <si>
    <t>B36</t>
  </si>
  <si>
    <t xml:space="preserve">                       (bírság, pótlék)</t>
  </si>
  <si>
    <t xml:space="preserve">      KÖLTSÉGVETÉSI KIADÁSOK</t>
  </si>
  <si>
    <t xml:space="preserve">  KÖLTSÉGVETÉSI BEVÉTELEK</t>
  </si>
  <si>
    <t>Maradvány igénybevétele</t>
  </si>
  <si>
    <t>Következő évi megelőlegezés</t>
  </si>
  <si>
    <t>Finanszírozási bevételek összesen</t>
  </si>
  <si>
    <t>Finanszírozási kiadások összesen</t>
  </si>
  <si>
    <t>BEVÉTELEK ÖSSZESEN</t>
  </si>
  <si>
    <t>KIADÁSOK ÖSSZESEN</t>
  </si>
  <si>
    <t>Eredeti Ei.</t>
  </si>
  <si>
    <t>Beruházások megnevezése</t>
  </si>
  <si>
    <t>adatok forintban, ÁFÁ-val növelten</t>
  </si>
  <si>
    <t>A beruházások részletezése</t>
  </si>
  <si>
    <t>7.</t>
  </si>
  <si>
    <t>8.</t>
  </si>
  <si>
    <t>Tárgyévet követő kötelezettségek</t>
  </si>
  <si>
    <t>10.</t>
  </si>
  <si>
    <t>Törvény alapján tartós állami részesedések nem-pénzügyi vállalkozásokban</t>
  </si>
  <si>
    <t>Törvény alapján tartós állami részesedések pénzügyi vállalkozásokban</t>
  </si>
  <si>
    <t>Részesedések saját alapítású gazdasági társaságokban</t>
  </si>
  <si>
    <t>Részesedések saját alapítású nonprofit gazdasági társaságokban</t>
  </si>
  <si>
    <t>Egyéb részesedések</t>
  </si>
  <si>
    <t>Részesedések nemzetközi szervezetekben</t>
  </si>
  <si>
    <t>Összesen (=3+...8)</t>
  </si>
  <si>
    <t>Előző évi záró állomány (tárgyévi nyitó állomány)</t>
  </si>
  <si>
    <t>Tárgyévi (tárgyidőszaki) záróállomány (01+13-23)</t>
  </si>
  <si>
    <t>A gazdasági társaságok és nonprofit társaságok száma a nyitóállományban</t>
  </si>
  <si>
    <t>A gazdasági társaságok és nonprofit társaságok száma a záróállományban</t>
  </si>
  <si>
    <t>30</t>
  </si>
  <si>
    <t>Gazdasági társaságok és nonprofit gazdasági társaságok fennálló kötelezettségei a tárgyidőszak végén</t>
  </si>
  <si>
    <t>13.</t>
  </si>
  <si>
    <t>Nettó</t>
  </si>
  <si>
    <t>14.</t>
  </si>
  <si>
    <t>Módosított II.</t>
  </si>
  <si>
    <t>COFOG</t>
  </si>
  <si>
    <t>Bevétel</t>
  </si>
  <si>
    <t>Kiadás</t>
  </si>
  <si>
    <t>011130</t>
  </si>
  <si>
    <t>013320</t>
  </si>
  <si>
    <t xml:space="preserve">013350 </t>
  </si>
  <si>
    <t>018010</t>
  </si>
  <si>
    <t>018030</t>
  </si>
  <si>
    <t>Támogatási célú finanszírozási műveletek</t>
  </si>
  <si>
    <t>041233</t>
  </si>
  <si>
    <t>Hosszabb időtartamú közfoglalkoztatás</t>
  </si>
  <si>
    <t>042120</t>
  </si>
  <si>
    <t>Mezőgazdasági támogatások</t>
  </si>
  <si>
    <t>045120</t>
  </si>
  <si>
    <t>045160</t>
  </si>
  <si>
    <t>051010</t>
  </si>
  <si>
    <t>061030</t>
  </si>
  <si>
    <t>Lakáshoz jutást segítő támogatások</t>
  </si>
  <si>
    <t>064010</t>
  </si>
  <si>
    <t>Közvilágítás</t>
  </si>
  <si>
    <t>066010</t>
  </si>
  <si>
    <t>Zöldterület-kezelés</t>
  </si>
  <si>
    <t>066020</t>
  </si>
  <si>
    <t>072111</t>
  </si>
  <si>
    <t>072311</t>
  </si>
  <si>
    <t>074031</t>
  </si>
  <si>
    <t>074032</t>
  </si>
  <si>
    <t>081030</t>
  </si>
  <si>
    <t>Sportlétesítmények, edzőtáborok működtetése és fejlesztése</t>
  </si>
  <si>
    <t>081061</t>
  </si>
  <si>
    <t>Szabadidős park, fürdő és strandszolgáltatás</t>
  </si>
  <si>
    <t>082044</t>
  </si>
  <si>
    <t>082092</t>
  </si>
  <si>
    <t>084031</t>
  </si>
  <si>
    <t>096015</t>
  </si>
  <si>
    <t>103010</t>
  </si>
  <si>
    <t>104031</t>
  </si>
  <si>
    <t>104035</t>
  </si>
  <si>
    <t>104051</t>
  </si>
  <si>
    <t>107051</t>
  </si>
  <si>
    <t>Szociális étkeztetés</t>
  </si>
  <si>
    <t>107055</t>
  </si>
  <si>
    <t>107060</t>
  </si>
  <si>
    <t>Egyéb szociális pénzbeli és természetbeni ellátások, támogatások</t>
  </si>
  <si>
    <t>900020</t>
  </si>
  <si>
    <t>900060</t>
  </si>
  <si>
    <t>Forgatási és befektetési célú finanszírozási műveletek</t>
  </si>
  <si>
    <t>047410</t>
  </si>
  <si>
    <t>15.</t>
  </si>
  <si>
    <t>Összesen:</t>
  </si>
  <si>
    <t>Bevételek</t>
  </si>
  <si>
    <t>Működési támogatások ÁH-n belül</t>
  </si>
  <si>
    <t>Felhalmozási támogatások ÁH-n belül</t>
  </si>
  <si>
    <t>B5</t>
  </si>
  <si>
    <t>Egyéb működési bevételek</t>
  </si>
  <si>
    <t>Egyéb felhalmozási bevételek</t>
  </si>
  <si>
    <t>Finanszírozási bevételek</t>
  </si>
  <si>
    <t>Bevételek összesen:</t>
  </si>
  <si>
    <t>Kiadások</t>
  </si>
  <si>
    <t>Járulékok</t>
  </si>
  <si>
    <t>Dologi jellegű kiadások</t>
  </si>
  <si>
    <t>Ellátottak juttatásai</t>
  </si>
  <si>
    <t>Működési célú kiadások</t>
  </si>
  <si>
    <t>Egyéb felhalmozási kiadások</t>
  </si>
  <si>
    <t>Finanszírozási kiadások</t>
  </si>
  <si>
    <t>Kiadások összesen:</t>
  </si>
  <si>
    <t>&lt;-Pénzmaradvány</t>
  </si>
  <si>
    <t>9.</t>
  </si>
  <si>
    <t>11.</t>
  </si>
  <si>
    <t>12.</t>
  </si>
  <si>
    <t>082091</t>
  </si>
  <si>
    <t>051030</t>
  </si>
  <si>
    <t>086090</t>
  </si>
  <si>
    <t>047320</t>
  </si>
  <si>
    <t>16.</t>
  </si>
  <si>
    <t>A</t>
  </si>
  <si>
    <t>O</t>
  </si>
  <si>
    <t>Bruttó</t>
  </si>
  <si>
    <t>0-ra leírt forgalomképes vagyoni értékű jog</t>
  </si>
  <si>
    <t>0-ra leírt korl.FK vagyoni értékű jog</t>
  </si>
  <si>
    <t>0-ra leírt korl.FK szellemi termék</t>
  </si>
  <si>
    <t>korl. FK szellemi termék</t>
  </si>
  <si>
    <t>üzleti (FK) szellemi termék</t>
  </si>
  <si>
    <t>Föld, forgalomképtelen</t>
  </si>
  <si>
    <t>Föld, korl.FK</t>
  </si>
  <si>
    <t>1. Vagyoni értékű jogok</t>
  </si>
  <si>
    <t>2. Szellemi termékek</t>
  </si>
  <si>
    <t>I. Immateriális javak összesen</t>
  </si>
  <si>
    <t>Föld, üzleti (forgalomképes)</t>
  </si>
  <si>
    <t>Üzleti (FK) lakótelek</t>
  </si>
  <si>
    <t>Korl. FK egyéb célú telek</t>
  </si>
  <si>
    <t>Üzleti (FK) egyéb célú telek</t>
  </si>
  <si>
    <t>II. Ingatlanok összesen</t>
  </si>
  <si>
    <t>Épület, kizárolagos nemzeti vagyonba tartozó</t>
  </si>
  <si>
    <t>Épület, Korl. FK egyéb</t>
  </si>
  <si>
    <t>Ültetvény, Üzleti (forgalomképes)</t>
  </si>
  <si>
    <t>Erdő, korl. FK</t>
  </si>
  <si>
    <t>Erdő, üzleti (forgalomképes)</t>
  </si>
  <si>
    <t>Építmény, kiz.nemz.vagyonba tart. egyéb</t>
  </si>
  <si>
    <t>Építmény, korl. FK különféle egyéb</t>
  </si>
  <si>
    <t>Informatikai eszközök, üzleti (fk)</t>
  </si>
  <si>
    <t>Egyéb gép (nemzetgazdaságilag kiemelt fontos)</t>
  </si>
  <si>
    <t>Egyéb gép, üzleti (fk)</t>
  </si>
  <si>
    <t>Egyéb gép, kisértékű, forgalomképes</t>
  </si>
  <si>
    <t>Jármű, üzleti (fk)</t>
  </si>
  <si>
    <t>0-ig leírt informatikai eszköz</t>
  </si>
  <si>
    <t>0-ig leírt egyéb gépek</t>
  </si>
  <si>
    <t>0-ig leírt járművek</t>
  </si>
  <si>
    <t>III. Tárgyi eszközök összesen</t>
  </si>
  <si>
    <t>IV. Beruházások állmománya</t>
  </si>
  <si>
    <t>Részesedések, forgalomképes</t>
  </si>
  <si>
    <t>Részesedések, korl. Forgalomképes</t>
  </si>
  <si>
    <t>V. Részesedések</t>
  </si>
  <si>
    <t>VI. Vagyonkezelésbe adott eszközök</t>
  </si>
  <si>
    <t>A) Befektetett eszközök összesen</t>
  </si>
  <si>
    <t>Anyagok, árúk</t>
  </si>
  <si>
    <t>B) Készletek összesen</t>
  </si>
  <si>
    <t>Közhatalmi követelések</t>
  </si>
  <si>
    <t>ÉCS/Értékelés</t>
  </si>
  <si>
    <t>Vevők</t>
  </si>
  <si>
    <t>Egyéb követelések</t>
  </si>
  <si>
    <t>C) Követelések összesen</t>
  </si>
  <si>
    <t>Követelések</t>
  </si>
  <si>
    <t>Adott előleg, beruházásra</t>
  </si>
  <si>
    <t>Adott előleg, dolgozóknak</t>
  </si>
  <si>
    <t>Forgótőke elszámolása</t>
  </si>
  <si>
    <t>Követelés jellegű sajátos elszámolások</t>
  </si>
  <si>
    <t>D) Pénzeszközök</t>
  </si>
  <si>
    <t>Fizetendő ÁFA</t>
  </si>
  <si>
    <t>E) Sajátos eszközoldali elsz.</t>
  </si>
  <si>
    <t>*** ESZKÖZÖK ÖSSZESEN</t>
  </si>
  <si>
    <t>Nemzeti vagyon induláskori értéke</t>
  </si>
  <si>
    <t>Nemzeti vagyon változásai</t>
  </si>
  <si>
    <t>Egyéb eszközök indulótőkéje</t>
  </si>
  <si>
    <t>Felhalmozott eredmény</t>
  </si>
  <si>
    <t>Mérleg szerinti eredmény</t>
  </si>
  <si>
    <t>F) Saját tőke</t>
  </si>
  <si>
    <t>Költségvetési évben esedékes kötelezettségek:</t>
  </si>
  <si>
    <t xml:space="preserve">    -dologi kiadásokra</t>
  </si>
  <si>
    <t xml:space="preserve">    -egyéb működési célú kiadás</t>
  </si>
  <si>
    <t xml:space="preserve">    -finanszírozási kiadásokra</t>
  </si>
  <si>
    <t>Költségvetési évet követően esedékes kötelezettségek:</t>
  </si>
  <si>
    <t xml:space="preserve">    -hosszú lejáratú hitelek</t>
  </si>
  <si>
    <t xml:space="preserve">    -államháztartáson belüli megelőlegezés</t>
  </si>
  <si>
    <t>Kötelezettség jellegű sajátos elszámolások:</t>
  </si>
  <si>
    <t xml:space="preserve">    -kapott előlegek</t>
  </si>
  <si>
    <t xml:space="preserve">    -más szervezetet megillető bevételek elszámolása</t>
  </si>
  <si>
    <t xml:space="preserve">    -nemzeti vagyonba tartozó egyes kötelezettségek</t>
  </si>
  <si>
    <t>G) Kötelezettségek összesen</t>
  </si>
  <si>
    <t>Költségek, ráfordítások passzív időbeli elhatárolása</t>
  </si>
  <si>
    <t>Halasztott eredményszemléletű bevételek</t>
  </si>
  <si>
    <t>H) Passzív időbeli elhatárolások</t>
  </si>
  <si>
    <t>*** FORRÁSOK ÖSSZESEN</t>
  </si>
  <si>
    <t>Kötelezo</t>
  </si>
  <si>
    <t>Önként</t>
  </si>
  <si>
    <t>ebből: elkülönített állami pénzalapok (K506)</t>
  </si>
  <si>
    <t>ebből: egyéb civil szervezetek (K89)</t>
  </si>
  <si>
    <t>Egyéb felhalmozási célú támogatások államháztartáson belülre (=228+…+237) (K84)</t>
  </si>
  <si>
    <t>230</t>
  </si>
  <si>
    <t>ebből: fejezeti kezelésű előirányzatok EU-s programokra és azok hazai társfinanszírozása (K84)</t>
  </si>
  <si>
    <t>240</t>
  </si>
  <si>
    <t>Felhalmozási célú visszatérítendő támogatások, kölcsönök nyújtása államháztartáson kívülre (=241+…+251) (K86)</t>
  </si>
  <si>
    <t>K86</t>
  </si>
  <si>
    <t>Egyéb felh.c. tám ÁH kívül- egyéb civil szerv</t>
  </si>
  <si>
    <t>Egyéb felh.c. tám ÁH belülre</t>
  </si>
  <si>
    <t>Felhalmozási c. visszatérítendő kölcs ÁH kívülre</t>
  </si>
  <si>
    <t>Felhalmozási célú önkormányzati támogatások (B21)</t>
  </si>
  <si>
    <t>Egyéb felhalmozási célú támogatások bevételei államháztartáson belülről (=69+…+78) (B25)</t>
  </si>
  <si>
    <t>71</t>
  </si>
  <si>
    <t>ebből: fejezeti kezelésű előirányzatok EU-s programokra és azok hazai társfinanszírozása (B25)</t>
  </si>
  <si>
    <t>79</t>
  </si>
  <si>
    <t>Felhalmozási célú támogatások államháztartáson belülről (=44+45+46+57+68) (B2)</t>
  </si>
  <si>
    <t>ebből: egyéb civil szervezetek (B75)</t>
  </si>
  <si>
    <t>Elszámolásból származó bevételek (B116)</t>
  </si>
  <si>
    <t>Felhalmozási c visszatéritendő kölcsönök ÁH kívül</t>
  </si>
  <si>
    <t>B74</t>
  </si>
  <si>
    <t>Felhalmozási kölcsönök visszatérülése ÁH kívül</t>
  </si>
  <si>
    <t>Hosszú lejáratú hitelek, kölcsönök  felvétele pénzügyi vállalkozástól (B8111)</t>
  </si>
  <si>
    <t>Hitel-, kölcsönfelvétel pénzügyi vállalkozástól (=01+02+03) (B811)</t>
  </si>
  <si>
    <t>B811</t>
  </si>
  <si>
    <t>Hosszú lejáratú hitelek felvétele</t>
  </si>
  <si>
    <t>Pénzmaradvány</t>
  </si>
  <si>
    <t>Költségvetési mérleg adatai</t>
  </si>
  <si>
    <t>2019. ÉVI ZÁRSZÁMADÁS, KÖLTSÉGVETÉSI KIADÁSOK (K1-K8)</t>
  </si>
  <si>
    <t>B111</t>
  </si>
  <si>
    <t>Hosszú lejáratú hitel felvétele</t>
  </si>
  <si>
    <t>Egyéb felh.c. tám ÁH belül</t>
  </si>
  <si>
    <t>Egyéb felh.c. tám ÁH kívül- háztartások, civilek</t>
  </si>
  <si>
    <t>Felhalm. c. kölcsönök ÁH kívül</t>
  </si>
  <si>
    <t>2019 Zárszámadás, Költségvetési- és Finanszírozási Mérleg</t>
  </si>
  <si>
    <t>2019 Zárszámadás, Működési- és Felhalmozási Mérleg</t>
  </si>
  <si>
    <t>2019. ÉVI ZÁRSZÁMADÁS, KÖLTSÉGVETÉSI BEVÉTELEK (B1-B7)</t>
  </si>
  <si>
    <t>2019. ÉVI ZÁRSZÁMADÁS, FINANSZÍROZÁSI KIADÁSOK (K9)</t>
  </si>
  <si>
    <t>2019. ÉVI ZÁRSZÁMADÁS, FINANSZÍROZÁSI BEVÉTELEK (B8)</t>
  </si>
  <si>
    <t>2019. évi Zárszámadás</t>
  </si>
  <si>
    <t>Adatok  03KK lapról</t>
  </si>
  <si>
    <t>Árok fizetendő ÁFA</t>
  </si>
  <si>
    <t>pályázat- konyhai eszközök</t>
  </si>
  <si>
    <t>pályázat- külterületi utak</t>
  </si>
  <si>
    <t>Kárász utca (külső része)</t>
  </si>
  <si>
    <t>Árok tartalék</t>
  </si>
  <si>
    <t>2019. évi Zárszámadás, Áthúzódó kötelezettségvállalások</t>
  </si>
  <si>
    <t>további évek</t>
  </si>
  <si>
    <t>89</t>
  </si>
  <si>
    <t>D/I/7 Költségvetési évben esedékes követelések felhalmozási célú átvett pénzeszközre (&gt;=D/I/7a+D/I/7b+D/I/7c)</t>
  </si>
  <si>
    <t>92</t>
  </si>
  <si>
    <t>D/I/7c - ebből: költségvetési évben esedékes követelések felhalmozási célú visszatérítendő támogatások, kölcsönök visszatérülésére államháztartáson kívülről</t>
  </si>
  <si>
    <t>106</t>
  </si>
  <si>
    <t>D/II/3 Költségvetési évet követően esedékes követelések közhatalmi bevételre (=D/II/3a+…+D/II/3f)</t>
  </si>
  <si>
    <t>D/II/3e - ebből: költségvetési évet követően esedékes követelések termékek és szolgáltatások adóira</t>
  </si>
  <si>
    <t>133</t>
  </si>
  <si>
    <t>D/II/7 Költségvetési évet követően esedékes követelések felhalmozási célú átvett pénzeszközre (&gt;=D/II/7a+D/II/7b+D/II/7c)</t>
  </si>
  <si>
    <t>136</t>
  </si>
  <si>
    <t>D/II/7c - ebből: költségvetési évet követően esedékes követelések felhalmozási célú visszatérítendő támogatások, kölcsönök visszatérülésére államháztartáson kívülről</t>
  </si>
  <si>
    <t>142</t>
  </si>
  <si>
    <t>D/II Költségvetési évet követően esedékes követelések (=D/II/1+…+D/II/8)</t>
  </si>
  <si>
    <t>H/III/2 Továbbadási célból folyósított támogatások, ellátások elszámolása</t>
  </si>
  <si>
    <t>2019. ÉVI ZÁRSZÁMADÁS, MÉRLEG</t>
  </si>
  <si>
    <t>2019. évi Zárszámadás, Részesedések és ebből adódó kötelezettségek</t>
  </si>
  <si>
    <t>D)        Alaptevékenység kötelezettségvállalással terhelt maradványa</t>
  </si>
  <si>
    <t>2019. ÉVI ZÁRSZÁMADÁS, MARADVÁNYKIMUTATÁS</t>
  </si>
  <si>
    <t>2019. ÉVI ZÁRSZÁMADÁS, EREDMÉNYKIMUTATÁS</t>
  </si>
  <si>
    <t>2019. évi Zárszámadás, Pénzeszközök változásai</t>
  </si>
  <si>
    <t>2019.01</t>
  </si>
  <si>
    <t>2019.02</t>
  </si>
  <si>
    <t>2019.03</t>
  </si>
  <si>
    <t>2019.04</t>
  </si>
  <si>
    <t>2019.05</t>
  </si>
  <si>
    <t>2019.06</t>
  </si>
  <si>
    <t>2019.07</t>
  </si>
  <si>
    <t>2019.08</t>
  </si>
  <si>
    <t>2019.09</t>
  </si>
  <si>
    <t>2019.10</t>
  </si>
  <si>
    <t>2019.11</t>
  </si>
  <si>
    <t>2019.12</t>
  </si>
  <si>
    <t>Pénzmaradvány összege:</t>
  </si>
  <si>
    <t>2019. évi Zárszámadás, Kimutatás az immateriális javak, tárgyi eszközök, vagyonkezelésbe adott eszközök állományáról</t>
  </si>
  <si>
    <t>2019. évi Zárszámadás, Teljesített Bevételi és Kiadási előirányzatok megoszlása kormányzati funkciónként</t>
  </si>
  <si>
    <t>Rendezési terv módosítása</t>
  </si>
  <si>
    <t>Fészek telekalakítás (földmérés, műv kivonás)</t>
  </si>
  <si>
    <t>Fészek szennyvízhálózat</t>
  </si>
  <si>
    <t>Szent István, Dózsa György utcák felújítása</t>
  </si>
  <si>
    <t>pályázat- árok, belvízelvezetés, műszaki ell.</t>
  </si>
  <si>
    <t>Tejház ivóvíz bekötése</t>
  </si>
  <si>
    <t>pályázat- strand fejlesztése (híd + műszaki ell.)</t>
  </si>
  <si>
    <t>pályázat- világháborús emlékmű</t>
  </si>
  <si>
    <t>doborgazi kultúr, vízmelegítő</t>
  </si>
  <si>
    <t>bölcsőde tervrajza</t>
  </si>
  <si>
    <t>pályázat- csónakház (építési engedély)</t>
  </si>
  <si>
    <t>informatikai és egyéb tárgyi eszközök, ebből:</t>
  </si>
  <si>
    <t>irodai szék, irodai eszközök</t>
  </si>
  <si>
    <t>fűnyíró traktor</t>
  </si>
  <si>
    <t>fogászat kompresszor, nyomtató</t>
  </si>
  <si>
    <t>védőnő szívhang és vérnyom mérő</t>
  </si>
  <si>
    <t>műfüves focipálya</t>
  </si>
  <si>
    <t>Tartalék beruházásra, árok-nem önk. Ingatlan</t>
  </si>
  <si>
    <t>Önkormányzati telkek kialakítása (Fészek), ebből:</t>
  </si>
  <si>
    <t>Nem veszélyes hulladék vegyes (ömlesztett) begyűjtése, szállítása</t>
  </si>
  <si>
    <t>052020</t>
  </si>
  <si>
    <t>Szennyvíz gyűjtése, tisztítása, elhelyezése</t>
  </si>
  <si>
    <t>Város- és községgazdálkodás</t>
  </si>
  <si>
    <t>Háziorvosi ellátás</t>
  </si>
  <si>
    <t>Fogászati alapellátás</t>
  </si>
  <si>
    <t>Védőnő</t>
  </si>
  <si>
    <t>Könyvtár</t>
  </si>
  <si>
    <t>Közművelődés (ikszt)</t>
  </si>
  <si>
    <t>082070</t>
  </si>
  <si>
    <t>Közművelődés (mórvető)</t>
  </si>
  <si>
    <t>Történelmi hely, építmény, egyéb látványosság működtetése és megóvása</t>
  </si>
  <si>
    <t>Egyéb szabadidős szolgáltatás (disznóvágás)</t>
  </si>
  <si>
    <t>Étkeztetés köznevelési intézményben</t>
  </si>
  <si>
    <t>Gyermekek bölcsődében és mini bölcsődében történő ellátása</t>
  </si>
  <si>
    <t>Gyermekétkeztetés bölcsődében, fogyatékosok nappali intézményében</t>
  </si>
  <si>
    <t>106020</t>
  </si>
  <si>
    <t>Lakásfenntartással, lakhatással összefüggő ellátások</t>
  </si>
  <si>
    <t>Tanyagondnoki szolgáltatás</t>
  </si>
  <si>
    <t>Ár- és belvízvédelemmel összefüggő tevékenységek</t>
  </si>
  <si>
    <t>Turizmusfejlesztési támogatások és tevékenységek</t>
  </si>
  <si>
    <t>Közutak fenntartás</t>
  </si>
  <si>
    <t>Önkormányzati vagyonnal való gazdálkodás</t>
  </si>
  <si>
    <t>Köztemető fenntartása, üzemeltetése</t>
  </si>
  <si>
    <t>Önkormányzati jogalkotás</t>
  </si>
  <si>
    <t>Közutak építése (Szent István, Dózsa György)</t>
  </si>
  <si>
    <t>Közutak építése (Kárász-külső)</t>
  </si>
  <si>
    <t>Civil szervezetek támogatása</t>
  </si>
  <si>
    <t>107150</t>
  </si>
  <si>
    <t>Téli rezsicsökkentés</t>
  </si>
  <si>
    <t>kormányzati funkcióra nem sorolható bevételek (helyi adók)</t>
  </si>
  <si>
    <t>Elszámolás a központi költségvetéssel</t>
  </si>
  <si>
    <t>Módosított Ei.</t>
  </si>
  <si>
    <t>Egyéb gép, kisértékű, korl. forgalomképes</t>
  </si>
  <si>
    <t>Közhatalmi követelések (tárgyévet követő)</t>
  </si>
  <si>
    <t>Egyéb követelések (tárgyévet követő)</t>
  </si>
  <si>
    <t xml:space="preserve">    -továbbadási céllal folyósított ellátások</t>
  </si>
  <si>
    <t>'14 telekalakítás</t>
  </si>
  <si>
    <t>konyha eszközök</t>
  </si>
  <si>
    <t>számú melléklet a(z) 8/2020.(VII.17.) Önkormányzati rendelethez</t>
  </si>
  <si>
    <t>2019. évi Zárszámadás, Vagyonkimutatás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</si>
</sst>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2" x14ac:knownFonts="1">
    <font>
      <sz val="10"/>
      <name val="Arial CE"/>
      <charset val="238"/>
    </font>
    <font>
      <sz val="10"/>
      <name val="Arial"/>
      <family val="2"/>
      <charset val="238"/>
    </font>
    <font>
      <sz val="10"/>
      <name val="MS Sans Serif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name val="Arial CE"/>
      <charset val="238"/>
    </font>
    <font>
      <sz val="12"/>
      <name val="Arial"/>
      <family val="2"/>
      <charset val="238"/>
    </font>
    <font>
      <sz val="14"/>
      <name val="Arial CE"/>
      <charset val="238"/>
    </font>
    <font>
      <sz val="10"/>
      <name val="Arial CE"/>
    </font>
    <font>
      <b/>
      <sz val="14"/>
      <name val="Arial CE"/>
      <charset val="238"/>
    </font>
    <font>
      <b/>
      <i/>
      <u/>
      <sz val="10"/>
      <name val="Arial CE"/>
      <charset val="238"/>
    </font>
    <font>
      <b/>
      <u/>
      <sz val="10"/>
      <name val="Arial CE"/>
      <charset val="238"/>
    </font>
    <font>
      <b/>
      <sz val="13"/>
      <name val="Arial CE"/>
      <charset val="238"/>
    </font>
    <font>
      <b/>
      <sz val="10"/>
      <color theme="1"/>
      <name val="Arial CE"/>
      <charset val="238"/>
    </font>
    <font>
      <b/>
      <sz val="11"/>
      <name val="Arial CE"/>
      <charset val="238"/>
    </font>
    <font>
      <b/>
      <sz val="11"/>
      <color theme="1"/>
      <name val="Arial CE"/>
      <charset val="238"/>
    </font>
    <font>
      <b/>
      <sz val="10"/>
      <name val="Arial CE"/>
      <charset val="238"/>
    </font>
    <font>
      <b/>
      <sz val="11"/>
      <name val="Arial"/>
      <family val="2"/>
      <charset val="238"/>
    </font>
    <font>
      <sz val="10"/>
      <color theme="1"/>
      <name val="Arial CE"/>
      <charset val="238"/>
    </font>
    <font>
      <sz val="10"/>
      <name val="Arial CE"/>
      <charset val="238"/>
    </font>
    <font>
      <b/>
      <sz val="12"/>
      <name val="Arial CE"/>
      <charset val="238"/>
    </font>
    <font>
      <b/>
      <i/>
      <sz val="12"/>
      <name val="Arial CE"/>
      <charset val="238"/>
    </font>
    <font>
      <b/>
      <i/>
      <u/>
      <sz val="12"/>
      <name val="Arial CE"/>
      <charset val="238"/>
    </font>
    <font>
      <b/>
      <sz val="14"/>
      <name val="Arial CE"/>
    </font>
    <font>
      <sz val="14"/>
      <name val="Arial CE"/>
    </font>
    <font>
      <b/>
      <i/>
      <u/>
      <sz val="11"/>
      <name val="Arial CE"/>
      <charset val="238"/>
    </font>
    <font>
      <b/>
      <i/>
      <sz val="11"/>
      <name val="Arial CE"/>
      <charset val="238"/>
    </font>
    <font>
      <sz val="14"/>
      <name val="Arial"/>
      <family val="2"/>
      <charset val="238"/>
    </font>
    <font>
      <sz val="16"/>
      <name val="Arial"/>
      <family val="2"/>
      <charset val="238"/>
    </font>
    <font>
      <b/>
      <sz val="12"/>
      <name val="Arial"/>
      <family val="2"/>
      <charset val="238"/>
    </font>
    <font>
      <sz val="10"/>
      <color theme="0"/>
      <name val="Arial CE"/>
      <charset val="238"/>
    </font>
    <font>
      <sz val="10"/>
      <color theme="0"/>
      <name val="Arial CE"/>
    </font>
    <font>
      <sz val="16"/>
      <name val="Arial CE"/>
      <charset val="238"/>
    </font>
    <font>
      <sz val="12"/>
      <color theme="1"/>
      <name val="Arial"/>
      <family val="2"/>
      <charset val="238"/>
    </font>
    <font>
      <b/>
      <sz val="10"/>
      <color theme="0"/>
      <name val="Arial CE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"/>
    </font>
    <font>
      <b/>
      <sz val="10"/>
      <name val="Arial"/>
    </font>
    <font>
      <b/>
      <u/>
      <sz val="11"/>
      <name val="Arial"/>
      <family val="2"/>
      <charset val="238"/>
    </font>
    <font>
      <u/>
      <sz val="14"/>
      <name val="Arial CE"/>
    </font>
    <font>
      <u/>
      <sz val="16"/>
      <name val="Arial CE"/>
    </font>
    <font>
      <sz val="8"/>
      <name val="Arial CE"/>
      <charset val="238"/>
    </font>
    <font>
      <sz val="10"/>
      <color rgb="FFFF0000"/>
      <name val="Arial CE"/>
    </font>
    <font>
      <sz val="9"/>
      <name val="Arial"/>
      <family val="2"/>
      <charset val="238"/>
    </font>
    <font>
      <sz val="10"/>
      <color theme="1"/>
      <name val="Arial CE"/>
    </font>
    <font>
      <sz val="11"/>
      <name val="Arial CE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14996795556505021"/>
        <bgColor indexed="64"/>
      </patternFill>
    </fill>
    <fill>
      <patternFill patternType="solid">
        <fgColor rgb="FFC0C0C0"/>
        <bgColor rgb="FF000000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2" fillId="0" borderId="0"/>
    <xf numFmtId="0" fontId="13" fillId="0" borderId="0"/>
    <xf numFmtId="0" fontId="1" fillId="0" borderId="0"/>
    <xf numFmtId="0" fontId="24" fillId="0" borderId="0"/>
    <xf numFmtId="0" fontId="13" fillId="0" borderId="0"/>
  </cellStyleXfs>
  <cellXfs count="434">
    <xf numFmtId="0" fontId="0" fillId="0" borderId="0" xfId="0"/>
    <xf numFmtId="0" fontId="0" fillId="2" borderId="0" xfId="0" applyFill="1"/>
    <xf numFmtId="0" fontId="3" fillId="2" borderId="1" xfId="0" applyFont="1" applyFill="1" applyBorder="1" applyAlignment="1">
      <alignment horizontal="left" vertical="top" wrapText="1"/>
    </xf>
    <xf numFmtId="3" fontId="6" fillId="2" borderId="1" xfId="0" applyNumberFormat="1" applyFont="1" applyFill="1" applyBorder="1" applyAlignment="1">
      <alignment horizontal="right" vertical="top" wrapText="1"/>
    </xf>
    <xf numFmtId="0" fontId="12" fillId="2" borderId="7" xfId="0" applyFont="1" applyFill="1" applyBorder="1" applyAlignment="1">
      <alignment horizontal="right"/>
    </xf>
    <xf numFmtId="0" fontId="12" fillId="2" borderId="8" xfId="0" applyFont="1" applyFill="1" applyBorder="1" applyAlignment="1"/>
    <xf numFmtId="0" fontId="12" fillId="2" borderId="9" xfId="0" applyFont="1" applyFill="1" applyBorder="1" applyAlignment="1">
      <alignment horizontal="right"/>
    </xf>
    <xf numFmtId="0" fontId="5" fillId="2" borderId="5" xfId="0" applyFont="1" applyFill="1" applyBorder="1" applyAlignment="1">
      <alignment horizontal="center" vertical="top" wrapText="1"/>
    </xf>
    <xf numFmtId="0" fontId="5" fillId="2" borderId="6" xfId="0" applyFont="1" applyFill="1" applyBorder="1" applyAlignment="1">
      <alignment horizontal="center" vertical="top" wrapText="1"/>
    </xf>
    <xf numFmtId="0" fontId="5" fillId="2" borderId="7" xfId="0" applyFont="1" applyFill="1" applyBorder="1" applyAlignment="1">
      <alignment horizontal="center" vertical="top" wrapText="1"/>
    </xf>
    <xf numFmtId="0" fontId="5" fillId="2" borderId="8" xfId="0" applyFont="1" applyFill="1" applyBorder="1" applyAlignment="1">
      <alignment horizontal="center" vertical="top" wrapText="1"/>
    </xf>
    <xf numFmtId="0" fontId="5" fillId="2" borderId="9" xfId="0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horizontal="center" vertical="top" wrapText="1"/>
    </xf>
    <xf numFmtId="0" fontId="4" fillId="2" borderId="5" xfId="0" applyFont="1" applyFill="1" applyBorder="1" applyAlignment="1">
      <alignment horizontal="center" vertical="top" wrapText="1"/>
    </xf>
    <xf numFmtId="3" fontId="6" fillId="2" borderId="6" xfId="0" applyNumberFormat="1" applyFont="1" applyFill="1" applyBorder="1" applyAlignment="1">
      <alignment horizontal="right" vertical="top" wrapText="1"/>
    </xf>
    <xf numFmtId="0" fontId="7" fillId="2" borderId="7" xfId="0" applyFont="1" applyFill="1" applyBorder="1" applyAlignment="1">
      <alignment horizontal="center" vertical="top" wrapText="1"/>
    </xf>
    <xf numFmtId="0" fontId="8" fillId="2" borderId="8" xfId="0" applyFont="1" applyFill="1" applyBorder="1" applyAlignment="1">
      <alignment horizontal="left" vertical="top" wrapText="1"/>
    </xf>
    <xf numFmtId="3" fontId="9" fillId="2" borderId="8" xfId="0" applyNumberFormat="1" applyFont="1" applyFill="1" applyBorder="1" applyAlignment="1">
      <alignment horizontal="right" vertical="top" wrapText="1"/>
    </xf>
    <xf numFmtId="3" fontId="9" fillId="2" borderId="9" xfId="0" applyNumberFormat="1" applyFont="1" applyFill="1" applyBorder="1" applyAlignment="1">
      <alignment horizontal="right" vertical="top" wrapText="1"/>
    </xf>
    <xf numFmtId="0" fontId="4" fillId="2" borderId="7" xfId="0" applyFont="1" applyFill="1" applyBorder="1" applyAlignment="1">
      <alignment horizontal="center" vertical="top" wrapText="1"/>
    </xf>
    <xf numFmtId="0" fontId="7" fillId="2" borderId="11" xfId="0" applyFont="1" applyFill="1" applyBorder="1" applyAlignment="1">
      <alignment horizontal="center" vertical="top" wrapText="1"/>
    </xf>
    <xf numFmtId="0" fontId="5" fillId="2" borderId="2" xfId="0" applyFont="1" applyFill="1" applyBorder="1" applyAlignment="1">
      <alignment horizontal="center" vertical="top" wrapText="1"/>
    </xf>
    <xf numFmtId="0" fontId="0" fillId="2" borderId="3" xfId="0" applyFill="1" applyBorder="1"/>
    <xf numFmtId="0" fontId="0" fillId="2" borderId="0" xfId="0" applyFill="1"/>
    <xf numFmtId="0" fontId="0" fillId="2" borderId="0" xfId="0" applyFill="1" applyBorder="1"/>
    <xf numFmtId="0" fontId="12" fillId="2" borderId="0" xfId="0" applyFont="1" applyFill="1" applyBorder="1" applyAlignment="1"/>
    <xf numFmtId="0" fontId="0" fillId="2" borderId="8" xfId="0" applyFill="1" applyBorder="1"/>
    <xf numFmtId="0" fontId="5" fillId="2" borderId="3" xfId="0" applyFont="1" applyFill="1" applyBorder="1" applyAlignment="1">
      <alignment horizontal="center" vertical="top" wrapText="1"/>
    </xf>
    <xf numFmtId="0" fontId="5" fillId="2" borderId="4" xfId="0" applyFont="1" applyFill="1" applyBorder="1" applyAlignment="1">
      <alignment horizontal="center" vertical="top" wrapText="1"/>
    </xf>
    <xf numFmtId="0" fontId="4" fillId="2" borderId="14" xfId="0" applyFont="1" applyFill="1" applyBorder="1" applyAlignment="1">
      <alignment horizontal="center" vertical="top" wrapText="1"/>
    </xf>
    <xf numFmtId="0" fontId="12" fillId="2" borderId="2" xfId="0" applyFont="1" applyFill="1" applyBorder="1" applyAlignment="1">
      <alignment horizontal="right"/>
    </xf>
    <xf numFmtId="0" fontId="12" fillId="2" borderId="4" xfId="0" applyFont="1" applyFill="1" applyBorder="1" applyAlignment="1">
      <alignment horizontal="right"/>
    </xf>
    <xf numFmtId="0" fontId="0" fillId="2" borderId="1" xfId="0" applyFill="1" applyBorder="1" applyAlignment="1"/>
    <xf numFmtId="0" fontId="5" fillId="2" borderId="16" xfId="0" applyFont="1" applyFill="1" applyBorder="1" applyAlignment="1">
      <alignment horizontal="center" vertical="top" wrapText="1"/>
    </xf>
    <xf numFmtId="0" fontId="5" fillId="2" borderId="5" xfId="0" applyFont="1" applyFill="1" applyBorder="1" applyAlignment="1">
      <alignment vertical="top" wrapText="1"/>
    </xf>
    <xf numFmtId="0" fontId="0" fillId="2" borderId="6" xfId="0" applyFill="1" applyBorder="1" applyAlignment="1"/>
    <xf numFmtId="0" fontId="12" fillId="2" borderId="5" xfId="0" applyFont="1" applyFill="1" applyBorder="1" applyAlignment="1">
      <alignment horizontal="right"/>
    </xf>
    <xf numFmtId="0" fontId="12" fillId="2" borderId="1" xfId="0" applyFont="1" applyFill="1" applyBorder="1"/>
    <xf numFmtId="0" fontId="12" fillId="2" borderId="6" xfId="0" applyFont="1" applyFill="1" applyBorder="1" applyAlignment="1">
      <alignment horizontal="right"/>
    </xf>
    <xf numFmtId="0" fontId="12" fillId="2" borderId="1" xfId="0" applyFont="1" applyFill="1" applyBorder="1" applyAlignment="1">
      <alignment vertical="center"/>
    </xf>
    <xf numFmtId="0" fontId="12" fillId="2" borderId="1" xfId="0" applyFont="1" applyFill="1" applyBorder="1" applyAlignment="1">
      <alignment horizontal="right" vertical="center"/>
    </xf>
    <xf numFmtId="0" fontId="0" fillId="3" borderId="0" xfId="0" applyFill="1"/>
    <xf numFmtId="0" fontId="5" fillId="3" borderId="1" xfId="0" applyFont="1" applyFill="1" applyBorder="1" applyAlignment="1">
      <alignment horizontal="center" vertical="top" wrapText="1"/>
    </xf>
    <xf numFmtId="0" fontId="0" fillId="3" borderId="1" xfId="0" applyFill="1" applyBorder="1"/>
    <xf numFmtId="0" fontId="12" fillId="2" borderId="6" xfId="0" applyFont="1" applyFill="1" applyBorder="1" applyAlignment="1">
      <alignment horizontal="right" vertical="center"/>
    </xf>
    <xf numFmtId="0" fontId="5" fillId="3" borderId="5" xfId="0" applyFont="1" applyFill="1" applyBorder="1" applyAlignment="1">
      <alignment horizontal="center" vertical="top" wrapText="1"/>
    </xf>
    <xf numFmtId="0" fontId="5" fillId="3" borderId="6" xfId="0" applyFont="1" applyFill="1" applyBorder="1" applyAlignment="1">
      <alignment horizontal="center" vertical="top" wrapText="1"/>
    </xf>
    <xf numFmtId="0" fontId="13" fillId="0" borderId="0" xfId="2"/>
    <xf numFmtId="0" fontId="15" fillId="0" borderId="0" xfId="2" applyFont="1" applyAlignment="1">
      <alignment horizontal="right" vertical="center"/>
    </xf>
    <xf numFmtId="0" fontId="15" fillId="0" borderId="0" xfId="2" applyFont="1"/>
    <xf numFmtId="0" fontId="13" fillId="0" borderId="2" xfId="2" applyBorder="1"/>
    <xf numFmtId="0" fontId="13" fillId="0" borderId="5" xfId="2" applyBorder="1"/>
    <xf numFmtId="0" fontId="13" fillId="0" borderId="1" xfId="2" applyBorder="1" applyAlignment="1">
      <alignment horizontal="center" vertical="center"/>
    </xf>
    <xf numFmtId="0" fontId="18" fillId="0" borderId="6" xfId="2" applyFont="1" applyBorder="1" applyAlignment="1">
      <alignment horizontal="center" vertical="center"/>
    </xf>
    <xf numFmtId="3" fontId="13" fillId="0" borderId="1" xfId="2" applyNumberFormat="1" applyBorder="1"/>
    <xf numFmtId="0" fontId="19" fillId="0" borderId="5" xfId="2" applyFont="1" applyBorder="1"/>
    <xf numFmtId="0" fontId="19" fillId="0" borderId="7" xfId="2" applyFont="1" applyBorder="1"/>
    <xf numFmtId="0" fontId="1" fillId="0" borderId="5" xfId="2" applyFont="1" applyBorder="1"/>
    <xf numFmtId="3" fontId="21" fillId="0" borderId="20" xfId="2" applyNumberFormat="1" applyFont="1" applyBorder="1"/>
    <xf numFmtId="3" fontId="21" fillId="0" borderId="6" xfId="2" applyNumberFormat="1" applyFont="1" applyBorder="1"/>
    <xf numFmtId="0" fontId="22" fillId="0" borderId="5" xfId="2" applyFont="1" applyBorder="1"/>
    <xf numFmtId="0" fontId="22" fillId="0" borderId="7" xfId="2" applyFont="1" applyBorder="1"/>
    <xf numFmtId="3" fontId="19" fillId="4" borderId="20" xfId="2" applyNumberFormat="1" applyFont="1" applyFill="1" applyBorder="1"/>
    <xf numFmtId="3" fontId="19" fillId="4" borderId="21" xfId="2" applyNumberFormat="1" applyFont="1" applyFill="1" applyBorder="1"/>
    <xf numFmtId="3" fontId="19" fillId="4" borderId="6" xfId="2" applyNumberFormat="1" applyFont="1" applyFill="1" applyBorder="1"/>
    <xf numFmtId="3" fontId="19" fillId="4" borderId="9" xfId="2" applyNumberFormat="1" applyFont="1" applyFill="1" applyBorder="1"/>
    <xf numFmtId="3" fontId="20" fillId="4" borderId="20" xfId="2" applyNumberFormat="1" applyFont="1" applyFill="1" applyBorder="1"/>
    <xf numFmtId="3" fontId="20" fillId="4" borderId="21" xfId="2" applyNumberFormat="1" applyFont="1" applyFill="1" applyBorder="1"/>
    <xf numFmtId="3" fontId="20" fillId="4" borderId="9" xfId="2" applyNumberFormat="1" applyFont="1" applyFill="1" applyBorder="1"/>
    <xf numFmtId="3" fontId="20" fillId="4" borderId="6" xfId="2" applyNumberFormat="1" applyFont="1" applyFill="1" applyBorder="1"/>
    <xf numFmtId="0" fontId="14" fillId="0" borderId="0" xfId="2" applyFont="1" applyAlignment="1"/>
    <xf numFmtId="0" fontId="15" fillId="0" borderId="22" xfId="2" applyNumberFormat="1" applyFont="1" applyBorder="1" applyAlignment="1"/>
    <xf numFmtId="3" fontId="18" fillId="0" borderId="6" xfId="2" applyNumberFormat="1" applyFont="1" applyBorder="1"/>
    <xf numFmtId="3" fontId="23" fillId="0" borderId="6" xfId="2" applyNumberFormat="1" applyFont="1" applyBorder="1"/>
    <xf numFmtId="3" fontId="13" fillId="0" borderId="0" xfId="2" applyNumberFormat="1"/>
    <xf numFmtId="3" fontId="18" fillId="4" borderId="6" xfId="2" applyNumberFormat="1" applyFont="1" applyFill="1" applyBorder="1"/>
    <xf numFmtId="3" fontId="13" fillId="4" borderId="1" xfId="2" applyNumberFormat="1" applyFill="1" applyBorder="1"/>
    <xf numFmtId="3" fontId="23" fillId="4" borderId="6" xfId="2" applyNumberFormat="1" applyFont="1" applyFill="1" applyBorder="1"/>
    <xf numFmtId="3" fontId="18" fillId="0" borderId="20" xfId="2" applyNumberFormat="1" applyFont="1" applyBorder="1"/>
    <xf numFmtId="0" fontId="13" fillId="0" borderId="19" xfId="2" applyBorder="1"/>
    <xf numFmtId="0" fontId="17" fillId="0" borderId="20" xfId="2" applyFont="1" applyBorder="1"/>
    <xf numFmtId="0" fontId="13" fillId="0" borderId="20" xfId="2" applyBorder="1"/>
    <xf numFmtId="0" fontId="19" fillId="0" borderId="20" xfId="2" applyFont="1" applyBorder="1"/>
    <xf numFmtId="0" fontId="19" fillId="0" borderId="21" xfId="2" applyFont="1" applyBorder="1"/>
    <xf numFmtId="0" fontId="13" fillId="0" borderId="5" xfId="2" applyBorder="1" applyAlignment="1">
      <alignment horizontal="center" vertical="center"/>
    </xf>
    <xf numFmtId="3" fontId="13" fillId="0" borderId="5" xfId="2" applyNumberFormat="1" applyBorder="1"/>
    <xf numFmtId="3" fontId="13" fillId="0" borderId="6" xfId="2" applyNumberFormat="1" applyBorder="1"/>
    <xf numFmtId="3" fontId="13" fillId="4" borderId="5" xfId="2" applyNumberFormat="1" applyFill="1" applyBorder="1"/>
    <xf numFmtId="3" fontId="13" fillId="4" borderId="6" xfId="2" applyNumberFormat="1" applyFill="1" applyBorder="1"/>
    <xf numFmtId="3" fontId="20" fillId="4" borderId="24" xfId="2" applyNumberFormat="1" applyFont="1" applyFill="1" applyBorder="1"/>
    <xf numFmtId="3" fontId="23" fillId="0" borderId="24" xfId="2" applyNumberFormat="1" applyFont="1" applyBorder="1"/>
    <xf numFmtId="3" fontId="23" fillId="4" borderId="24" xfId="2" applyNumberFormat="1" applyFont="1" applyFill="1" applyBorder="1"/>
    <xf numFmtId="3" fontId="18" fillId="4" borderId="24" xfId="2" applyNumberFormat="1" applyFont="1" applyFill="1" applyBorder="1"/>
    <xf numFmtId="3" fontId="20" fillId="4" borderId="25" xfId="2" applyNumberFormat="1" applyFont="1" applyFill="1" applyBorder="1"/>
    <xf numFmtId="0" fontId="13" fillId="0" borderId="26" xfId="2" applyBorder="1"/>
    <xf numFmtId="0" fontId="13" fillId="0" borderId="27" xfId="2" applyBorder="1"/>
    <xf numFmtId="0" fontId="19" fillId="0" borderId="27" xfId="2" applyFont="1" applyBorder="1"/>
    <xf numFmtId="0" fontId="19" fillId="0" borderId="28" xfId="2" applyFont="1" applyBorder="1"/>
    <xf numFmtId="3" fontId="21" fillId="4" borderId="6" xfId="2" applyNumberFormat="1" applyFont="1" applyFill="1" applyBorder="1"/>
    <xf numFmtId="3" fontId="20" fillId="4" borderId="29" xfId="2" applyNumberFormat="1" applyFont="1" applyFill="1" applyBorder="1"/>
    <xf numFmtId="3" fontId="18" fillId="0" borderId="29" xfId="2" applyNumberFormat="1" applyFont="1" applyBorder="1"/>
    <xf numFmtId="3" fontId="20" fillId="4" borderId="30" xfId="2" applyNumberFormat="1" applyFont="1" applyFill="1" applyBorder="1"/>
    <xf numFmtId="0" fontId="1" fillId="0" borderId="20" xfId="2" applyFont="1" applyBorder="1"/>
    <xf numFmtId="0" fontId="22" fillId="0" borderId="20" xfId="2" applyFont="1" applyBorder="1"/>
    <xf numFmtId="0" fontId="22" fillId="0" borderId="21" xfId="2" applyFont="1" applyBorder="1"/>
    <xf numFmtId="3" fontId="19" fillId="4" borderId="24" xfId="2" applyNumberFormat="1" applyFont="1" applyFill="1" applyBorder="1"/>
    <xf numFmtId="3" fontId="21" fillId="0" borderId="24" xfId="2" applyNumberFormat="1" applyFont="1" applyBorder="1"/>
    <xf numFmtId="3" fontId="19" fillId="4" borderId="25" xfId="2" applyNumberFormat="1" applyFont="1" applyFill="1" applyBorder="1"/>
    <xf numFmtId="3" fontId="19" fillId="4" borderId="29" xfId="2" applyNumberFormat="1" applyFont="1" applyFill="1" applyBorder="1"/>
    <xf numFmtId="3" fontId="21" fillId="0" borderId="29" xfId="2" applyNumberFormat="1" applyFont="1" applyBorder="1"/>
    <xf numFmtId="3" fontId="19" fillId="4" borderId="30" xfId="2" applyNumberFormat="1" applyFont="1" applyFill="1" applyBorder="1"/>
    <xf numFmtId="0" fontId="10" fillId="0" borderId="0" xfId="2" applyFont="1"/>
    <xf numFmtId="0" fontId="10" fillId="0" borderId="0" xfId="2" applyFont="1" applyAlignment="1">
      <alignment horizontal="right"/>
    </xf>
    <xf numFmtId="0" fontId="26" fillId="0" borderId="0" xfId="2" applyFont="1"/>
    <xf numFmtId="0" fontId="27" fillId="0" borderId="0" xfId="2" applyFont="1" applyAlignment="1">
      <alignment horizontal="right"/>
    </xf>
    <xf numFmtId="0" fontId="30" fillId="0" borderId="0" xfId="2" applyFont="1" applyAlignment="1">
      <alignment horizontal="right" vertical="center"/>
    </xf>
    <xf numFmtId="0" fontId="31" fillId="0" borderId="0" xfId="2" applyFont="1"/>
    <xf numFmtId="0" fontId="13" fillId="0" borderId="0" xfId="2" applyAlignment="1">
      <alignment horizontal="right"/>
    </xf>
    <xf numFmtId="0" fontId="12" fillId="0" borderId="0" xfId="2" applyFont="1"/>
    <xf numFmtId="0" fontId="12" fillId="0" borderId="32" xfId="2" applyFont="1" applyBorder="1" applyAlignment="1">
      <alignment horizontal="center" vertical="center"/>
    </xf>
    <xf numFmtId="0" fontId="12" fillId="0" borderId="3" xfId="2" applyFont="1" applyBorder="1" applyAlignment="1">
      <alignment horizontal="center"/>
    </xf>
    <xf numFmtId="0" fontId="32" fillId="0" borderId="3" xfId="2" applyFont="1" applyBorder="1" applyAlignment="1">
      <alignment horizontal="center"/>
    </xf>
    <xf numFmtId="0" fontId="12" fillId="0" borderId="4" xfId="2" applyFont="1" applyBorder="1" applyAlignment="1">
      <alignment horizontal="center"/>
    </xf>
    <xf numFmtId="3" fontId="12" fillId="0" borderId="1" xfId="2" applyNumberFormat="1" applyFont="1" applyBorder="1"/>
    <xf numFmtId="3" fontId="12" fillId="0" borderId="6" xfId="2" applyNumberFormat="1" applyFont="1" applyBorder="1"/>
    <xf numFmtId="3" fontId="12" fillId="0" borderId="8" xfId="2" applyNumberFormat="1" applyFont="1" applyBorder="1"/>
    <xf numFmtId="3" fontId="12" fillId="0" borderId="9" xfId="2" applyNumberFormat="1" applyFont="1" applyBorder="1"/>
    <xf numFmtId="0" fontId="24" fillId="0" borderId="0" xfId="4"/>
    <xf numFmtId="0" fontId="33" fillId="0" borderId="0" xfId="3" applyFont="1" applyAlignment="1">
      <alignment horizontal="center"/>
    </xf>
    <xf numFmtId="0" fontId="5" fillId="6" borderId="1" xfId="2" applyFont="1" applyFill="1" applyBorder="1" applyAlignment="1">
      <alignment horizontal="center" vertical="top" wrapText="1"/>
    </xf>
    <xf numFmtId="0" fontId="34" fillId="0" borderId="1" xfId="2" applyFont="1" applyFill="1" applyBorder="1" applyAlignment="1">
      <alignment horizontal="left" vertical="top" wrapText="1"/>
    </xf>
    <xf numFmtId="3" fontId="34" fillId="0" borderId="1" xfId="2" applyNumberFormat="1" applyFont="1" applyFill="1" applyBorder="1" applyAlignment="1">
      <alignment horizontal="right" vertical="top" wrapText="1"/>
    </xf>
    <xf numFmtId="3" fontId="34" fillId="0" borderId="1" xfId="2" applyNumberFormat="1" applyFont="1" applyFill="1" applyBorder="1" applyAlignment="1">
      <alignment horizontal="right" vertical="center" wrapText="1"/>
    </xf>
    <xf numFmtId="0" fontId="11" fillId="0" borderId="1" xfId="2" applyFont="1" applyFill="1" applyBorder="1" applyAlignment="1">
      <alignment horizontal="left" vertical="top" wrapText="1"/>
    </xf>
    <xf numFmtId="3" fontId="11" fillId="0" borderId="1" xfId="2" applyNumberFormat="1" applyFont="1" applyFill="1" applyBorder="1" applyAlignment="1">
      <alignment horizontal="right" vertical="top" wrapText="1"/>
    </xf>
    <xf numFmtId="3" fontId="11" fillId="0" borderId="1" xfId="2" applyNumberFormat="1" applyFont="1" applyFill="1" applyBorder="1" applyAlignment="1">
      <alignment horizontal="right" vertical="center" wrapText="1"/>
    </xf>
    <xf numFmtId="0" fontId="36" fillId="0" borderId="0" xfId="2" applyFont="1"/>
    <xf numFmtId="3" fontId="13" fillId="0" borderId="3" xfId="2" applyNumberFormat="1" applyBorder="1"/>
    <xf numFmtId="3" fontId="13" fillId="0" borderId="4" xfId="2" applyNumberFormat="1" applyBorder="1"/>
    <xf numFmtId="0" fontId="21" fillId="0" borderId="7" xfId="2" applyFont="1" applyBorder="1"/>
    <xf numFmtId="3" fontId="13" fillId="0" borderId="8" xfId="2" applyNumberFormat="1" applyBorder="1"/>
    <xf numFmtId="3" fontId="13" fillId="0" borderId="9" xfId="2" applyNumberFormat="1" applyBorder="1"/>
    <xf numFmtId="0" fontId="34" fillId="2" borderId="1" xfId="0" applyFont="1" applyFill="1" applyBorder="1" applyAlignment="1">
      <alignment horizontal="right" vertical="center" wrapText="1"/>
    </xf>
    <xf numFmtId="0" fontId="25" fillId="0" borderId="0" xfId="2" applyFont="1"/>
    <xf numFmtId="3" fontId="24" fillId="0" borderId="6" xfId="2" applyNumberFormat="1" applyFont="1" applyBorder="1"/>
    <xf numFmtId="0" fontId="13" fillId="0" borderId="16" xfId="2" applyBorder="1"/>
    <xf numFmtId="17" fontId="13" fillId="0" borderId="16" xfId="2" quotePrefix="1" applyNumberFormat="1" applyBorder="1" applyAlignment="1">
      <alignment horizontal="center"/>
    </xf>
    <xf numFmtId="0" fontId="13" fillId="0" borderId="16" xfId="2" applyBorder="1" applyAlignment="1">
      <alignment horizontal="center"/>
    </xf>
    <xf numFmtId="0" fontId="21" fillId="0" borderId="2" xfId="2" applyFont="1" applyBorder="1"/>
    <xf numFmtId="0" fontId="13" fillId="0" borderId="23" xfId="2" applyBorder="1"/>
    <xf numFmtId="17" fontId="13" fillId="0" borderId="23" xfId="2" quotePrefix="1" applyNumberFormat="1" applyBorder="1" applyAlignment="1">
      <alignment horizontal="center"/>
    </xf>
    <xf numFmtId="3" fontId="0" fillId="0" borderId="1" xfId="0" applyNumberFormat="1" applyBorder="1"/>
    <xf numFmtId="0" fontId="25" fillId="0" borderId="0" xfId="0" applyFont="1" applyAlignment="1">
      <alignment horizontal="right"/>
    </xf>
    <xf numFmtId="3" fontId="36" fillId="0" borderId="0" xfId="2" applyNumberFormat="1" applyFont="1"/>
    <xf numFmtId="0" fontId="34" fillId="2" borderId="5" xfId="0" applyFont="1" applyFill="1" applyBorder="1" applyAlignment="1">
      <alignment horizontal="right" vertical="center" wrapText="1"/>
    </xf>
    <xf numFmtId="0" fontId="11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top" wrapText="1"/>
    </xf>
    <xf numFmtId="0" fontId="5" fillId="2" borderId="8" xfId="0" applyFont="1" applyFill="1" applyBorder="1" applyAlignment="1">
      <alignment horizontal="center" vertical="top" wrapText="1"/>
    </xf>
    <xf numFmtId="3" fontId="40" fillId="2" borderId="1" xfId="0" applyNumberFormat="1" applyFont="1" applyFill="1" applyBorder="1" applyAlignment="1">
      <alignment horizontal="right" vertical="top" wrapText="1"/>
    </xf>
    <xf numFmtId="3" fontId="40" fillId="2" borderId="8" xfId="0" applyNumberFormat="1" applyFont="1" applyFill="1" applyBorder="1" applyAlignment="1">
      <alignment horizontal="right" vertical="top" wrapText="1"/>
    </xf>
    <xf numFmtId="3" fontId="40" fillId="2" borderId="6" xfId="0" applyNumberFormat="1" applyFont="1" applyFill="1" applyBorder="1" applyAlignment="1">
      <alignment horizontal="right" vertical="top" wrapText="1"/>
    </xf>
    <xf numFmtId="3" fontId="40" fillId="2" borderId="3" xfId="0" applyNumberFormat="1" applyFont="1" applyFill="1" applyBorder="1" applyAlignment="1">
      <alignment horizontal="right" vertical="top" wrapText="1"/>
    </xf>
    <xf numFmtId="3" fontId="40" fillId="2" borderId="4" xfId="0" applyNumberFormat="1" applyFont="1" applyFill="1" applyBorder="1" applyAlignment="1">
      <alignment horizontal="right" vertical="top" wrapText="1"/>
    </xf>
    <xf numFmtId="0" fontId="7" fillId="2" borderId="14" xfId="0" applyFont="1" applyFill="1" applyBorder="1" applyAlignment="1">
      <alignment horizontal="center" vertical="top" wrapText="1"/>
    </xf>
    <xf numFmtId="0" fontId="0" fillId="2" borderId="4" xfId="0" applyFill="1" applyBorder="1"/>
    <xf numFmtId="3" fontId="40" fillId="0" borderId="1" xfId="0" applyNumberFormat="1" applyFont="1" applyBorder="1" applyAlignment="1">
      <alignment horizontal="right" vertical="top" wrapText="1"/>
    </xf>
    <xf numFmtId="3" fontId="42" fillId="0" borderId="1" xfId="0" applyNumberFormat="1" applyFont="1" applyBorder="1" applyAlignment="1">
      <alignment horizontal="right" vertical="top" wrapText="1"/>
    </xf>
    <xf numFmtId="3" fontId="42" fillId="0" borderId="3" xfId="0" applyNumberFormat="1" applyFont="1" applyBorder="1" applyAlignment="1">
      <alignment horizontal="right" vertical="top" wrapText="1"/>
    </xf>
    <xf numFmtId="3" fontId="42" fillId="0" borderId="4" xfId="0" applyNumberFormat="1" applyFont="1" applyBorder="1" applyAlignment="1">
      <alignment horizontal="right" vertical="top" wrapText="1"/>
    </xf>
    <xf numFmtId="3" fontId="42" fillId="0" borderId="6" xfId="0" applyNumberFormat="1" applyFont="1" applyBorder="1" applyAlignment="1">
      <alignment horizontal="right" vertical="top" wrapText="1"/>
    </xf>
    <xf numFmtId="3" fontId="43" fillId="0" borderId="8" xfId="0" applyNumberFormat="1" applyFont="1" applyBorder="1" applyAlignment="1">
      <alignment horizontal="right" vertical="top" wrapText="1"/>
    </xf>
    <xf numFmtId="3" fontId="43" fillId="0" borderId="9" xfId="0" applyNumberFormat="1" applyFont="1" applyBorder="1" applyAlignment="1">
      <alignment horizontal="right" vertical="top" wrapText="1"/>
    </xf>
    <xf numFmtId="0" fontId="3" fillId="2" borderId="19" xfId="0" applyFont="1" applyFill="1" applyBorder="1" applyAlignment="1">
      <alignment horizontal="left" vertical="top" wrapText="1"/>
    </xf>
    <xf numFmtId="0" fontId="1" fillId="2" borderId="20" xfId="0" applyFont="1" applyFill="1" applyBorder="1" applyAlignment="1">
      <alignment horizontal="left" vertical="top" wrapText="1"/>
    </xf>
    <xf numFmtId="0" fontId="3" fillId="2" borderId="20" xfId="0" applyFont="1" applyFill="1" applyBorder="1" applyAlignment="1">
      <alignment horizontal="left" vertical="top" wrapText="1"/>
    </xf>
    <xf numFmtId="0" fontId="8" fillId="2" borderId="21" xfId="0" applyFont="1" applyFill="1" applyBorder="1" applyAlignment="1">
      <alignment horizontal="left" vertical="top" wrapText="1"/>
    </xf>
    <xf numFmtId="3" fontId="42" fillId="0" borderId="2" xfId="0" applyNumberFormat="1" applyFont="1" applyBorder="1" applyAlignment="1">
      <alignment horizontal="right" vertical="top" wrapText="1"/>
    </xf>
    <xf numFmtId="3" fontId="42" fillId="0" borderId="5" xfId="0" applyNumberFormat="1" applyFont="1" applyBorder="1" applyAlignment="1">
      <alignment horizontal="right" vertical="top" wrapText="1"/>
    </xf>
    <xf numFmtId="3" fontId="43" fillId="0" borderId="7" xfId="0" applyNumberFormat="1" applyFont="1" applyBorder="1" applyAlignment="1">
      <alignment horizontal="right" vertical="top" wrapText="1"/>
    </xf>
    <xf numFmtId="0" fontId="8" fillId="2" borderId="37" xfId="0" applyFont="1" applyFill="1" applyBorder="1" applyAlignment="1">
      <alignment horizontal="left" vertical="top" wrapText="1"/>
    </xf>
    <xf numFmtId="3" fontId="43" fillId="0" borderId="11" xfId="0" applyNumberFormat="1" applyFont="1" applyBorder="1" applyAlignment="1">
      <alignment horizontal="right" vertical="top" wrapText="1"/>
    </xf>
    <xf numFmtId="3" fontId="43" fillId="0" borderId="12" xfId="0" applyNumberFormat="1" applyFont="1" applyBorder="1" applyAlignment="1">
      <alignment horizontal="right" vertical="top" wrapText="1"/>
    </xf>
    <xf numFmtId="3" fontId="43" fillId="0" borderId="13" xfId="0" applyNumberFormat="1" applyFont="1" applyBorder="1" applyAlignment="1">
      <alignment horizontal="right" vertical="top" wrapText="1"/>
    </xf>
    <xf numFmtId="3" fontId="40" fillId="2" borderId="2" xfId="0" applyNumberFormat="1" applyFont="1" applyFill="1" applyBorder="1" applyAlignment="1">
      <alignment horizontal="right" vertical="top" wrapText="1"/>
    </xf>
    <xf numFmtId="3" fontId="40" fillId="2" borderId="5" xfId="0" applyNumberFormat="1" applyFont="1" applyFill="1" applyBorder="1" applyAlignment="1">
      <alignment horizontal="right" vertical="top" wrapText="1"/>
    </xf>
    <xf numFmtId="3" fontId="40" fillId="0" borderId="5" xfId="0" applyNumberFormat="1" applyFont="1" applyBorder="1" applyAlignment="1">
      <alignment horizontal="right" vertical="top" wrapText="1"/>
    </xf>
    <xf numFmtId="3" fontId="40" fillId="0" borderId="6" xfId="0" applyNumberFormat="1" applyFont="1" applyBorder="1" applyAlignment="1">
      <alignment horizontal="right" vertical="top" wrapText="1"/>
    </xf>
    <xf numFmtId="3" fontId="41" fillId="0" borderId="7" xfId="0" applyNumberFormat="1" applyFont="1" applyBorder="1" applyAlignment="1">
      <alignment horizontal="right" vertical="top" wrapText="1"/>
    </xf>
    <xf numFmtId="3" fontId="41" fillId="0" borderId="8" xfId="0" applyNumberFormat="1" applyFont="1" applyBorder="1" applyAlignment="1">
      <alignment horizontal="right" vertical="top" wrapText="1"/>
    </xf>
    <xf numFmtId="3" fontId="41" fillId="0" borderId="9" xfId="0" applyNumberFormat="1" applyFont="1" applyBorder="1" applyAlignment="1">
      <alignment horizontal="right" vertical="top" wrapText="1"/>
    </xf>
    <xf numFmtId="3" fontId="40" fillId="0" borderId="2" xfId="0" applyNumberFormat="1" applyFont="1" applyBorder="1" applyAlignment="1">
      <alignment horizontal="right" vertical="top" wrapText="1"/>
    </xf>
    <xf numFmtId="3" fontId="40" fillId="0" borderId="3" xfId="0" applyNumberFormat="1" applyFont="1" applyBorder="1" applyAlignment="1">
      <alignment horizontal="right" vertical="top" wrapText="1"/>
    </xf>
    <xf numFmtId="3" fontId="40" fillId="0" borderId="4" xfId="0" applyNumberFormat="1" applyFont="1" applyBorder="1" applyAlignment="1">
      <alignment horizontal="right" vertical="top" wrapText="1"/>
    </xf>
    <xf numFmtId="0" fontId="8" fillId="2" borderId="40" xfId="0" applyFont="1" applyFill="1" applyBorder="1" applyAlignment="1">
      <alignment horizontal="left" vertical="top" wrapText="1"/>
    </xf>
    <xf numFmtId="0" fontId="3" fillId="2" borderId="21" xfId="0" applyFont="1" applyFill="1" applyBorder="1" applyAlignment="1">
      <alignment horizontal="left" vertical="top" wrapText="1"/>
    </xf>
    <xf numFmtId="3" fontId="41" fillId="0" borderId="2" xfId="0" applyNumberFormat="1" applyFont="1" applyBorder="1" applyAlignment="1">
      <alignment horizontal="right" vertical="top" wrapText="1"/>
    </xf>
    <xf numFmtId="3" fontId="41" fillId="0" borderId="3" xfId="0" applyNumberFormat="1" applyFont="1" applyBorder="1" applyAlignment="1">
      <alignment horizontal="right" vertical="top" wrapText="1"/>
    </xf>
    <xf numFmtId="3" fontId="41" fillId="0" borderId="4" xfId="0" applyNumberFormat="1" applyFont="1" applyBorder="1" applyAlignment="1">
      <alignment horizontal="right" vertical="top" wrapText="1"/>
    </xf>
    <xf numFmtId="3" fontId="40" fillId="2" borderId="7" xfId="0" applyNumberFormat="1" applyFont="1" applyFill="1" applyBorder="1" applyAlignment="1">
      <alignment horizontal="right" vertical="top" wrapText="1"/>
    </xf>
    <xf numFmtId="3" fontId="40" fillId="0" borderId="9" xfId="0" applyNumberFormat="1" applyFont="1" applyBorder="1" applyAlignment="1">
      <alignment horizontal="right" vertical="top" wrapText="1"/>
    </xf>
    <xf numFmtId="0" fontId="0" fillId="2" borderId="19" xfId="0" applyFill="1" applyBorder="1"/>
    <xf numFmtId="0" fontId="5" fillId="2" borderId="20" xfId="0" applyFont="1" applyFill="1" applyBorder="1" applyAlignment="1">
      <alignment horizontal="center" vertical="top" wrapText="1"/>
    </xf>
    <xf numFmtId="0" fontId="5" fillId="2" borderId="21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horizontal="left" vertical="top" wrapText="1"/>
    </xf>
    <xf numFmtId="0" fontId="3" fillId="2" borderId="6" xfId="0" applyFont="1" applyFill="1" applyBorder="1" applyAlignment="1">
      <alignment horizontal="left" vertical="top" wrapText="1"/>
    </xf>
    <xf numFmtId="0" fontId="8" fillId="2" borderId="9" xfId="0" applyFont="1" applyFill="1" applyBorder="1" applyAlignment="1">
      <alignment horizontal="left" vertical="top" wrapText="1"/>
    </xf>
    <xf numFmtId="0" fontId="7" fillId="2" borderId="31" xfId="0" applyFont="1" applyFill="1" applyBorder="1" applyAlignment="1">
      <alignment horizontal="center" vertical="top" wrapText="1"/>
    </xf>
    <xf numFmtId="0" fontId="3" fillId="2" borderId="40" xfId="0" applyFont="1" applyFill="1" applyBorder="1" applyAlignment="1">
      <alignment horizontal="left" vertical="top" wrapText="1"/>
    </xf>
    <xf numFmtId="3" fontId="42" fillId="0" borderId="14" xfId="0" applyNumberFormat="1" applyFont="1" applyBorder="1" applyAlignment="1">
      <alignment horizontal="right" vertical="top" wrapText="1"/>
    </xf>
    <xf numFmtId="3" fontId="42" fillId="0" borderId="10" xfId="0" applyNumberFormat="1" applyFont="1" applyBorder="1" applyAlignment="1">
      <alignment horizontal="right" vertical="top" wrapText="1"/>
    </xf>
    <xf numFmtId="3" fontId="42" fillId="0" borderId="15" xfId="0" applyNumberFormat="1" applyFont="1" applyBorder="1" applyAlignment="1">
      <alignment horizontal="right" vertical="top" wrapText="1"/>
    </xf>
    <xf numFmtId="0" fontId="1" fillId="0" borderId="1" xfId="0" applyFont="1" applyBorder="1" applyAlignment="1">
      <alignment horizontal="left" vertical="top" wrapText="1"/>
    </xf>
    <xf numFmtId="3" fontId="1" fillId="0" borderId="1" xfId="0" applyNumberFormat="1" applyFont="1" applyBorder="1" applyAlignment="1">
      <alignment horizontal="right" vertical="top" wrapText="1"/>
    </xf>
    <xf numFmtId="0" fontId="1" fillId="0" borderId="40" xfId="0" applyFont="1" applyBorder="1" applyAlignment="1">
      <alignment horizontal="left" vertical="top" wrapText="1"/>
    </xf>
    <xf numFmtId="0" fontId="1" fillId="0" borderId="20" xfId="0" applyFont="1" applyBorder="1" applyAlignment="1">
      <alignment horizontal="left" vertical="top" wrapText="1"/>
    </xf>
    <xf numFmtId="3" fontId="1" fillId="0" borderId="2" xfId="0" applyNumberFormat="1" applyFont="1" applyBorder="1" applyAlignment="1">
      <alignment horizontal="right" vertical="top" wrapText="1"/>
    </xf>
    <xf numFmtId="3" fontId="1" fillId="0" borderId="3" xfId="0" applyNumberFormat="1" applyFont="1" applyBorder="1" applyAlignment="1">
      <alignment horizontal="right" vertical="top" wrapText="1"/>
    </xf>
    <xf numFmtId="3" fontId="1" fillId="0" borderId="4" xfId="0" applyNumberFormat="1" applyFont="1" applyBorder="1" applyAlignment="1">
      <alignment horizontal="right" vertical="top" wrapText="1"/>
    </xf>
    <xf numFmtId="3" fontId="1" fillId="0" borderId="5" xfId="0" applyNumberFormat="1" applyFont="1" applyBorder="1" applyAlignment="1">
      <alignment horizontal="right" vertical="top" wrapText="1"/>
    </xf>
    <xf numFmtId="3" fontId="1" fillId="0" borderId="6" xfId="0" applyNumberFormat="1" applyFont="1" applyBorder="1" applyAlignment="1">
      <alignment horizontal="right" vertical="top" wrapText="1"/>
    </xf>
    <xf numFmtId="3" fontId="24" fillId="0" borderId="24" xfId="2" applyNumberFormat="1" applyFont="1" applyBorder="1"/>
    <xf numFmtId="3" fontId="7" fillId="0" borderId="1" xfId="0" applyNumberFormat="1" applyFont="1" applyBorder="1" applyAlignment="1">
      <alignment horizontal="right" vertical="top" wrapText="1"/>
    </xf>
    <xf numFmtId="0" fontId="7" fillId="0" borderId="1" xfId="0" applyFont="1" applyBorder="1" applyAlignment="1">
      <alignment horizontal="left" vertical="top" wrapText="1"/>
    </xf>
    <xf numFmtId="3" fontId="0" fillId="2" borderId="0" xfId="0" applyNumberFormat="1" applyFill="1" applyBorder="1"/>
    <xf numFmtId="0" fontId="12" fillId="2" borderId="19" xfId="0" applyFont="1" applyFill="1" applyBorder="1" applyAlignment="1">
      <alignment horizontal="left"/>
    </xf>
    <xf numFmtId="3" fontId="7" fillId="0" borderId="7" xfId="0" applyNumberFormat="1" applyFont="1" applyBorder="1" applyAlignment="1">
      <alignment horizontal="right" vertical="top" wrapText="1"/>
    </xf>
    <xf numFmtId="3" fontId="7" fillId="0" borderId="8" xfId="0" applyNumberFormat="1" applyFont="1" applyBorder="1" applyAlignment="1">
      <alignment horizontal="right" vertical="top" wrapText="1"/>
    </xf>
    <xf numFmtId="3" fontId="7" fillId="0" borderId="9" xfId="0" applyNumberFormat="1" applyFont="1" applyBorder="1" applyAlignment="1">
      <alignment horizontal="right" vertical="top" wrapText="1"/>
    </xf>
    <xf numFmtId="3" fontId="7" fillId="0" borderId="16" xfId="0" applyNumberFormat="1" applyFont="1" applyBorder="1" applyAlignment="1">
      <alignment horizontal="right" vertical="top" wrapText="1"/>
    </xf>
    <xf numFmtId="0" fontId="1" fillId="2" borderId="40" xfId="0" applyFont="1" applyFill="1" applyBorder="1" applyAlignment="1">
      <alignment horizontal="left" vertical="top" wrapText="1"/>
    </xf>
    <xf numFmtId="3" fontId="7" fillId="0" borderId="11" xfId="0" applyNumberFormat="1" applyFont="1" applyBorder="1" applyAlignment="1">
      <alignment horizontal="right" vertical="top" wrapText="1"/>
    </xf>
    <xf numFmtId="3" fontId="7" fillId="0" borderId="12" xfId="0" applyNumberFormat="1" applyFont="1" applyBorder="1" applyAlignment="1">
      <alignment horizontal="right" vertical="top" wrapText="1"/>
    </xf>
    <xf numFmtId="3" fontId="7" fillId="0" borderId="13" xfId="0" applyNumberFormat="1" applyFont="1" applyBorder="1" applyAlignment="1">
      <alignment horizontal="right" vertical="top" wrapText="1"/>
    </xf>
    <xf numFmtId="3" fontId="7" fillId="0" borderId="31" xfId="0" applyNumberFormat="1" applyFont="1" applyBorder="1" applyAlignment="1">
      <alignment horizontal="right" vertical="top" wrapText="1"/>
    </xf>
    <xf numFmtId="3" fontId="7" fillId="0" borderId="23" xfId="0" applyNumberFormat="1" applyFont="1" applyBorder="1" applyAlignment="1">
      <alignment horizontal="right" vertical="top" wrapText="1"/>
    </xf>
    <xf numFmtId="3" fontId="7" fillId="0" borderId="42" xfId="0" applyNumberFormat="1" applyFont="1" applyBorder="1" applyAlignment="1">
      <alignment horizontal="right" vertical="top" wrapText="1"/>
    </xf>
    <xf numFmtId="0" fontId="7" fillId="2" borderId="41" xfId="0" applyFont="1" applyFill="1" applyBorder="1" applyAlignment="1">
      <alignment horizontal="left" vertical="top" wrapText="1"/>
    </xf>
    <xf numFmtId="0" fontId="12" fillId="2" borderId="17" xfId="0" applyFont="1" applyFill="1" applyBorder="1" applyAlignment="1">
      <alignment horizontal="right"/>
    </xf>
    <xf numFmtId="0" fontId="0" fillId="2" borderId="16" xfId="0" applyFill="1" applyBorder="1"/>
    <xf numFmtId="0" fontId="12" fillId="2" borderId="18" xfId="0" applyFont="1" applyFill="1" applyBorder="1" applyAlignment="1">
      <alignment horizontal="right"/>
    </xf>
    <xf numFmtId="0" fontId="1" fillId="0" borderId="5" xfId="0" applyFont="1" applyBorder="1" applyAlignment="1">
      <alignment horizontal="center" vertical="top" wrapText="1"/>
    </xf>
    <xf numFmtId="0" fontId="12" fillId="2" borderId="29" xfId="0" applyFont="1" applyFill="1" applyBorder="1" applyAlignment="1">
      <alignment horizontal="right"/>
    </xf>
    <xf numFmtId="0" fontId="5" fillId="2" borderId="29" xfId="0" applyFont="1" applyFill="1" applyBorder="1" applyAlignment="1">
      <alignment horizontal="center" vertical="top" wrapText="1"/>
    </xf>
    <xf numFmtId="0" fontId="12" fillId="2" borderId="43" xfId="0" applyFont="1" applyFill="1" applyBorder="1" applyAlignment="1">
      <alignment horizontal="left"/>
    </xf>
    <xf numFmtId="0" fontId="5" fillId="2" borderId="24" xfId="0" applyFont="1" applyFill="1" applyBorder="1" applyAlignment="1">
      <alignment horizontal="center" vertical="top" wrapText="1"/>
    </xf>
    <xf numFmtId="0" fontId="5" fillId="2" borderId="25" xfId="0" applyFont="1" applyFill="1" applyBorder="1" applyAlignment="1">
      <alignment horizontal="center" vertical="top" wrapText="1"/>
    </xf>
    <xf numFmtId="3" fontId="21" fillId="0" borderId="0" xfId="2" applyNumberFormat="1" applyFont="1"/>
    <xf numFmtId="3" fontId="24" fillId="0" borderId="0" xfId="2" applyNumberFormat="1" applyFont="1"/>
    <xf numFmtId="0" fontId="21" fillId="0" borderId="0" xfId="2" applyFont="1"/>
    <xf numFmtId="3" fontId="13" fillId="2" borderId="5" xfId="2" applyNumberFormat="1" applyFill="1" applyBorder="1"/>
    <xf numFmtId="3" fontId="13" fillId="2" borderId="1" xfId="2" applyNumberFormat="1" applyFill="1" applyBorder="1"/>
    <xf numFmtId="3" fontId="13" fillId="2" borderId="6" xfId="2" applyNumberFormat="1" applyFill="1" applyBorder="1"/>
    <xf numFmtId="0" fontId="1" fillId="0" borderId="2" xfId="0" applyFont="1" applyBorder="1" applyAlignment="1">
      <alignment horizontal="center" vertical="top" wrapText="1"/>
    </xf>
    <xf numFmtId="0" fontId="1" fillId="0" borderId="19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left" vertical="top" wrapText="1"/>
    </xf>
    <xf numFmtId="0" fontId="7" fillId="0" borderId="7" xfId="0" applyFont="1" applyBorder="1" applyAlignment="1">
      <alignment horizontal="center" vertical="top" wrapText="1"/>
    </xf>
    <xf numFmtId="0" fontId="7" fillId="0" borderId="9" xfId="0" applyFont="1" applyBorder="1" applyAlignment="1">
      <alignment horizontal="left" vertical="top" wrapText="1"/>
    </xf>
    <xf numFmtId="0" fontId="12" fillId="0" borderId="19" xfId="2" applyFont="1" applyBorder="1" applyAlignment="1">
      <alignment horizontal="center"/>
    </xf>
    <xf numFmtId="3" fontId="12" fillId="0" borderId="20" xfId="2" applyNumberFormat="1" applyFont="1" applyBorder="1"/>
    <xf numFmtId="0" fontId="1" fillId="0" borderId="3" xfId="0" applyFont="1" applyBorder="1" applyAlignment="1">
      <alignment horizontal="left" vertical="top" wrapText="1"/>
    </xf>
    <xf numFmtId="0" fontId="7" fillId="0" borderId="5" xfId="0" applyFont="1" applyBorder="1" applyAlignment="1">
      <alignment horizontal="center" vertical="top" wrapText="1"/>
    </xf>
    <xf numFmtId="3" fontId="7" fillId="0" borderId="6" xfId="0" applyNumberFormat="1" applyFont="1" applyBorder="1" applyAlignment="1">
      <alignment horizontal="right" vertical="top" wrapText="1"/>
    </xf>
    <xf numFmtId="0" fontId="7" fillId="0" borderId="8" xfId="0" applyFont="1" applyBorder="1" applyAlignment="1">
      <alignment horizontal="left" vertical="top" wrapText="1"/>
    </xf>
    <xf numFmtId="0" fontId="7" fillId="0" borderId="11" xfId="0" applyFont="1" applyBorder="1" applyAlignment="1">
      <alignment horizontal="center" vertical="top" wrapText="1"/>
    </xf>
    <xf numFmtId="0" fontId="7" fillId="0" borderId="12" xfId="0" applyFont="1" applyBorder="1" applyAlignment="1">
      <alignment horizontal="left" vertical="top" wrapText="1"/>
    </xf>
    <xf numFmtId="0" fontId="7" fillId="0" borderId="17" xfId="0" applyFont="1" applyBorder="1" applyAlignment="1">
      <alignment horizontal="center" vertical="top" wrapText="1"/>
    </xf>
    <xf numFmtId="0" fontId="7" fillId="0" borderId="16" xfId="0" applyFont="1" applyBorder="1" applyAlignment="1">
      <alignment horizontal="left" vertical="top" wrapText="1"/>
    </xf>
    <xf numFmtId="3" fontId="7" fillId="0" borderId="18" xfId="0" applyNumberFormat="1" applyFont="1" applyBorder="1" applyAlignment="1">
      <alignment horizontal="right" vertical="top" wrapText="1"/>
    </xf>
    <xf numFmtId="0" fontId="44" fillId="0" borderId="0" xfId="3" applyFont="1"/>
    <xf numFmtId="0" fontId="44" fillId="0" borderId="0" xfId="3" applyFont="1" applyAlignment="1">
      <alignment horizontal="right"/>
    </xf>
    <xf numFmtId="0" fontId="25" fillId="2" borderId="1" xfId="0" applyFont="1" applyFill="1" applyBorder="1" applyAlignment="1"/>
    <xf numFmtId="0" fontId="25" fillId="2" borderId="1" xfId="0" applyFont="1" applyFill="1" applyBorder="1" applyAlignment="1">
      <alignment horizontal="right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left" vertical="top" wrapText="1"/>
    </xf>
    <xf numFmtId="3" fontId="5" fillId="0" borderId="1" xfId="0" applyNumberFormat="1" applyFont="1" applyBorder="1" applyAlignment="1">
      <alignment horizontal="right" vertical="top" wrapText="1"/>
    </xf>
    <xf numFmtId="0" fontId="34" fillId="0" borderId="1" xfId="0" applyFont="1" applyBorder="1" applyAlignment="1">
      <alignment horizontal="center" vertical="top" wrapText="1"/>
    </xf>
    <xf numFmtId="0" fontId="34" fillId="0" borderId="1" xfId="0" applyFont="1" applyBorder="1" applyAlignment="1">
      <alignment horizontal="left" vertical="top" wrapText="1"/>
    </xf>
    <xf numFmtId="3" fontId="34" fillId="0" borderId="1" xfId="0" applyNumberFormat="1" applyFont="1" applyBorder="1" applyAlignment="1">
      <alignment horizontal="right" vertical="top" wrapText="1"/>
    </xf>
    <xf numFmtId="0" fontId="7" fillId="0" borderId="2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left" vertical="top" wrapText="1"/>
    </xf>
    <xf numFmtId="3" fontId="7" fillId="0" borderId="3" xfId="0" applyNumberFormat="1" applyFont="1" applyBorder="1" applyAlignment="1">
      <alignment horizontal="right" vertical="top" wrapText="1"/>
    </xf>
    <xf numFmtId="3" fontId="7" fillId="0" borderId="4" xfId="0" applyNumberFormat="1" applyFont="1" applyBorder="1" applyAlignment="1">
      <alignment horizontal="right" vertical="top" wrapText="1"/>
    </xf>
    <xf numFmtId="0" fontId="45" fillId="0" borderId="0" xfId="2" applyFont="1" applyAlignment="1">
      <alignment horizontal="right"/>
    </xf>
    <xf numFmtId="0" fontId="46" fillId="0" borderId="0" xfId="2" applyFont="1"/>
    <xf numFmtId="0" fontId="29" fillId="0" borderId="0" xfId="2" applyFont="1"/>
    <xf numFmtId="0" fontId="5" fillId="6" borderId="2" xfId="2" applyFont="1" applyFill="1" applyBorder="1" applyAlignment="1">
      <alignment horizontal="center" vertical="top" wrapText="1"/>
    </xf>
    <xf numFmtId="0" fontId="5" fillId="6" borderId="3" xfId="2" applyFont="1" applyFill="1" applyBorder="1" applyAlignment="1">
      <alignment horizontal="center" vertical="top" wrapText="1"/>
    </xf>
    <xf numFmtId="0" fontId="5" fillId="6" borderId="4" xfId="2" applyFont="1" applyFill="1" applyBorder="1" applyAlignment="1">
      <alignment horizontal="center" vertical="top" wrapText="1"/>
    </xf>
    <xf numFmtId="0" fontId="5" fillId="6" borderId="5" xfId="2" applyFont="1" applyFill="1" applyBorder="1" applyAlignment="1">
      <alignment horizontal="center" vertical="top" wrapText="1"/>
    </xf>
    <xf numFmtId="0" fontId="5" fillId="6" borderId="6" xfId="2" applyFont="1" applyFill="1" applyBorder="1" applyAlignment="1">
      <alignment horizontal="center" vertical="top" wrapText="1"/>
    </xf>
    <xf numFmtId="0" fontId="34" fillId="0" borderId="5" xfId="2" applyFont="1" applyFill="1" applyBorder="1" applyAlignment="1">
      <alignment horizontal="center" vertical="top" wrapText="1"/>
    </xf>
    <xf numFmtId="3" fontId="34" fillId="0" borderId="6" xfId="2" applyNumberFormat="1" applyFont="1" applyFill="1" applyBorder="1" applyAlignment="1">
      <alignment horizontal="right" vertical="center" wrapText="1"/>
    </xf>
    <xf numFmtId="0" fontId="11" fillId="0" borderId="5" xfId="2" applyFont="1" applyFill="1" applyBorder="1" applyAlignment="1">
      <alignment horizontal="center" vertical="top" wrapText="1"/>
    </xf>
    <xf numFmtId="3" fontId="11" fillId="0" borderId="6" xfId="2" applyNumberFormat="1" applyFont="1" applyFill="1" applyBorder="1" applyAlignment="1">
      <alignment horizontal="right" vertical="center" wrapText="1"/>
    </xf>
    <xf numFmtId="0" fontId="11" fillId="0" borderId="7" xfId="2" applyFont="1" applyFill="1" applyBorder="1" applyAlignment="1">
      <alignment horizontal="center" vertical="top" wrapText="1"/>
    </xf>
    <xf numFmtId="0" fontId="11" fillId="0" borderId="8" xfId="2" applyFont="1" applyFill="1" applyBorder="1" applyAlignment="1">
      <alignment horizontal="left" vertical="top" wrapText="1"/>
    </xf>
    <xf numFmtId="3" fontId="11" fillId="0" borderId="8" xfId="2" applyNumberFormat="1" applyFont="1" applyFill="1" applyBorder="1" applyAlignment="1">
      <alignment horizontal="right" vertical="top" wrapText="1"/>
    </xf>
    <xf numFmtId="3" fontId="38" fillId="0" borderId="8" xfId="2" applyNumberFormat="1" applyFont="1" applyFill="1" applyBorder="1" applyAlignment="1">
      <alignment horizontal="right" vertical="center" wrapText="1"/>
    </xf>
    <xf numFmtId="3" fontId="38" fillId="0" borderId="9" xfId="2" applyNumberFormat="1" applyFont="1" applyFill="1" applyBorder="1" applyAlignment="1">
      <alignment horizontal="right" vertical="center" wrapText="1"/>
    </xf>
    <xf numFmtId="0" fontId="37" fillId="0" borderId="0" xfId="2" applyFont="1" applyAlignment="1"/>
    <xf numFmtId="3" fontId="48" fillId="0" borderId="23" xfId="2" applyNumberFormat="1" applyFont="1" applyBorder="1"/>
    <xf numFmtId="0" fontId="16" fillId="0" borderId="11" xfId="2" applyFont="1" applyBorder="1"/>
    <xf numFmtId="3" fontId="13" fillId="0" borderId="12" xfId="2" applyNumberFormat="1" applyBorder="1"/>
    <xf numFmtId="3" fontId="13" fillId="0" borderId="37" xfId="2" applyNumberFormat="1" applyBorder="1"/>
    <xf numFmtId="3" fontId="39" fillId="0" borderId="44" xfId="2" applyNumberFormat="1" applyFont="1" applyBorder="1"/>
    <xf numFmtId="3" fontId="21" fillId="0" borderId="32" xfId="2" applyNumberFormat="1" applyFont="1" applyBorder="1"/>
    <xf numFmtId="0" fontId="5" fillId="3" borderId="17" xfId="0" applyFont="1" applyFill="1" applyBorder="1" applyAlignment="1">
      <alignment horizontal="center" vertical="top" wrapText="1"/>
    </xf>
    <xf numFmtId="0" fontId="5" fillId="3" borderId="16" xfId="0" applyFont="1" applyFill="1" applyBorder="1" applyAlignment="1">
      <alignment horizontal="center" vertical="top" wrapText="1"/>
    </xf>
    <xf numFmtId="0" fontId="5" fillId="3" borderId="18" xfId="0" applyFont="1" applyFill="1" applyBorder="1" applyAlignment="1">
      <alignment horizontal="center" vertical="top" wrapText="1"/>
    </xf>
    <xf numFmtId="0" fontId="4" fillId="3" borderId="45" xfId="0" applyFont="1" applyFill="1" applyBorder="1" applyAlignment="1">
      <alignment horizontal="center" vertical="top" wrapText="1"/>
    </xf>
    <xf numFmtId="0" fontId="3" fillId="3" borderId="46" xfId="0" applyFont="1" applyFill="1" applyBorder="1" applyAlignment="1">
      <alignment horizontal="left" vertical="top" wrapText="1"/>
    </xf>
    <xf numFmtId="3" fontId="6" fillId="3" borderId="46" xfId="0" applyNumberFormat="1" applyFont="1" applyFill="1" applyBorder="1" applyAlignment="1">
      <alignment horizontal="right" vertical="top" wrapText="1"/>
    </xf>
    <xf numFmtId="3" fontId="6" fillId="3" borderId="47" xfId="0" applyNumberFormat="1" applyFont="1" applyFill="1" applyBorder="1" applyAlignment="1">
      <alignment horizontal="right" vertical="top" wrapText="1"/>
    </xf>
    <xf numFmtId="0" fontId="25" fillId="0" borderId="0" xfId="0" applyNumberFormat="1" applyFont="1"/>
    <xf numFmtId="3" fontId="49" fillId="0" borderId="5" xfId="2" applyNumberFormat="1" applyFont="1" applyBorder="1"/>
    <xf numFmtId="3" fontId="49" fillId="0" borderId="6" xfId="2" applyNumberFormat="1" applyFont="1" applyBorder="1"/>
    <xf numFmtId="3" fontId="49" fillId="0" borderId="17" xfId="2" applyNumberFormat="1" applyFont="1" applyBorder="1"/>
    <xf numFmtId="3" fontId="49" fillId="0" borderId="18" xfId="2" applyNumberFormat="1" applyFont="1" applyBorder="1"/>
    <xf numFmtId="3" fontId="49" fillId="0" borderId="11" xfId="2" applyNumberFormat="1" applyFont="1" applyBorder="1"/>
    <xf numFmtId="3" fontId="49" fillId="0" borderId="13" xfId="2" applyNumberFormat="1" applyFont="1" applyBorder="1"/>
    <xf numFmtId="0" fontId="50" fillId="0" borderId="0" xfId="2" applyFont="1" applyBorder="1"/>
    <xf numFmtId="0" fontId="50" fillId="0" borderId="0" xfId="2" applyFont="1"/>
    <xf numFmtId="3" fontId="50" fillId="0" borderId="0" xfId="2" applyNumberFormat="1" applyFont="1" applyBorder="1"/>
    <xf numFmtId="3" fontId="50" fillId="0" borderId="0" xfId="2" applyNumberFormat="1" applyFont="1"/>
    <xf numFmtId="49" fontId="24" fillId="0" borderId="2" xfId="2" applyNumberFormat="1" applyFont="1" applyBorder="1"/>
    <xf numFmtId="49" fontId="24" fillId="0" borderId="19" xfId="2" applyNumberFormat="1" applyFont="1" applyBorder="1"/>
    <xf numFmtId="0" fontId="24" fillId="0" borderId="2" xfId="2" applyFont="1" applyBorder="1" applyAlignment="1">
      <alignment horizontal="center" vertical="center"/>
    </xf>
    <xf numFmtId="0" fontId="24" fillId="0" borderId="4" xfId="2" applyFont="1" applyBorder="1" applyAlignment="1">
      <alignment horizontal="center" vertical="center"/>
    </xf>
    <xf numFmtId="0" fontId="24" fillId="0" borderId="26" xfId="2" applyFont="1" applyBorder="1" applyAlignment="1">
      <alignment horizontal="center" vertical="center"/>
    </xf>
    <xf numFmtId="0" fontId="24" fillId="0" borderId="3" xfId="2" applyFont="1" applyBorder="1" applyAlignment="1">
      <alignment horizontal="center" vertical="center"/>
    </xf>
    <xf numFmtId="49" fontId="24" fillId="0" borderId="5" xfId="2" applyNumberFormat="1" applyFont="1" applyBorder="1"/>
    <xf numFmtId="49" fontId="24" fillId="0" borderId="20" xfId="2" applyNumberFormat="1" applyFont="1" applyBorder="1"/>
    <xf numFmtId="49" fontId="24" fillId="0" borderId="20" xfId="2" applyNumberFormat="1" applyFont="1" applyBorder="1" applyAlignment="1">
      <alignment wrapText="1"/>
    </xf>
    <xf numFmtId="49" fontId="24" fillId="0" borderId="5" xfId="2" quotePrefix="1" applyNumberFormat="1" applyFont="1" applyBorder="1"/>
    <xf numFmtId="49" fontId="24" fillId="0" borderId="17" xfId="2" applyNumberFormat="1" applyFont="1" applyBorder="1"/>
    <xf numFmtId="49" fontId="24" fillId="0" borderId="33" xfId="2" applyNumberFormat="1" applyFont="1" applyBorder="1"/>
    <xf numFmtId="49" fontId="24" fillId="0" borderId="33" xfId="2" applyNumberFormat="1" applyFont="1" applyBorder="1" applyAlignment="1">
      <alignment wrapText="1"/>
    </xf>
    <xf numFmtId="49" fontId="24" fillId="0" borderId="17" xfId="2" quotePrefix="1" applyNumberFormat="1" applyFont="1" applyBorder="1"/>
    <xf numFmtId="49" fontId="24" fillId="0" borderId="11" xfId="2" applyNumberFormat="1" applyFont="1" applyBorder="1"/>
    <xf numFmtId="49" fontId="24" fillId="0" borderId="37" xfId="2" applyNumberFormat="1" applyFont="1" applyBorder="1"/>
    <xf numFmtId="3" fontId="49" fillId="0" borderId="38" xfId="2" applyNumberFormat="1" applyFont="1" applyBorder="1"/>
    <xf numFmtId="3" fontId="49" fillId="0" borderId="37" xfId="2" applyNumberFormat="1" applyFont="1" applyBorder="1"/>
    <xf numFmtId="0" fontId="51" fillId="0" borderId="39" xfId="2" applyFont="1" applyBorder="1" applyAlignment="1">
      <alignment horizontal="right" vertical="center"/>
    </xf>
    <xf numFmtId="0" fontId="24" fillId="0" borderId="19" xfId="2" applyNumberFormat="1" applyFont="1" applyBorder="1"/>
    <xf numFmtId="0" fontId="12" fillId="0" borderId="49" xfId="2" applyFont="1" applyBorder="1"/>
    <xf numFmtId="0" fontId="32" fillId="0" borderId="29" xfId="2" applyFont="1" applyBorder="1"/>
    <xf numFmtId="0" fontId="32" fillId="0" borderId="30" xfId="2" applyFont="1" applyBorder="1"/>
    <xf numFmtId="0" fontId="12" fillId="5" borderId="26" xfId="2" applyFont="1" applyFill="1" applyBorder="1" applyAlignment="1">
      <alignment horizontal="center"/>
    </xf>
    <xf numFmtId="3" fontId="12" fillId="5" borderId="27" xfId="2" applyNumberFormat="1" applyFont="1" applyFill="1" applyBorder="1"/>
    <xf numFmtId="3" fontId="12" fillId="5" borderId="28" xfId="2" applyNumberFormat="1" applyFont="1" applyFill="1" applyBorder="1"/>
    <xf numFmtId="0" fontId="12" fillId="0" borderId="43" xfId="2" applyFont="1" applyBorder="1" applyAlignment="1">
      <alignment horizontal="center"/>
    </xf>
    <xf numFmtId="3" fontId="12" fillId="0" borderId="24" xfId="2" applyNumberFormat="1" applyFont="1" applyBorder="1"/>
    <xf numFmtId="3" fontId="12" fillId="0" borderId="25" xfId="2" applyNumberFormat="1" applyFont="1" applyBorder="1"/>
    <xf numFmtId="0" fontId="25" fillId="0" borderId="49" xfId="2" applyFont="1" applyBorder="1"/>
    <xf numFmtId="0" fontId="10" fillId="0" borderId="29" xfId="0" applyFont="1" applyBorder="1"/>
    <xf numFmtId="0" fontId="25" fillId="0" borderId="29" xfId="0" applyFont="1" applyBorder="1"/>
    <xf numFmtId="0" fontId="10" fillId="0" borderId="29" xfId="0" applyFont="1" applyBorder="1" applyAlignment="1">
      <alignment horizontal="center"/>
    </xf>
    <xf numFmtId="0" fontId="25" fillId="0" borderId="30" xfId="2" applyFont="1" applyBorder="1"/>
    <xf numFmtId="0" fontId="25" fillId="0" borderId="50" xfId="2" applyFont="1" applyBorder="1" applyAlignment="1">
      <alignment horizontal="center"/>
    </xf>
    <xf numFmtId="3" fontId="25" fillId="0" borderId="51" xfId="2" applyNumberFormat="1" applyFont="1" applyBorder="1"/>
    <xf numFmtId="3" fontId="25" fillId="0" borderId="52" xfId="2" applyNumberFormat="1" applyFont="1" applyBorder="1"/>
    <xf numFmtId="3" fontId="25" fillId="0" borderId="25" xfId="2" applyNumberFormat="1" applyFont="1" applyBorder="1"/>
    <xf numFmtId="0" fontId="13" fillId="0" borderId="50" xfId="2" applyBorder="1" applyAlignment="1">
      <alignment horizontal="center" vertical="center"/>
    </xf>
    <xf numFmtId="3" fontId="10" fillId="0" borderId="51" xfId="2" applyNumberFormat="1" applyFont="1" applyBorder="1"/>
    <xf numFmtId="0" fontId="13" fillId="0" borderId="43" xfId="2" applyBorder="1" applyAlignment="1">
      <alignment horizontal="center" vertical="center"/>
    </xf>
    <xf numFmtId="3" fontId="10" fillId="0" borderId="24" xfId="0" applyNumberFormat="1" applyFont="1" applyBorder="1"/>
    <xf numFmtId="3" fontId="25" fillId="0" borderId="24" xfId="0" applyNumberFormat="1" applyFont="1" applyBorder="1"/>
    <xf numFmtId="0" fontId="32" fillId="0" borderId="29" xfId="2" quotePrefix="1" applyFont="1" applyBorder="1"/>
    <xf numFmtId="0" fontId="0" fillId="0" borderId="1" xfId="0" applyBorder="1"/>
    <xf numFmtId="0" fontId="0" fillId="0" borderId="1" xfId="0" applyBorder="1" applyAlignment="1">
      <alignment horizontal="center"/>
    </xf>
    <xf numFmtId="3" fontId="0" fillId="7" borderId="1" xfId="0" applyNumberFormat="1" applyFill="1" applyBorder="1"/>
    <xf numFmtId="0" fontId="25" fillId="0" borderId="1" xfId="0" applyFont="1" applyBorder="1"/>
    <xf numFmtId="0" fontId="14" fillId="0" borderId="1" xfId="0" applyFont="1" applyBorder="1"/>
    <xf numFmtId="3" fontId="21" fillId="8" borderId="1" xfId="0" applyNumberFormat="1" applyFont="1" applyFill="1" applyBorder="1"/>
    <xf numFmtId="0" fontId="0" fillId="0" borderId="1" xfId="0" applyFill="1" applyBorder="1"/>
    <xf numFmtId="3" fontId="25" fillId="8" borderId="1" xfId="0" applyNumberFormat="1" applyFont="1" applyFill="1" applyBorder="1"/>
    <xf numFmtId="3" fontId="35" fillId="2" borderId="1" xfId="0" applyNumberFormat="1" applyFont="1" applyFill="1" applyBorder="1"/>
    <xf numFmtId="3" fontId="0" fillId="8" borderId="1" xfId="0" applyNumberFormat="1" applyFill="1" applyBorder="1"/>
    <xf numFmtId="3" fontId="18" fillId="8" borderId="1" xfId="0" applyNumberFormat="1" applyFont="1" applyFill="1" applyBorder="1"/>
    <xf numFmtId="3" fontId="41" fillId="0" borderId="1" xfId="0" applyNumberFormat="1" applyFont="1" applyBorder="1" applyAlignment="1">
      <alignment horizontal="right" vertical="top" wrapText="1"/>
    </xf>
    <xf numFmtId="0" fontId="14" fillId="0" borderId="0" xfId="2" applyFont="1" applyAlignment="1">
      <alignment horizontal="left" vertical="top"/>
    </xf>
    <xf numFmtId="0" fontId="16" fillId="0" borderId="0" xfId="2" applyFont="1" applyBorder="1" applyAlignment="1">
      <alignment horizontal="center" vertical="center"/>
    </xf>
    <xf numFmtId="0" fontId="13" fillId="0" borderId="2" xfId="2" applyBorder="1" applyAlignment="1">
      <alignment horizontal="center" vertical="center"/>
    </xf>
    <xf numFmtId="0" fontId="13" fillId="0" borderId="3" xfId="2" applyBorder="1" applyAlignment="1">
      <alignment horizontal="center" vertical="center"/>
    </xf>
    <xf numFmtId="0" fontId="13" fillId="0" borderId="4" xfId="2" applyBorder="1" applyAlignment="1">
      <alignment horizontal="center" vertical="center"/>
    </xf>
    <xf numFmtId="3" fontId="13" fillId="0" borderId="17" xfId="2" applyNumberFormat="1" applyBorder="1" applyAlignment="1">
      <alignment horizontal="right" vertical="center"/>
    </xf>
    <xf numFmtId="3" fontId="13" fillId="0" borderId="31" xfId="2" applyNumberFormat="1" applyBorder="1" applyAlignment="1">
      <alignment horizontal="right" vertical="center"/>
    </xf>
    <xf numFmtId="3" fontId="13" fillId="0" borderId="14" xfId="2" applyNumberFormat="1" applyBorder="1" applyAlignment="1">
      <alignment horizontal="right" vertical="center"/>
    </xf>
    <xf numFmtId="3" fontId="13" fillId="0" borderId="16" xfId="2" applyNumberFormat="1" applyBorder="1" applyAlignment="1">
      <alignment horizontal="right" vertical="center"/>
    </xf>
    <xf numFmtId="3" fontId="13" fillId="0" borderId="23" xfId="2" applyNumberFormat="1" applyBorder="1" applyAlignment="1">
      <alignment horizontal="right" vertical="center"/>
    </xf>
    <xf numFmtId="3" fontId="13" fillId="0" borderId="10" xfId="2" applyNumberFormat="1" applyBorder="1" applyAlignment="1">
      <alignment horizontal="right" vertical="center"/>
    </xf>
    <xf numFmtId="0" fontId="14" fillId="0" borderId="0" xfId="2" applyFont="1" applyAlignment="1">
      <alignment horizontal="left"/>
    </xf>
    <xf numFmtId="0" fontId="10" fillId="2" borderId="2" xfId="0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1" fillId="2" borderId="3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top" wrapText="1"/>
    </xf>
    <xf numFmtId="0" fontId="12" fillId="2" borderId="5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/>
    </xf>
    <xf numFmtId="0" fontId="12" fillId="2" borderId="6" xfId="0" applyFont="1" applyFill="1" applyBorder="1" applyAlignment="1">
      <alignment horizontal="center"/>
    </xf>
    <xf numFmtId="0" fontId="12" fillId="2" borderId="2" xfId="0" applyFont="1" applyFill="1" applyBorder="1" applyAlignment="1">
      <alignment horizontal="center"/>
    </xf>
    <xf numFmtId="0" fontId="12" fillId="2" borderId="3" xfId="0" applyFont="1" applyFill="1" applyBorder="1" applyAlignment="1">
      <alignment horizontal="center"/>
    </xf>
    <xf numFmtId="0" fontId="12" fillId="2" borderId="4" xfId="0" applyFont="1" applyFill="1" applyBorder="1" applyAlignment="1">
      <alignment horizontal="center"/>
    </xf>
    <xf numFmtId="0" fontId="12" fillId="2" borderId="8" xfId="0" applyFont="1" applyFill="1" applyBorder="1" applyAlignment="1">
      <alignment horizontal="left"/>
    </xf>
    <xf numFmtId="0" fontId="11" fillId="2" borderId="3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wrapText="1"/>
    </xf>
    <xf numFmtId="0" fontId="12" fillId="2" borderId="1" xfId="0" applyFont="1" applyFill="1" applyBorder="1" applyAlignment="1">
      <alignment horizontal="left"/>
    </xf>
    <xf numFmtId="0" fontId="10" fillId="2" borderId="1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 vertical="top" wrapText="1"/>
    </xf>
    <xf numFmtId="0" fontId="5" fillId="2" borderId="8" xfId="0" applyFont="1" applyFill="1" applyBorder="1" applyAlignment="1">
      <alignment horizontal="center" vertical="top" wrapText="1"/>
    </xf>
    <xf numFmtId="0" fontId="12" fillId="2" borderId="16" xfId="0" applyFont="1" applyFill="1" applyBorder="1" applyAlignment="1">
      <alignment horizontal="left"/>
    </xf>
    <xf numFmtId="0" fontId="12" fillId="0" borderId="0" xfId="2" applyFont="1" applyAlignment="1">
      <alignment horizontal="center"/>
    </xf>
    <xf numFmtId="0" fontId="28" fillId="0" borderId="0" xfId="2" applyFont="1" applyAlignment="1">
      <alignment horizontal="center"/>
    </xf>
    <xf numFmtId="0" fontId="29" fillId="0" borderId="0" xfId="2" applyFont="1" applyAlignment="1">
      <alignment horizontal="center"/>
    </xf>
    <xf numFmtId="0" fontId="12" fillId="0" borderId="11" xfId="2" applyFont="1" applyBorder="1" applyAlignment="1">
      <alignment horizontal="center"/>
    </xf>
    <xf numFmtId="0" fontId="12" fillId="0" borderId="12" xfId="2" applyFont="1" applyBorder="1" applyAlignment="1">
      <alignment horizontal="center"/>
    </xf>
    <xf numFmtId="0" fontId="12" fillId="0" borderId="37" xfId="2" applyFont="1" applyBorder="1" applyAlignment="1">
      <alignment horizontal="center"/>
    </xf>
    <xf numFmtId="0" fontId="12" fillId="0" borderId="13" xfId="2" applyFont="1" applyBorder="1" applyAlignment="1">
      <alignment horizontal="center"/>
    </xf>
    <xf numFmtId="0" fontId="12" fillId="2" borderId="20" xfId="0" applyFont="1" applyFill="1" applyBorder="1" applyAlignment="1">
      <alignment horizontal="left" vertical="center"/>
    </xf>
    <xf numFmtId="0" fontId="12" fillId="2" borderId="27" xfId="0" applyFont="1" applyFill="1" applyBorder="1" applyAlignment="1">
      <alignment horizontal="left" vertical="center"/>
    </xf>
    <xf numFmtId="0" fontId="33" fillId="0" borderId="0" xfId="3" applyFont="1" applyAlignment="1">
      <alignment horizontal="center"/>
    </xf>
    <xf numFmtId="0" fontId="25" fillId="2" borderId="1" xfId="0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0" fontId="50" fillId="0" borderId="0" xfId="2" applyFont="1" applyBorder="1" applyAlignment="1">
      <alignment horizontal="center"/>
    </xf>
    <xf numFmtId="0" fontId="24" fillId="0" borderId="36" xfId="2" applyFont="1" applyBorder="1" applyAlignment="1">
      <alignment horizontal="center"/>
    </xf>
    <xf numFmtId="0" fontId="24" fillId="0" borderId="34" xfId="2" applyFont="1" applyBorder="1" applyAlignment="1">
      <alignment horizontal="center"/>
    </xf>
    <xf numFmtId="0" fontId="14" fillId="0" borderId="0" xfId="2" applyFont="1" applyAlignment="1">
      <alignment horizontal="center"/>
    </xf>
    <xf numFmtId="0" fontId="21" fillId="0" borderId="0" xfId="2" applyFont="1" applyAlignment="1">
      <alignment horizontal="center"/>
    </xf>
    <xf numFmtId="0" fontId="13" fillId="0" borderId="0" xfId="2" applyBorder="1" applyAlignment="1">
      <alignment horizontal="center" vertical="center"/>
    </xf>
    <xf numFmtId="0" fontId="24" fillId="0" borderId="48" xfId="2" applyFont="1" applyBorder="1" applyAlignment="1">
      <alignment horizontal="center"/>
    </xf>
    <xf numFmtId="0" fontId="24" fillId="0" borderId="44" xfId="2" applyFont="1" applyBorder="1" applyAlignment="1">
      <alignment horizontal="center"/>
    </xf>
    <xf numFmtId="0" fontId="24" fillId="0" borderId="35" xfId="2" applyFont="1" applyBorder="1" applyAlignment="1">
      <alignment horizontal="center"/>
    </xf>
    <xf numFmtId="0" fontId="37" fillId="0" borderId="0" xfId="2" applyFont="1" applyAlignment="1">
      <alignment horizontal="center"/>
    </xf>
    <xf numFmtId="0" fontId="12" fillId="2" borderId="1" xfId="0" applyFont="1" applyFill="1" applyBorder="1" applyAlignment="1">
      <alignment horizontal="left" vertical="center"/>
    </xf>
  </cellXfs>
  <cellStyles count="6">
    <cellStyle name="Normál" xfId="0" builtinId="0"/>
    <cellStyle name="Normál 2" xfId="1" xr:uid="{00000000-0005-0000-0000-000001000000}"/>
    <cellStyle name="Normál 2 2" xfId="3" xr:uid="{D8DA7D63-C9BB-43FE-922C-D078B56C5A02}"/>
    <cellStyle name="Normál 3" xfId="2" xr:uid="{95F844F2-9FFC-441F-AC19-7A2ECC73FC75}"/>
    <cellStyle name="Normál 3 2" xfId="4" xr:uid="{421E063B-BBA2-4ECE-A634-B70A5D90789E}"/>
    <cellStyle name="Normál 5" xfId="5" xr:uid="{B8E8A916-BB02-4ABB-85ED-EB9DE3E7883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C0C0C0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867797-1B72-46B1-84CE-F385E3CCAB72}">
  <sheetPr codeName="Munka1">
    <tabColor rgb="FF0070C0"/>
  </sheetPr>
  <dimension ref="A4:J42"/>
  <sheetViews>
    <sheetView tabSelected="1" workbookViewId="0">
      <selection activeCell="A2" sqref="A2"/>
    </sheetView>
  </sheetViews>
  <sheetFormatPr defaultRowHeight="12.75" x14ac:dyDescent="0.2"/>
  <cols>
    <col min="1" max="1" width="5.7109375" style="47" customWidth="1"/>
    <col min="2" max="2" width="42.7109375" style="47" customWidth="1"/>
    <col min="3" max="5" width="12.7109375" style="47" customWidth="1"/>
    <col min="6" max="6" width="6.7109375" style="47" customWidth="1"/>
    <col min="7" max="7" width="43.7109375" style="47" customWidth="1"/>
    <col min="8" max="10" width="12.7109375" style="47" customWidth="1"/>
    <col min="11" max="254" width="9.140625" style="47"/>
    <col min="255" max="255" width="5.7109375" style="47" customWidth="1"/>
    <col min="256" max="256" width="42.7109375" style="47" customWidth="1"/>
    <col min="257" max="260" width="12.7109375" style="47" customWidth="1"/>
    <col min="261" max="261" width="6.7109375" style="47" customWidth="1"/>
    <col min="262" max="262" width="42.7109375" style="47" customWidth="1"/>
    <col min="263" max="266" width="12.7109375" style="47" customWidth="1"/>
    <col min="267" max="510" width="9.140625" style="47"/>
    <col min="511" max="511" width="5.7109375" style="47" customWidth="1"/>
    <col min="512" max="512" width="42.7109375" style="47" customWidth="1"/>
    <col min="513" max="516" width="12.7109375" style="47" customWidth="1"/>
    <col min="517" max="517" width="6.7109375" style="47" customWidth="1"/>
    <col min="518" max="518" width="42.7109375" style="47" customWidth="1"/>
    <col min="519" max="522" width="12.7109375" style="47" customWidth="1"/>
    <col min="523" max="766" width="9.140625" style="47"/>
    <col min="767" max="767" width="5.7109375" style="47" customWidth="1"/>
    <col min="768" max="768" width="42.7109375" style="47" customWidth="1"/>
    <col min="769" max="772" width="12.7109375" style="47" customWidth="1"/>
    <col min="773" max="773" width="6.7109375" style="47" customWidth="1"/>
    <col min="774" max="774" width="42.7109375" style="47" customWidth="1"/>
    <col min="775" max="778" width="12.7109375" style="47" customWidth="1"/>
    <col min="779" max="1022" width="9.140625" style="47"/>
    <col min="1023" max="1023" width="5.7109375" style="47" customWidth="1"/>
    <col min="1024" max="1024" width="42.7109375" style="47" customWidth="1"/>
    <col min="1025" max="1028" width="12.7109375" style="47" customWidth="1"/>
    <col min="1029" max="1029" width="6.7109375" style="47" customWidth="1"/>
    <col min="1030" max="1030" width="42.7109375" style="47" customWidth="1"/>
    <col min="1031" max="1034" width="12.7109375" style="47" customWidth="1"/>
    <col min="1035" max="1278" width="9.140625" style="47"/>
    <col min="1279" max="1279" width="5.7109375" style="47" customWidth="1"/>
    <col min="1280" max="1280" width="42.7109375" style="47" customWidth="1"/>
    <col min="1281" max="1284" width="12.7109375" style="47" customWidth="1"/>
    <col min="1285" max="1285" width="6.7109375" style="47" customWidth="1"/>
    <col min="1286" max="1286" width="42.7109375" style="47" customWidth="1"/>
    <col min="1287" max="1290" width="12.7109375" style="47" customWidth="1"/>
    <col min="1291" max="1534" width="9.140625" style="47"/>
    <col min="1535" max="1535" width="5.7109375" style="47" customWidth="1"/>
    <col min="1536" max="1536" width="42.7109375" style="47" customWidth="1"/>
    <col min="1537" max="1540" width="12.7109375" style="47" customWidth="1"/>
    <col min="1541" max="1541" width="6.7109375" style="47" customWidth="1"/>
    <col min="1542" max="1542" width="42.7109375" style="47" customWidth="1"/>
    <col min="1543" max="1546" width="12.7109375" style="47" customWidth="1"/>
    <col min="1547" max="1790" width="9.140625" style="47"/>
    <col min="1791" max="1791" width="5.7109375" style="47" customWidth="1"/>
    <col min="1792" max="1792" width="42.7109375" style="47" customWidth="1"/>
    <col min="1793" max="1796" width="12.7109375" style="47" customWidth="1"/>
    <col min="1797" max="1797" width="6.7109375" style="47" customWidth="1"/>
    <col min="1798" max="1798" width="42.7109375" style="47" customWidth="1"/>
    <col min="1799" max="1802" width="12.7109375" style="47" customWidth="1"/>
    <col min="1803" max="2046" width="9.140625" style="47"/>
    <col min="2047" max="2047" width="5.7109375" style="47" customWidth="1"/>
    <col min="2048" max="2048" width="42.7109375" style="47" customWidth="1"/>
    <col min="2049" max="2052" width="12.7109375" style="47" customWidth="1"/>
    <col min="2053" max="2053" width="6.7109375" style="47" customWidth="1"/>
    <col min="2054" max="2054" width="42.7109375" style="47" customWidth="1"/>
    <col min="2055" max="2058" width="12.7109375" style="47" customWidth="1"/>
    <col min="2059" max="2302" width="9.140625" style="47"/>
    <col min="2303" max="2303" width="5.7109375" style="47" customWidth="1"/>
    <col min="2304" max="2304" width="42.7109375" style="47" customWidth="1"/>
    <col min="2305" max="2308" width="12.7109375" style="47" customWidth="1"/>
    <col min="2309" max="2309" width="6.7109375" style="47" customWidth="1"/>
    <col min="2310" max="2310" width="42.7109375" style="47" customWidth="1"/>
    <col min="2311" max="2314" width="12.7109375" style="47" customWidth="1"/>
    <col min="2315" max="2558" width="9.140625" style="47"/>
    <col min="2559" max="2559" width="5.7109375" style="47" customWidth="1"/>
    <col min="2560" max="2560" width="42.7109375" style="47" customWidth="1"/>
    <col min="2561" max="2564" width="12.7109375" style="47" customWidth="1"/>
    <col min="2565" max="2565" width="6.7109375" style="47" customWidth="1"/>
    <col min="2566" max="2566" width="42.7109375" style="47" customWidth="1"/>
    <col min="2567" max="2570" width="12.7109375" style="47" customWidth="1"/>
    <col min="2571" max="2814" width="9.140625" style="47"/>
    <col min="2815" max="2815" width="5.7109375" style="47" customWidth="1"/>
    <col min="2816" max="2816" width="42.7109375" style="47" customWidth="1"/>
    <col min="2817" max="2820" width="12.7109375" style="47" customWidth="1"/>
    <col min="2821" max="2821" width="6.7109375" style="47" customWidth="1"/>
    <col min="2822" max="2822" width="42.7109375" style="47" customWidth="1"/>
    <col min="2823" max="2826" width="12.7109375" style="47" customWidth="1"/>
    <col min="2827" max="3070" width="9.140625" style="47"/>
    <col min="3071" max="3071" width="5.7109375" style="47" customWidth="1"/>
    <col min="3072" max="3072" width="42.7109375" style="47" customWidth="1"/>
    <col min="3073" max="3076" width="12.7109375" style="47" customWidth="1"/>
    <col min="3077" max="3077" width="6.7109375" style="47" customWidth="1"/>
    <col min="3078" max="3078" width="42.7109375" style="47" customWidth="1"/>
    <col min="3079" max="3082" width="12.7109375" style="47" customWidth="1"/>
    <col min="3083" max="3326" width="9.140625" style="47"/>
    <col min="3327" max="3327" width="5.7109375" style="47" customWidth="1"/>
    <col min="3328" max="3328" width="42.7109375" style="47" customWidth="1"/>
    <col min="3329" max="3332" width="12.7109375" style="47" customWidth="1"/>
    <col min="3333" max="3333" width="6.7109375" style="47" customWidth="1"/>
    <col min="3334" max="3334" width="42.7109375" style="47" customWidth="1"/>
    <col min="3335" max="3338" width="12.7109375" style="47" customWidth="1"/>
    <col min="3339" max="3582" width="9.140625" style="47"/>
    <col min="3583" max="3583" width="5.7109375" style="47" customWidth="1"/>
    <col min="3584" max="3584" width="42.7109375" style="47" customWidth="1"/>
    <col min="3585" max="3588" width="12.7109375" style="47" customWidth="1"/>
    <col min="3589" max="3589" width="6.7109375" style="47" customWidth="1"/>
    <col min="3590" max="3590" width="42.7109375" style="47" customWidth="1"/>
    <col min="3591" max="3594" width="12.7109375" style="47" customWidth="1"/>
    <col min="3595" max="3838" width="9.140625" style="47"/>
    <col min="3839" max="3839" width="5.7109375" style="47" customWidth="1"/>
    <col min="3840" max="3840" width="42.7109375" style="47" customWidth="1"/>
    <col min="3841" max="3844" width="12.7109375" style="47" customWidth="1"/>
    <col min="3845" max="3845" width="6.7109375" style="47" customWidth="1"/>
    <col min="3846" max="3846" width="42.7109375" style="47" customWidth="1"/>
    <col min="3847" max="3850" width="12.7109375" style="47" customWidth="1"/>
    <col min="3851" max="4094" width="9.140625" style="47"/>
    <col min="4095" max="4095" width="5.7109375" style="47" customWidth="1"/>
    <col min="4096" max="4096" width="42.7109375" style="47" customWidth="1"/>
    <col min="4097" max="4100" width="12.7109375" style="47" customWidth="1"/>
    <col min="4101" max="4101" width="6.7109375" style="47" customWidth="1"/>
    <col min="4102" max="4102" width="42.7109375" style="47" customWidth="1"/>
    <col min="4103" max="4106" width="12.7109375" style="47" customWidth="1"/>
    <col min="4107" max="4350" width="9.140625" style="47"/>
    <col min="4351" max="4351" width="5.7109375" style="47" customWidth="1"/>
    <col min="4352" max="4352" width="42.7109375" style="47" customWidth="1"/>
    <col min="4353" max="4356" width="12.7109375" style="47" customWidth="1"/>
    <col min="4357" max="4357" width="6.7109375" style="47" customWidth="1"/>
    <col min="4358" max="4358" width="42.7109375" style="47" customWidth="1"/>
    <col min="4359" max="4362" width="12.7109375" style="47" customWidth="1"/>
    <col min="4363" max="4606" width="9.140625" style="47"/>
    <col min="4607" max="4607" width="5.7109375" style="47" customWidth="1"/>
    <col min="4608" max="4608" width="42.7109375" style="47" customWidth="1"/>
    <col min="4609" max="4612" width="12.7109375" style="47" customWidth="1"/>
    <col min="4613" max="4613" width="6.7109375" style="47" customWidth="1"/>
    <col min="4614" max="4614" width="42.7109375" style="47" customWidth="1"/>
    <col min="4615" max="4618" width="12.7109375" style="47" customWidth="1"/>
    <col min="4619" max="4862" width="9.140625" style="47"/>
    <col min="4863" max="4863" width="5.7109375" style="47" customWidth="1"/>
    <col min="4864" max="4864" width="42.7109375" style="47" customWidth="1"/>
    <col min="4865" max="4868" width="12.7109375" style="47" customWidth="1"/>
    <col min="4869" max="4869" width="6.7109375" style="47" customWidth="1"/>
    <col min="4870" max="4870" width="42.7109375" style="47" customWidth="1"/>
    <col min="4871" max="4874" width="12.7109375" style="47" customWidth="1"/>
    <col min="4875" max="5118" width="9.140625" style="47"/>
    <col min="5119" max="5119" width="5.7109375" style="47" customWidth="1"/>
    <col min="5120" max="5120" width="42.7109375" style="47" customWidth="1"/>
    <col min="5121" max="5124" width="12.7109375" style="47" customWidth="1"/>
    <col min="5125" max="5125" width="6.7109375" style="47" customWidth="1"/>
    <col min="5126" max="5126" width="42.7109375" style="47" customWidth="1"/>
    <col min="5127" max="5130" width="12.7109375" style="47" customWidth="1"/>
    <col min="5131" max="5374" width="9.140625" style="47"/>
    <col min="5375" max="5375" width="5.7109375" style="47" customWidth="1"/>
    <col min="5376" max="5376" width="42.7109375" style="47" customWidth="1"/>
    <col min="5377" max="5380" width="12.7109375" style="47" customWidth="1"/>
    <col min="5381" max="5381" width="6.7109375" style="47" customWidth="1"/>
    <col min="5382" max="5382" width="42.7109375" style="47" customWidth="1"/>
    <col min="5383" max="5386" width="12.7109375" style="47" customWidth="1"/>
    <col min="5387" max="5630" width="9.140625" style="47"/>
    <col min="5631" max="5631" width="5.7109375" style="47" customWidth="1"/>
    <col min="5632" max="5632" width="42.7109375" style="47" customWidth="1"/>
    <col min="5633" max="5636" width="12.7109375" style="47" customWidth="1"/>
    <col min="5637" max="5637" width="6.7109375" style="47" customWidth="1"/>
    <col min="5638" max="5638" width="42.7109375" style="47" customWidth="1"/>
    <col min="5639" max="5642" width="12.7109375" style="47" customWidth="1"/>
    <col min="5643" max="5886" width="9.140625" style="47"/>
    <col min="5887" max="5887" width="5.7109375" style="47" customWidth="1"/>
    <col min="5888" max="5888" width="42.7109375" style="47" customWidth="1"/>
    <col min="5889" max="5892" width="12.7109375" style="47" customWidth="1"/>
    <col min="5893" max="5893" width="6.7109375" style="47" customWidth="1"/>
    <col min="5894" max="5894" width="42.7109375" style="47" customWidth="1"/>
    <col min="5895" max="5898" width="12.7109375" style="47" customWidth="1"/>
    <col min="5899" max="6142" width="9.140625" style="47"/>
    <col min="6143" max="6143" width="5.7109375" style="47" customWidth="1"/>
    <col min="6144" max="6144" width="42.7109375" style="47" customWidth="1"/>
    <col min="6145" max="6148" width="12.7109375" style="47" customWidth="1"/>
    <col min="6149" max="6149" width="6.7109375" style="47" customWidth="1"/>
    <col min="6150" max="6150" width="42.7109375" style="47" customWidth="1"/>
    <col min="6151" max="6154" width="12.7109375" style="47" customWidth="1"/>
    <col min="6155" max="6398" width="9.140625" style="47"/>
    <col min="6399" max="6399" width="5.7109375" style="47" customWidth="1"/>
    <col min="6400" max="6400" width="42.7109375" style="47" customWidth="1"/>
    <col min="6401" max="6404" width="12.7109375" style="47" customWidth="1"/>
    <col min="6405" max="6405" width="6.7109375" style="47" customWidth="1"/>
    <col min="6406" max="6406" width="42.7109375" style="47" customWidth="1"/>
    <col min="6407" max="6410" width="12.7109375" style="47" customWidth="1"/>
    <col min="6411" max="6654" width="9.140625" style="47"/>
    <col min="6655" max="6655" width="5.7109375" style="47" customWidth="1"/>
    <col min="6656" max="6656" width="42.7109375" style="47" customWidth="1"/>
    <col min="6657" max="6660" width="12.7109375" style="47" customWidth="1"/>
    <col min="6661" max="6661" width="6.7109375" style="47" customWidth="1"/>
    <col min="6662" max="6662" width="42.7109375" style="47" customWidth="1"/>
    <col min="6663" max="6666" width="12.7109375" style="47" customWidth="1"/>
    <col min="6667" max="6910" width="9.140625" style="47"/>
    <col min="6911" max="6911" width="5.7109375" style="47" customWidth="1"/>
    <col min="6912" max="6912" width="42.7109375" style="47" customWidth="1"/>
    <col min="6913" max="6916" width="12.7109375" style="47" customWidth="1"/>
    <col min="6917" max="6917" width="6.7109375" style="47" customWidth="1"/>
    <col min="6918" max="6918" width="42.7109375" style="47" customWidth="1"/>
    <col min="6919" max="6922" width="12.7109375" style="47" customWidth="1"/>
    <col min="6923" max="7166" width="9.140625" style="47"/>
    <col min="7167" max="7167" width="5.7109375" style="47" customWidth="1"/>
    <col min="7168" max="7168" width="42.7109375" style="47" customWidth="1"/>
    <col min="7169" max="7172" width="12.7109375" style="47" customWidth="1"/>
    <col min="7173" max="7173" width="6.7109375" style="47" customWidth="1"/>
    <col min="7174" max="7174" width="42.7109375" style="47" customWidth="1"/>
    <col min="7175" max="7178" width="12.7109375" style="47" customWidth="1"/>
    <col min="7179" max="7422" width="9.140625" style="47"/>
    <col min="7423" max="7423" width="5.7109375" style="47" customWidth="1"/>
    <col min="7424" max="7424" width="42.7109375" style="47" customWidth="1"/>
    <col min="7425" max="7428" width="12.7109375" style="47" customWidth="1"/>
    <col min="7429" max="7429" width="6.7109375" style="47" customWidth="1"/>
    <col min="7430" max="7430" width="42.7109375" style="47" customWidth="1"/>
    <col min="7431" max="7434" width="12.7109375" style="47" customWidth="1"/>
    <col min="7435" max="7678" width="9.140625" style="47"/>
    <col min="7679" max="7679" width="5.7109375" style="47" customWidth="1"/>
    <col min="7680" max="7680" width="42.7109375" style="47" customWidth="1"/>
    <col min="7681" max="7684" width="12.7109375" style="47" customWidth="1"/>
    <col min="7685" max="7685" width="6.7109375" style="47" customWidth="1"/>
    <col min="7686" max="7686" width="42.7109375" style="47" customWidth="1"/>
    <col min="7687" max="7690" width="12.7109375" style="47" customWidth="1"/>
    <col min="7691" max="7934" width="9.140625" style="47"/>
    <col min="7935" max="7935" width="5.7109375" style="47" customWidth="1"/>
    <col min="7936" max="7936" width="42.7109375" style="47" customWidth="1"/>
    <col min="7937" max="7940" width="12.7109375" style="47" customWidth="1"/>
    <col min="7941" max="7941" width="6.7109375" style="47" customWidth="1"/>
    <col min="7942" max="7942" width="42.7109375" style="47" customWidth="1"/>
    <col min="7943" max="7946" width="12.7109375" style="47" customWidth="1"/>
    <col min="7947" max="8190" width="9.140625" style="47"/>
    <col min="8191" max="8191" width="5.7109375" style="47" customWidth="1"/>
    <col min="8192" max="8192" width="42.7109375" style="47" customWidth="1"/>
    <col min="8193" max="8196" width="12.7109375" style="47" customWidth="1"/>
    <col min="8197" max="8197" width="6.7109375" style="47" customWidth="1"/>
    <col min="8198" max="8198" width="42.7109375" style="47" customWidth="1"/>
    <col min="8199" max="8202" width="12.7109375" style="47" customWidth="1"/>
    <col min="8203" max="8446" width="9.140625" style="47"/>
    <col min="8447" max="8447" width="5.7109375" style="47" customWidth="1"/>
    <col min="8448" max="8448" width="42.7109375" style="47" customWidth="1"/>
    <col min="8449" max="8452" width="12.7109375" style="47" customWidth="1"/>
    <col min="8453" max="8453" width="6.7109375" style="47" customWidth="1"/>
    <col min="8454" max="8454" width="42.7109375" style="47" customWidth="1"/>
    <col min="8455" max="8458" width="12.7109375" style="47" customWidth="1"/>
    <col min="8459" max="8702" width="9.140625" style="47"/>
    <col min="8703" max="8703" width="5.7109375" style="47" customWidth="1"/>
    <col min="8704" max="8704" width="42.7109375" style="47" customWidth="1"/>
    <col min="8705" max="8708" width="12.7109375" style="47" customWidth="1"/>
    <col min="8709" max="8709" width="6.7109375" style="47" customWidth="1"/>
    <col min="8710" max="8710" width="42.7109375" style="47" customWidth="1"/>
    <col min="8711" max="8714" width="12.7109375" style="47" customWidth="1"/>
    <col min="8715" max="8958" width="9.140625" style="47"/>
    <col min="8959" max="8959" width="5.7109375" style="47" customWidth="1"/>
    <col min="8960" max="8960" width="42.7109375" style="47" customWidth="1"/>
    <col min="8961" max="8964" width="12.7109375" style="47" customWidth="1"/>
    <col min="8965" max="8965" width="6.7109375" style="47" customWidth="1"/>
    <col min="8966" max="8966" width="42.7109375" style="47" customWidth="1"/>
    <col min="8967" max="8970" width="12.7109375" style="47" customWidth="1"/>
    <col min="8971" max="9214" width="9.140625" style="47"/>
    <col min="9215" max="9215" width="5.7109375" style="47" customWidth="1"/>
    <col min="9216" max="9216" width="42.7109375" style="47" customWidth="1"/>
    <col min="9217" max="9220" width="12.7109375" style="47" customWidth="1"/>
    <col min="9221" max="9221" width="6.7109375" style="47" customWidth="1"/>
    <col min="9222" max="9222" width="42.7109375" style="47" customWidth="1"/>
    <col min="9223" max="9226" width="12.7109375" style="47" customWidth="1"/>
    <col min="9227" max="9470" width="9.140625" style="47"/>
    <col min="9471" max="9471" width="5.7109375" style="47" customWidth="1"/>
    <col min="9472" max="9472" width="42.7109375" style="47" customWidth="1"/>
    <col min="9473" max="9476" width="12.7109375" style="47" customWidth="1"/>
    <col min="9477" max="9477" width="6.7109375" style="47" customWidth="1"/>
    <col min="9478" max="9478" width="42.7109375" style="47" customWidth="1"/>
    <col min="9479" max="9482" width="12.7109375" style="47" customWidth="1"/>
    <col min="9483" max="9726" width="9.140625" style="47"/>
    <col min="9727" max="9727" width="5.7109375" style="47" customWidth="1"/>
    <col min="9728" max="9728" width="42.7109375" style="47" customWidth="1"/>
    <col min="9729" max="9732" width="12.7109375" style="47" customWidth="1"/>
    <col min="9733" max="9733" width="6.7109375" style="47" customWidth="1"/>
    <col min="9734" max="9734" width="42.7109375" style="47" customWidth="1"/>
    <col min="9735" max="9738" width="12.7109375" style="47" customWidth="1"/>
    <col min="9739" max="9982" width="9.140625" style="47"/>
    <col min="9983" max="9983" width="5.7109375" style="47" customWidth="1"/>
    <col min="9984" max="9984" width="42.7109375" style="47" customWidth="1"/>
    <col min="9985" max="9988" width="12.7109375" style="47" customWidth="1"/>
    <col min="9989" max="9989" width="6.7109375" style="47" customWidth="1"/>
    <col min="9990" max="9990" width="42.7109375" style="47" customWidth="1"/>
    <col min="9991" max="9994" width="12.7109375" style="47" customWidth="1"/>
    <col min="9995" max="10238" width="9.140625" style="47"/>
    <col min="10239" max="10239" width="5.7109375" style="47" customWidth="1"/>
    <col min="10240" max="10240" width="42.7109375" style="47" customWidth="1"/>
    <col min="10241" max="10244" width="12.7109375" style="47" customWidth="1"/>
    <col min="10245" max="10245" width="6.7109375" style="47" customWidth="1"/>
    <col min="10246" max="10246" width="42.7109375" style="47" customWidth="1"/>
    <col min="10247" max="10250" width="12.7109375" style="47" customWidth="1"/>
    <col min="10251" max="10494" width="9.140625" style="47"/>
    <col min="10495" max="10495" width="5.7109375" style="47" customWidth="1"/>
    <col min="10496" max="10496" width="42.7109375" style="47" customWidth="1"/>
    <col min="10497" max="10500" width="12.7109375" style="47" customWidth="1"/>
    <col min="10501" max="10501" width="6.7109375" style="47" customWidth="1"/>
    <col min="10502" max="10502" width="42.7109375" style="47" customWidth="1"/>
    <col min="10503" max="10506" width="12.7109375" style="47" customWidth="1"/>
    <col min="10507" max="10750" width="9.140625" style="47"/>
    <col min="10751" max="10751" width="5.7109375" style="47" customWidth="1"/>
    <col min="10752" max="10752" width="42.7109375" style="47" customWidth="1"/>
    <col min="10753" max="10756" width="12.7109375" style="47" customWidth="1"/>
    <col min="10757" max="10757" width="6.7109375" style="47" customWidth="1"/>
    <col min="10758" max="10758" width="42.7109375" style="47" customWidth="1"/>
    <col min="10759" max="10762" width="12.7109375" style="47" customWidth="1"/>
    <col min="10763" max="11006" width="9.140625" style="47"/>
    <col min="11007" max="11007" width="5.7109375" style="47" customWidth="1"/>
    <col min="11008" max="11008" width="42.7109375" style="47" customWidth="1"/>
    <col min="11009" max="11012" width="12.7109375" style="47" customWidth="1"/>
    <col min="11013" max="11013" width="6.7109375" style="47" customWidth="1"/>
    <col min="11014" max="11014" width="42.7109375" style="47" customWidth="1"/>
    <col min="11015" max="11018" width="12.7109375" style="47" customWidth="1"/>
    <col min="11019" max="11262" width="9.140625" style="47"/>
    <col min="11263" max="11263" width="5.7109375" style="47" customWidth="1"/>
    <col min="11264" max="11264" width="42.7109375" style="47" customWidth="1"/>
    <col min="11265" max="11268" width="12.7109375" style="47" customWidth="1"/>
    <col min="11269" max="11269" width="6.7109375" style="47" customWidth="1"/>
    <col min="11270" max="11270" width="42.7109375" style="47" customWidth="1"/>
    <col min="11271" max="11274" width="12.7109375" style="47" customWidth="1"/>
    <col min="11275" max="11518" width="9.140625" style="47"/>
    <col min="11519" max="11519" width="5.7109375" style="47" customWidth="1"/>
    <col min="11520" max="11520" width="42.7109375" style="47" customWidth="1"/>
    <col min="11521" max="11524" width="12.7109375" style="47" customWidth="1"/>
    <col min="11525" max="11525" width="6.7109375" style="47" customWidth="1"/>
    <col min="11526" max="11526" width="42.7109375" style="47" customWidth="1"/>
    <col min="11527" max="11530" width="12.7109375" style="47" customWidth="1"/>
    <col min="11531" max="11774" width="9.140625" style="47"/>
    <col min="11775" max="11775" width="5.7109375" style="47" customWidth="1"/>
    <col min="11776" max="11776" width="42.7109375" style="47" customWidth="1"/>
    <col min="11777" max="11780" width="12.7109375" style="47" customWidth="1"/>
    <col min="11781" max="11781" width="6.7109375" style="47" customWidth="1"/>
    <col min="11782" max="11782" width="42.7109375" style="47" customWidth="1"/>
    <col min="11783" max="11786" width="12.7109375" style="47" customWidth="1"/>
    <col min="11787" max="12030" width="9.140625" style="47"/>
    <col min="12031" max="12031" width="5.7109375" style="47" customWidth="1"/>
    <col min="12032" max="12032" width="42.7109375" style="47" customWidth="1"/>
    <col min="12033" max="12036" width="12.7109375" style="47" customWidth="1"/>
    <col min="12037" max="12037" width="6.7109375" style="47" customWidth="1"/>
    <col min="12038" max="12038" width="42.7109375" style="47" customWidth="1"/>
    <col min="12039" max="12042" width="12.7109375" style="47" customWidth="1"/>
    <col min="12043" max="12286" width="9.140625" style="47"/>
    <col min="12287" max="12287" width="5.7109375" style="47" customWidth="1"/>
    <col min="12288" max="12288" width="42.7109375" style="47" customWidth="1"/>
    <col min="12289" max="12292" width="12.7109375" style="47" customWidth="1"/>
    <col min="12293" max="12293" width="6.7109375" style="47" customWidth="1"/>
    <col min="12294" max="12294" width="42.7109375" style="47" customWidth="1"/>
    <col min="12295" max="12298" width="12.7109375" style="47" customWidth="1"/>
    <col min="12299" max="12542" width="9.140625" style="47"/>
    <col min="12543" max="12543" width="5.7109375" style="47" customWidth="1"/>
    <col min="12544" max="12544" width="42.7109375" style="47" customWidth="1"/>
    <col min="12545" max="12548" width="12.7109375" style="47" customWidth="1"/>
    <col min="12549" max="12549" width="6.7109375" style="47" customWidth="1"/>
    <col min="12550" max="12550" width="42.7109375" style="47" customWidth="1"/>
    <col min="12551" max="12554" width="12.7109375" style="47" customWidth="1"/>
    <col min="12555" max="12798" width="9.140625" style="47"/>
    <col min="12799" max="12799" width="5.7109375" style="47" customWidth="1"/>
    <col min="12800" max="12800" width="42.7109375" style="47" customWidth="1"/>
    <col min="12801" max="12804" width="12.7109375" style="47" customWidth="1"/>
    <col min="12805" max="12805" width="6.7109375" style="47" customWidth="1"/>
    <col min="12806" max="12806" width="42.7109375" style="47" customWidth="1"/>
    <col min="12807" max="12810" width="12.7109375" style="47" customWidth="1"/>
    <col min="12811" max="13054" width="9.140625" style="47"/>
    <col min="13055" max="13055" width="5.7109375" style="47" customWidth="1"/>
    <col min="13056" max="13056" width="42.7109375" style="47" customWidth="1"/>
    <col min="13057" max="13060" width="12.7109375" style="47" customWidth="1"/>
    <col min="13061" max="13061" width="6.7109375" style="47" customWidth="1"/>
    <col min="13062" max="13062" width="42.7109375" style="47" customWidth="1"/>
    <col min="13063" max="13066" width="12.7109375" style="47" customWidth="1"/>
    <col min="13067" max="13310" width="9.140625" style="47"/>
    <col min="13311" max="13311" width="5.7109375" style="47" customWidth="1"/>
    <col min="13312" max="13312" width="42.7109375" style="47" customWidth="1"/>
    <col min="13313" max="13316" width="12.7109375" style="47" customWidth="1"/>
    <col min="13317" max="13317" width="6.7109375" style="47" customWidth="1"/>
    <col min="13318" max="13318" width="42.7109375" style="47" customWidth="1"/>
    <col min="13319" max="13322" width="12.7109375" style="47" customWidth="1"/>
    <col min="13323" max="13566" width="9.140625" style="47"/>
    <col min="13567" max="13567" width="5.7109375" style="47" customWidth="1"/>
    <col min="13568" max="13568" width="42.7109375" style="47" customWidth="1"/>
    <col min="13569" max="13572" width="12.7109375" style="47" customWidth="1"/>
    <col min="13573" max="13573" width="6.7109375" style="47" customWidth="1"/>
    <col min="13574" max="13574" width="42.7109375" style="47" customWidth="1"/>
    <col min="13575" max="13578" width="12.7109375" style="47" customWidth="1"/>
    <col min="13579" max="13822" width="9.140625" style="47"/>
    <col min="13823" max="13823" width="5.7109375" style="47" customWidth="1"/>
    <col min="13824" max="13824" width="42.7109375" style="47" customWidth="1"/>
    <col min="13825" max="13828" width="12.7109375" style="47" customWidth="1"/>
    <col min="13829" max="13829" width="6.7109375" style="47" customWidth="1"/>
    <col min="13830" max="13830" width="42.7109375" style="47" customWidth="1"/>
    <col min="13831" max="13834" width="12.7109375" style="47" customWidth="1"/>
    <col min="13835" max="14078" width="9.140625" style="47"/>
    <col min="14079" max="14079" width="5.7109375" style="47" customWidth="1"/>
    <col min="14080" max="14080" width="42.7109375" style="47" customWidth="1"/>
    <col min="14081" max="14084" width="12.7109375" style="47" customWidth="1"/>
    <col min="14085" max="14085" width="6.7109375" style="47" customWidth="1"/>
    <col min="14086" max="14086" width="42.7109375" style="47" customWidth="1"/>
    <col min="14087" max="14090" width="12.7109375" style="47" customWidth="1"/>
    <col min="14091" max="14334" width="9.140625" style="47"/>
    <col min="14335" max="14335" width="5.7109375" style="47" customWidth="1"/>
    <col min="14336" max="14336" width="42.7109375" style="47" customWidth="1"/>
    <col min="14337" max="14340" width="12.7109375" style="47" customWidth="1"/>
    <col min="14341" max="14341" width="6.7109375" style="47" customWidth="1"/>
    <col min="14342" max="14342" width="42.7109375" style="47" customWidth="1"/>
    <col min="14343" max="14346" width="12.7109375" style="47" customWidth="1"/>
    <col min="14347" max="14590" width="9.140625" style="47"/>
    <col min="14591" max="14591" width="5.7109375" style="47" customWidth="1"/>
    <col min="14592" max="14592" width="42.7109375" style="47" customWidth="1"/>
    <col min="14593" max="14596" width="12.7109375" style="47" customWidth="1"/>
    <col min="14597" max="14597" width="6.7109375" style="47" customWidth="1"/>
    <col min="14598" max="14598" width="42.7109375" style="47" customWidth="1"/>
    <col min="14599" max="14602" width="12.7109375" style="47" customWidth="1"/>
    <col min="14603" max="14846" width="9.140625" style="47"/>
    <col min="14847" max="14847" width="5.7109375" style="47" customWidth="1"/>
    <col min="14848" max="14848" width="42.7109375" style="47" customWidth="1"/>
    <col min="14849" max="14852" width="12.7109375" style="47" customWidth="1"/>
    <col min="14853" max="14853" width="6.7109375" style="47" customWidth="1"/>
    <col min="14854" max="14854" width="42.7109375" style="47" customWidth="1"/>
    <col min="14855" max="14858" width="12.7109375" style="47" customWidth="1"/>
    <col min="14859" max="15102" width="9.140625" style="47"/>
    <col min="15103" max="15103" width="5.7109375" style="47" customWidth="1"/>
    <col min="15104" max="15104" width="42.7109375" style="47" customWidth="1"/>
    <col min="15105" max="15108" width="12.7109375" style="47" customWidth="1"/>
    <col min="15109" max="15109" width="6.7109375" style="47" customWidth="1"/>
    <col min="15110" max="15110" width="42.7109375" style="47" customWidth="1"/>
    <col min="15111" max="15114" width="12.7109375" style="47" customWidth="1"/>
    <col min="15115" max="15358" width="9.140625" style="47"/>
    <col min="15359" max="15359" width="5.7109375" style="47" customWidth="1"/>
    <col min="15360" max="15360" width="42.7109375" style="47" customWidth="1"/>
    <col min="15361" max="15364" width="12.7109375" style="47" customWidth="1"/>
    <col min="15365" max="15365" width="6.7109375" style="47" customWidth="1"/>
    <col min="15366" max="15366" width="42.7109375" style="47" customWidth="1"/>
    <col min="15367" max="15370" width="12.7109375" style="47" customWidth="1"/>
    <col min="15371" max="15614" width="9.140625" style="47"/>
    <col min="15615" max="15615" width="5.7109375" style="47" customWidth="1"/>
    <col min="15616" max="15616" width="42.7109375" style="47" customWidth="1"/>
    <col min="15617" max="15620" width="12.7109375" style="47" customWidth="1"/>
    <col min="15621" max="15621" width="6.7109375" style="47" customWidth="1"/>
    <col min="15622" max="15622" width="42.7109375" style="47" customWidth="1"/>
    <col min="15623" max="15626" width="12.7109375" style="47" customWidth="1"/>
    <col min="15627" max="15870" width="9.140625" style="47"/>
    <col min="15871" max="15871" width="5.7109375" style="47" customWidth="1"/>
    <col min="15872" max="15872" width="42.7109375" style="47" customWidth="1"/>
    <col min="15873" max="15876" width="12.7109375" style="47" customWidth="1"/>
    <col min="15877" max="15877" width="6.7109375" style="47" customWidth="1"/>
    <col min="15878" max="15878" width="42.7109375" style="47" customWidth="1"/>
    <col min="15879" max="15882" width="12.7109375" style="47" customWidth="1"/>
    <col min="15883" max="16126" width="9.140625" style="47"/>
    <col min="16127" max="16127" width="5.7109375" style="47" customWidth="1"/>
    <col min="16128" max="16128" width="42.7109375" style="47" customWidth="1"/>
    <col min="16129" max="16132" width="12.7109375" style="47" customWidth="1"/>
    <col min="16133" max="16133" width="6.7109375" style="47" customWidth="1"/>
    <col min="16134" max="16134" width="42.7109375" style="47" customWidth="1"/>
    <col min="16135" max="16138" width="12.7109375" style="47" customWidth="1"/>
    <col min="16139" max="16384" width="9.140625" style="47"/>
  </cols>
  <sheetData>
    <row r="4" spans="1:10" ht="18" x14ac:dyDescent="0.25">
      <c r="B4" s="381" t="s">
        <v>401</v>
      </c>
      <c r="C4" s="381"/>
      <c r="D4" s="381"/>
      <c r="E4" s="70" t="s">
        <v>729</v>
      </c>
      <c r="F4" s="70"/>
      <c r="G4" s="70"/>
    </row>
    <row r="6" spans="1:10" ht="13.5" thickBot="1" x14ac:dyDescent="0.25">
      <c r="A6" s="48" t="s">
        <v>493</v>
      </c>
      <c r="B6" s="49" t="s">
        <v>836</v>
      </c>
      <c r="H6" s="382" t="s">
        <v>403</v>
      </c>
      <c r="I6" s="382"/>
    </row>
    <row r="7" spans="1:10" x14ac:dyDescent="0.2">
      <c r="A7" s="50"/>
      <c r="B7" s="79"/>
      <c r="C7" s="383"/>
      <c r="D7" s="384"/>
      <c r="E7" s="385"/>
      <c r="F7" s="50"/>
      <c r="G7" s="79"/>
      <c r="H7" s="383"/>
      <c r="I7" s="384"/>
      <c r="J7" s="385"/>
    </row>
    <row r="8" spans="1:10" ht="16.5" x14ac:dyDescent="0.25">
      <c r="A8" s="51"/>
      <c r="B8" s="80" t="s">
        <v>410</v>
      </c>
      <c r="C8" s="84" t="s">
        <v>515</v>
      </c>
      <c r="D8" s="52" t="s">
        <v>829</v>
      </c>
      <c r="E8" s="53" t="s">
        <v>12</v>
      </c>
      <c r="F8" s="51"/>
      <c r="G8" s="80" t="s">
        <v>411</v>
      </c>
      <c r="H8" s="84" t="s">
        <v>515</v>
      </c>
      <c r="I8" s="52" t="s">
        <v>829</v>
      </c>
      <c r="J8" s="53" t="s">
        <v>12</v>
      </c>
    </row>
    <row r="9" spans="1:10" x14ac:dyDescent="0.2">
      <c r="A9" s="57" t="s">
        <v>412</v>
      </c>
      <c r="B9" s="102" t="s">
        <v>413</v>
      </c>
      <c r="C9" s="85">
        <f>'04KB'!D12</f>
        <v>62655948</v>
      </c>
      <c r="D9" s="54">
        <f>'04KB'!E12</f>
        <v>68817487</v>
      </c>
      <c r="E9" s="59">
        <f>'04KB'!H12</f>
        <v>68817487</v>
      </c>
      <c r="F9" s="57" t="s">
        <v>414</v>
      </c>
      <c r="G9" s="102" t="s">
        <v>415</v>
      </c>
      <c r="H9" s="85">
        <f>'03KK'!D17</f>
        <v>28340735</v>
      </c>
      <c r="I9" s="54">
        <f>'03KK'!E17</f>
        <v>25663269</v>
      </c>
      <c r="J9" s="86">
        <f>'03KK'!G17</f>
        <v>25663269</v>
      </c>
    </row>
    <row r="10" spans="1:10" x14ac:dyDescent="0.2">
      <c r="A10" s="57" t="s">
        <v>416</v>
      </c>
      <c r="B10" s="102" t="s">
        <v>417</v>
      </c>
      <c r="C10" s="85">
        <f>'04KB'!D13</f>
        <v>11560200</v>
      </c>
      <c r="D10" s="54">
        <f>'04KB'!E13</f>
        <v>11414317</v>
      </c>
      <c r="E10" s="59">
        <f>'04KB'!H13</f>
        <v>11414317</v>
      </c>
      <c r="F10" s="57" t="s">
        <v>418</v>
      </c>
      <c r="G10" s="102" t="s">
        <v>419</v>
      </c>
      <c r="H10" s="85">
        <f>'03KK'!D18</f>
        <v>5744012</v>
      </c>
      <c r="I10" s="54">
        <f>'03KK'!E18</f>
        <v>4554044</v>
      </c>
      <c r="J10" s="86">
        <f>'03KK'!G18</f>
        <v>4554044</v>
      </c>
    </row>
    <row r="11" spans="1:10" x14ac:dyDescent="0.2">
      <c r="A11" s="57" t="s">
        <v>420</v>
      </c>
      <c r="B11" s="102" t="s">
        <v>421</v>
      </c>
      <c r="C11" s="87">
        <f>SUM(C9:C10)</f>
        <v>74216148</v>
      </c>
      <c r="D11" s="76">
        <f t="shared" ref="D11:E11" si="0">SUM(D9:D10)</f>
        <v>80231804</v>
      </c>
      <c r="E11" s="98">
        <f t="shared" si="0"/>
        <v>80231804</v>
      </c>
      <c r="F11" s="57" t="s">
        <v>422</v>
      </c>
      <c r="G11" s="102" t="s">
        <v>423</v>
      </c>
      <c r="H11" s="85">
        <f>'03KK'!D44</f>
        <v>94881973</v>
      </c>
      <c r="I11" s="54">
        <f>'03KK'!E44</f>
        <v>93979530</v>
      </c>
      <c r="J11" s="86">
        <f>'03KK'!G44</f>
        <v>93979530</v>
      </c>
    </row>
    <row r="12" spans="1:10" x14ac:dyDescent="0.2">
      <c r="A12" s="57" t="s">
        <v>447</v>
      </c>
      <c r="B12" s="102" t="s">
        <v>494</v>
      </c>
      <c r="C12" s="85">
        <f>'04KB'!D18</f>
        <v>0</v>
      </c>
      <c r="D12" s="54">
        <f>'04KB'!E18</f>
        <v>15000000</v>
      </c>
      <c r="E12" s="59">
        <f>'04KB'!H18</f>
        <v>15000000</v>
      </c>
      <c r="F12" s="57" t="s">
        <v>426</v>
      </c>
      <c r="G12" s="102" t="s">
        <v>427</v>
      </c>
      <c r="H12" s="85">
        <f>'03KK'!D48</f>
        <v>3500000</v>
      </c>
      <c r="I12" s="54">
        <f>'03KK'!E48</f>
        <v>3805300</v>
      </c>
      <c r="J12" s="86">
        <f>'03KK'!G48</f>
        <v>3805300</v>
      </c>
    </row>
    <row r="13" spans="1:10" x14ac:dyDescent="0.2">
      <c r="A13" s="57" t="s">
        <v>450</v>
      </c>
      <c r="B13" s="102" t="s">
        <v>451</v>
      </c>
      <c r="C13" s="85">
        <f>'04KB'!D19</f>
        <v>103436196</v>
      </c>
      <c r="D13" s="54">
        <f>'04KB'!E19</f>
        <v>20583396</v>
      </c>
      <c r="E13" s="59">
        <f>'04KB'!H19</f>
        <v>20583396</v>
      </c>
      <c r="F13" s="57" t="s">
        <v>430</v>
      </c>
      <c r="G13" s="102" t="s">
        <v>431</v>
      </c>
      <c r="H13" s="85">
        <v>0</v>
      </c>
      <c r="I13" s="54">
        <v>0</v>
      </c>
      <c r="J13" s="86">
        <v>0</v>
      </c>
    </row>
    <row r="14" spans="1:10" x14ac:dyDescent="0.2">
      <c r="A14" s="57" t="s">
        <v>454</v>
      </c>
      <c r="B14" s="102" t="s">
        <v>455</v>
      </c>
      <c r="C14" s="87">
        <f>SUM(C12:C13)</f>
        <v>103436196</v>
      </c>
      <c r="D14" s="76">
        <f t="shared" ref="D14:E14" si="1">SUM(D12:D13)</f>
        <v>35583396</v>
      </c>
      <c r="E14" s="98">
        <f t="shared" si="1"/>
        <v>35583396</v>
      </c>
      <c r="F14" s="57" t="s">
        <v>434</v>
      </c>
      <c r="G14" s="102" t="s">
        <v>435</v>
      </c>
      <c r="H14" s="85">
        <f>'03KK'!D49</f>
        <v>4260106</v>
      </c>
      <c r="I14" s="54">
        <f>'03KK'!E49</f>
        <v>4790025</v>
      </c>
      <c r="J14" s="86">
        <f>'03KK'!G49</f>
        <v>4790025</v>
      </c>
    </row>
    <row r="15" spans="1:10" x14ac:dyDescent="0.2">
      <c r="A15" s="57" t="s">
        <v>495</v>
      </c>
      <c r="B15" s="102" t="s">
        <v>496</v>
      </c>
      <c r="C15" s="386">
        <f>'04KB'!D22</f>
        <v>34920321</v>
      </c>
      <c r="D15" s="389">
        <f>'04KB'!E22</f>
        <v>36368908</v>
      </c>
      <c r="E15" s="59">
        <f>'04KB'!H23</f>
        <v>19195111</v>
      </c>
      <c r="F15" s="57" t="s">
        <v>436</v>
      </c>
      <c r="G15" s="102" t="s">
        <v>437</v>
      </c>
      <c r="H15" s="85">
        <v>0</v>
      </c>
      <c r="I15" s="54">
        <v>0</v>
      </c>
      <c r="J15" s="86">
        <v>0</v>
      </c>
    </row>
    <row r="16" spans="1:10" x14ac:dyDescent="0.2">
      <c r="A16" s="57" t="s">
        <v>495</v>
      </c>
      <c r="B16" s="102" t="s">
        <v>497</v>
      </c>
      <c r="C16" s="387"/>
      <c r="D16" s="390"/>
      <c r="E16" s="59">
        <f>'04KB'!H24</f>
        <v>9287095</v>
      </c>
      <c r="F16" s="57" t="s">
        <v>440</v>
      </c>
      <c r="G16" s="102" t="s">
        <v>441</v>
      </c>
      <c r="H16" s="85">
        <f>'03KK'!D55</f>
        <v>58523000</v>
      </c>
      <c r="I16" s="54">
        <f>'03KK'!E55</f>
        <v>55411668</v>
      </c>
      <c r="J16" s="86">
        <f>'03KK'!G55</f>
        <v>54955667</v>
      </c>
    </row>
    <row r="17" spans="1:10" x14ac:dyDescent="0.2">
      <c r="A17" s="57" t="s">
        <v>495</v>
      </c>
      <c r="B17" s="102" t="s">
        <v>498</v>
      </c>
      <c r="C17" s="388"/>
      <c r="D17" s="391"/>
      <c r="E17" s="59">
        <f>'04KB'!H25</f>
        <v>5953984</v>
      </c>
      <c r="F17" s="57" t="s">
        <v>443</v>
      </c>
      <c r="G17" s="102" t="s">
        <v>444</v>
      </c>
      <c r="H17" s="85">
        <f>'03KK'!D61</f>
        <v>1216990</v>
      </c>
      <c r="I17" s="54">
        <f>'03KK'!E61</f>
        <v>0</v>
      </c>
      <c r="J17" s="86">
        <v>0</v>
      </c>
    </row>
    <row r="18" spans="1:10" x14ac:dyDescent="0.2">
      <c r="A18" s="57" t="s">
        <v>499</v>
      </c>
      <c r="B18" s="102" t="s">
        <v>500</v>
      </c>
      <c r="C18" s="85">
        <f>'04KB'!D26</f>
        <v>5478103</v>
      </c>
      <c r="D18" s="54">
        <f>'04KB'!E26</f>
        <v>12242409</v>
      </c>
      <c r="E18" s="59">
        <f>'04KB'!H26</f>
        <v>11226530</v>
      </c>
      <c r="F18" s="57" t="s">
        <v>445</v>
      </c>
      <c r="G18" s="102" t="s">
        <v>446</v>
      </c>
      <c r="H18" s="87">
        <f>SUM(H13:H17)</f>
        <v>64000096</v>
      </c>
      <c r="I18" s="76">
        <f t="shared" ref="I18:J18" si="2">SUM(I13:I17)</f>
        <v>60201693</v>
      </c>
      <c r="J18" s="88">
        <f t="shared" si="2"/>
        <v>59745692</v>
      </c>
    </row>
    <row r="19" spans="1:10" x14ac:dyDescent="0.2">
      <c r="A19" s="57" t="s">
        <v>501</v>
      </c>
      <c r="B19" s="102" t="s">
        <v>502</v>
      </c>
      <c r="C19" s="85">
        <f>'04KB'!D28</f>
        <v>6299505</v>
      </c>
      <c r="D19" s="54">
        <f>'04KB'!E28</f>
        <v>8404804</v>
      </c>
      <c r="E19" s="59">
        <f>'04KB'!H28</f>
        <v>7052077</v>
      </c>
      <c r="F19" s="57" t="s">
        <v>452</v>
      </c>
      <c r="G19" s="102" t="s">
        <v>453</v>
      </c>
      <c r="H19" s="85">
        <f>'03KK'!D68</f>
        <v>37792985</v>
      </c>
      <c r="I19" s="54">
        <f>'03KK'!E68</f>
        <v>43655430</v>
      </c>
      <c r="J19" s="86">
        <f>'03KK'!G68</f>
        <v>43655430</v>
      </c>
    </row>
    <row r="20" spans="1:10" x14ac:dyDescent="0.2">
      <c r="A20" s="57" t="s">
        <v>503</v>
      </c>
      <c r="B20" s="102" t="s">
        <v>504</v>
      </c>
      <c r="C20" s="85">
        <f>'04KB'!D30</f>
        <v>1265050</v>
      </c>
      <c r="D20" s="54">
        <f>'04KB'!E30</f>
        <v>1188650</v>
      </c>
      <c r="E20" s="59">
        <f>'04KB'!H30</f>
        <v>1181000</v>
      </c>
      <c r="F20" s="57" t="s">
        <v>456</v>
      </c>
      <c r="G20" s="102" t="s">
        <v>457</v>
      </c>
      <c r="H20" s="85">
        <f>'03KK'!D71</f>
        <v>285914643</v>
      </c>
      <c r="I20" s="54">
        <f>'03KK'!E71</f>
        <v>235812955</v>
      </c>
      <c r="J20" s="86">
        <f>'03KK'!G71</f>
        <v>186090191</v>
      </c>
    </row>
    <row r="21" spans="1:10" x14ac:dyDescent="0.2">
      <c r="A21" s="57" t="s">
        <v>505</v>
      </c>
      <c r="B21" s="102" t="s">
        <v>506</v>
      </c>
      <c r="C21" s="85">
        <f>'04KB'!D33</f>
        <v>40957</v>
      </c>
      <c r="D21" s="54">
        <f>'04KB'!E33</f>
        <v>498237</v>
      </c>
      <c r="E21" s="59">
        <f>'04KB'!H33</f>
        <v>122314</v>
      </c>
      <c r="F21" s="57"/>
      <c r="G21" s="102"/>
      <c r="H21" s="85"/>
      <c r="I21" s="54"/>
      <c r="J21" s="86"/>
    </row>
    <row r="22" spans="1:10" x14ac:dyDescent="0.2">
      <c r="A22" s="57"/>
      <c r="B22" s="102"/>
      <c r="C22" s="85"/>
      <c r="D22" s="54"/>
      <c r="E22" s="59"/>
      <c r="F22" s="57" t="s">
        <v>458</v>
      </c>
      <c r="G22" s="102" t="s">
        <v>704</v>
      </c>
      <c r="H22" s="85">
        <v>0</v>
      </c>
      <c r="I22" s="54">
        <v>0</v>
      </c>
      <c r="J22" s="86">
        <f>'03KK'!G72</f>
        <v>1216900</v>
      </c>
    </row>
    <row r="23" spans="1:10" x14ac:dyDescent="0.2">
      <c r="A23" s="57" t="s">
        <v>424</v>
      </c>
      <c r="B23" s="102" t="s">
        <v>425</v>
      </c>
      <c r="C23" s="87">
        <f>SUM(C15:C21)</f>
        <v>48003936</v>
      </c>
      <c r="D23" s="76">
        <f t="shared" ref="D23:E23" si="3">SUM(D15:D21)</f>
        <v>58703008</v>
      </c>
      <c r="E23" s="98">
        <f t="shared" si="3"/>
        <v>54018111</v>
      </c>
      <c r="F23" s="57" t="s">
        <v>702</v>
      </c>
      <c r="G23" s="102" t="s">
        <v>705</v>
      </c>
      <c r="H23" s="85">
        <v>0</v>
      </c>
      <c r="I23" s="54">
        <v>0</v>
      </c>
      <c r="J23" s="86">
        <f>'03KK'!G74</f>
        <v>50000</v>
      </c>
    </row>
    <row r="24" spans="1:10" x14ac:dyDescent="0.2">
      <c r="A24" s="57" t="s">
        <v>428</v>
      </c>
      <c r="B24" s="102" t="s">
        <v>429</v>
      </c>
      <c r="C24" s="85">
        <f>'04KB'!D45</f>
        <v>11279060</v>
      </c>
      <c r="D24" s="54">
        <f>'04KB'!E45</f>
        <v>17291651</v>
      </c>
      <c r="E24" s="59">
        <f>'04KB'!H45</f>
        <v>17992780</v>
      </c>
      <c r="F24" s="57" t="s">
        <v>461</v>
      </c>
      <c r="G24" s="102" t="s">
        <v>703</v>
      </c>
      <c r="H24" s="85">
        <f>'03KK'!D77</f>
        <v>0</v>
      </c>
      <c r="I24" s="54">
        <f>'03KK'!E80</f>
        <v>0</v>
      </c>
      <c r="J24" s="86">
        <f>'03KK'!G76</f>
        <v>1689445</v>
      </c>
    </row>
    <row r="25" spans="1:10" x14ac:dyDescent="0.2">
      <c r="A25" s="57" t="s">
        <v>459</v>
      </c>
      <c r="B25" s="102" t="s">
        <v>460</v>
      </c>
      <c r="C25" s="85">
        <f>'04KB'!D47</f>
        <v>11023622</v>
      </c>
      <c r="D25" s="54">
        <f>'04KB'!E47</f>
        <v>17985824</v>
      </c>
      <c r="E25" s="59">
        <f>'04KB'!H47</f>
        <v>17985824</v>
      </c>
      <c r="F25" s="57" t="s">
        <v>461</v>
      </c>
      <c r="G25" s="102" t="s">
        <v>462</v>
      </c>
      <c r="H25" s="220">
        <v>0</v>
      </c>
      <c r="I25" s="144">
        <v>0</v>
      </c>
      <c r="J25" s="144">
        <f>'03KK'!G77</f>
        <v>500000</v>
      </c>
    </row>
    <row r="26" spans="1:10" x14ac:dyDescent="0.2">
      <c r="A26" s="57" t="s">
        <v>432</v>
      </c>
      <c r="B26" s="102" t="s">
        <v>433</v>
      </c>
      <c r="C26" s="85">
        <f>'04KB'!D48</f>
        <v>0</v>
      </c>
      <c r="D26" s="54">
        <f>'04KB'!E48</f>
        <v>386175</v>
      </c>
      <c r="E26" s="59">
        <f>'04KB'!H48</f>
        <v>0</v>
      </c>
      <c r="F26" s="57" t="s">
        <v>467</v>
      </c>
      <c r="G26" s="102" t="s">
        <v>468</v>
      </c>
      <c r="H26" s="87">
        <f>'03KK'!D78</f>
        <v>800000</v>
      </c>
      <c r="I26" s="87">
        <f>'03KK'!E78</f>
        <v>3456345</v>
      </c>
      <c r="J26" s="87">
        <f t="shared" ref="J26" si="4">SUM(J22:J25)</f>
        <v>3456345</v>
      </c>
    </row>
    <row r="27" spans="1:10" x14ac:dyDescent="0.2">
      <c r="A27" s="57" t="s">
        <v>432</v>
      </c>
      <c r="B27" s="102" t="s">
        <v>433</v>
      </c>
      <c r="C27" s="85">
        <v>0</v>
      </c>
      <c r="D27" s="54">
        <v>0</v>
      </c>
      <c r="E27" s="59">
        <v>0</v>
      </c>
      <c r="F27" s="57"/>
      <c r="G27" s="102"/>
      <c r="H27" s="85"/>
      <c r="I27" s="54"/>
      <c r="J27" s="59"/>
    </row>
    <row r="28" spans="1:10" x14ac:dyDescent="0.2">
      <c r="A28" s="57" t="s">
        <v>438</v>
      </c>
      <c r="B28" s="102" t="s">
        <v>439</v>
      </c>
      <c r="C28" s="87">
        <f>SUM(C26:C27)</f>
        <v>0</v>
      </c>
      <c r="D28" s="76">
        <f t="shared" ref="D28:E28" si="5">SUM(D26:D27)</f>
        <v>386175</v>
      </c>
      <c r="E28" s="98">
        <f t="shared" si="5"/>
        <v>0</v>
      </c>
      <c r="F28" s="57"/>
      <c r="G28" s="102"/>
      <c r="H28" s="85"/>
      <c r="I28" s="54"/>
      <c r="J28" s="59"/>
    </row>
    <row r="29" spans="1:10" x14ac:dyDescent="0.2">
      <c r="A29" s="57" t="s">
        <v>715</v>
      </c>
      <c r="B29" s="102" t="s">
        <v>716</v>
      </c>
      <c r="C29" s="85">
        <v>0</v>
      </c>
      <c r="D29" s="54">
        <v>5000</v>
      </c>
      <c r="E29" s="59">
        <v>0</v>
      </c>
      <c r="F29" s="57"/>
      <c r="G29" s="102"/>
      <c r="H29" s="85"/>
      <c r="I29" s="54"/>
      <c r="J29" s="59"/>
    </row>
    <row r="30" spans="1:10" ht="15" x14ac:dyDescent="0.25">
      <c r="A30" s="57" t="s">
        <v>465</v>
      </c>
      <c r="B30" s="102" t="s">
        <v>466</v>
      </c>
      <c r="C30" s="85">
        <f>'04KB'!D51</f>
        <v>7300000</v>
      </c>
      <c r="D30" s="54">
        <f>'04KB'!E51</f>
        <v>10568062</v>
      </c>
      <c r="E30" s="59">
        <f>'04KB'!H51</f>
        <v>10568062</v>
      </c>
      <c r="F30" s="60"/>
      <c r="G30" s="103" t="s">
        <v>507</v>
      </c>
      <c r="H30" s="105">
        <f>H26+H20+H19+H18+H12+H11+H10+H9</f>
        <v>520974444</v>
      </c>
      <c r="I30" s="64">
        <f>I26+I20+I19+I18+I12+I11+I10+I9</f>
        <v>471128566</v>
      </c>
      <c r="J30" s="64">
        <f>J26+J20+J19+J18+J12+J11+J10+J9</f>
        <v>420949801</v>
      </c>
    </row>
    <row r="31" spans="1:10" x14ac:dyDescent="0.2">
      <c r="A31" s="57" t="s">
        <v>469</v>
      </c>
      <c r="B31" s="102" t="s">
        <v>470</v>
      </c>
      <c r="C31" s="85">
        <f>SUM(C29:C30)</f>
        <v>7300000</v>
      </c>
      <c r="D31" s="54">
        <f t="shared" ref="D31:E31" si="6">SUM(D29:D30)</f>
        <v>10573062</v>
      </c>
      <c r="E31" s="59">
        <f t="shared" si="6"/>
        <v>10568062</v>
      </c>
      <c r="F31" s="57"/>
      <c r="G31" s="102"/>
      <c r="H31" s="106"/>
      <c r="I31" s="59"/>
      <c r="J31" s="59"/>
    </row>
    <row r="32" spans="1:10" ht="15" x14ac:dyDescent="0.25">
      <c r="A32" s="60"/>
      <c r="B32" s="103" t="s">
        <v>508</v>
      </c>
      <c r="C32" s="108">
        <f t="shared" ref="C32:D32" si="7">C31+C28+C25+C24+C23+C14+C11</f>
        <v>255258962</v>
      </c>
      <c r="D32" s="62">
        <f t="shared" si="7"/>
        <v>220754920</v>
      </c>
      <c r="E32" s="64">
        <f>E31+E28+E25+E24+E23+E14+E11</f>
        <v>216379977</v>
      </c>
      <c r="F32" s="57" t="s">
        <v>473</v>
      </c>
      <c r="G32" s="102" t="s">
        <v>474</v>
      </c>
      <c r="H32" s="106">
        <f>'05FK'!D7</f>
        <v>3094300</v>
      </c>
      <c r="I32" s="59">
        <f>'05FK'!E7</f>
        <v>3094300</v>
      </c>
      <c r="J32" s="59">
        <f>'05FK'!J7</f>
        <v>3094300</v>
      </c>
    </row>
    <row r="33" spans="1:10" x14ac:dyDescent="0.2">
      <c r="A33" s="57" t="s">
        <v>719</v>
      </c>
      <c r="B33" s="102" t="s">
        <v>720</v>
      </c>
      <c r="C33" s="109">
        <f>'06FB'!D9</f>
        <v>24156510</v>
      </c>
      <c r="D33" s="58">
        <f>'06FB'!E9</f>
        <v>6061474</v>
      </c>
      <c r="E33" s="59">
        <f>'06FB'!H9</f>
        <v>6061474</v>
      </c>
      <c r="F33" s="57" t="s">
        <v>475</v>
      </c>
      <c r="G33" s="102" t="s">
        <v>476</v>
      </c>
      <c r="H33" s="106">
        <v>0</v>
      </c>
      <c r="I33" s="59">
        <v>0</v>
      </c>
      <c r="J33" s="59">
        <v>0</v>
      </c>
    </row>
    <row r="34" spans="1:10" x14ac:dyDescent="0.2">
      <c r="A34" s="57" t="s">
        <v>477</v>
      </c>
      <c r="B34" s="102" t="s">
        <v>509</v>
      </c>
      <c r="C34" s="109">
        <f>'06FB'!D11</f>
        <v>247159510</v>
      </c>
      <c r="D34" s="58">
        <f>'06FB'!E11</f>
        <v>247159510</v>
      </c>
      <c r="E34" s="59">
        <f>'06FB'!H11</f>
        <v>247159510</v>
      </c>
      <c r="F34" s="57" t="s">
        <v>479</v>
      </c>
      <c r="G34" s="102" t="s">
        <v>480</v>
      </c>
      <c r="H34" s="106">
        <f>'05FK'!D9</f>
        <v>2506238</v>
      </c>
      <c r="I34" s="59">
        <f>'05FK'!E9</f>
        <v>2799419</v>
      </c>
      <c r="J34" s="59">
        <f>'05FK'!J9</f>
        <v>2799419</v>
      </c>
    </row>
    <row r="35" spans="1:10" x14ac:dyDescent="0.2">
      <c r="A35" s="57" t="s">
        <v>481</v>
      </c>
      <c r="B35" s="102" t="s">
        <v>510</v>
      </c>
      <c r="C35" s="109">
        <f>'06FB'!D12</f>
        <v>0</v>
      </c>
      <c r="D35" s="58">
        <f>'06FB'!E12</f>
        <v>3046381</v>
      </c>
      <c r="E35" s="59">
        <f>'06FB'!H12</f>
        <v>3046381</v>
      </c>
      <c r="F35" s="57" t="s">
        <v>483</v>
      </c>
      <c r="G35" s="102" t="s">
        <v>484</v>
      </c>
      <c r="H35" s="106">
        <v>0</v>
      </c>
      <c r="I35" s="59">
        <v>0</v>
      </c>
      <c r="J35" s="59">
        <v>0</v>
      </c>
    </row>
    <row r="36" spans="1:10" ht="15" x14ac:dyDescent="0.25">
      <c r="A36" s="60" t="s">
        <v>485</v>
      </c>
      <c r="B36" s="103" t="s">
        <v>511</v>
      </c>
      <c r="C36" s="108">
        <f>SUM(C33:C35)</f>
        <v>271316020</v>
      </c>
      <c r="D36" s="108">
        <f t="shared" ref="D36:E36" si="8">SUM(D33:D35)</f>
        <v>256267365</v>
      </c>
      <c r="E36" s="108">
        <f t="shared" si="8"/>
        <v>256267365</v>
      </c>
      <c r="F36" s="60" t="s">
        <v>487</v>
      </c>
      <c r="G36" s="103" t="s">
        <v>512</v>
      </c>
      <c r="H36" s="105">
        <f t="shared" ref="H36:I36" si="9">SUM(H32:H35)</f>
        <v>5600538</v>
      </c>
      <c r="I36" s="64">
        <f t="shared" si="9"/>
        <v>5893719</v>
      </c>
      <c r="J36" s="64">
        <f>SUM(J32:J35)</f>
        <v>5893719</v>
      </c>
    </row>
    <row r="37" spans="1:10" ht="15.75" thickBot="1" x14ac:dyDescent="0.3">
      <c r="A37" s="61" t="s">
        <v>489</v>
      </c>
      <c r="B37" s="104" t="s">
        <v>513</v>
      </c>
      <c r="C37" s="110">
        <f t="shared" ref="C37:D37" si="10">C32+C36</f>
        <v>526574982</v>
      </c>
      <c r="D37" s="63">
        <f t="shared" si="10"/>
        <v>477022285</v>
      </c>
      <c r="E37" s="65">
        <f>E32+E36</f>
        <v>472647342</v>
      </c>
      <c r="F37" s="61" t="s">
        <v>491</v>
      </c>
      <c r="G37" s="104" t="s">
        <v>514</v>
      </c>
      <c r="H37" s="107">
        <f t="shared" ref="H37:I37" si="11">H30+H36</f>
        <v>526574982</v>
      </c>
      <c r="I37" s="65">
        <f t="shared" si="11"/>
        <v>477022285</v>
      </c>
      <c r="J37" s="65">
        <f>J30+J36</f>
        <v>426843520</v>
      </c>
    </row>
    <row r="39" spans="1:10" x14ac:dyDescent="0.2">
      <c r="E39" s="247"/>
    </row>
    <row r="42" spans="1:10" hidden="1" x14ac:dyDescent="0.2">
      <c r="B42" s="248" t="s">
        <v>721</v>
      </c>
      <c r="C42" s="248"/>
      <c r="D42" s="248"/>
      <c r="E42" s="246">
        <f>E37-J37</f>
        <v>45803822</v>
      </c>
    </row>
  </sheetData>
  <mergeCells count="6">
    <mergeCell ref="B4:D4"/>
    <mergeCell ref="H6:I6"/>
    <mergeCell ref="C7:E7"/>
    <mergeCell ref="H7:J7"/>
    <mergeCell ref="C15:C17"/>
    <mergeCell ref="D15:D17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80" orientation="landscape" r:id="rId1"/>
  <headerFooter>
    <oddFooter>&amp;P. oldal, összesen: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016FF1-E635-4ED3-AC64-897B9E6F4795}">
  <sheetPr codeName="Munka10">
    <tabColor rgb="FF0070C0"/>
  </sheetPr>
  <dimension ref="B1:J11"/>
  <sheetViews>
    <sheetView workbookViewId="0">
      <pane ySplit="6" topLeftCell="A7" activePane="bottomLeft" state="frozen"/>
      <selection activeCell="B43" sqref="B43"/>
      <selection pane="bottomLeft"/>
    </sheetView>
  </sheetViews>
  <sheetFormatPr defaultRowHeight="12.75" x14ac:dyDescent="0.2"/>
  <cols>
    <col min="1" max="1" width="9.140625" style="127"/>
    <col min="2" max="2" width="8.140625" style="127" customWidth="1"/>
    <col min="3" max="3" width="24.140625" style="127" customWidth="1"/>
    <col min="4" max="5" width="16.7109375" style="127" hidden="1" customWidth="1"/>
    <col min="6" max="10" width="16.7109375" style="127" customWidth="1"/>
    <col min="11" max="257" width="9.140625" style="127"/>
    <col min="258" max="258" width="8.140625" style="127" customWidth="1"/>
    <col min="259" max="259" width="24.140625" style="127" customWidth="1"/>
    <col min="260" max="261" width="0" style="127" hidden="1" customWidth="1"/>
    <col min="262" max="266" width="16.7109375" style="127" customWidth="1"/>
    <col min="267" max="513" width="9.140625" style="127"/>
    <col min="514" max="514" width="8.140625" style="127" customWidth="1"/>
    <col min="515" max="515" width="24.140625" style="127" customWidth="1"/>
    <col min="516" max="517" width="0" style="127" hidden="1" customWidth="1"/>
    <col min="518" max="522" width="16.7109375" style="127" customWidth="1"/>
    <col min="523" max="769" width="9.140625" style="127"/>
    <col min="770" max="770" width="8.140625" style="127" customWidth="1"/>
    <col min="771" max="771" width="24.140625" style="127" customWidth="1"/>
    <col min="772" max="773" width="0" style="127" hidden="1" customWidth="1"/>
    <col min="774" max="778" width="16.7109375" style="127" customWidth="1"/>
    <col min="779" max="1025" width="9.140625" style="127"/>
    <col min="1026" max="1026" width="8.140625" style="127" customWidth="1"/>
    <col min="1027" max="1027" width="24.140625" style="127" customWidth="1"/>
    <col min="1028" max="1029" width="0" style="127" hidden="1" customWidth="1"/>
    <col min="1030" max="1034" width="16.7109375" style="127" customWidth="1"/>
    <col min="1035" max="1281" width="9.140625" style="127"/>
    <col min="1282" max="1282" width="8.140625" style="127" customWidth="1"/>
    <col min="1283" max="1283" width="24.140625" style="127" customWidth="1"/>
    <col min="1284" max="1285" width="0" style="127" hidden="1" customWidth="1"/>
    <col min="1286" max="1290" width="16.7109375" style="127" customWidth="1"/>
    <col min="1291" max="1537" width="9.140625" style="127"/>
    <col min="1538" max="1538" width="8.140625" style="127" customWidth="1"/>
    <col min="1539" max="1539" width="24.140625" style="127" customWidth="1"/>
    <col min="1540" max="1541" width="0" style="127" hidden="1" customWidth="1"/>
    <col min="1542" max="1546" width="16.7109375" style="127" customWidth="1"/>
    <col min="1547" max="1793" width="9.140625" style="127"/>
    <col min="1794" max="1794" width="8.140625" style="127" customWidth="1"/>
    <col min="1795" max="1795" width="24.140625" style="127" customWidth="1"/>
    <col min="1796" max="1797" width="0" style="127" hidden="1" customWidth="1"/>
    <col min="1798" max="1802" width="16.7109375" style="127" customWidth="1"/>
    <col min="1803" max="2049" width="9.140625" style="127"/>
    <col min="2050" max="2050" width="8.140625" style="127" customWidth="1"/>
    <col min="2051" max="2051" width="24.140625" style="127" customWidth="1"/>
    <col min="2052" max="2053" width="0" style="127" hidden="1" customWidth="1"/>
    <col min="2054" max="2058" width="16.7109375" style="127" customWidth="1"/>
    <col min="2059" max="2305" width="9.140625" style="127"/>
    <col min="2306" max="2306" width="8.140625" style="127" customWidth="1"/>
    <col min="2307" max="2307" width="24.140625" style="127" customWidth="1"/>
    <col min="2308" max="2309" width="0" style="127" hidden="1" customWidth="1"/>
    <col min="2310" max="2314" width="16.7109375" style="127" customWidth="1"/>
    <col min="2315" max="2561" width="9.140625" style="127"/>
    <col min="2562" max="2562" width="8.140625" style="127" customWidth="1"/>
    <col min="2563" max="2563" width="24.140625" style="127" customWidth="1"/>
    <col min="2564" max="2565" width="0" style="127" hidden="1" customWidth="1"/>
    <col min="2566" max="2570" width="16.7109375" style="127" customWidth="1"/>
    <col min="2571" max="2817" width="9.140625" style="127"/>
    <col min="2818" max="2818" width="8.140625" style="127" customWidth="1"/>
    <col min="2819" max="2819" width="24.140625" style="127" customWidth="1"/>
    <col min="2820" max="2821" width="0" style="127" hidden="1" customWidth="1"/>
    <col min="2822" max="2826" width="16.7109375" style="127" customWidth="1"/>
    <col min="2827" max="3073" width="9.140625" style="127"/>
    <col min="3074" max="3074" width="8.140625" style="127" customWidth="1"/>
    <col min="3075" max="3075" width="24.140625" style="127" customWidth="1"/>
    <col min="3076" max="3077" width="0" style="127" hidden="1" customWidth="1"/>
    <col min="3078" max="3082" width="16.7109375" style="127" customWidth="1"/>
    <col min="3083" max="3329" width="9.140625" style="127"/>
    <col min="3330" max="3330" width="8.140625" style="127" customWidth="1"/>
    <col min="3331" max="3331" width="24.140625" style="127" customWidth="1"/>
    <col min="3332" max="3333" width="0" style="127" hidden="1" customWidth="1"/>
    <col min="3334" max="3338" width="16.7109375" style="127" customWidth="1"/>
    <col min="3339" max="3585" width="9.140625" style="127"/>
    <col min="3586" max="3586" width="8.140625" style="127" customWidth="1"/>
    <col min="3587" max="3587" width="24.140625" style="127" customWidth="1"/>
    <col min="3588" max="3589" width="0" style="127" hidden="1" customWidth="1"/>
    <col min="3590" max="3594" width="16.7109375" style="127" customWidth="1"/>
    <col min="3595" max="3841" width="9.140625" style="127"/>
    <col min="3842" max="3842" width="8.140625" style="127" customWidth="1"/>
    <col min="3843" max="3843" width="24.140625" style="127" customWidth="1"/>
    <col min="3844" max="3845" width="0" style="127" hidden="1" customWidth="1"/>
    <col min="3846" max="3850" width="16.7109375" style="127" customWidth="1"/>
    <col min="3851" max="4097" width="9.140625" style="127"/>
    <col min="4098" max="4098" width="8.140625" style="127" customWidth="1"/>
    <col min="4099" max="4099" width="24.140625" style="127" customWidth="1"/>
    <col min="4100" max="4101" width="0" style="127" hidden="1" customWidth="1"/>
    <col min="4102" max="4106" width="16.7109375" style="127" customWidth="1"/>
    <col min="4107" max="4353" width="9.140625" style="127"/>
    <col min="4354" max="4354" width="8.140625" style="127" customWidth="1"/>
    <col min="4355" max="4355" width="24.140625" style="127" customWidth="1"/>
    <col min="4356" max="4357" width="0" style="127" hidden="1" customWidth="1"/>
    <col min="4358" max="4362" width="16.7109375" style="127" customWidth="1"/>
    <col min="4363" max="4609" width="9.140625" style="127"/>
    <col min="4610" max="4610" width="8.140625" style="127" customWidth="1"/>
    <col min="4611" max="4611" width="24.140625" style="127" customWidth="1"/>
    <col min="4612" max="4613" width="0" style="127" hidden="1" customWidth="1"/>
    <col min="4614" max="4618" width="16.7109375" style="127" customWidth="1"/>
    <col min="4619" max="4865" width="9.140625" style="127"/>
    <col min="4866" max="4866" width="8.140625" style="127" customWidth="1"/>
    <col min="4867" max="4867" width="24.140625" style="127" customWidth="1"/>
    <col min="4868" max="4869" width="0" style="127" hidden="1" customWidth="1"/>
    <col min="4870" max="4874" width="16.7109375" style="127" customWidth="1"/>
    <col min="4875" max="5121" width="9.140625" style="127"/>
    <col min="5122" max="5122" width="8.140625" style="127" customWidth="1"/>
    <col min="5123" max="5123" width="24.140625" style="127" customWidth="1"/>
    <col min="5124" max="5125" width="0" style="127" hidden="1" customWidth="1"/>
    <col min="5126" max="5130" width="16.7109375" style="127" customWidth="1"/>
    <col min="5131" max="5377" width="9.140625" style="127"/>
    <col min="5378" max="5378" width="8.140625" style="127" customWidth="1"/>
    <col min="5379" max="5379" width="24.140625" style="127" customWidth="1"/>
    <col min="5380" max="5381" width="0" style="127" hidden="1" customWidth="1"/>
    <col min="5382" max="5386" width="16.7109375" style="127" customWidth="1"/>
    <col min="5387" max="5633" width="9.140625" style="127"/>
    <col min="5634" max="5634" width="8.140625" style="127" customWidth="1"/>
    <col min="5635" max="5635" width="24.140625" style="127" customWidth="1"/>
    <col min="5636" max="5637" width="0" style="127" hidden="1" customWidth="1"/>
    <col min="5638" max="5642" width="16.7109375" style="127" customWidth="1"/>
    <col min="5643" max="5889" width="9.140625" style="127"/>
    <col min="5890" max="5890" width="8.140625" style="127" customWidth="1"/>
    <col min="5891" max="5891" width="24.140625" style="127" customWidth="1"/>
    <col min="5892" max="5893" width="0" style="127" hidden="1" customWidth="1"/>
    <col min="5894" max="5898" width="16.7109375" style="127" customWidth="1"/>
    <col min="5899" max="6145" width="9.140625" style="127"/>
    <col min="6146" max="6146" width="8.140625" style="127" customWidth="1"/>
    <col min="6147" max="6147" width="24.140625" style="127" customWidth="1"/>
    <col min="6148" max="6149" width="0" style="127" hidden="1" customWidth="1"/>
    <col min="6150" max="6154" width="16.7109375" style="127" customWidth="1"/>
    <col min="6155" max="6401" width="9.140625" style="127"/>
    <col min="6402" max="6402" width="8.140625" style="127" customWidth="1"/>
    <col min="6403" max="6403" width="24.140625" style="127" customWidth="1"/>
    <col min="6404" max="6405" width="0" style="127" hidden="1" customWidth="1"/>
    <col min="6406" max="6410" width="16.7109375" style="127" customWidth="1"/>
    <col min="6411" max="6657" width="9.140625" style="127"/>
    <col min="6658" max="6658" width="8.140625" style="127" customWidth="1"/>
    <col min="6659" max="6659" width="24.140625" style="127" customWidth="1"/>
    <col min="6660" max="6661" width="0" style="127" hidden="1" customWidth="1"/>
    <col min="6662" max="6666" width="16.7109375" style="127" customWidth="1"/>
    <col min="6667" max="6913" width="9.140625" style="127"/>
    <col min="6914" max="6914" width="8.140625" style="127" customWidth="1"/>
    <col min="6915" max="6915" width="24.140625" style="127" customWidth="1"/>
    <col min="6916" max="6917" width="0" style="127" hidden="1" customWidth="1"/>
    <col min="6918" max="6922" width="16.7109375" style="127" customWidth="1"/>
    <col min="6923" max="7169" width="9.140625" style="127"/>
    <col min="7170" max="7170" width="8.140625" style="127" customWidth="1"/>
    <col min="7171" max="7171" width="24.140625" style="127" customWidth="1"/>
    <col min="7172" max="7173" width="0" style="127" hidden="1" customWidth="1"/>
    <col min="7174" max="7178" width="16.7109375" style="127" customWidth="1"/>
    <col min="7179" max="7425" width="9.140625" style="127"/>
    <col min="7426" max="7426" width="8.140625" style="127" customWidth="1"/>
    <col min="7427" max="7427" width="24.140625" style="127" customWidth="1"/>
    <col min="7428" max="7429" width="0" style="127" hidden="1" customWidth="1"/>
    <col min="7430" max="7434" width="16.7109375" style="127" customWidth="1"/>
    <col min="7435" max="7681" width="9.140625" style="127"/>
    <col min="7682" max="7682" width="8.140625" style="127" customWidth="1"/>
    <col min="7683" max="7683" width="24.140625" style="127" customWidth="1"/>
    <col min="7684" max="7685" width="0" style="127" hidden="1" customWidth="1"/>
    <col min="7686" max="7690" width="16.7109375" style="127" customWidth="1"/>
    <col min="7691" max="7937" width="9.140625" style="127"/>
    <col min="7938" max="7938" width="8.140625" style="127" customWidth="1"/>
    <col min="7939" max="7939" width="24.140625" style="127" customWidth="1"/>
    <col min="7940" max="7941" width="0" style="127" hidden="1" customWidth="1"/>
    <col min="7942" max="7946" width="16.7109375" style="127" customWidth="1"/>
    <col min="7947" max="8193" width="9.140625" style="127"/>
    <col min="8194" max="8194" width="8.140625" style="127" customWidth="1"/>
    <col min="8195" max="8195" width="24.140625" style="127" customWidth="1"/>
    <col min="8196" max="8197" width="0" style="127" hidden="1" customWidth="1"/>
    <col min="8198" max="8202" width="16.7109375" style="127" customWidth="1"/>
    <col min="8203" max="8449" width="9.140625" style="127"/>
    <col min="8450" max="8450" width="8.140625" style="127" customWidth="1"/>
    <col min="8451" max="8451" width="24.140625" style="127" customWidth="1"/>
    <col min="8452" max="8453" width="0" style="127" hidden="1" customWidth="1"/>
    <col min="8454" max="8458" width="16.7109375" style="127" customWidth="1"/>
    <col min="8459" max="8705" width="9.140625" style="127"/>
    <col min="8706" max="8706" width="8.140625" style="127" customWidth="1"/>
    <col min="8707" max="8707" width="24.140625" style="127" customWidth="1"/>
    <col min="8708" max="8709" width="0" style="127" hidden="1" customWidth="1"/>
    <col min="8710" max="8714" width="16.7109375" style="127" customWidth="1"/>
    <col min="8715" max="8961" width="9.140625" style="127"/>
    <col min="8962" max="8962" width="8.140625" style="127" customWidth="1"/>
    <col min="8963" max="8963" width="24.140625" style="127" customWidth="1"/>
    <col min="8964" max="8965" width="0" style="127" hidden="1" customWidth="1"/>
    <col min="8966" max="8970" width="16.7109375" style="127" customWidth="1"/>
    <col min="8971" max="9217" width="9.140625" style="127"/>
    <col min="9218" max="9218" width="8.140625" style="127" customWidth="1"/>
    <col min="9219" max="9219" width="24.140625" style="127" customWidth="1"/>
    <col min="9220" max="9221" width="0" style="127" hidden="1" customWidth="1"/>
    <col min="9222" max="9226" width="16.7109375" style="127" customWidth="1"/>
    <col min="9227" max="9473" width="9.140625" style="127"/>
    <col min="9474" max="9474" width="8.140625" style="127" customWidth="1"/>
    <col min="9475" max="9475" width="24.140625" style="127" customWidth="1"/>
    <col min="9476" max="9477" width="0" style="127" hidden="1" customWidth="1"/>
    <col min="9478" max="9482" width="16.7109375" style="127" customWidth="1"/>
    <col min="9483" max="9729" width="9.140625" style="127"/>
    <col min="9730" max="9730" width="8.140625" style="127" customWidth="1"/>
    <col min="9731" max="9731" width="24.140625" style="127" customWidth="1"/>
    <col min="9732" max="9733" width="0" style="127" hidden="1" customWidth="1"/>
    <col min="9734" max="9738" width="16.7109375" style="127" customWidth="1"/>
    <col min="9739" max="9985" width="9.140625" style="127"/>
    <col min="9986" max="9986" width="8.140625" style="127" customWidth="1"/>
    <col min="9987" max="9987" width="24.140625" style="127" customWidth="1"/>
    <col min="9988" max="9989" width="0" style="127" hidden="1" customWidth="1"/>
    <col min="9990" max="9994" width="16.7109375" style="127" customWidth="1"/>
    <col min="9995" max="10241" width="9.140625" style="127"/>
    <col min="10242" max="10242" width="8.140625" style="127" customWidth="1"/>
    <col min="10243" max="10243" width="24.140625" style="127" customWidth="1"/>
    <col min="10244" max="10245" width="0" style="127" hidden="1" customWidth="1"/>
    <col min="10246" max="10250" width="16.7109375" style="127" customWidth="1"/>
    <col min="10251" max="10497" width="9.140625" style="127"/>
    <col min="10498" max="10498" width="8.140625" style="127" customWidth="1"/>
    <col min="10499" max="10499" width="24.140625" style="127" customWidth="1"/>
    <col min="10500" max="10501" width="0" style="127" hidden="1" customWidth="1"/>
    <col min="10502" max="10506" width="16.7109375" style="127" customWidth="1"/>
    <col min="10507" max="10753" width="9.140625" style="127"/>
    <col min="10754" max="10754" width="8.140625" style="127" customWidth="1"/>
    <col min="10755" max="10755" width="24.140625" style="127" customWidth="1"/>
    <col min="10756" max="10757" width="0" style="127" hidden="1" customWidth="1"/>
    <col min="10758" max="10762" width="16.7109375" style="127" customWidth="1"/>
    <col min="10763" max="11009" width="9.140625" style="127"/>
    <col min="11010" max="11010" width="8.140625" style="127" customWidth="1"/>
    <col min="11011" max="11011" width="24.140625" style="127" customWidth="1"/>
    <col min="11012" max="11013" width="0" style="127" hidden="1" customWidth="1"/>
    <col min="11014" max="11018" width="16.7109375" style="127" customWidth="1"/>
    <col min="11019" max="11265" width="9.140625" style="127"/>
    <col min="11266" max="11266" width="8.140625" style="127" customWidth="1"/>
    <col min="11267" max="11267" width="24.140625" style="127" customWidth="1"/>
    <col min="11268" max="11269" width="0" style="127" hidden="1" customWidth="1"/>
    <col min="11270" max="11274" width="16.7109375" style="127" customWidth="1"/>
    <col min="11275" max="11521" width="9.140625" style="127"/>
    <col min="11522" max="11522" width="8.140625" style="127" customWidth="1"/>
    <col min="11523" max="11523" width="24.140625" style="127" customWidth="1"/>
    <col min="11524" max="11525" width="0" style="127" hidden="1" customWidth="1"/>
    <col min="11526" max="11530" width="16.7109375" style="127" customWidth="1"/>
    <col min="11531" max="11777" width="9.140625" style="127"/>
    <col min="11778" max="11778" width="8.140625" style="127" customWidth="1"/>
    <col min="11779" max="11779" width="24.140625" style="127" customWidth="1"/>
    <col min="11780" max="11781" width="0" style="127" hidden="1" customWidth="1"/>
    <col min="11782" max="11786" width="16.7109375" style="127" customWidth="1"/>
    <col min="11787" max="12033" width="9.140625" style="127"/>
    <col min="12034" max="12034" width="8.140625" style="127" customWidth="1"/>
    <col min="12035" max="12035" width="24.140625" style="127" customWidth="1"/>
    <col min="12036" max="12037" width="0" style="127" hidden="1" customWidth="1"/>
    <col min="12038" max="12042" width="16.7109375" style="127" customWidth="1"/>
    <col min="12043" max="12289" width="9.140625" style="127"/>
    <col min="12290" max="12290" width="8.140625" style="127" customWidth="1"/>
    <col min="12291" max="12291" width="24.140625" style="127" customWidth="1"/>
    <col min="12292" max="12293" width="0" style="127" hidden="1" customWidth="1"/>
    <col min="12294" max="12298" width="16.7109375" style="127" customWidth="1"/>
    <col min="12299" max="12545" width="9.140625" style="127"/>
    <col min="12546" max="12546" width="8.140625" style="127" customWidth="1"/>
    <col min="12547" max="12547" width="24.140625" style="127" customWidth="1"/>
    <col min="12548" max="12549" width="0" style="127" hidden="1" customWidth="1"/>
    <col min="12550" max="12554" width="16.7109375" style="127" customWidth="1"/>
    <col min="12555" max="12801" width="9.140625" style="127"/>
    <col min="12802" max="12802" width="8.140625" style="127" customWidth="1"/>
    <col min="12803" max="12803" width="24.140625" style="127" customWidth="1"/>
    <col min="12804" max="12805" width="0" style="127" hidden="1" customWidth="1"/>
    <col min="12806" max="12810" width="16.7109375" style="127" customWidth="1"/>
    <col min="12811" max="13057" width="9.140625" style="127"/>
    <col min="13058" max="13058" width="8.140625" style="127" customWidth="1"/>
    <col min="13059" max="13059" width="24.140625" style="127" customWidth="1"/>
    <col min="13060" max="13061" width="0" style="127" hidden="1" customWidth="1"/>
    <col min="13062" max="13066" width="16.7109375" style="127" customWidth="1"/>
    <col min="13067" max="13313" width="9.140625" style="127"/>
    <col min="13314" max="13314" width="8.140625" style="127" customWidth="1"/>
    <col min="13315" max="13315" width="24.140625" style="127" customWidth="1"/>
    <col min="13316" max="13317" width="0" style="127" hidden="1" customWidth="1"/>
    <col min="13318" max="13322" width="16.7109375" style="127" customWidth="1"/>
    <col min="13323" max="13569" width="9.140625" style="127"/>
    <col min="13570" max="13570" width="8.140625" style="127" customWidth="1"/>
    <col min="13571" max="13571" width="24.140625" style="127" customWidth="1"/>
    <col min="13572" max="13573" width="0" style="127" hidden="1" customWidth="1"/>
    <col min="13574" max="13578" width="16.7109375" style="127" customWidth="1"/>
    <col min="13579" max="13825" width="9.140625" style="127"/>
    <col min="13826" max="13826" width="8.140625" style="127" customWidth="1"/>
    <col min="13827" max="13827" width="24.140625" style="127" customWidth="1"/>
    <col min="13828" max="13829" width="0" style="127" hidden="1" customWidth="1"/>
    <col min="13830" max="13834" width="16.7109375" style="127" customWidth="1"/>
    <col min="13835" max="14081" width="9.140625" style="127"/>
    <col min="14082" max="14082" width="8.140625" style="127" customWidth="1"/>
    <col min="14083" max="14083" width="24.140625" style="127" customWidth="1"/>
    <col min="14084" max="14085" width="0" style="127" hidden="1" customWidth="1"/>
    <col min="14086" max="14090" width="16.7109375" style="127" customWidth="1"/>
    <col min="14091" max="14337" width="9.140625" style="127"/>
    <col min="14338" max="14338" width="8.140625" style="127" customWidth="1"/>
    <col min="14339" max="14339" width="24.140625" style="127" customWidth="1"/>
    <col min="14340" max="14341" width="0" style="127" hidden="1" customWidth="1"/>
    <col min="14342" max="14346" width="16.7109375" style="127" customWidth="1"/>
    <col min="14347" max="14593" width="9.140625" style="127"/>
    <col min="14594" max="14594" width="8.140625" style="127" customWidth="1"/>
    <col min="14595" max="14595" width="24.140625" style="127" customWidth="1"/>
    <col min="14596" max="14597" width="0" style="127" hidden="1" customWidth="1"/>
    <col min="14598" max="14602" width="16.7109375" style="127" customWidth="1"/>
    <col min="14603" max="14849" width="9.140625" style="127"/>
    <col min="14850" max="14850" width="8.140625" style="127" customWidth="1"/>
    <col min="14851" max="14851" width="24.140625" style="127" customWidth="1"/>
    <col min="14852" max="14853" width="0" style="127" hidden="1" customWidth="1"/>
    <col min="14854" max="14858" width="16.7109375" style="127" customWidth="1"/>
    <col min="14859" max="15105" width="9.140625" style="127"/>
    <col min="15106" max="15106" width="8.140625" style="127" customWidth="1"/>
    <col min="15107" max="15107" width="24.140625" style="127" customWidth="1"/>
    <col min="15108" max="15109" width="0" style="127" hidden="1" customWidth="1"/>
    <col min="15110" max="15114" width="16.7109375" style="127" customWidth="1"/>
    <col min="15115" max="15361" width="9.140625" style="127"/>
    <col min="15362" max="15362" width="8.140625" style="127" customWidth="1"/>
    <col min="15363" max="15363" width="24.140625" style="127" customWidth="1"/>
    <col min="15364" max="15365" width="0" style="127" hidden="1" customWidth="1"/>
    <col min="15366" max="15370" width="16.7109375" style="127" customWidth="1"/>
    <col min="15371" max="15617" width="9.140625" style="127"/>
    <col min="15618" max="15618" width="8.140625" style="127" customWidth="1"/>
    <col min="15619" max="15619" width="24.140625" style="127" customWidth="1"/>
    <col min="15620" max="15621" width="0" style="127" hidden="1" customWidth="1"/>
    <col min="15622" max="15626" width="16.7109375" style="127" customWidth="1"/>
    <col min="15627" max="15873" width="9.140625" style="127"/>
    <col min="15874" max="15874" width="8.140625" style="127" customWidth="1"/>
    <col min="15875" max="15875" width="24.140625" style="127" customWidth="1"/>
    <col min="15876" max="15877" width="0" style="127" hidden="1" customWidth="1"/>
    <col min="15878" max="15882" width="16.7109375" style="127" customWidth="1"/>
    <col min="15883" max="16129" width="9.140625" style="127"/>
    <col min="16130" max="16130" width="8.140625" style="127" customWidth="1"/>
    <col min="16131" max="16131" width="24.140625" style="127" customWidth="1"/>
    <col min="16132" max="16133" width="0" style="127" hidden="1" customWidth="1"/>
    <col min="16134" max="16138" width="16.7109375" style="127" customWidth="1"/>
    <col min="16139" max="16384" width="9.140625" style="127"/>
  </cols>
  <sheetData>
    <row r="1" spans="2:10" ht="20.25" x14ac:dyDescent="0.3">
      <c r="B1" s="420" t="s">
        <v>401</v>
      </c>
      <c r="C1" s="420"/>
      <c r="D1" s="420"/>
      <c r="E1" s="420"/>
      <c r="F1" s="420"/>
      <c r="G1" s="420"/>
      <c r="H1" s="420"/>
      <c r="I1" s="420"/>
      <c r="J1" s="420"/>
    </row>
    <row r="2" spans="2:10" ht="20.25" x14ac:dyDescent="0.3">
      <c r="B2" s="420" t="s">
        <v>758</v>
      </c>
      <c r="C2" s="420"/>
      <c r="D2" s="420"/>
      <c r="E2" s="420"/>
      <c r="F2" s="420"/>
      <c r="G2" s="420"/>
      <c r="H2" s="420"/>
      <c r="I2" s="420"/>
      <c r="J2" s="420"/>
    </row>
    <row r="3" spans="2:10" ht="24" customHeight="1" x14ac:dyDescent="0.3">
      <c r="B3" s="270" t="s">
        <v>522</v>
      </c>
      <c r="C3" s="269" t="str">
        <f>'03KK'!C3:E3</f>
        <v>számú melléklet a(z) 8/2020.(VII.17.) Önkormányzati rendelethez</v>
      </c>
      <c r="D3" s="128"/>
      <c r="E3" s="128"/>
      <c r="F3" s="128"/>
    </row>
    <row r="4" spans="2:10" ht="24" customHeight="1" thickBot="1" x14ac:dyDescent="0.25">
      <c r="F4" s="127" t="s">
        <v>403</v>
      </c>
    </row>
    <row r="5" spans="2:10" ht="80.099999999999994" customHeight="1" x14ac:dyDescent="0.2">
      <c r="B5" s="286" t="s">
        <v>5</v>
      </c>
      <c r="C5" s="287" t="s">
        <v>6</v>
      </c>
      <c r="D5" s="287" t="s">
        <v>523</v>
      </c>
      <c r="E5" s="287" t="s">
        <v>524</v>
      </c>
      <c r="F5" s="287" t="s">
        <v>525</v>
      </c>
      <c r="G5" s="287" t="s">
        <v>526</v>
      </c>
      <c r="H5" s="287" t="s">
        <v>527</v>
      </c>
      <c r="I5" s="287" t="s">
        <v>528</v>
      </c>
      <c r="J5" s="288" t="s">
        <v>529</v>
      </c>
    </row>
    <row r="6" spans="2:10" ht="15" x14ac:dyDescent="0.2">
      <c r="B6" s="289">
        <v>1</v>
      </c>
      <c r="C6" s="129">
        <v>2</v>
      </c>
      <c r="D6" s="129">
        <v>3</v>
      </c>
      <c r="E6" s="129">
        <v>4</v>
      </c>
      <c r="F6" s="129">
        <v>5</v>
      </c>
      <c r="G6" s="129">
        <v>6</v>
      </c>
      <c r="H6" s="129">
        <v>7</v>
      </c>
      <c r="I6" s="129">
        <v>8</v>
      </c>
      <c r="J6" s="290">
        <v>9</v>
      </c>
    </row>
    <row r="7" spans="2:10" ht="47.25" x14ac:dyDescent="0.2">
      <c r="B7" s="291" t="s">
        <v>1</v>
      </c>
      <c r="C7" s="130" t="s">
        <v>530</v>
      </c>
      <c r="D7" s="131">
        <v>0</v>
      </c>
      <c r="E7" s="131">
        <v>0</v>
      </c>
      <c r="F7" s="132">
        <v>13170000</v>
      </c>
      <c r="G7" s="132">
        <v>210000</v>
      </c>
      <c r="H7" s="132">
        <v>0</v>
      </c>
      <c r="I7" s="132">
        <v>0</v>
      </c>
      <c r="J7" s="292">
        <v>13380000</v>
      </c>
    </row>
    <row r="8" spans="2:10" ht="63" x14ac:dyDescent="0.2">
      <c r="B8" s="291" t="s">
        <v>37</v>
      </c>
      <c r="C8" s="130" t="s">
        <v>531</v>
      </c>
      <c r="D8" s="131">
        <v>0</v>
      </c>
      <c r="E8" s="131">
        <v>0</v>
      </c>
      <c r="F8" s="132">
        <v>13170000</v>
      </c>
      <c r="G8" s="132">
        <v>210000</v>
      </c>
      <c r="H8" s="132">
        <v>0</v>
      </c>
      <c r="I8" s="132">
        <v>0</v>
      </c>
      <c r="J8" s="292">
        <v>13380000</v>
      </c>
    </row>
    <row r="9" spans="2:10" ht="75" x14ac:dyDescent="0.2">
      <c r="B9" s="293" t="s">
        <v>38</v>
      </c>
      <c r="C9" s="133" t="s">
        <v>532</v>
      </c>
      <c r="D9" s="134">
        <v>0</v>
      </c>
      <c r="E9" s="134">
        <v>0</v>
      </c>
      <c r="F9" s="135">
        <v>3</v>
      </c>
      <c r="G9" s="135">
        <v>1</v>
      </c>
      <c r="H9" s="135">
        <v>0</v>
      </c>
      <c r="I9" s="135">
        <v>0</v>
      </c>
      <c r="J9" s="294">
        <v>4</v>
      </c>
    </row>
    <row r="10" spans="2:10" ht="75" x14ac:dyDescent="0.2">
      <c r="B10" s="293" t="s">
        <v>247</v>
      </c>
      <c r="C10" s="133" t="s">
        <v>533</v>
      </c>
      <c r="D10" s="134">
        <v>0</v>
      </c>
      <c r="E10" s="134">
        <v>0</v>
      </c>
      <c r="F10" s="135">
        <v>3</v>
      </c>
      <c r="G10" s="135">
        <v>1</v>
      </c>
      <c r="H10" s="135">
        <v>0</v>
      </c>
      <c r="I10" s="135">
        <v>0</v>
      </c>
      <c r="J10" s="294">
        <v>4</v>
      </c>
    </row>
    <row r="11" spans="2:10" ht="90.75" thickBot="1" x14ac:dyDescent="0.25">
      <c r="B11" s="295" t="s">
        <v>534</v>
      </c>
      <c r="C11" s="296" t="s">
        <v>535</v>
      </c>
      <c r="D11" s="297">
        <v>0</v>
      </c>
      <c r="E11" s="297">
        <v>0</v>
      </c>
      <c r="F11" s="298">
        <v>373594250</v>
      </c>
      <c r="G11" s="298">
        <v>172709</v>
      </c>
      <c r="H11" s="298">
        <v>0</v>
      </c>
      <c r="I11" s="298">
        <v>0</v>
      </c>
      <c r="J11" s="299">
        <f>F11+G11</f>
        <v>373766959</v>
      </c>
    </row>
  </sheetData>
  <mergeCells count="2">
    <mergeCell ref="B1:J1"/>
    <mergeCell ref="B2:J2"/>
  </mergeCells>
  <printOptions horizontalCentered="1"/>
  <pageMargins left="0.39370078740157483" right="0.39370078740157483" top="0.39370078740157483" bottom="0.39370078740157483" header="0.78740157480314965" footer="0.78740157480314965"/>
  <pageSetup paperSize="9" scale="85" orientation="landscape" horizontalDpi="300" verticalDpi="300" r:id="rId1"/>
  <headerFooter alignWithMargins="0">
    <oddFooter>&amp;P. oldal, összesen: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Munka11">
    <tabColor rgb="FF0070C0"/>
  </sheetPr>
  <dimension ref="B1:D15"/>
  <sheetViews>
    <sheetView workbookViewId="0">
      <selection activeCell="C3" sqref="C3"/>
    </sheetView>
  </sheetViews>
  <sheetFormatPr defaultRowHeight="15.95" customHeight="1" x14ac:dyDescent="0.2"/>
  <cols>
    <col min="1" max="1" width="1.7109375" style="1" customWidth="1"/>
    <col min="2" max="2" width="8.140625" style="1" customWidth="1"/>
    <col min="3" max="3" width="85.7109375" style="1" customWidth="1"/>
    <col min="4" max="4" width="20.7109375" style="1" bestFit="1" customWidth="1"/>
    <col min="5" max="5" width="1.7109375" style="1" customWidth="1"/>
    <col min="6" max="16384" width="9.140625" style="1"/>
  </cols>
  <sheetData>
    <row r="1" spans="2:4" ht="20.100000000000001" customHeight="1" x14ac:dyDescent="0.25">
      <c r="B1" s="421" t="s">
        <v>401</v>
      </c>
      <c r="C1" s="421"/>
      <c r="D1" s="421"/>
    </row>
    <row r="2" spans="2:4" ht="20.100000000000001" customHeight="1" x14ac:dyDescent="0.25">
      <c r="B2" s="421" t="s">
        <v>760</v>
      </c>
      <c r="C2" s="421"/>
      <c r="D2" s="421"/>
    </row>
    <row r="3" spans="2:4" ht="20.100000000000001" customHeight="1" x14ac:dyDescent="0.25">
      <c r="B3" s="272" t="s">
        <v>608</v>
      </c>
      <c r="C3" s="271" t="str">
        <f>'03KK'!C3:E3</f>
        <v>számú melléklet a(z) 8/2020.(VII.17.) Önkormányzati rendelethez</v>
      </c>
      <c r="D3" s="272" t="s">
        <v>403</v>
      </c>
    </row>
    <row r="4" spans="2:4" ht="20.100000000000001" customHeight="1" x14ac:dyDescent="0.2">
      <c r="B4" s="156" t="s">
        <v>5</v>
      </c>
      <c r="C4" s="156" t="s">
        <v>6</v>
      </c>
      <c r="D4" s="156" t="s">
        <v>237</v>
      </c>
    </row>
    <row r="5" spans="2:4" ht="20.100000000000001" customHeight="1" x14ac:dyDescent="0.2">
      <c r="B5" s="156">
        <v>1</v>
      </c>
      <c r="C5" s="156">
        <v>2</v>
      </c>
      <c r="D5" s="156">
        <v>3</v>
      </c>
    </row>
    <row r="6" spans="2:4" ht="20.100000000000001" customHeight="1" x14ac:dyDescent="0.2">
      <c r="B6" s="273" t="s">
        <v>1</v>
      </c>
      <c r="C6" s="274" t="s">
        <v>238</v>
      </c>
      <c r="D6" s="275">
        <v>216379977</v>
      </c>
    </row>
    <row r="7" spans="2:4" ht="20.100000000000001" customHeight="1" x14ac:dyDescent="0.2">
      <c r="B7" s="273" t="s">
        <v>2</v>
      </c>
      <c r="C7" s="274" t="s">
        <v>239</v>
      </c>
      <c r="D7" s="275">
        <v>420949801</v>
      </c>
    </row>
    <row r="8" spans="2:4" ht="20.100000000000001" customHeight="1" x14ac:dyDescent="0.2">
      <c r="B8" s="273" t="s">
        <v>3</v>
      </c>
      <c r="C8" s="274" t="s">
        <v>240</v>
      </c>
      <c r="D8" s="275">
        <v>-204569824</v>
      </c>
    </row>
    <row r="9" spans="2:4" ht="20.100000000000001" customHeight="1" x14ac:dyDescent="0.2">
      <c r="B9" s="273" t="s">
        <v>4</v>
      </c>
      <c r="C9" s="274" t="s">
        <v>241</v>
      </c>
      <c r="D9" s="275">
        <v>256267365</v>
      </c>
    </row>
    <row r="10" spans="2:4" ht="20.100000000000001" customHeight="1" x14ac:dyDescent="0.2">
      <c r="B10" s="273" t="s">
        <v>153</v>
      </c>
      <c r="C10" s="274" t="s">
        <v>242</v>
      </c>
      <c r="D10" s="275">
        <v>5893719</v>
      </c>
    </row>
    <row r="11" spans="2:4" ht="20.100000000000001" customHeight="1" x14ac:dyDescent="0.2">
      <c r="B11" s="273" t="s">
        <v>223</v>
      </c>
      <c r="C11" s="274" t="s">
        <v>243</v>
      </c>
      <c r="D11" s="275">
        <v>250373646</v>
      </c>
    </row>
    <row r="12" spans="2:4" ht="20.100000000000001" customHeight="1" x14ac:dyDescent="0.2">
      <c r="B12" s="273" t="s">
        <v>15</v>
      </c>
      <c r="C12" s="274" t="s">
        <v>244</v>
      </c>
      <c r="D12" s="275">
        <v>45803822</v>
      </c>
    </row>
    <row r="13" spans="2:4" ht="20.100000000000001" customHeight="1" x14ac:dyDescent="0.2">
      <c r="B13" s="276" t="s">
        <v>21</v>
      </c>
      <c r="C13" s="277" t="s">
        <v>245</v>
      </c>
      <c r="D13" s="278">
        <v>45803822</v>
      </c>
    </row>
    <row r="14" spans="2:4" ht="20.100000000000001" customHeight="1" x14ac:dyDescent="0.2">
      <c r="B14" s="273" t="s">
        <v>23</v>
      </c>
      <c r="C14" s="274" t="s">
        <v>759</v>
      </c>
      <c r="D14" s="275">
        <v>756000</v>
      </c>
    </row>
    <row r="15" spans="2:4" ht="20.100000000000001" customHeight="1" x14ac:dyDescent="0.2">
      <c r="B15" s="273" t="s">
        <v>25</v>
      </c>
      <c r="C15" s="274" t="s">
        <v>246</v>
      </c>
      <c r="D15" s="275">
        <v>45047822</v>
      </c>
    </row>
  </sheetData>
  <mergeCells count="2">
    <mergeCell ref="B1:D1"/>
    <mergeCell ref="B2:D2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90" orientation="landscape" horizontalDpi="300" verticalDpi="300" r:id="rId1"/>
  <headerFooter alignWithMargins="0">
    <oddFooter>&amp;P. oldal, összesen: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Munka12">
    <tabColor rgb="FF0070C0"/>
  </sheetPr>
  <dimension ref="B1:F30"/>
  <sheetViews>
    <sheetView workbookViewId="0">
      <selection activeCell="F14" sqref="F14"/>
    </sheetView>
  </sheetViews>
  <sheetFormatPr defaultRowHeight="15.95" customHeight="1" x14ac:dyDescent="0.2"/>
  <cols>
    <col min="1" max="1" width="1.7109375" style="23" customWidth="1"/>
    <col min="2" max="2" width="4.7109375" style="23" customWidth="1"/>
    <col min="3" max="3" width="80.7109375" style="23" customWidth="1"/>
    <col min="4" max="4" width="16.7109375" style="23" customWidth="1"/>
    <col min="5" max="5" width="18.85546875" style="23" hidden="1" customWidth="1"/>
    <col min="6" max="6" width="16.7109375" style="23" customWidth="1"/>
    <col min="7" max="7" width="1.7109375" style="23" customWidth="1"/>
    <col min="8" max="256" width="6.7109375" style="23" customWidth="1"/>
    <col min="257" max="16384" width="9.140625" style="23"/>
  </cols>
  <sheetData>
    <row r="1" spans="2:6" ht="18" customHeight="1" x14ac:dyDescent="0.25">
      <c r="B1" s="400" t="s">
        <v>401</v>
      </c>
      <c r="C1" s="401"/>
      <c r="D1" s="401"/>
      <c r="E1" s="401"/>
      <c r="F1" s="402"/>
    </row>
    <row r="2" spans="2:6" ht="18" customHeight="1" x14ac:dyDescent="0.25">
      <c r="B2" s="397" t="s">
        <v>761</v>
      </c>
      <c r="C2" s="398"/>
      <c r="D2" s="398"/>
      <c r="E2" s="398"/>
      <c r="F2" s="399"/>
    </row>
    <row r="3" spans="2:6" ht="18" customHeight="1" x14ac:dyDescent="0.2">
      <c r="B3" s="154" t="s">
        <v>609</v>
      </c>
      <c r="C3" s="39" t="str">
        <f>'03KK'!C3:E3</f>
        <v>számú melléklet a(z) 8/2020.(VII.17.) Önkormányzati rendelethez</v>
      </c>
      <c r="D3" s="32"/>
      <c r="E3" s="32"/>
      <c r="F3" s="44" t="s">
        <v>403</v>
      </c>
    </row>
    <row r="4" spans="2:6" ht="15.95" customHeight="1" x14ac:dyDescent="0.2">
      <c r="B4" s="7" t="s">
        <v>5</v>
      </c>
      <c r="C4" s="156" t="s">
        <v>6</v>
      </c>
      <c r="D4" s="156" t="s">
        <v>257</v>
      </c>
      <c r="E4" s="156" t="s">
        <v>258</v>
      </c>
      <c r="F4" s="8" t="s">
        <v>259</v>
      </c>
    </row>
    <row r="5" spans="2:6" ht="15.95" customHeight="1" thickBot="1" x14ac:dyDescent="0.25">
      <c r="B5" s="9">
        <v>1</v>
      </c>
      <c r="C5" s="157">
        <v>2</v>
      </c>
      <c r="D5" s="157">
        <v>3</v>
      </c>
      <c r="E5" s="157">
        <v>4</v>
      </c>
      <c r="F5" s="11">
        <v>5</v>
      </c>
    </row>
    <row r="6" spans="2:6" ht="15.95" customHeight="1" x14ac:dyDescent="0.2">
      <c r="B6" s="252" t="s">
        <v>1</v>
      </c>
      <c r="C6" s="260" t="s">
        <v>349</v>
      </c>
      <c r="D6" s="216">
        <v>47626632</v>
      </c>
      <c r="E6" s="216">
        <v>0</v>
      </c>
      <c r="F6" s="217">
        <v>57840855</v>
      </c>
    </row>
    <row r="7" spans="2:6" ht="15.95" customHeight="1" x14ac:dyDescent="0.2">
      <c r="B7" s="240" t="s">
        <v>2</v>
      </c>
      <c r="C7" s="211" t="s">
        <v>350</v>
      </c>
      <c r="D7" s="212">
        <v>6254731</v>
      </c>
      <c r="E7" s="212">
        <v>0</v>
      </c>
      <c r="F7" s="219">
        <v>9620141</v>
      </c>
    </row>
    <row r="8" spans="2:6" ht="15.95" customHeight="1" thickBot="1" x14ac:dyDescent="0.25">
      <c r="B8" s="256" t="s">
        <v>4</v>
      </c>
      <c r="C8" s="263" t="s">
        <v>351</v>
      </c>
      <c r="D8" s="226">
        <v>53881363</v>
      </c>
      <c r="E8" s="226">
        <v>0</v>
      </c>
      <c r="F8" s="227">
        <v>67460996</v>
      </c>
    </row>
    <row r="9" spans="2:6" ht="15.95" customHeight="1" x14ac:dyDescent="0.2">
      <c r="B9" s="252" t="s">
        <v>0</v>
      </c>
      <c r="C9" s="260" t="s">
        <v>352</v>
      </c>
      <c r="D9" s="216">
        <v>67215131</v>
      </c>
      <c r="E9" s="216">
        <v>0</v>
      </c>
      <c r="F9" s="217">
        <v>68817487</v>
      </c>
    </row>
    <row r="10" spans="2:6" ht="15.95" customHeight="1" x14ac:dyDescent="0.2">
      <c r="B10" s="240" t="s">
        <v>17</v>
      </c>
      <c r="C10" s="211" t="s">
        <v>353</v>
      </c>
      <c r="D10" s="212">
        <v>13004837</v>
      </c>
      <c r="E10" s="212">
        <v>0</v>
      </c>
      <c r="F10" s="219">
        <v>10213518</v>
      </c>
    </row>
    <row r="11" spans="2:6" ht="15.95" customHeight="1" x14ac:dyDescent="0.2">
      <c r="B11" s="240" t="s">
        <v>256</v>
      </c>
      <c r="C11" s="211" t="s">
        <v>354</v>
      </c>
      <c r="D11" s="212">
        <v>14777148</v>
      </c>
      <c r="E11" s="212">
        <v>0</v>
      </c>
      <c r="F11" s="219">
        <v>46151458</v>
      </c>
    </row>
    <row r="12" spans="2:6" ht="15.95" customHeight="1" x14ac:dyDescent="0.2">
      <c r="B12" s="240" t="s">
        <v>252</v>
      </c>
      <c r="C12" s="211" t="s">
        <v>355</v>
      </c>
      <c r="D12" s="212">
        <v>30564626</v>
      </c>
      <c r="E12" s="212">
        <v>0</v>
      </c>
      <c r="F12" s="219">
        <v>21170923</v>
      </c>
    </row>
    <row r="13" spans="2:6" ht="15.95" customHeight="1" thickBot="1" x14ac:dyDescent="0.25">
      <c r="B13" s="256" t="s">
        <v>228</v>
      </c>
      <c r="C13" s="263" t="s">
        <v>356</v>
      </c>
      <c r="D13" s="226">
        <v>125561742</v>
      </c>
      <c r="E13" s="226">
        <v>0</v>
      </c>
      <c r="F13" s="227">
        <v>146353386</v>
      </c>
    </row>
    <row r="14" spans="2:6" ht="15.95" customHeight="1" x14ac:dyDescent="0.2">
      <c r="B14" s="252" t="s">
        <v>19</v>
      </c>
      <c r="C14" s="260" t="s">
        <v>357</v>
      </c>
      <c r="D14" s="216">
        <v>2933795</v>
      </c>
      <c r="E14" s="216">
        <v>0</v>
      </c>
      <c r="F14" s="217">
        <v>1934415</v>
      </c>
    </row>
    <row r="15" spans="2:6" ht="15.95" customHeight="1" x14ac:dyDescent="0.2">
      <c r="B15" s="240" t="s">
        <v>230</v>
      </c>
      <c r="C15" s="211" t="s">
        <v>358</v>
      </c>
      <c r="D15" s="212">
        <v>27936491</v>
      </c>
      <c r="E15" s="212">
        <v>0</v>
      </c>
      <c r="F15" s="219">
        <v>30981476</v>
      </c>
    </row>
    <row r="16" spans="2:6" ht="15.95" customHeight="1" x14ac:dyDescent="0.2">
      <c r="B16" s="240" t="s">
        <v>23</v>
      </c>
      <c r="C16" s="211" t="s">
        <v>359</v>
      </c>
      <c r="D16" s="212">
        <v>52272</v>
      </c>
      <c r="E16" s="212">
        <v>0</v>
      </c>
      <c r="F16" s="219">
        <v>0</v>
      </c>
    </row>
    <row r="17" spans="2:6" ht="15.95" customHeight="1" thickBot="1" x14ac:dyDescent="0.25">
      <c r="B17" s="256" t="s">
        <v>25</v>
      </c>
      <c r="C17" s="263" t="s">
        <v>360</v>
      </c>
      <c r="D17" s="226">
        <v>30922558</v>
      </c>
      <c r="E17" s="226">
        <v>0</v>
      </c>
      <c r="F17" s="227">
        <v>32915891</v>
      </c>
    </row>
    <row r="18" spans="2:6" ht="15.95" customHeight="1" x14ac:dyDescent="0.2">
      <c r="B18" s="252" t="s">
        <v>27</v>
      </c>
      <c r="C18" s="260" t="s">
        <v>361</v>
      </c>
      <c r="D18" s="216">
        <v>14541413</v>
      </c>
      <c r="E18" s="216">
        <v>0</v>
      </c>
      <c r="F18" s="217">
        <v>14466886</v>
      </c>
    </row>
    <row r="19" spans="2:6" ht="15.95" customHeight="1" x14ac:dyDescent="0.2">
      <c r="B19" s="240" t="s">
        <v>29</v>
      </c>
      <c r="C19" s="211" t="s">
        <v>362</v>
      </c>
      <c r="D19" s="212">
        <v>10513434</v>
      </c>
      <c r="E19" s="212">
        <v>0</v>
      </c>
      <c r="F19" s="219">
        <v>10959857</v>
      </c>
    </row>
    <row r="20" spans="2:6" ht="15.95" customHeight="1" x14ac:dyDescent="0.2">
      <c r="B20" s="240" t="s">
        <v>31</v>
      </c>
      <c r="C20" s="211" t="s">
        <v>363</v>
      </c>
      <c r="D20" s="212">
        <v>4586473</v>
      </c>
      <c r="E20" s="212">
        <v>0</v>
      </c>
      <c r="F20" s="219">
        <v>4450422</v>
      </c>
    </row>
    <row r="21" spans="2:6" ht="15.95" customHeight="1" thickBot="1" x14ac:dyDescent="0.25">
      <c r="B21" s="256" t="s">
        <v>33</v>
      </c>
      <c r="C21" s="263" t="s">
        <v>364</v>
      </c>
      <c r="D21" s="226">
        <v>29641320</v>
      </c>
      <c r="E21" s="226">
        <v>0</v>
      </c>
      <c r="F21" s="227">
        <v>29877165</v>
      </c>
    </row>
    <row r="22" spans="2:6" ht="15.95" customHeight="1" x14ac:dyDescent="0.2">
      <c r="B22" s="279" t="s">
        <v>35</v>
      </c>
      <c r="C22" s="280" t="s">
        <v>365</v>
      </c>
      <c r="D22" s="281">
        <v>13665882</v>
      </c>
      <c r="E22" s="281">
        <v>0</v>
      </c>
      <c r="F22" s="282">
        <v>18711154</v>
      </c>
    </row>
    <row r="23" spans="2:6" ht="15.95" customHeight="1" x14ac:dyDescent="0.2">
      <c r="B23" s="261" t="s">
        <v>233</v>
      </c>
      <c r="C23" s="222" t="s">
        <v>366</v>
      </c>
      <c r="D23" s="221">
        <v>102250178</v>
      </c>
      <c r="E23" s="221">
        <v>0</v>
      </c>
      <c r="F23" s="262">
        <v>137635482</v>
      </c>
    </row>
    <row r="24" spans="2:6" ht="15.95" customHeight="1" thickBot="1" x14ac:dyDescent="0.25">
      <c r="B24" s="256" t="s">
        <v>37</v>
      </c>
      <c r="C24" s="263" t="s">
        <v>367</v>
      </c>
      <c r="D24" s="226">
        <v>2963167</v>
      </c>
      <c r="E24" s="226">
        <v>0</v>
      </c>
      <c r="F24" s="227">
        <v>-5325310</v>
      </c>
    </row>
    <row r="25" spans="2:6" ht="15.95" customHeight="1" x14ac:dyDescent="0.2">
      <c r="B25" s="252" t="s">
        <v>42</v>
      </c>
      <c r="C25" s="260" t="s">
        <v>368</v>
      </c>
      <c r="D25" s="216">
        <v>613671</v>
      </c>
      <c r="E25" s="216">
        <v>0</v>
      </c>
      <c r="F25" s="217">
        <v>294858</v>
      </c>
    </row>
    <row r="26" spans="2:6" ht="15.95" customHeight="1" x14ac:dyDescent="0.2">
      <c r="B26" s="261" t="s">
        <v>48</v>
      </c>
      <c r="C26" s="222" t="s">
        <v>369</v>
      </c>
      <c r="D26" s="221">
        <v>613671</v>
      </c>
      <c r="E26" s="221">
        <v>0</v>
      </c>
      <c r="F26" s="262">
        <v>294858</v>
      </c>
    </row>
    <row r="27" spans="2:6" ht="15.95" customHeight="1" x14ac:dyDescent="0.2">
      <c r="B27" s="240" t="s">
        <v>54</v>
      </c>
      <c r="C27" s="211" t="s">
        <v>370</v>
      </c>
      <c r="D27" s="212">
        <v>290560</v>
      </c>
      <c r="E27" s="212">
        <v>0</v>
      </c>
      <c r="F27" s="219">
        <v>242111</v>
      </c>
    </row>
    <row r="28" spans="2:6" ht="15.95" customHeight="1" x14ac:dyDescent="0.2">
      <c r="B28" s="261" t="s">
        <v>64</v>
      </c>
      <c r="C28" s="222" t="s">
        <v>371</v>
      </c>
      <c r="D28" s="221">
        <v>290560</v>
      </c>
      <c r="E28" s="221">
        <v>0</v>
      </c>
      <c r="F28" s="262">
        <v>242111</v>
      </c>
    </row>
    <row r="29" spans="2:6" ht="15.95" customHeight="1" thickBot="1" x14ac:dyDescent="0.25">
      <c r="B29" s="256" t="s">
        <v>66</v>
      </c>
      <c r="C29" s="263" t="s">
        <v>372</v>
      </c>
      <c r="D29" s="226">
        <v>323111</v>
      </c>
      <c r="E29" s="226">
        <v>0</v>
      </c>
      <c r="F29" s="227">
        <v>52747</v>
      </c>
    </row>
    <row r="30" spans="2:6" ht="15.95" customHeight="1" thickBot="1" x14ac:dyDescent="0.25">
      <c r="B30" s="264" t="s">
        <v>68</v>
      </c>
      <c r="C30" s="265" t="s">
        <v>373</v>
      </c>
      <c r="D30" s="231">
        <v>3286278</v>
      </c>
      <c r="E30" s="231">
        <v>0</v>
      </c>
      <c r="F30" s="232">
        <v>-5272563</v>
      </c>
    </row>
  </sheetData>
  <mergeCells count="2">
    <mergeCell ref="B1:F1"/>
    <mergeCell ref="B2:F2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landscape" horizontalDpi="300" verticalDpi="300" r:id="rId1"/>
  <headerFooter alignWithMargins="0">
    <oddFooter>&amp;P. oldal, összesen: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584111-93C1-42E3-9668-03E4B04F2871}">
  <sheetPr>
    <tabColor rgb="FF0070C0"/>
  </sheetPr>
  <dimension ref="B1:G84"/>
  <sheetViews>
    <sheetView workbookViewId="0">
      <pane ySplit="5" topLeftCell="A6" activePane="bottomLeft" state="frozen"/>
      <selection activeCell="B43" sqref="B43"/>
      <selection pane="bottomLeft" activeCell="B2" sqref="B2:G2"/>
    </sheetView>
  </sheetViews>
  <sheetFormatPr defaultColWidth="4.7109375" defaultRowHeight="18" customHeight="1" x14ac:dyDescent="0.2"/>
  <cols>
    <col min="2" max="3" width="2.7109375" customWidth="1"/>
    <col min="4" max="4" width="50.7109375" customWidth="1"/>
    <col min="5" max="7" width="14.7109375" customWidth="1"/>
  </cols>
  <sheetData>
    <row r="1" spans="2:7" ht="18" customHeight="1" x14ac:dyDescent="0.25">
      <c r="B1" s="422" t="s">
        <v>401</v>
      </c>
      <c r="C1" s="422"/>
      <c r="D1" s="422"/>
      <c r="E1" s="422"/>
      <c r="F1" s="422"/>
      <c r="G1" s="422"/>
    </row>
    <row r="2" spans="2:7" ht="18" customHeight="1" x14ac:dyDescent="0.25">
      <c r="B2" s="422" t="s">
        <v>837</v>
      </c>
      <c r="C2" s="422"/>
      <c r="D2" s="422"/>
      <c r="E2" s="422"/>
      <c r="F2" s="422"/>
      <c r="G2" s="422"/>
    </row>
    <row r="4" spans="2:7" ht="18" customHeight="1" x14ac:dyDescent="0.25">
      <c r="C4" s="152" t="s">
        <v>536</v>
      </c>
      <c r="D4" s="314" t="str">
        <f>'01KtgvMrlg'!B6</f>
        <v>számú melléklet a(z) 8/2020.(VII.17.) Önkormányzati rendelethez</v>
      </c>
      <c r="G4" t="s">
        <v>403</v>
      </c>
    </row>
    <row r="5" spans="2:7" ht="18" customHeight="1" x14ac:dyDescent="0.2">
      <c r="B5" s="369"/>
      <c r="C5" s="369"/>
      <c r="D5" s="369"/>
      <c r="E5" s="370" t="s">
        <v>617</v>
      </c>
      <c r="F5" s="370" t="s">
        <v>658</v>
      </c>
      <c r="G5" s="370" t="s">
        <v>537</v>
      </c>
    </row>
    <row r="6" spans="2:7" ht="18" customHeight="1" x14ac:dyDescent="0.2">
      <c r="B6" s="369"/>
      <c r="C6" s="369"/>
      <c r="D6" s="369" t="s">
        <v>618</v>
      </c>
      <c r="E6" s="151">
        <v>61900</v>
      </c>
      <c r="F6" s="151">
        <v>61900</v>
      </c>
      <c r="G6" s="371">
        <f t="shared" ref="G6:G13" si="0">E6-F6</f>
        <v>0</v>
      </c>
    </row>
    <row r="7" spans="2:7" ht="18" customHeight="1" x14ac:dyDescent="0.2">
      <c r="B7" s="369"/>
      <c r="C7" s="369"/>
      <c r="D7" s="369" t="s">
        <v>619</v>
      </c>
      <c r="E7" s="151">
        <v>168402</v>
      </c>
      <c r="F7" s="151">
        <v>168402</v>
      </c>
      <c r="G7" s="371">
        <f t="shared" si="0"/>
        <v>0</v>
      </c>
    </row>
    <row r="8" spans="2:7" ht="18" customHeight="1" x14ac:dyDescent="0.2">
      <c r="B8" s="369"/>
      <c r="C8" s="369" t="s">
        <v>625</v>
      </c>
      <c r="D8" s="369"/>
      <c r="E8" s="371">
        <f>SUM(E6:E7)</f>
        <v>230302</v>
      </c>
      <c r="F8" s="371">
        <f>SUM(F6:F7)</f>
        <v>230302</v>
      </c>
      <c r="G8" s="371">
        <f t="shared" si="0"/>
        <v>0</v>
      </c>
    </row>
    <row r="9" spans="2:7" ht="18" customHeight="1" x14ac:dyDescent="0.2">
      <c r="B9" s="369"/>
      <c r="C9" s="369"/>
      <c r="D9" s="369" t="s">
        <v>620</v>
      </c>
      <c r="E9" s="151">
        <v>12268233</v>
      </c>
      <c r="F9" s="151">
        <v>12268233</v>
      </c>
      <c r="G9" s="371">
        <f t="shared" si="0"/>
        <v>0</v>
      </c>
    </row>
    <row r="10" spans="2:7" ht="18" customHeight="1" x14ac:dyDescent="0.2">
      <c r="B10" s="369"/>
      <c r="C10" s="369"/>
      <c r="D10" s="369" t="s">
        <v>621</v>
      </c>
      <c r="E10" s="151">
        <v>2325000</v>
      </c>
      <c r="F10" s="151">
        <v>809939</v>
      </c>
      <c r="G10" s="371">
        <f t="shared" si="0"/>
        <v>1515061</v>
      </c>
    </row>
    <row r="11" spans="2:7" ht="18" customHeight="1" x14ac:dyDescent="0.2">
      <c r="B11" s="369"/>
      <c r="C11" s="369"/>
      <c r="D11" s="369" t="s">
        <v>622</v>
      </c>
      <c r="E11" s="151">
        <v>400000</v>
      </c>
      <c r="F11" s="151">
        <v>318542</v>
      </c>
      <c r="G11" s="371">
        <f t="shared" si="0"/>
        <v>81458</v>
      </c>
    </row>
    <row r="12" spans="2:7" ht="18" customHeight="1" x14ac:dyDescent="0.2">
      <c r="B12" s="369"/>
      <c r="C12" s="369" t="s">
        <v>626</v>
      </c>
      <c r="D12" s="369"/>
      <c r="E12" s="371">
        <f>SUM(E9:E11)</f>
        <v>14993233</v>
      </c>
      <c r="F12" s="371">
        <f>SUM(F9:F11)</f>
        <v>13396714</v>
      </c>
      <c r="G12" s="371">
        <f t="shared" si="0"/>
        <v>1596519</v>
      </c>
    </row>
    <row r="13" spans="2:7" ht="18" customHeight="1" x14ac:dyDescent="0.25">
      <c r="B13" s="369"/>
      <c r="C13" s="372" t="s">
        <v>627</v>
      </c>
      <c r="D13" s="369"/>
      <c r="E13" s="371">
        <f>E8+E12</f>
        <v>15223535</v>
      </c>
      <c r="F13" s="371">
        <f>F8+F12</f>
        <v>13627016</v>
      </c>
      <c r="G13" s="371">
        <f t="shared" si="0"/>
        <v>1596519</v>
      </c>
    </row>
    <row r="14" spans="2:7" ht="18" customHeight="1" x14ac:dyDescent="0.2">
      <c r="B14" s="369"/>
      <c r="C14" s="369"/>
      <c r="D14" s="369" t="s">
        <v>623</v>
      </c>
      <c r="E14" s="151">
        <v>167941219</v>
      </c>
      <c r="F14" s="151">
        <v>0</v>
      </c>
      <c r="G14" s="371">
        <f t="shared" ref="G14" si="1">E14-F14</f>
        <v>167941219</v>
      </c>
    </row>
    <row r="15" spans="2:7" ht="18" customHeight="1" x14ac:dyDescent="0.2">
      <c r="B15" s="369"/>
      <c r="C15" s="369"/>
      <c r="D15" s="369" t="s">
        <v>624</v>
      </c>
      <c r="E15" s="151">
        <v>57994001</v>
      </c>
      <c r="F15" s="151">
        <v>0</v>
      </c>
      <c r="G15" s="371">
        <f t="shared" ref="G15:G38" si="2">E15-F15</f>
        <v>57994001</v>
      </c>
    </row>
    <row r="16" spans="2:7" ht="18" customHeight="1" x14ac:dyDescent="0.2">
      <c r="B16" s="369"/>
      <c r="C16" s="369"/>
      <c r="D16" s="369" t="s">
        <v>628</v>
      </c>
      <c r="E16" s="151">
        <v>25948377</v>
      </c>
      <c r="F16" s="151">
        <v>0</v>
      </c>
      <c r="G16" s="371">
        <f t="shared" si="2"/>
        <v>25948377</v>
      </c>
    </row>
    <row r="17" spans="2:7" ht="18" customHeight="1" x14ac:dyDescent="0.2">
      <c r="B17" s="369"/>
      <c r="C17" s="369"/>
      <c r="D17" s="369" t="s">
        <v>629</v>
      </c>
      <c r="E17" s="151">
        <v>2834000</v>
      </c>
      <c r="F17" s="151">
        <v>0</v>
      </c>
      <c r="G17" s="371">
        <f t="shared" si="2"/>
        <v>2834000</v>
      </c>
    </row>
    <row r="18" spans="2:7" ht="18" customHeight="1" x14ac:dyDescent="0.2">
      <c r="B18" s="369"/>
      <c r="C18" s="369"/>
      <c r="D18" s="369" t="s">
        <v>630</v>
      </c>
      <c r="E18" s="151">
        <v>34242091</v>
      </c>
      <c r="F18" s="151">
        <v>0</v>
      </c>
      <c r="G18" s="371">
        <f t="shared" si="2"/>
        <v>34242091</v>
      </c>
    </row>
    <row r="19" spans="2:7" ht="18" customHeight="1" x14ac:dyDescent="0.2">
      <c r="B19" s="369"/>
      <c r="C19" s="369"/>
      <c r="D19" s="369" t="s">
        <v>631</v>
      </c>
      <c r="E19" s="151">
        <v>15763060</v>
      </c>
      <c r="F19" s="151">
        <v>0</v>
      </c>
      <c r="G19" s="371">
        <f t="shared" si="2"/>
        <v>15763060</v>
      </c>
    </row>
    <row r="20" spans="2:7" ht="18" customHeight="1" x14ac:dyDescent="0.2">
      <c r="B20" s="369"/>
      <c r="C20" s="369"/>
      <c r="D20" s="369" t="s">
        <v>633</v>
      </c>
      <c r="E20" s="151">
        <v>97100</v>
      </c>
      <c r="F20" s="151">
        <v>88178</v>
      </c>
      <c r="G20" s="371">
        <f t="shared" si="2"/>
        <v>8922</v>
      </c>
    </row>
    <row r="21" spans="2:7" ht="18" customHeight="1" x14ac:dyDescent="0.2">
      <c r="B21" s="369"/>
      <c r="C21" s="369"/>
      <c r="D21" s="369" t="s">
        <v>634</v>
      </c>
      <c r="E21" s="151">
        <v>177865324</v>
      </c>
      <c r="F21" s="151">
        <v>48566106</v>
      </c>
      <c r="G21" s="371">
        <f t="shared" si="2"/>
        <v>129299218</v>
      </c>
    </row>
    <row r="22" spans="2:7" ht="18" customHeight="1" x14ac:dyDescent="0.2">
      <c r="B22" s="369"/>
      <c r="C22" s="369"/>
      <c r="D22" s="369" t="s">
        <v>635</v>
      </c>
      <c r="E22" s="151">
        <v>70000</v>
      </c>
      <c r="F22" s="151">
        <v>57904</v>
      </c>
      <c r="G22" s="371">
        <f t="shared" si="2"/>
        <v>12096</v>
      </c>
    </row>
    <row r="23" spans="2:7" ht="18" customHeight="1" x14ac:dyDescent="0.2">
      <c r="B23" s="369"/>
      <c r="C23" s="369"/>
      <c r="D23" s="369" t="s">
        <v>636</v>
      </c>
      <c r="E23" s="151">
        <v>1000000</v>
      </c>
      <c r="F23" s="151">
        <v>0</v>
      </c>
      <c r="G23" s="371">
        <f t="shared" si="2"/>
        <v>1000000</v>
      </c>
    </row>
    <row r="24" spans="2:7" ht="18" customHeight="1" x14ac:dyDescent="0.2">
      <c r="B24" s="369"/>
      <c r="C24" s="369"/>
      <c r="D24" s="369" t="s">
        <v>637</v>
      </c>
      <c r="E24" s="151">
        <v>7620000</v>
      </c>
      <c r="F24" s="151">
        <v>0</v>
      </c>
      <c r="G24" s="371">
        <f t="shared" si="2"/>
        <v>7620000</v>
      </c>
    </row>
    <row r="25" spans="2:7" ht="18" customHeight="1" x14ac:dyDescent="0.2">
      <c r="B25" s="369"/>
      <c r="C25" s="369"/>
      <c r="D25" s="369" t="s">
        <v>638</v>
      </c>
      <c r="E25" s="151">
        <v>207073776</v>
      </c>
      <c r="F25" s="151">
        <v>74773931</v>
      </c>
      <c r="G25" s="371">
        <f t="shared" si="2"/>
        <v>132299845</v>
      </c>
    </row>
    <row r="26" spans="2:7" ht="18" customHeight="1" x14ac:dyDescent="0.2">
      <c r="B26" s="369"/>
      <c r="C26" s="369"/>
      <c r="D26" s="369" t="s">
        <v>639</v>
      </c>
      <c r="E26" s="151">
        <v>36234720</v>
      </c>
      <c r="F26" s="151">
        <v>12603473</v>
      </c>
      <c r="G26" s="371">
        <f t="shared" si="2"/>
        <v>23631247</v>
      </c>
    </row>
    <row r="27" spans="2:7" ht="18" customHeight="1" x14ac:dyDescent="0.25">
      <c r="B27" s="369"/>
      <c r="C27" s="372" t="s">
        <v>632</v>
      </c>
      <c r="D27" s="369"/>
      <c r="E27" s="371">
        <f>SUM(E14:E26)</f>
        <v>734683668</v>
      </c>
      <c r="F27" s="371">
        <f>SUM(F14:F26)</f>
        <v>136089592</v>
      </c>
      <c r="G27" s="371">
        <f t="shared" si="2"/>
        <v>598594076</v>
      </c>
    </row>
    <row r="28" spans="2:7" ht="18" customHeight="1" x14ac:dyDescent="0.2">
      <c r="B28" s="369"/>
      <c r="C28" s="369"/>
      <c r="D28" s="369" t="s">
        <v>640</v>
      </c>
      <c r="E28" s="151">
        <v>280127</v>
      </c>
      <c r="F28" s="151">
        <v>139041</v>
      </c>
      <c r="G28" s="371">
        <f t="shared" si="2"/>
        <v>141086</v>
      </c>
    </row>
    <row r="29" spans="2:7" ht="18" customHeight="1" x14ac:dyDescent="0.2">
      <c r="B29" s="369"/>
      <c r="C29" s="369"/>
      <c r="D29" s="369" t="s">
        <v>641</v>
      </c>
      <c r="E29" s="151">
        <v>3272544</v>
      </c>
      <c r="F29" s="151">
        <v>2493501</v>
      </c>
      <c r="G29" s="371">
        <f t="shared" si="2"/>
        <v>779043</v>
      </c>
    </row>
    <row r="30" spans="2:7" ht="18" customHeight="1" x14ac:dyDescent="0.2">
      <c r="B30" s="369"/>
      <c r="C30" s="369"/>
      <c r="D30" s="369" t="s">
        <v>642</v>
      </c>
      <c r="E30" s="151">
        <v>17313539</v>
      </c>
      <c r="F30" s="151">
        <v>2535295</v>
      </c>
      <c r="G30" s="371">
        <f t="shared" si="2"/>
        <v>14778244</v>
      </c>
    </row>
    <row r="31" spans="2:7" ht="18" customHeight="1" x14ac:dyDescent="0.2">
      <c r="B31" s="369"/>
      <c r="C31" s="369"/>
      <c r="D31" s="369" t="s">
        <v>643</v>
      </c>
      <c r="E31" s="151">
        <v>4613633</v>
      </c>
      <c r="F31" s="151">
        <v>4613633</v>
      </c>
      <c r="G31" s="371">
        <f t="shared" si="2"/>
        <v>0</v>
      </c>
    </row>
    <row r="32" spans="2:7" ht="18" customHeight="1" x14ac:dyDescent="0.2">
      <c r="B32" s="369"/>
      <c r="C32" s="369"/>
      <c r="D32" s="369" t="s">
        <v>830</v>
      </c>
      <c r="E32" s="151">
        <v>913143</v>
      </c>
      <c r="F32" s="151">
        <v>861435</v>
      </c>
      <c r="G32" s="371">
        <f t="shared" si="2"/>
        <v>51708</v>
      </c>
    </row>
    <row r="33" spans="2:7" ht="18" customHeight="1" x14ac:dyDescent="0.2">
      <c r="B33" s="369"/>
      <c r="C33" s="369"/>
      <c r="D33" s="369" t="s">
        <v>644</v>
      </c>
      <c r="E33" s="151">
        <v>0</v>
      </c>
      <c r="F33" s="151">
        <v>0</v>
      </c>
      <c r="G33" s="371">
        <f t="shared" si="2"/>
        <v>0</v>
      </c>
    </row>
    <row r="34" spans="2:7" ht="18" customHeight="1" x14ac:dyDescent="0.2">
      <c r="B34" s="369"/>
      <c r="C34" s="369"/>
      <c r="D34" s="369" t="s">
        <v>645</v>
      </c>
      <c r="E34" s="151">
        <v>7641590</v>
      </c>
      <c r="F34" s="151">
        <v>7641590</v>
      </c>
      <c r="G34" s="371">
        <f t="shared" si="2"/>
        <v>0</v>
      </c>
    </row>
    <row r="35" spans="2:7" ht="18" customHeight="1" x14ac:dyDescent="0.2">
      <c r="B35" s="369"/>
      <c r="C35" s="369"/>
      <c r="D35" s="369" t="s">
        <v>646</v>
      </c>
      <c r="E35" s="151">
        <v>8790081</v>
      </c>
      <c r="F35" s="151">
        <v>8790081</v>
      </c>
      <c r="G35" s="371">
        <f t="shared" si="2"/>
        <v>0</v>
      </c>
    </row>
    <row r="36" spans="2:7" ht="18" customHeight="1" x14ac:dyDescent="0.2">
      <c r="B36" s="369"/>
      <c r="C36" s="369"/>
      <c r="D36" s="369" t="s">
        <v>647</v>
      </c>
      <c r="E36" s="151">
        <v>10000000</v>
      </c>
      <c r="F36" s="151">
        <v>10000000</v>
      </c>
      <c r="G36" s="371">
        <f t="shared" si="2"/>
        <v>0</v>
      </c>
    </row>
    <row r="37" spans="2:7" ht="18" customHeight="1" x14ac:dyDescent="0.25">
      <c r="B37" s="369"/>
      <c r="C37" s="372" t="s">
        <v>648</v>
      </c>
      <c r="D37" s="369"/>
      <c r="E37" s="371">
        <f>SUM(E28:E36)</f>
        <v>52824657</v>
      </c>
      <c r="F37" s="371">
        <f>SUM(F28:F36)</f>
        <v>37074576</v>
      </c>
      <c r="G37" s="371">
        <f t="shared" si="2"/>
        <v>15750081</v>
      </c>
    </row>
    <row r="38" spans="2:7" ht="18" customHeight="1" x14ac:dyDescent="0.25">
      <c r="B38" s="369"/>
      <c r="C38" s="372" t="s">
        <v>649</v>
      </c>
      <c r="D38" s="369"/>
      <c r="E38" s="371">
        <v>209097764</v>
      </c>
      <c r="F38" s="371">
        <v>0</v>
      </c>
      <c r="G38" s="371">
        <f t="shared" si="2"/>
        <v>209097764</v>
      </c>
    </row>
    <row r="39" spans="2:7" ht="18" customHeight="1" x14ac:dyDescent="0.2">
      <c r="B39" s="369"/>
      <c r="C39" s="369"/>
      <c r="D39" s="369" t="s">
        <v>650</v>
      </c>
      <c r="E39" s="151">
        <v>13170000</v>
      </c>
      <c r="F39" s="151">
        <v>0</v>
      </c>
      <c r="G39" s="371">
        <f t="shared" ref="G39:G58" si="3">E39-F39</f>
        <v>13170000</v>
      </c>
    </row>
    <row r="40" spans="2:7" ht="18" customHeight="1" x14ac:dyDescent="0.2">
      <c r="B40" s="369"/>
      <c r="C40" s="369"/>
      <c r="D40" s="369" t="s">
        <v>651</v>
      </c>
      <c r="E40" s="151">
        <v>210000</v>
      </c>
      <c r="F40" s="151">
        <v>0</v>
      </c>
      <c r="G40" s="371">
        <f t="shared" si="3"/>
        <v>210000</v>
      </c>
    </row>
    <row r="41" spans="2:7" ht="18" customHeight="1" x14ac:dyDescent="0.25">
      <c r="B41" s="369"/>
      <c r="C41" s="372" t="s">
        <v>652</v>
      </c>
      <c r="D41" s="369"/>
      <c r="E41" s="371">
        <f>SUM(E39:E40)</f>
        <v>13380000</v>
      </c>
      <c r="F41" s="371">
        <v>0</v>
      </c>
      <c r="G41" s="371">
        <f t="shared" si="3"/>
        <v>13380000</v>
      </c>
    </row>
    <row r="42" spans="2:7" ht="18" customHeight="1" x14ac:dyDescent="0.25">
      <c r="B42" s="369"/>
      <c r="C42" s="372" t="s">
        <v>653</v>
      </c>
      <c r="D42" s="369"/>
      <c r="E42" s="371">
        <v>56077887</v>
      </c>
      <c r="F42" s="371">
        <v>7757974</v>
      </c>
      <c r="G42" s="371">
        <f t="shared" si="3"/>
        <v>48319913</v>
      </c>
    </row>
    <row r="43" spans="2:7" ht="18" customHeight="1" x14ac:dyDescent="0.25">
      <c r="B43" s="373" t="s">
        <v>654</v>
      </c>
      <c r="C43" s="369"/>
      <c r="D43" s="369"/>
      <c r="E43" s="374">
        <f>E42+E41+E38+E37+E27+E13</f>
        <v>1081287511</v>
      </c>
      <c r="F43" s="374">
        <f>F42+F41+F38+F37+F27+F13</f>
        <v>194549158</v>
      </c>
      <c r="G43" s="374">
        <f t="shared" si="3"/>
        <v>886738353</v>
      </c>
    </row>
    <row r="44" spans="2:7" ht="18" customHeight="1" x14ac:dyDescent="0.2">
      <c r="B44" s="369"/>
      <c r="C44" s="369"/>
      <c r="D44" s="369" t="s">
        <v>655</v>
      </c>
      <c r="E44" s="151">
        <v>0</v>
      </c>
      <c r="F44" s="151">
        <v>0</v>
      </c>
      <c r="G44" s="371">
        <f t="shared" si="3"/>
        <v>0</v>
      </c>
    </row>
    <row r="45" spans="2:7" ht="18" customHeight="1" x14ac:dyDescent="0.25">
      <c r="B45" s="373" t="s">
        <v>656</v>
      </c>
      <c r="C45" s="369"/>
      <c r="D45" s="369"/>
      <c r="E45" s="374">
        <v>0</v>
      </c>
      <c r="F45" s="374">
        <v>0</v>
      </c>
      <c r="G45" s="374">
        <f t="shared" si="3"/>
        <v>0</v>
      </c>
    </row>
    <row r="46" spans="2:7" ht="18" customHeight="1" x14ac:dyDescent="0.2">
      <c r="B46" s="369"/>
      <c r="C46" s="369"/>
      <c r="D46" s="369" t="s">
        <v>657</v>
      </c>
      <c r="E46" s="151">
        <f>4684897+F46</f>
        <v>5131680</v>
      </c>
      <c r="F46" s="151">
        <v>446783</v>
      </c>
      <c r="G46" s="371">
        <f t="shared" si="3"/>
        <v>4684897</v>
      </c>
    </row>
    <row r="47" spans="2:7" ht="18" customHeight="1" x14ac:dyDescent="0.2">
      <c r="B47" s="369"/>
      <c r="C47" s="369"/>
      <c r="D47" s="369" t="s">
        <v>831</v>
      </c>
      <c r="E47" s="151">
        <v>3845158</v>
      </c>
      <c r="F47" s="151"/>
      <c r="G47" s="371"/>
    </row>
    <row r="48" spans="2:7" ht="18" customHeight="1" x14ac:dyDescent="0.2">
      <c r="B48" s="369"/>
      <c r="C48" s="369"/>
      <c r="D48" s="369" t="s">
        <v>659</v>
      </c>
      <c r="E48" s="151">
        <v>1235826</v>
      </c>
      <c r="F48" s="151">
        <v>0</v>
      </c>
      <c r="G48" s="371">
        <f t="shared" si="3"/>
        <v>1235826</v>
      </c>
    </row>
    <row r="49" spans="2:7" ht="18" customHeight="1" x14ac:dyDescent="0.2">
      <c r="B49" s="369"/>
      <c r="C49" s="369"/>
      <c r="D49" s="375" t="s">
        <v>660</v>
      </c>
      <c r="E49" s="151">
        <v>391175</v>
      </c>
      <c r="F49" s="151"/>
      <c r="G49" s="371"/>
    </row>
    <row r="50" spans="2:7" ht="18" customHeight="1" x14ac:dyDescent="0.2">
      <c r="B50" s="369"/>
      <c r="C50" s="369"/>
      <c r="D50" s="369" t="s">
        <v>832</v>
      </c>
      <c r="E50" s="151">
        <v>45000</v>
      </c>
      <c r="F50" s="151">
        <v>0</v>
      </c>
      <c r="G50" s="371">
        <f t="shared" si="3"/>
        <v>45000</v>
      </c>
    </row>
    <row r="51" spans="2:7" ht="18" customHeight="1" x14ac:dyDescent="0.2">
      <c r="B51" s="369"/>
      <c r="C51" s="369" t="s">
        <v>662</v>
      </c>
      <c r="D51" s="369"/>
      <c r="E51" s="371">
        <f>SUM(E46:E50)</f>
        <v>10648839</v>
      </c>
      <c r="F51" s="371">
        <f>SUM(F46:F50)</f>
        <v>446783</v>
      </c>
      <c r="G51" s="371">
        <f t="shared" ref="G51:G55" si="4">E51-F51</f>
        <v>10202056</v>
      </c>
    </row>
    <row r="52" spans="2:7" ht="18" customHeight="1" x14ac:dyDescent="0.2">
      <c r="B52" s="369"/>
      <c r="C52" s="369"/>
      <c r="D52" s="369" t="s">
        <v>663</v>
      </c>
      <c r="E52" s="151">
        <v>0</v>
      </c>
      <c r="F52" s="151">
        <v>0</v>
      </c>
      <c r="G52" s="371">
        <f t="shared" si="4"/>
        <v>0</v>
      </c>
    </row>
    <row r="53" spans="2:7" ht="18" customHeight="1" x14ac:dyDescent="0.2">
      <c r="B53" s="369"/>
      <c r="C53" s="369"/>
      <c r="D53" s="369" t="s">
        <v>664</v>
      </c>
      <c r="E53" s="151">
        <v>228669</v>
      </c>
      <c r="F53" s="151">
        <v>0</v>
      </c>
      <c r="G53" s="371">
        <f t="shared" si="4"/>
        <v>228669</v>
      </c>
    </row>
    <row r="54" spans="2:7" ht="18" customHeight="1" x14ac:dyDescent="0.2">
      <c r="B54" s="369"/>
      <c r="C54" s="369"/>
      <c r="D54" s="369" t="s">
        <v>665</v>
      </c>
      <c r="E54" s="151">
        <v>5000</v>
      </c>
      <c r="F54" s="151">
        <v>0</v>
      </c>
      <c r="G54" s="371">
        <f t="shared" si="4"/>
        <v>5000</v>
      </c>
    </row>
    <row r="55" spans="2:7" ht="18" customHeight="1" x14ac:dyDescent="0.2">
      <c r="B55" s="369"/>
      <c r="C55" s="369" t="s">
        <v>666</v>
      </c>
      <c r="D55" s="369"/>
      <c r="E55" s="371">
        <f>SUM(E52:E54)</f>
        <v>233669</v>
      </c>
      <c r="F55" s="371">
        <f>SUM(F52:F54)</f>
        <v>0</v>
      </c>
      <c r="G55" s="371">
        <f t="shared" si="4"/>
        <v>233669</v>
      </c>
    </row>
    <row r="56" spans="2:7" ht="18" customHeight="1" x14ac:dyDescent="0.25">
      <c r="B56" s="373" t="s">
        <v>661</v>
      </c>
      <c r="C56" s="369"/>
      <c r="D56" s="369"/>
      <c r="E56" s="374">
        <f>E51+E55</f>
        <v>10882508</v>
      </c>
      <c r="F56" s="374">
        <f>F51+F55</f>
        <v>446783</v>
      </c>
      <c r="G56" s="374">
        <f t="shared" si="3"/>
        <v>10435725</v>
      </c>
    </row>
    <row r="57" spans="2:7" ht="18" customHeight="1" x14ac:dyDescent="0.25">
      <c r="B57" s="373" t="s">
        <v>667</v>
      </c>
      <c r="C57" s="369"/>
      <c r="D57" s="369"/>
      <c r="E57" s="374">
        <v>50987510</v>
      </c>
      <c r="F57" s="374">
        <v>0</v>
      </c>
      <c r="G57" s="374">
        <f t="shared" ref="G57" si="5">E57-F57</f>
        <v>50987510</v>
      </c>
    </row>
    <row r="58" spans="2:7" ht="18" customHeight="1" x14ac:dyDescent="0.2">
      <c r="B58" s="369"/>
      <c r="C58" s="369"/>
      <c r="D58" s="369" t="s">
        <v>668</v>
      </c>
      <c r="E58" s="151">
        <v>0</v>
      </c>
      <c r="F58" s="151">
        <v>0</v>
      </c>
      <c r="G58" s="371">
        <f t="shared" si="3"/>
        <v>0</v>
      </c>
    </row>
    <row r="59" spans="2:7" ht="18" customHeight="1" x14ac:dyDescent="0.25">
      <c r="B59" s="373" t="s">
        <v>669</v>
      </c>
      <c r="C59" s="369"/>
      <c r="D59" s="369"/>
      <c r="E59" s="374">
        <f>E58</f>
        <v>0</v>
      </c>
      <c r="F59" s="374">
        <f>F58</f>
        <v>0</v>
      </c>
      <c r="G59" s="374">
        <f t="shared" ref="G59:G72" si="6">E59-F59</f>
        <v>0</v>
      </c>
    </row>
    <row r="60" spans="2:7" ht="18" customHeight="1" x14ac:dyDescent="0.25">
      <c r="B60" s="373" t="s">
        <v>670</v>
      </c>
      <c r="C60" s="369"/>
      <c r="D60" s="369"/>
      <c r="E60" s="374">
        <f>E59+E57+E56+E45+E43</f>
        <v>1143157529</v>
      </c>
      <c r="F60" s="374">
        <f>F59+F57+F56+F45+F43</f>
        <v>194995941</v>
      </c>
      <c r="G60" s="376">
        <f t="shared" si="6"/>
        <v>948161588</v>
      </c>
    </row>
    <row r="61" spans="2:7" ht="18" customHeight="1" x14ac:dyDescent="0.2">
      <c r="B61" s="369"/>
      <c r="C61" s="369"/>
      <c r="D61" s="369"/>
      <c r="E61" s="377">
        <v>0</v>
      </c>
      <c r="F61" s="377">
        <v>0</v>
      </c>
      <c r="G61" s="377">
        <f t="shared" si="6"/>
        <v>0</v>
      </c>
    </row>
    <row r="62" spans="2:7" ht="18" customHeight="1" x14ac:dyDescent="0.2">
      <c r="B62" s="369"/>
      <c r="C62" s="369"/>
      <c r="D62" s="369" t="s">
        <v>671</v>
      </c>
      <c r="E62" s="151">
        <v>640129808</v>
      </c>
      <c r="F62" s="151">
        <v>0</v>
      </c>
      <c r="G62" s="371">
        <f t="shared" si="6"/>
        <v>640129808</v>
      </c>
    </row>
    <row r="63" spans="2:7" ht="18" customHeight="1" x14ac:dyDescent="0.2">
      <c r="B63" s="369"/>
      <c r="C63" s="369"/>
      <c r="D63" s="369" t="s">
        <v>672</v>
      </c>
      <c r="E63" s="151">
        <v>47945332</v>
      </c>
      <c r="F63" s="151">
        <v>0</v>
      </c>
      <c r="G63" s="371">
        <f t="shared" si="6"/>
        <v>47945332</v>
      </c>
    </row>
    <row r="64" spans="2:7" ht="18" customHeight="1" x14ac:dyDescent="0.2">
      <c r="B64" s="369"/>
      <c r="C64" s="369"/>
      <c r="D64" s="369" t="s">
        <v>673</v>
      </c>
      <c r="E64" s="151">
        <v>27268342</v>
      </c>
      <c r="F64" s="151">
        <v>0</v>
      </c>
      <c r="G64" s="371">
        <f t="shared" si="6"/>
        <v>27268342</v>
      </c>
    </row>
    <row r="65" spans="2:7" ht="18" customHeight="1" x14ac:dyDescent="0.2">
      <c r="B65" s="369"/>
      <c r="C65" s="369"/>
      <c r="D65" s="369" t="s">
        <v>674</v>
      </c>
      <c r="E65" s="151">
        <v>136255816</v>
      </c>
      <c r="F65" s="151">
        <v>0</v>
      </c>
      <c r="G65" s="371">
        <f t="shared" si="6"/>
        <v>136255816</v>
      </c>
    </row>
    <row r="66" spans="2:7" ht="18" customHeight="1" x14ac:dyDescent="0.2">
      <c r="B66" s="369"/>
      <c r="C66" s="369"/>
      <c r="D66" s="369" t="s">
        <v>675</v>
      </c>
      <c r="E66" s="151">
        <v>-5272563</v>
      </c>
      <c r="F66" s="151">
        <v>0</v>
      </c>
      <c r="G66" s="371">
        <f t="shared" si="6"/>
        <v>-5272563</v>
      </c>
    </row>
    <row r="67" spans="2:7" ht="18" customHeight="1" x14ac:dyDescent="0.25">
      <c r="B67" s="373" t="s">
        <v>676</v>
      </c>
      <c r="C67" s="369"/>
      <c r="D67" s="369"/>
      <c r="E67" s="378">
        <f>SUM(E62:E66)</f>
        <v>846326735</v>
      </c>
      <c r="F67" s="378">
        <f>SUM(F62:F66)</f>
        <v>0</v>
      </c>
      <c r="G67" s="378">
        <f t="shared" si="6"/>
        <v>846326735</v>
      </c>
    </row>
    <row r="68" spans="2:7" ht="18" customHeight="1" x14ac:dyDescent="0.2">
      <c r="B68" s="369"/>
      <c r="C68" s="369"/>
      <c r="D68" s="369" t="s">
        <v>677</v>
      </c>
      <c r="E68" s="151">
        <f>SUM(E69:E71)</f>
        <v>256001</v>
      </c>
      <c r="F68" s="151">
        <f>SUM(F69:F71)</f>
        <v>0</v>
      </c>
      <c r="G68" s="371">
        <f t="shared" si="6"/>
        <v>256001</v>
      </c>
    </row>
    <row r="69" spans="2:7" ht="18" customHeight="1" x14ac:dyDescent="0.2">
      <c r="B69" s="369"/>
      <c r="C69" s="369"/>
      <c r="D69" s="369" t="s">
        <v>678</v>
      </c>
      <c r="E69" s="151">
        <v>0</v>
      </c>
      <c r="F69" s="151">
        <v>0</v>
      </c>
      <c r="G69" s="371">
        <f t="shared" ref="G69" si="7">E69-F69</f>
        <v>0</v>
      </c>
    </row>
    <row r="70" spans="2:7" ht="18" customHeight="1" x14ac:dyDescent="0.2">
      <c r="B70" s="369"/>
      <c r="C70" s="369"/>
      <c r="D70" s="369" t="s">
        <v>679</v>
      </c>
      <c r="E70" s="151">
        <v>256001</v>
      </c>
      <c r="F70" s="151">
        <v>0</v>
      </c>
      <c r="G70" s="371">
        <f t="shared" si="6"/>
        <v>256001</v>
      </c>
    </row>
    <row r="71" spans="2:7" ht="18" customHeight="1" x14ac:dyDescent="0.2">
      <c r="B71" s="369"/>
      <c r="C71" s="369"/>
      <c r="D71" s="369" t="s">
        <v>680</v>
      </c>
      <c r="E71" s="151">
        <v>0</v>
      </c>
      <c r="F71" s="151">
        <v>0</v>
      </c>
      <c r="G71" s="371">
        <f t="shared" si="6"/>
        <v>0</v>
      </c>
    </row>
    <row r="72" spans="2:7" ht="18" customHeight="1" x14ac:dyDescent="0.2">
      <c r="B72" s="369"/>
      <c r="C72" s="369"/>
      <c r="D72" s="369" t="s">
        <v>681</v>
      </c>
      <c r="E72" s="151">
        <f>SUM(E73:E74)</f>
        <v>8814674</v>
      </c>
      <c r="F72" s="151">
        <v>0</v>
      </c>
      <c r="G72" s="371">
        <f t="shared" si="6"/>
        <v>8814674</v>
      </c>
    </row>
    <row r="73" spans="2:7" ht="18" customHeight="1" x14ac:dyDescent="0.2">
      <c r="B73" s="369"/>
      <c r="C73" s="369"/>
      <c r="D73" s="369" t="s">
        <v>682</v>
      </c>
      <c r="E73" s="151">
        <v>6061474</v>
      </c>
      <c r="F73" s="151">
        <v>0</v>
      </c>
      <c r="G73" s="371">
        <f t="shared" ref="G73:G84" si="8">E73-F73</f>
        <v>6061474</v>
      </c>
    </row>
    <row r="74" spans="2:7" ht="18" customHeight="1" x14ac:dyDescent="0.2">
      <c r="B74" s="369"/>
      <c r="C74" s="369"/>
      <c r="D74" s="369" t="s">
        <v>683</v>
      </c>
      <c r="E74" s="151">
        <v>2753200</v>
      </c>
      <c r="F74" s="151">
        <v>0</v>
      </c>
      <c r="G74" s="371">
        <f t="shared" si="8"/>
        <v>2753200</v>
      </c>
    </row>
    <row r="75" spans="2:7" ht="18" customHeight="1" x14ac:dyDescent="0.2">
      <c r="B75" s="369"/>
      <c r="C75" s="369"/>
      <c r="D75" s="369" t="s">
        <v>684</v>
      </c>
      <c r="E75" s="151">
        <f>SUM(E76:E79)</f>
        <v>16842710</v>
      </c>
      <c r="F75" s="151">
        <v>0</v>
      </c>
      <c r="G75" s="371">
        <f t="shared" si="8"/>
        <v>16842710</v>
      </c>
    </row>
    <row r="76" spans="2:7" ht="18" customHeight="1" x14ac:dyDescent="0.2">
      <c r="B76" s="369"/>
      <c r="C76" s="369"/>
      <c r="D76" s="369" t="s">
        <v>685</v>
      </c>
      <c r="E76" s="151">
        <v>9909156</v>
      </c>
      <c r="F76" s="151">
        <v>0</v>
      </c>
      <c r="G76" s="371">
        <f t="shared" si="8"/>
        <v>9909156</v>
      </c>
    </row>
    <row r="77" spans="2:7" ht="18" customHeight="1" x14ac:dyDescent="0.2">
      <c r="B77" s="369"/>
      <c r="C77" s="369"/>
      <c r="D77" s="369" t="s">
        <v>833</v>
      </c>
      <c r="E77" s="151">
        <v>6500</v>
      </c>
      <c r="F77" s="151"/>
      <c r="G77" s="371">
        <f t="shared" si="8"/>
        <v>6500</v>
      </c>
    </row>
    <row r="78" spans="2:7" ht="18" customHeight="1" x14ac:dyDescent="0.2">
      <c r="B78" s="369"/>
      <c r="C78" s="369"/>
      <c r="D78" s="369" t="s">
        <v>686</v>
      </c>
      <c r="E78" s="151">
        <v>371742</v>
      </c>
      <c r="F78" s="151">
        <v>0</v>
      </c>
      <c r="G78" s="371">
        <f t="shared" si="8"/>
        <v>371742</v>
      </c>
    </row>
    <row r="79" spans="2:7" ht="18" customHeight="1" x14ac:dyDescent="0.2">
      <c r="B79" s="369"/>
      <c r="C79" s="369"/>
      <c r="D79" s="369" t="s">
        <v>687</v>
      </c>
      <c r="E79" s="151">
        <v>6555312</v>
      </c>
      <c r="F79" s="151">
        <v>0</v>
      </c>
      <c r="G79" s="371">
        <f t="shared" si="8"/>
        <v>6555312</v>
      </c>
    </row>
    <row r="80" spans="2:7" ht="18" customHeight="1" x14ac:dyDescent="0.25">
      <c r="B80" s="373" t="s">
        <v>688</v>
      </c>
      <c r="C80" s="369"/>
      <c r="D80" s="369"/>
      <c r="E80" s="379">
        <f>E75+E72+E68</f>
        <v>25913385</v>
      </c>
      <c r="F80" s="379">
        <f>F75+F72+F68</f>
        <v>0</v>
      </c>
      <c r="G80" s="371">
        <f t="shared" si="8"/>
        <v>25913385</v>
      </c>
    </row>
    <row r="81" spans="2:7" ht="18" customHeight="1" x14ac:dyDescent="0.2">
      <c r="B81" s="369"/>
      <c r="C81" s="369"/>
      <c r="D81" s="369" t="s">
        <v>689</v>
      </c>
      <c r="E81" s="151">
        <v>2578565</v>
      </c>
      <c r="F81" s="151">
        <v>0</v>
      </c>
      <c r="G81" s="371">
        <f t="shared" si="8"/>
        <v>2578565</v>
      </c>
    </row>
    <row r="82" spans="2:7" ht="18" customHeight="1" x14ac:dyDescent="0.2">
      <c r="B82" s="369"/>
      <c r="C82" s="369"/>
      <c r="D82" s="369" t="s">
        <v>690</v>
      </c>
      <c r="E82" s="151">
        <v>73342903</v>
      </c>
      <c r="F82" s="151">
        <v>0</v>
      </c>
      <c r="G82" s="371">
        <f t="shared" si="8"/>
        <v>73342903</v>
      </c>
    </row>
    <row r="83" spans="2:7" ht="18" customHeight="1" x14ac:dyDescent="0.25">
      <c r="B83" s="373" t="s">
        <v>691</v>
      </c>
      <c r="C83" s="369"/>
      <c r="D83" s="369"/>
      <c r="E83" s="374">
        <f>SUM(E81:E82)</f>
        <v>75921468</v>
      </c>
      <c r="F83" s="374">
        <f>SUM(F81:F82)</f>
        <v>0</v>
      </c>
      <c r="G83" s="371">
        <f t="shared" si="8"/>
        <v>75921468</v>
      </c>
    </row>
    <row r="84" spans="2:7" ht="18" customHeight="1" x14ac:dyDescent="0.25">
      <c r="B84" s="373" t="s">
        <v>692</v>
      </c>
      <c r="C84" s="369"/>
      <c r="D84" s="369"/>
      <c r="E84" s="374">
        <f>E83+E80+E67</f>
        <v>948161588</v>
      </c>
      <c r="F84" s="374">
        <f>F83+F80+F67</f>
        <v>0</v>
      </c>
      <c r="G84" s="371">
        <f t="shared" si="8"/>
        <v>948161588</v>
      </c>
    </row>
  </sheetData>
  <mergeCells count="2">
    <mergeCell ref="B1:G1"/>
    <mergeCell ref="B2:G2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  <headerFooter>
    <oddFooter>&amp;P. oldal, összesen: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CE1523-E89E-410A-8F9A-437D53C1A1AE}">
  <sheetPr codeName="Munka14">
    <tabColor rgb="FF0070C0"/>
  </sheetPr>
  <dimension ref="A1:R56"/>
  <sheetViews>
    <sheetView topLeftCell="C1" workbookViewId="0">
      <selection activeCell="D43" sqref="D43"/>
    </sheetView>
  </sheetViews>
  <sheetFormatPr defaultColWidth="2.7109375" defaultRowHeight="15.95" customHeight="1" x14ac:dyDescent="0.2"/>
  <cols>
    <col min="1" max="2" width="2.7109375" style="47" hidden="1" customWidth="1"/>
    <col min="3" max="3" width="7.7109375" style="47" bestFit="1" customWidth="1"/>
    <col min="4" max="4" width="64.28515625" style="47" customWidth="1"/>
    <col min="5" max="8" width="11.7109375" style="47" bestFit="1" customWidth="1"/>
    <col min="9" max="10" width="12.42578125" style="47" hidden="1" customWidth="1"/>
    <col min="11" max="12" width="11.7109375" style="47" customWidth="1"/>
    <col min="13" max="13" width="2.7109375" style="322"/>
    <col min="14" max="14" width="6.7109375" style="322" hidden="1" customWidth="1"/>
    <col min="15" max="18" width="12.7109375" style="321" hidden="1" customWidth="1"/>
    <col min="19" max="256" width="2.7109375" style="47"/>
    <col min="257" max="258" width="0" style="47" hidden="1" customWidth="1"/>
    <col min="259" max="259" width="7.7109375" style="47" bestFit="1" customWidth="1"/>
    <col min="260" max="260" width="64.28515625" style="47" customWidth="1"/>
    <col min="261" max="264" width="11.140625" style="47" bestFit="1" customWidth="1"/>
    <col min="265" max="266" width="12.42578125" style="47" bestFit="1" customWidth="1"/>
    <col min="267" max="268" width="11.140625" style="47" customWidth="1"/>
    <col min="269" max="269" width="2.7109375" style="47"/>
    <col min="270" max="270" width="12.28515625" style="47" customWidth="1"/>
    <col min="271" max="273" width="11.140625" style="47" bestFit="1" customWidth="1"/>
    <col min="274" max="274" width="10.140625" style="47" bestFit="1" customWidth="1"/>
    <col min="275" max="512" width="2.7109375" style="47"/>
    <col min="513" max="514" width="0" style="47" hidden="1" customWidth="1"/>
    <col min="515" max="515" width="7.7109375" style="47" bestFit="1" customWidth="1"/>
    <col min="516" max="516" width="64.28515625" style="47" customWidth="1"/>
    <col min="517" max="520" width="11.140625" style="47" bestFit="1" customWidth="1"/>
    <col min="521" max="522" width="12.42578125" style="47" bestFit="1" customWidth="1"/>
    <col min="523" max="524" width="11.140625" style="47" customWidth="1"/>
    <col min="525" max="525" width="2.7109375" style="47"/>
    <col min="526" max="526" width="12.28515625" style="47" customWidth="1"/>
    <col min="527" max="529" width="11.140625" style="47" bestFit="1" customWidth="1"/>
    <col min="530" max="530" width="10.140625" style="47" bestFit="1" customWidth="1"/>
    <col min="531" max="768" width="2.7109375" style="47"/>
    <col min="769" max="770" width="0" style="47" hidden="1" customWidth="1"/>
    <col min="771" max="771" width="7.7109375" style="47" bestFit="1" customWidth="1"/>
    <col min="772" max="772" width="64.28515625" style="47" customWidth="1"/>
    <col min="773" max="776" width="11.140625" style="47" bestFit="1" customWidth="1"/>
    <col min="777" max="778" width="12.42578125" style="47" bestFit="1" customWidth="1"/>
    <col min="779" max="780" width="11.140625" style="47" customWidth="1"/>
    <col min="781" max="781" width="2.7109375" style="47"/>
    <col min="782" max="782" width="12.28515625" style="47" customWidth="1"/>
    <col min="783" max="785" width="11.140625" style="47" bestFit="1" customWidth="1"/>
    <col min="786" max="786" width="10.140625" style="47" bestFit="1" customWidth="1"/>
    <col min="787" max="1024" width="2.7109375" style="47"/>
    <col min="1025" max="1026" width="0" style="47" hidden="1" customWidth="1"/>
    <col min="1027" max="1027" width="7.7109375" style="47" bestFit="1" customWidth="1"/>
    <col min="1028" max="1028" width="64.28515625" style="47" customWidth="1"/>
    <col min="1029" max="1032" width="11.140625" style="47" bestFit="1" customWidth="1"/>
    <col min="1033" max="1034" width="12.42578125" style="47" bestFit="1" customWidth="1"/>
    <col min="1035" max="1036" width="11.140625" style="47" customWidth="1"/>
    <col min="1037" max="1037" width="2.7109375" style="47"/>
    <col min="1038" max="1038" width="12.28515625" style="47" customWidth="1"/>
    <col min="1039" max="1041" width="11.140625" style="47" bestFit="1" customWidth="1"/>
    <col min="1042" max="1042" width="10.140625" style="47" bestFit="1" customWidth="1"/>
    <col min="1043" max="1280" width="2.7109375" style="47"/>
    <col min="1281" max="1282" width="0" style="47" hidden="1" customWidth="1"/>
    <col min="1283" max="1283" width="7.7109375" style="47" bestFit="1" customWidth="1"/>
    <col min="1284" max="1284" width="64.28515625" style="47" customWidth="1"/>
    <col min="1285" max="1288" width="11.140625" style="47" bestFit="1" customWidth="1"/>
    <col min="1289" max="1290" width="12.42578125" style="47" bestFit="1" customWidth="1"/>
    <col min="1291" max="1292" width="11.140625" style="47" customWidth="1"/>
    <col min="1293" max="1293" width="2.7109375" style="47"/>
    <col min="1294" max="1294" width="12.28515625" style="47" customWidth="1"/>
    <col min="1295" max="1297" width="11.140625" style="47" bestFit="1" customWidth="1"/>
    <col min="1298" max="1298" width="10.140625" style="47" bestFit="1" customWidth="1"/>
    <col min="1299" max="1536" width="2.7109375" style="47"/>
    <col min="1537" max="1538" width="0" style="47" hidden="1" customWidth="1"/>
    <col min="1539" max="1539" width="7.7109375" style="47" bestFit="1" customWidth="1"/>
    <col min="1540" max="1540" width="64.28515625" style="47" customWidth="1"/>
    <col min="1541" max="1544" width="11.140625" style="47" bestFit="1" customWidth="1"/>
    <col min="1545" max="1546" width="12.42578125" style="47" bestFit="1" customWidth="1"/>
    <col min="1547" max="1548" width="11.140625" style="47" customWidth="1"/>
    <col min="1549" max="1549" width="2.7109375" style="47"/>
    <col min="1550" max="1550" width="12.28515625" style="47" customWidth="1"/>
    <col min="1551" max="1553" width="11.140625" style="47" bestFit="1" customWidth="1"/>
    <col min="1554" max="1554" width="10.140625" style="47" bestFit="1" customWidth="1"/>
    <col min="1555" max="1792" width="2.7109375" style="47"/>
    <col min="1793" max="1794" width="0" style="47" hidden="1" customWidth="1"/>
    <col min="1795" max="1795" width="7.7109375" style="47" bestFit="1" customWidth="1"/>
    <col min="1796" max="1796" width="64.28515625" style="47" customWidth="1"/>
    <col min="1797" max="1800" width="11.140625" style="47" bestFit="1" customWidth="1"/>
    <col min="1801" max="1802" width="12.42578125" style="47" bestFit="1" customWidth="1"/>
    <col min="1803" max="1804" width="11.140625" style="47" customWidth="1"/>
    <col min="1805" max="1805" width="2.7109375" style="47"/>
    <col min="1806" max="1806" width="12.28515625" style="47" customWidth="1"/>
    <col min="1807" max="1809" width="11.140625" style="47" bestFit="1" customWidth="1"/>
    <col min="1810" max="1810" width="10.140625" style="47" bestFit="1" customWidth="1"/>
    <col min="1811" max="2048" width="2.7109375" style="47"/>
    <col min="2049" max="2050" width="0" style="47" hidden="1" customWidth="1"/>
    <col min="2051" max="2051" width="7.7109375" style="47" bestFit="1" customWidth="1"/>
    <col min="2052" max="2052" width="64.28515625" style="47" customWidth="1"/>
    <col min="2053" max="2056" width="11.140625" style="47" bestFit="1" customWidth="1"/>
    <col min="2057" max="2058" width="12.42578125" style="47" bestFit="1" customWidth="1"/>
    <col min="2059" max="2060" width="11.140625" style="47" customWidth="1"/>
    <col min="2061" max="2061" width="2.7109375" style="47"/>
    <col min="2062" max="2062" width="12.28515625" style="47" customWidth="1"/>
    <col min="2063" max="2065" width="11.140625" style="47" bestFit="1" customWidth="1"/>
    <col min="2066" max="2066" width="10.140625" style="47" bestFit="1" customWidth="1"/>
    <col min="2067" max="2304" width="2.7109375" style="47"/>
    <col min="2305" max="2306" width="0" style="47" hidden="1" customWidth="1"/>
    <col min="2307" max="2307" width="7.7109375" style="47" bestFit="1" customWidth="1"/>
    <col min="2308" max="2308" width="64.28515625" style="47" customWidth="1"/>
    <col min="2309" max="2312" width="11.140625" style="47" bestFit="1" customWidth="1"/>
    <col min="2313" max="2314" width="12.42578125" style="47" bestFit="1" customWidth="1"/>
    <col min="2315" max="2316" width="11.140625" style="47" customWidth="1"/>
    <col min="2317" max="2317" width="2.7109375" style="47"/>
    <col min="2318" max="2318" width="12.28515625" style="47" customWidth="1"/>
    <col min="2319" max="2321" width="11.140625" style="47" bestFit="1" customWidth="1"/>
    <col min="2322" max="2322" width="10.140625" style="47" bestFit="1" customWidth="1"/>
    <col min="2323" max="2560" width="2.7109375" style="47"/>
    <col min="2561" max="2562" width="0" style="47" hidden="1" customWidth="1"/>
    <col min="2563" max="2563" width="7.7109375" style="47" bestFit="1" customWidth="1"/>
    <col min="2564" max="2564" width="64.28515625" style="47" customWidth="1"/>
    <col min="2565" max="2568" width="11.140625" style="47" bestFit="1" customWidth="1"/>
    <col min="2569" max="2570" width="12.42578125" style="47" bestFit="1" customWidth="1"/>
    <col min="2571" max="2572" width="11.140625" style="47" customWidth="1"/>
    <col min="2573" max="2573" width="2.7109375" style="47"/>
    <col min="2574" max="2574" width="12.28515625" style="47" customWidth="1"/>
    <col min="2575" max="2577" width="11.140625" style="47" bestFit="1" customWidth="1"/>
    <col min="2578" max="2578" width="10.140625" style="47" bestFit="1" customWidth="1"/>
    <col min="2579" max="2816" width="2.7109375" style="47"/>
    <col min="2817" max="2818" width="0" style="47" hidden="1" customWidth="1"/>
    <col min="2819" max="2819" width="7.7109375" style="47" bestFit="1" customWidth="1"/>
    <col min="2820" max="2820" width="64.28515625" style="47" customWidth="1"/>
    <col min="2821" max="2824" width="11.140625" style="47" bestFit="1" customWidth="1"/>
    <col min="2825" max="2826" width="12.42578125" style="47" bestFit="1" customWidth="1"/>
    <col min="2827" max="2828" width="11.140625" style="47" customWidth="1"/>
    <col min="2829" max="2829" width="2.7109375" style="47"/>
    <col min="2830" max="2830" width="12.28515625" style="47" customWidth="1"/>
    <col min="2831" max="2833" width="11.140625" style="47" bestFit="1" customWidth="1"/>
    <col min="2834" max="2834" width="10.140625" style="47" bestFit="1" customWidth="1"/>
    <col min="2835" max="3072" width="2.7109375" style="47"/>
    <col min="3073" max="3074" width="0" style="47" hidden="1" customWidth="1"/>
    <col min="3075" max="3075" width="7.7109375" style="47" bestFit="1" customWidth="1"/>
    <col min="3076" max="3076" width="64.28515625" style="47" customWidth="1"/>
    <col min="3077" max="3080" width="11.140625" style="47" bestFit="1" customWidth="1"/>
    <col min="3081" max="3082" width="12.42578125" style="47" bestFit="1" customWidth="1"/>
    <col min="3083" max="3084" width="11.140625" style="47" customWidth="1"/>
    <col min="3085" max="3085" width="2.7109375" style="47"/>
    <col min="3086" max="3086" width="12.28515625" style="47" customWidth="1"/>
    <col min="3087" max="3089" width="11.140625" style="47" bestFit="1" customWidth="1"/>
    <col min="3090" max="3090" width="10.140625" style="47" bestFit="1" customWidth="1"/>
    <col min="3091" max="3328" width="2.7109375" style="47"/>
    <col min="3329" max="3330" width="0" style="47" hidden="1" customWidth="1"/>
    <col min="3331" max="3331" width="7.7109375" style="47" bestFit="1" customWidth="1"/>
    <col min="3332" max="3332" width="64.28515625" style="47" customWidth="1"/>
    <col min="3333" max="3336" width="11.140625" style="47" bestFit="1" customWidth="1"/>
    <col min="3337" max="3338" width="12.42578125" style="47" bestFit="1" customWidth="1"/>
    <col min="3339" max="3340" width="11.140625" style="47" customWidth="1"/>
    <col min="3341" max="3341" width="2.7109375" style="47"/>
    <col min="3342" max="3342" width="12.28515625" style="47" customWidth="1"/>
    <col min="3343" max="3345" width="11.140625" style="47" bestFit="1" customWidth="1"/>
    <col min="3346" max="3346" width="10.140625" style="47" bestFit="1" customWidth="1"/>
    <col min="3347" max="3584" width="2.7109375" style="47"/>
    <col min="3585" max="3586" width="0" style="47" hidden="1" customWidth="1"/>
    <col min="3587" max="3587" width="7.7109375" style="47" bestFit="1" customWidth="1"/>
    <col min="3588" max="3588" width="64.28515625" style="47" customWidth="1"/>
    <col min="3589" max="3592" width="11.140625" style="47" bestFit="1" customWidth="1"/>
    <col min="3593" max="3594" width="12.42578125" style="47" bestFit="1" customWidth="1"/>
    <col min="3595" max="3596" width="11.140625" style="47" customWidth="1"/>
    <col min="3597" max="3597" width="2.7109375" style="47"/>
    <col min="3598" max="3598" width="12.28515625" style="47" customWidth="1"/>
    <col min="3599" max="3601" width="11.140625" style="47" bestFit="1" customWidth="1"/>
    <col min="3602" max="3602" width="10.140625" style="47" bestFit="1" customWidth="1"/>
    <col min="3603" max="3840" width="2.7109375" style="47"/>
    <col min="3841" max="3842" width="0" style="47" hidden="1" customWidth="1"/>
    <col min="3843" max="3843" width="7.7109375" style="47" bestFit="1" customWidth="1"/>
    <col min="3844" max="3844" width="64.28515625" style="47" customWidth="1"/>
    <col min="3845" max="3848" width="11.140625" style="47" bestFit="1" customWidth="1"/>
    <col min="3849" max="3850" width="12.42578125" style="47" bestFit="1" customWidth="1"/>
    <col min="3851" max="3852" width="11.140625" style="47" customWidth="1"/>
    <col min="3853" max="3853" width="2.7109375" style="47"/>
    <col min="3854" max="3854" width="12.28515625" style="47" customWidth="1"/>
    <col min="3855" max="3857" width="11.140625" style="47" bestFit="1" customWidth="1"/>
    <col min="3858" max="3858" width="10.140625" style="47" bestFit="1" customWidth="1"/>
    <col min="3859" max="4096" width="2.7109375" style="47"/>
    <col min="4097" max="4098" width="0" style="47" hidden="1" customWidth="1"/>
    <col min="4099" max="4099" width="7.7109375" style="47" bestFit="1" customWidth="1"/>
    <col min="4100" max="4100" width="64.28515625" style="47" customWidth="1"/>
    <col min="4101" max="4104" width="11.140625" style="47" bestFit="1" customWidth="1"/>
    <col min="4105" max="4106" width="12.42578125" style="47" bestFit="1" customWidth="1"/>
    <col min="4107" max="4108" width="11.140625" style="47" customWidth="1"/>
    <col min="4109" max="4109" width="2.7109375" style="47"/>
    <col min="4110" max="4110" width="12.28515625" style="47" customWidth="1"/>
    <col min="4111" max="4113" width="11.140625" style="47" bestFit="1" customWidth="1"/>
    <col min="4114" max="4114" width="10.140625" style="47" bestFit="1" customWidth="1"/>
    <col min="4115" max="4352" width="2.7109375" style="47"/>
    <col min="4353" max="4354" width="0" style="47" hidden="1" customWidth="1"/>
    <col min="4355" max="4355" width="7.7109375" style="47" bestFit="1" customWidth="1"/>
    <col min="4356" max="4356" width="64.28515625" style="47" customWidth="1"/>
    <col min="4357" max="4360" width="11.140625" style="47" bestFit="1" customWidth="1"/>
    <col min="4361" max="4362" width="12.42578125" style="47" bestFit="1" customWidth="1"/>
    <col min="4363" max="4364" width="11.140625" style="47" customWidth="1"/>
    <col min="4365" max="4365" width="2.7109375" style="47"/>
    <col min="4366" max="4366" width="12.28515625" style="47" customWidth="1"/>
    <col min="4367" max="4369" width="11.140625" style="47" bestFit="1" customWidth="1"/>
    <col min="4370" max="4370" width="10.140625" style="47" bestFit="1" customWidth="1"/>
    <col min="4371" max="4608" width="2.7109375" style="47"/>
    <col min="4609" max="4610" width="0" style="47" hidden="1" customWidth="1"/>
    <col min="4611" max="4611" width="7.7109375" style="47" bestFit="1" customWidth="1"/>
    <col min="4612" max="4612" width="64.28515625" style="47" customWidth="1"/>
    <col min="4613" max="4616" width="11.140625" style="47" bestFit="1" customWidth="1"/>
    <col min="4617" max="4618" width="12.42578125" style="47" bestFit="1" customWidth="1"/>
    <col min="4619" max="4620" width="11.140625" style="47" customWidth="1"/>
    <col min="4621" max="4621" width="2.7109375" style="47"/>
    <col min="4622" max="4622" width="12.28515625" style="47" customWidth="1"/>
    <col min="4623" max="4625" width="11.140625" style="47" bestFit="1" customWidth="1"/>
    <col min="4626" max="4626" width="10.140625" style="47" bestFit="1" customWidth="1"/>
    <col min="4627" max="4864" width="2.7109375" style="47"/>
    <col min="4865" max="4866" width="0" style="47" hidden="1" customWidth="1"/>
    <col min="4867" max="4867" width="7.7109375" style="47" bestFit="1" customWidth="1"/>
    <col min="4868" max="4868" width="64.28515625" style="47" customWidth="1"/>
    <col min="4869" max="4872" width="11.140625" style="47" bestFit="1" customWidth="1"/>
    <col min="4873" max="4874" width="12.42578125" style="47" bestFit="1" customWidth="1"/>
    <col min="4875" max="4876" width="11.140625" style="47" customWidth="1"/>
    <col min="4877" max="4877" width="2.7109375" style="47"/>
    <col min="4878" max="4878" width="12.28515625" style="47" customWidth="1"/>
    <col min="4879" max="4881" width="11.140625" style="47" bestFit="1" customWidth="1"/>
    <col min="4882" max="4882" width="10.140625" style="47" bestFit="1" customWidth="1"/>
    <col min="4883" max="5120" width="2.7109375" style="47"/>
    <col min="5121" max="5122" width="0" style="47" hidden="1" customWidth="1"/>
    <col min="5123" max="5123" width="7.7109375" style="47" bestFit="1" customWidth="1"/>
    <col min="5124" max="5124" width="64.28515625" style="47" customWidth="1"/>
    <col min="5125" max="5128" width="11.140625" style="47" bestFit="1" customWidth="1"/>
    <col min="5129" max="5130" width="12.42578125" style="47" bestFit="1" customWidth="1"/>
    <col min="5131" max="5132" width="11.140625" style="47" customWidth="1"/>
    <col min="5133" max="5133" width="2.7109375" style="47"/>
    <col min="5134" max="5134" width="12.28515625" style="47" customWidth="1"/>
    <col min="5135" max="5137" width="11.140625" style="47" bestFit="1" customWidth="1"/>
    <col min="5138" max="5138" width="10.140625" style="47" bestFit="1" customWidth="1"/>
    <col min="5139" max="5376" width="2.7109375" style="47"/>
    <col min="5377" max="5378" width="0" style="47" hidden="1" customWidth="1"/>
    <col min="5379" max="5379" width="7.7109375" style="47" bestFit="1" customWidth="1"/>
    <col min="5380" max="5380" width="64.28515625" style="47" customWidth="1"/>
    <col min="5381" max="5384" width="11.140625" style="47" bestFit="1" customWidth="1"/>
    <col min="5385" max="5386" width="12.42578125" style="47" bestFit="1" customWidth="1"/>
    <col min="5387" max="5388" width="11.140625" style="47" customWidth="1"/>
    <col min="5389" max="5389" width="2.7109375" style="47"/>
    <col min="5390" max="5390" width="12.28515625" style="47" customWidth="1"/>
    <col min="5391" max="5393" width="11.140625" style="47" bestFit="1" customWidth="1"/>
    <col min="5394" max="5394" width="10.140625" style="47" bestFit="1" customWidth="1"/>
    <col min="5395" max="5632" width="2.7109375" style="47"/>
    <col min="5633" max="5634" width="0" style="47" hidden="1" customWidth="1"/>
    <col min="5635" max="5635" width="7.7109375" style="47" bestFit="1" customWidth="1"/>
    <col min="5636" max="5636" width="64.28515625" style="47" customWidth="1"/>
    <col min="5637" max="5640" width="11.140625" style="47" bestFit="1" customWidth="1"/>
    <col min="5641" max="5642" width="12.42578125" style="47" bestFit="1" customWidth="1"/>
    <col min="5643" max="5644" width="11.140625" style="47" customWidth="1"/>
    <col min="5645" max="5645" width="2.7109375" style="47"/>
    <col min="5646" max="5646" width="12.28515625" style="47" customWidth="1"/>
    <col min="5647" max="5649" width="11.140625" style="47" bestFit="1" customWidth="1"/>
    <col min="5650" max="5650" width="10.140625" style="47" bestFit="1" customWidth="1"/>
    <col min="5651" max="5888" width="2.7109375" style="47"/>
    <col min="5889" max="5890" width="0" style="47" hidden="1" customWidth="1"/>
    <col min="5891" max="5891" width="7.7109375" style="47" bestFit="1" customWidth="1"/>
    <col min="5892" max="5892" width="64.28515625" style="47" customWidth="1"/>
    <col min="5893" max="5896" width="11.140625" style="47" bestFit="1" customWidth="1"/>
    <col min="5897" max="5898" width="12.42578125" style="47" bestFit="1" customWidth="1"/>
    <col min="5899" max="5900" width="11.140625" style="47" customWidth="1"/>
    <col min="5901" max="5901" width="2.7109375" style="47"/>
    <col min="5902" max="5902" width="12.28515625" style="47" customWidth="1"/>
    <col min="5903" max="5905" width="11.140625" style="47" bestFit="1" customWidth="1"/>
    <col min="5906" max="5906" width="10.140625" style="47" bestFit="1" customWidth="1"/>
    <col min="5907" max="6144" width="2.7109375" style="47"/>
    <col min="6145" max="6146" width="0" style="47" hidden="1" customWidth="1"/>
    <col min="6147" max="6147" width="7.7109375" style="47" bestFit="1" customWidth="1"/>
    <col min="6148" max="6148" width="64.28515625" style="47" customWidth="1"/>
    <col min="6149" max="6152" width="11.140625" style="47" bestFit="1" customWidth="1"/>
    <col min="6153" max="6154" width="12.42578125" style="47" bestFit="1" customWidth="1"/>
    <col min="6155" max="6156" width="11.140625" style="47" customWidth="1"/>
    <col min="6157" max="6157" width="2.7109375" style="47"/>
    <col min="6158" max="6158" width="12.28515625" style="47" customWidth="1"/>
    <col min="6159" max="6161" width="11.140625" style="47" bestFit="1" customWidth="1"/>
    <col min="6162" max="6162" width="10.140625" style="47" bestFit="1" customWidth="1"/>
    <col min="6163" max="6400" width="2.7109375" style="47"/>
    <col min="6401" max="6402" width="0" style="47" hidden="1" customWidth="1"/>
    <col min="6403" max="6403" width="7.7109375" style="47" bestFit="1" customWidth="1"/>
    <col min="6404" max="6404" width="64.28515625" style="47" customWidth="1"/>
    <col min="6405" max="6408" width="11.140625" style="47" bestFit="1" customWidth="1"/>
    <col min="6409" max="6410" width="12.42578125" style="47" bestFit="1" customWidth="1"/>
    <col min="6411" max="6412" width="11.140625" style="47" customWidth="1"/>
    <col min="6413" max="6413" width="2.7109375" style="47"/>
    <col min="6414" max="6414" width="12.28515625" style="47" customWidth="1"/>
    <col min="6415" max="6417" width="11.140625" style="47" bestFit="1" customWidth="1"/>
    <col min="6418" max="6418" width="10.140625" style="47" bestFit="1" customWidth="1"/>
    <col min="6419" max="6656" width="2.7109375" style="47"/>
    <col min="6657" max="6658" width="0" style="47" hidden="1" customWidth="1"/>
    <col min="6659" max="6659" width="7.7109375" style="47" bestFit="1" customWidth="1"/>
    <col min="6660" max="6660" width="64.28515625" style="47" customWidth="1"/>
    <col min="6661" max="6664" width="11.140625" style="47" bestFit="1" customWidth="1"/>
    <col min="6665" max="6666" width="12.42578125" style="47" bestFit="1" customWidth="1"/>
    <col min="6667" max="6668" width="11.140625" style="47" customWidth="1"/>
    <col min="6669" max="6669" width="2.7109375" style="47"/>
    <col min="6670" max="6670" width="12.28515625" style="47" customWidth="1"/>
    <col min="6671" max="6673" width="11.140625" style="47" bestFit="1" customWidth="1"/>
    <col min="6674" max="6674" width="10.140625" style="47" bestFit="1" customWidth="1"/>
    <col min="6675" max="6912" width="2.7109375" style="47"/>
    <col min="6913" max="6914" width="0" style="47" hidden="1" customWidth="1"/>
    <col min="6915" max="6915" width="7.7109375" style="47" bestFit="1" customWidth="1"/>
    <col min="6916" max="6916" width="64.28515625" style="47" customWidth="1"/>
    <col min="6917" max="6920" width="11.140625" style="47" bestFit="1" customWidth="1"/>
    <col min="6921" max="6922" width="12.42578125" style="47" bestFit="1" customWidth="1"/>
    <col min="6923" max="6924" width="11.140625" style="47" customWidth="1"/>
    <col min="6925" max="6925" width="2.7109375" style="47"/>
    <col min="6926" max="6926" width="12.28515625" style="47" customWidth="1"/>
    <col min="6927" max="6929" width="11.140625" style="47" bestFit="1" customWidth="1"/>
    <col min="6930" max="6930" width="10.140625" style="47" bestFit="1" customWidth="1"/>
    <col min="6931" max="7168" width="2.7109375" style="47"/>
    <col min="7169" max="7170" width="0" style="47" hidden="1" customWidth="1"/>
    <col min="7171" max="7171" width="7.7109375" style="47" bestFit="1" customWidth="1"/>
    <col min="7172" max="7172" width="64.28515625" style="47" customWidth="1"/>
    <col min="7173" max="7176" width="11.140625" style="47" bestFit="1" customWidth="1"/>
    <col min="7177" max="7178" width="12.42578125" style="47" bestFit="1" customWidth="1"/>
    <col min="7179" max="7180" width="11.140625" style="47" customWidth="1"/>
    <col min="7181" max="7181" width="2.7109375" style="47"/>
    <col min="7182" max="7182" width="12.28515625" style="47" customWidth="1"/>
    <col min="7183" max="7185" width="11.140625" style="47" bestFit="1" customWidth="1"/>
    <col min="7186" max="7186" width="10.140625" style="47" bestFit="1" customWidth="1"/>
    <col min="7187" max="7424" width="2.7109375" style="47"/>
    <col min="7425" max="7426" width="0" style="47" hidden="1" customWidth="1"/>
    <col min="7427" max="7427" width="7.7109375" style="47" bestFit="1" customWidth="1"/>
    <col min="7428" max="7428" width="64.28515625" style="47" customWidth="1"/>
    <col min="7429" max="7432" width="11.140625" style="47" bestFit="1" customWidth="1"/>
    <col min="7433" max="7434" width="12.42578125" style="47" bestFit="1" customWidth="1"/>
    <col min="7435" max="7436" width="11.140625" style="47" customWidth="1"/>
    <col min="7437" max="7437" width="2.7109375" style="47"/>
    <col min="7438" max="7438" width="12.28515625" style="47" customWidth="1"/>
    <col min="7439" max="7441" width="11.140625" style="47" bestFit="1" customWidth="1"/>
    <col min="7442" max="7442" width="10.140625" style="47" bestFit="1" customWidth="1"/>
    <col min="7443" max="7680" width="2.7109375" style="47"/>
    <col min="7681" max="7682" width="0" style="47" hidden="1" customWidth="1"/>
    <col min="7683" max="7683" width="7.7109375" style="47" bestFit="1" customWidth="1"/>
    <col min="7684" max="7684" width="64.28515625" style="47" customWidth="1"/>
    <col min="7685" max="7688" width="11.140625" style="47" bestFit="1" customWidth="1"/>
    <col min="7689" max="7690" width="12.42578125" style="47" bestFit="1" customWidth="1"/>
    <col min="7691" max="7692" width="11.140625" style="47" customWidth="1"/>
    <col min="7693" max="7693" width="2.7109375" style="47"/>
    <col min="7694" max="7694" width="12.28515625" style="47" customWidth="1"/>
    <col min="7695" max="7697" width="11.140625" style="47" bestFit="1" customWidth="1"/>
    <col min="7698" max="7698" width="10.140625" style="47" bestFit="1" customWidth="1"/>
    <col min="7699" max="7936" width="2.7109375" style="47"/>
    <col min="7937" max="7938" width="0" style="47" hidden="1" customWidth="1"/>
    <col min="7939" max="7939" width="7.7109375" style="47" bestFit="1" customWidth="1"/>
    <col min="7940" max="7940" width="64.28515625" style="47" customWidth="1"/>
    <col min="7941" max="7944" width="11.140625" style="47" bestFit="1" customWidth="1"/>
    <col min="7945" max="7946" width="12.42578125" style="47" bestFit="1" customWidth="1"/>
    <col min="7947" max="7948" width="11.140625" style="47" customWidth="1"/>
    <col min="7949" max="7949" width="2.7109375" style="47"/>
    <col min="7950" max="7950" width="12.28515625" style="47" customWidth="1"/>
    <col min="7951" max="7953" width="11.140625" style="47" bestFit="1" customWidth="1"/>
    <col min="7954" max="7954" width="10.140625" style="47" bestFit="1" customWidth="1"/>
    <col min="7955" max="8192" width="2.7109375" style="47"/>
    <col min="8193" max="8194" width="0" style="47" hidden="1" customWidth="1"/>
    <col min="8195" max="8195" width="7.7109375" style="47" bestFit="1" customWidth="1"/>
    <col min="8196" max="8196" width="64.28515625" style="47" customWidth="1"/>
    <col min="8197" max="8200" width="11.140625" style="47" bestFit="1" customWidth="1"/>
    <col min="8201" max="8202" width="12.42578125" style="47" bestFit="1" customWidth="1"/>
    <col min="8203" max="8204" width="11.140625" style="47" customWidth="1"/>
    <col min="8205" max="8205" width="2.7109375" style="47"/>
    <col min="8206" max="8206" width="12.28515625" style="47" customWidth="1"/>
    <col min="8207" max="8209" width="11.140625" style="47" bestFit="1" customWidth="1"/>
    <col min="8210" max="8210" width="10.140625" style="47" bestFit="1" customWidth="1"/>
    <col min="8211" max="8448" width="2.7109375" style="47"/>
    <col min="8449" max="8450" width="0" style="47" hidden="1" customWidth="1"/>
    <col min="8451" max="8451" width="7.7109375" style="47" bestFit="1" customWidth="1"/>
    <col min="8452" max="8452" width="64.28515625" style="47" customWidth="1"/>
    <col min="8453" max="8456" width="11.140625" style="47" bestFit="1" customWidth="1"/>
    <col min="8457" max="8458" width="12.42578125" style="47" bestFit="1" customWidth="1"/>
    <col min="8459" max="8460" width="11.140625" style="47" customWidth="1"/>
    <col min="8461" max="8461" width="2.7109375" style="47"/>
    <col min="8462" max="8462" width="12.28515625" style="47" customWidth="1"/>
    <col min="8463" max="8465" width="11.140625" style="47" bestFit="1" customWidth="1"/>
    <col min="8466" max="8466" width="10.140625" style="47" bestFit="1" customWidth="1"/>
    <col min="8467" max="8704" width="2.7109375" style="47"/>
    <col min="8705" max="8706" width="0" style="47" hidden="1" customWidth="1"/>
    <col min="8707" max="8707" width="7.7109375" style="47" bestFit="1" customWidth="1"/>
    <col min="8708" max="8708" width="64.28515625" style="47" customWidth="1"/>
    <col min="8709" max="8712" width="11.140625" style="47" bestFit="1" customWidth="1"/>
    <col min="8713" max="8714" width="12.42578125" style="47" bestFit="1" customWidth="1"/>
    <col min="8715" max="8716" width="11.140625" style="47" customWidth="1"/>
    <col min="8717" max="8717" width="2.7109375" style="47"/>
    <col min="8718" max="8718" width="12.28515625" style="47" customWidth="1"/>
    <col min="8719" max="8721" width="11.140625" style="47" bestFit="1" customWidth="1"/>
    <col min="8722" max="8722" width="10.140625" style="47" bestFit="1" customWidth="1"/>
    <col min="8723" max="8960" width="2.7109375" style="47"/>
    <col min="8961" max="8962" width="0" style="47" hidden="1" customWidth="1"/>
    <col min="8963" max="8963" width="7.7109375" style="47" bestFit="1" customWidth="1"/>
    <col min="8964" max="8964" width="64.28515625" style="47" customWidth="1"/>
    <col min="8965" max="8968" width="11.140625" style="47" bestFit="1" customWidth="1"/>
    <col min="8969" max="8970" width="12.42578125" style="47" bestFit="1" customWidth="1"/>
    <col min="8971" max="8972" width="11.140625" style="47" customWidth="1"/>
    <col min="8973" max="8973" width="2.7109375" style="47"/>
    <col min="8974" max="8974" width="12.28515625" style="47" customWidth="1"/>
    <col min="8975" max="8977" width="11.140625" style="47" bestFit="1" customWidth="1"/>
    <col min="8978" max="8978" width="10.140625" style="47" bestFit="1" customWidth="1"/>
    <col min="8979" max="9216" width="2.7109375" style="47"/>
    <col min="9217" max="9218" width="0" style="47" hidden="1" customWidth="1"/>
    <col min="9219" max="9219" width="7.7109375" style="47" bestFit="1" customWidth="1"/>
    <col min="9220" max="9220" width="64.28515625" style="47" customWidth="1"/>
    <col min="9221" max="9224" width="11.140625" style="47" bestFit="1" customWidth="1"/>
    <col min="9225" max="9226" width="12.42578125" style="47" bestFit="1" customWidth="1"/>
    <col min="9227" max="9228" width="11.140625" style="47" customWidth="1"/>
    <col min="9229" max="9229" width="2.7109375" style="47"/>
    <col min="9230" max="9230" width="12.28515625" style="47" customWidth="1"/>
    <col min="9231" max="9233" width="11.140625" style="47" bestFit="1" customWidth="1"/>
    <col min="9234" max="9234" width="10.140625" style="47" bestFit="1" customWidth="1"/>
    <col min="9235" max="9472" width="2.7109375" style="47"/>
    <col min="9473" max="9474" width="0" style="47" hidden="1" customWidth="1"/>
    <col min="9475" max="9475" width="7.7109375" style="47" bestFit="1" customWidth="1"/>
    <col min="9476" max="9476" width="64.28515625" style="47" customWidth="1"/>
    <col min="9477" max="9480" width="11.140625" style="47" bestFit="1" customWidth="1"/>
    <col min="9481" max="9482" width="12.42578125" style="47" bestFit="1" customWidth="1"/>
    <col min="9483" max="9484" width="11.140625" style="47" customWidth="1"/>
    <col min="9485" max="9485" width="2.7109375" style="47"/>
    <col min="9486" max="9486" width="12.28515625" style="47" customWidth="1"/>
    <col min="9487" max="9489" width="11.140625" style="47" bestFit="1" customWidth="1"/>
    <col min="9490" max="9490" width="10.140625" style="47" bestFit="1" customWidth="1"/>
    <col min="9491" max="9728" width="2.7109375" style="47"/>
    <col min="9729" max="9730" width="0" style="47" hidden="1" customWidth="1"/>
    <col min="9731" max="9731" width="7.7109375" style="47" bestFit="1" customWidth="1"/>
    <col min="9732" max="9732" width="64.28515625" style="47" customWidth="1"/>
    <col min="9733" max="9736" width="11.140625" style="47" bestFit="1" customWidth="1"/>
    <col min="9737" max="9738" width="12.42578125" style="47" bestFit="1" customWidth="1"/>
    <col min="9739" max="9740" width="11.140625" style="47" customWidth="1"/>
    <col min="9741" max="9741" width="2.7109375" style="47"/>
    <col min="9742" max="9742" width="12.28515625" style="47" customWidth="1"/>
    <col min="9743" max="9745" width="11.140625" style="47" bestFit="1" customWidth="1"/>
    <col min="9746" max="9746" width="10.140625" style="47" bestFit="1" customWidth="1"/>
    <col min="9747" max="9984" width="2.7109375" style="47"/>
    <col min="9985" max="9986" width="0" style="47" hidden="1" customWidth="1"/>
    <col min="9987" max="9987" width="7.7109375" style="47" bestFit="1" customWidth="1"/>
    <col min="9988" max="9988" width="64.28515625" style="47" customWidth="1"/>
    <col min="9989" max="9992" width="11.140625" style="47" bestFit="1" customWidth="1"/>
    <col min="9993" max="9994" width="12.42578125" style="47" bestFit="1" customWidth="1"/>
    <col min="9995" max="9996" width="11.140625" style="47" customWidth="1"/>
    <col min="9997" max="9997" width="2.7109375" style="47"/>
    <col min="9998" max="9998" width="12.28515625" style="47" customWidth="1"/>
    <col min="9999" max="10001" width="11.140625" style="47" bestFit="1" customWidth="1"/>
    <col min="10002" max="10002" width="10.140625" style="47" bestFit="1" customWidth="1"/>
    <col min="10003" max="10240" width="2.7109375" style="47"/>
    <col min="10241" max="10242" width="0" style="47" hidden="1" customWidth="1"/>
    <col min="10243" max="10243" width="7.7109375" style="47" bestFit="1" customWidth="1"/>
    <col min="10244" max="10244" width="64.28515625" style="47" customWidth="1"/>
    <col min="10245" max="10248" width="11.140625" style="47" bestFit="1" customWidth="1"/>
    <col min="10249" max="10250" width="12.42578125" style="47" bestFit="1" customWidth="1"/>
    <col min="10251" max="10252" width="11.140625" style="47" customWidth="1"/>
    <col min="10253" max="10253" width="2.7109375" style="47"/>
    <col min="10254" max="10254" width="12.28515625" style="47" customWidth="1"/>
    <col min="10255" max="10257" width="11.140625" style="47" bestFit="1" customWidth="1"/>
    <col min="10258" max="10258" width="10.140625" style="47" bestFit="1" customWidth="1"/>
    <col min="10259" max="10496" width="2.7109375" style="47"/>
    <col min="10497" max="10498" width="0" style="47" hidden="1" customWidth="1"/>
    <col min="10499" max="10499" width="7.7109375" style="47" bestFit="1" customWidth="1"/>
    <col min="10500" max="10500" width="64.28515625" style="47" customWidth="1"/>
    <col min="10501" max="10504" width="11.140625" style="47" bestFit="1" customWidth="1"/>
    <col min="10505" max="10506" width="12.42578125" style="47" bestFit="1" customWidth="1"/>
    <col min="10507" max="10508" width="11.140625" style="47" customWidth="1"/>
    <col min="10509" max="10509" width="2.7109375" style="47"/>
    <col min="10510" max="10510" width="12.28515625" style="47" customWidth="1"/>
    <col min="10511" max="10513" width="11.140625" style="47" bestFit="1" customWidth="1"/>
    <col min="10514" max="10514" width="10.140625" style="47" bestFit="1" customWidth="1"/>
    <col min="10515" max="10752" width="2.7109375" style="47"/>
    <col min="10753" max="10754" width="0" style="47" hidden="1" customWidth="1"/>
    <col min="10755" max="10755" width="7.7109375" style="47" bestFit="1" customWidth="1"/>
    <col min="10756" max="10756" width="64.28515625" style="47" customWidth="1"/>
    <col min="10757" max="10760" width="11.140625" style="47" bestFit="1" customWidth="1"/>
    <col min="10761" max="10762" width="12.42578125" style="47" bestFit="1" customWidth="1"/>
    <col min="10763" max="10764" width="11.140625" style="47" customWidth="1"/>
    <col min="10765" max="10765" width="2.7109375" style="47"/>
    <col min="10766" max="10766" width="12.28515625" style="47" customWidth="1"/>
    <col min="10767" max="10769" width="11.140625" style="47" bestFit="1" customWidth="1"/>
    <col min="10770" max="10770" width="10.140625" style="47" bestFit="1" customWidth="1"/>
    <col min="10771" max="11008" width="2.7109375" style="47"/>
    <col min="11009" max="11010" width="0" style="47" hidden="1" customWidth="1"/>
    <col min="11011" max="11011" width="7.7109375" style="47" bestFit="1" customWidth="1"/>
    <col min="11012" max="11012" width="64.28515625" style="47" customWidth="1"/>
    <col min="11013" max="11016" width="11.140625" style="47" bestFit="1" customWidth="1"/>
    <col min="11017" max="11018" width="12.42578125" style="47" bestFit="1" customWidth="1"/>
    <col min="11019" max="11020" width="11.140625" style="47" customWidth="1"/>
    <col min="11021" max="11021" width="2.7109375" style="47"/>
    <col min="11022" max="11022" width="12.28515625" style="47" customWidth="1"/>
    <col min="11023" max="11025" width="11.140625" style="47" bestFit="1" customWidth="1"/>
    <col min="11026" max="11026" width="10.140625" style="47" bestFit="1" customWidth="1"/>
    <col min="11027" max="11264" width="2.7109375" style="47"/>
    <col min="11265" max="11266" width="0" style="47" hidden="1" customWidth="1"/>
    <col min="11267" max="11267" width="7.7109375" style="47" bestFit="1" customWidth="1"/>
    <col min="11268" max="11268" width="64.28515625" style="47" customWidth="1"/>
    <col min="11269" max="11272" width="11.140625" style="47" bestFit="1" customWidth="1"/>
    <col min="11273" max="11274" width="12.42578125" style="47" bestFit="1" customWidth="1"/>
    <col min="11275" max="11276" width="11.140625" style="47" customWidth="1"/>
    <col min="11277" max="11277" width="2.7109375" style="47"/>
    <col min="11278" max="11278" width="12.28515625" style="47" customWidth="1"/>
    <col min="11279" max="11281" width="11.140625" style="47" bestFit="1" customWidth="1"/>
    <col min="11282" max="11282" width="10.140625" style="47" bestFit="1" customWidth="1"/>
    <col min="11283" max="11520" width="2.7109375" style="47"/>
    <col min="11521" max="11522" width="0" style="47" hidden="1" customWidth="1"/>
    <col min="11523" max="11523" width="7.7109375" style="47" bestFit="1" customWidth="1"/>
    <col min="11524" max="11524" width="64.28515625" style="47" customWidth="1"/>
    <col min="11525" max="11528" width="11.140625" style="47" bestFit="1" customWidth="1"/>
    <col min="11529" max="11530" width="12.42578125" style="47" bestFit="1" customWidth="1"/>
    <col min="11531" max="11532" width="11.140625" style="47" customWidth="1"/>
    <col min="11533" max="11533" width="2.7109375" style="47"/>
    <col min="11534" max="11534" width="12.28515625" style="47" customWidth="1"/>
    <col min="11535" max="11537" width="11.140625" style="47" bestFit="1" customWidth="1"/>
    <col min="11538" max="11538" width="10.140625" style="47" bestFit="1" customWidth="1"/>
    <col min="11539" max="11776" width="2.7109375" style="47"/>
    <col min="11777" max="11778" width="0" style="47" hidden="1" customWidth="1"/>
    <col min="11779" max="11779" width="7.7109375" style="47" bestFit="1" customWidth="1"/>
    <col min="11780" max="11780" width="64.28515625" style="47" customWidth="1"/>
    <col min="11781" max="11784" width="11.140625" style="47" bestFit="1" customWidth="1"/>
    <col min="11785" max="11786" width="12.42578125" style="47" bestFit="1" customWidth="1"/>
    <col min="11787" max="11788" width="11.140625" style="47" customWidth="1"/>
    <col min="11789" max="11789" width="2.7109375" style="47"/>
    <col min="11790" max="11790" width="12.28515625" style="47" customWidth="1"/>
    <col min="11791" max="11793" width="11.140625" style="47" bestFit="1" customWidth="1"/>
    <col min="11794" max="11794" width="10.140625" style="47" bestFit="1" customWidth="1"/>
    <col min="11795" max="12032" width="2.7109375" style="47"/>
    <col min="12033" max="12034" width="0" style="47" hidden="1" customWidth="1"/>
    <col min="12035" max="12035" width="7.7109375" style="47" bestFit="1" customWidth="1"/>
    <col min="12036" max="12036" width="64.28515625" style="47" customWidth="1"/>
    <col min="12037" max="12040" width="11.140625" style="47" bestFit="1" customWidth="1"/>
    <col min="12041" max="12042" width="12.42578125" style="47" bestFit="1" customWidth="1"/>
    <col min="12043" max="12044" width="11.140625" style="47" customWidth="1"/>
    <col min="12045" max="12045" width="2.7109375" style="47"/>
    <col min="12046" max="12046" width="12.28515625" style="47" customWidth="1"/>
    <col min="12047" max="12049" width="11.140625" style="47" bestFit="1" customWidth="1"/>
    <col min="12050" max="12050" width="10.140625" style="47" bestFit="1" customWidth="1"/>
    <col min="12051" max="12288" width="2.7109375" style="47"/>
    <col min="12289" max="12290" width="0" style="47" hidden="1" customWidth="1"/>
    <col min="12291" max="12291" width="7.7109375" style="47" bestFit="1" customWidth="1"/>
    <col min="12292" max="12292" width="64.28515625" style="47" customWidth="1"/>
    <col min="12293" max="12296" width="11.140625" style="47" bestFit="1" customWidth="1"/>
    <col min="12297" max="12298" width="12.42578125" style="47" bestFit="1" customWidth="1"/>
    <col min="12299" max="12300" width="11.140625" style="47" customWidth="1"/>
    <col min="12301" max="12301" width="2.7109375" style="47"/>
    <col min="12302" max="12302" width="12.28515625" style="47" customWidth="1"/>
    <col min="12303" max="12305" width="11.140625" style="47" bestFit="1" customWidth="1"/>
    <col min="12306" max="12306" width="10.140625" style="47" bestFit="1" customWidth="1"/>
    <col min="12307" max="12544" width="2.7109375" style="47"/>
    <col min="12545" max="12546" width="0" style="47" hidden="1" customWidth="1"/>
    <col min="12547" max="12547" width="7.7109375" style="47" bestFit="1" customWidth="1"/>
    <col min="12548" max="12548" width="64.28515625" style="47" customWidth="1"/>
    <col min="12549" max="12552" width="11.140625" style="47" bestFit="1" customWidth="1"/>
    <col min="12553" max="12554" width="12.42578125" style="47" bestFit="1" customWidth="1"/>
    <col min="12555" max="12556" width="11.140625" style="47" customWidth="1"/>
    <col min="12557" max="12557" width="2.7109375" style="47"/>
    <col min="12558" max="12558" width="12.28515625" style="47" customWidth="1"/>
    <col min="12559" max="12561" width="11.140625" style="47" bestFit="1" customWidth="1"/>
    <col min="12562" max="12562" width="10.140625" style="47" bestFit="1" customWidth="1"/>
    <col min="12563" max="12800" width="2.7109375" style="47"/>
    <col min="12801" max="12802" width="0" style="47" hidden="1" customWidth="1"/>
    <col min="12803" max="12803" width="7.7109375" style="47" bestFit="1" customWidth="1"/>
    <col min="12804" max="12804" width="64.28515625" style="47" customWidth="1"/>
    <col min="12805" max="12808" width="11.140625" style="47" bestFit="1" customWidth="1"/>
    <col min="12809" max="12810" width="12.42578125" style="47" bestFit="1" customWidth="1"/>
    <col min="12811" max="12812" width="11.140625" style="47" customWidth="1"/>
    <col min="12813" max="12813" width="2.7109375" style="47"/>
    <col min="12814" max="12814" width="12.28515625" style="47" customWidth="1"/>
    <col min="12815" max="12817" width="11.140625" style="47" bestFit="1" customWidth="1"/>
    <col min="12818" max="12818" width="10.140625" style="47" bestFit="1" customWidth="1"/>
    <col min="12819" max="13056" width="2.7109375" style="47"/>
    <col min="13057" max="13058" width="0" style="47" hidden="1" customWidth="1"/>
    <col min="13059" max="13059" width="7.7109375" style="47" bestFit="1" customWidth="1"/>
    <col min="13060" max="13060" width="64.28515625" style="47" customWidth="1"/>
    <col min="13061" max="13064" width="11.140625" style="47" bestFit="1" customWidth="1"/>
    <col min="13065" max="13066" width="12.42578125" style="47" bestFit="1" customWidth="1"/>
    <col min="13067" max="13068" width="11.140625" style="47" customWidth="1"/>
    <col min="13069" max="13069" width="2.7109375" style="47"/>
    <col min="13070" max="13070" width="12.28515625" style="47" customWidth="1"/>
    <col min="13071" max="13073" width="11.140625" style="47" bestFit="1" customWidth="1"/>
    <col min="13074" max="13074" width="10.140625" style="47" bestFit="1" customWidth="1"/>
    <col min="13075" max="13312" width="2.7109375" style="47"/>
    <col min="13313" max="13314" width="0" style="47" hidden="1" customWidth="1"/>
    <col min="13315" max="13315" width="7.7109375" style="47" bestFit="1" customWidth="1"/>
    <col min="13316" max="13316" width="64.28515625" style="47" customWidth="1"/>
    <col min="13317" max="13320" width="11.140625" style="47" bestFit="1" customWidth="1"/>
    <col min="13321" max="13322" width="12.42578125" style="47" bestFit="1" customWidth="1"/>
    <col min="13323" max="13324" width="11.140625" style="47" customWidth="1"/>
    <col min="13325" max="13325" width="2.7109375" style="47"/>
    <col min="13326" max="13326" width="12.28515625" style="47" customWidth="1"/>
    <col min="13327" max="13329" width="11.140625" style="47" bestFit="1" customWidth="1"/>
    <col min="13330" max="13330" width="10.140625" style="47" bestFit="1" customWidth="1"/>
    <col min="13331" max="13568" width="2.7109375" style="47"/>
    <col min="13569" max="13570" width="0" style="47" hidden="1" customWidth="1"/>
    <col min="13571" max="13571" width="7.7109375" style="47" bestFit="1" customWidth="1"/>
    <col min="13572" max="13572" width="64.28515625" style="47" customWidth="1"/>
    <col min="13573" max="13576" width="11.140625" style="47" bestFit="1" customWidth="1"/>
    <col min="13577" max="13578" width="12.42578125" style="47" bestFit="1" customWidth="1"/>
    <col min="13579" max="13580" width="11.140625" style="47" customWidth="1"/>
    <col min="13581" max="13581" width="2.7109375" style="47"/>
    <col min="13582" max="13582" width="12.28515625" style="47" customWidth="1"/>
    <col min="13583" max="13585" width="11.140625" style="47" bestFit="1" customWidth="1"/>
    <col min="13586" max="13586" width="10.140625" style="47" bestFit="1" customWidth="1"/>
    <col min="13587" max="13824" width="2.7109375" style="47"/>
    <col min="13825" max="13826" width="0" style="47" hidden="1" customWidth="1"/>
    <col min="13827" max="13827" width="7.7109375" style="47" bestFit="1" customWidth="1"/>
    <col min="13828" max="13828" width="64.28515625" style="47" customWidth="1"/>
    <col min="13829" max="13832" width="11.140625" style="47" bestFit="1" customWidth="1"/>
    <col min="13833" max="13834" width="12.42578125" style="47" bestFit="1" customWidth="1"/>
    <col min="13835" max="13836" width="11.140625" style="47" customWidth="1"/>
    <col min="13837" max="13837" width="2.7109375" style="47"/>
    <col min="13838" max="13838" width="12.28515625" style="47" customWidth="1"/>
    <col min="13839" max="13841" width="11.140625" style="47" bestFit="1" customWidth="1"/>
    <col min="13842" max="13842" width="10.140625" style="47" bestFit="1" customWidth="1"/>
    <col min="13843" max="14080" width="2.7109375" style="47"/>
    <col min="14081" max="14082" width="0" style="47" hidden="1" customWidth="1"/>
    <col min="14083" max="14083" width="7.7109375" style="47" bestFit="1" customWidth="1"/>
    <col min="14084" max="14084" width="64.28515625" style="47" customWidth="1"/>
    <col min="14085" max="14088" width="11.140625" style="47" bestFit="1" customWidth="1"/>
    <col min="14089" max="14090" width="12.42578125" style="47" bestFit="1" customWidth="1"/>
    <col min="14091" max="14092" width="11.140625" style="47" customWidth="1"/>
    <col min="14093" max="14093" width="2.7109375" style="47"/>
    <col min="14094" max="14094" width="12.28515625" style="47" customWidth="1"/>
    <col min="14095" max="14097" width="11.140625" style="47" bestFit="1" customWidth="1"/>
    <col min="14098" max="14098" width="10.140625" style="47" bestFit="1" customWidth="1"/>
    <col min="14099" max="14336" width="2.7109375" style="47"/>
    <col min="14337" max="14338" width="0" style="47" hidden="1" customWidth="1"/>
    <col min="14339" max="14339" width="7.7109375" style="47" bestFit="1" customWidth="1"/>
    <col min="14340" max="14340" width="64.28515625" style="47" customWidth="1"/>
    <col min="14341" max="14344" width="11.140625" style="47" bestFit="1" customWidth="1"/>
    <col min="14345" max="14346" width="12.42578125" style="47" bestFit="1" customWidth="1"/>
    <col min="14347" max="14348" width="11.140625" style="47" customWidth="1"/>
    <col min="14349" max="14349" width="2.7109375" style="47"/>
    <col min="14350" max="14350" width="12.28515625" style="47" customWidth="1"/>
    <col min="14351" max="14353" width="11.140625" style="47" bestFit="1" customWidth="1"/>
    <col min="14354" max="14354" width="10.140625" style="47" bestFit="1" customWidth="1"/>
    <col min="14355" max="14592" width="2.7109375" style="47"/>
    <col min="14593" max="14594" width="0" style="47" hidden="1" customWidth="1"/>
    <col min="14595" max="14595" width="7.7109375" style="47" bestFit="1" customWidth="1"/>
    <col min="14596" max="14596" width="64.28515625" style="47" customWidth="1"/>
    <col min="14597" max="14600" width="11.140625" style="47" bestFit="1" customWidth="1"/>
    <col min="14601" max="14602" width="12.42578125" style="47" bestFit="1" customWidth="1"/>
    <col min="14603" max="14604" width="11.140625" style="47" customWidth="1"/>
    <col min="14605" max="14605" width="2.7109375" style="47"/>
    <col min="14606" max="14606" width="12.28515625" style="47" customWidth="1"/>
    <col min="14607" max="14609" width="11.140625" style="47" bestFit="1" customWidth="1"/>
    <col min="14610" max="14610" width="10.140625" style="47" bestFit="1" customWidth="1"/>
    <col min="14611" max="14848" width="2.7109375" style="47"/>
    <col min="14849" max="14850" width="0" style="47" hidden="1" customWidth="1"/>
    <col min="14851" max="14851" width="7.7109375" style="47" bestFit="1" customWidth="1"/>
    <col min="14852" max="14852" width="64.28515625" style="47" customWidth="1"/>
    <col min="14853" max="14856" width="11.140625" style="47" bestFit="1" customWidth="1"/>
    <col min="14857" max="14858" width="12.42578125" style="47" bestFit="1" customWidth="1"/>
    <col min="14859" max="14860" width="11.140625" style="47" customWidth="1"/>
    <col min="14861" max="14861" width="2.7109375" style="47"/>
    <col min="14862" max="14862" width="12.28515625" style="47" customWidth="1"/>
    <col min="14863" max="14865" width="11.140625" style="47" bestFit="1" customWidth="1"/>
    <col min="14866" max="14866" width="10.140625" style="47" bestFit="1" customWidth="1"/>
    <col min="14867" max="15104" width="2.7109375" style="47"/>
    <col min="15105" max="15106" width="0" style="47" hidden="1" customWidth="1"/>
    <col min="15107" max="15107" width="7.7109375" style="47" bestFit="1" customWidth="1"/>
    <col min="15108" max="15108" width="64.28515625" style="47" customWidth="1"/>
    <col min="15109" max="15112" width="11.140625" style="47" bestFit="1" customWidth="1"/>
    <col min="15113" max="15114" width="12.42578125" style="47" bestFit="1" customWidth="1"/>
    <col min="15115" max="15116" width="11.140625" style="47" customWidth="1"/>
    <col min="15117" max="15117" width="2.7109375" style="47"/>
    <col min="15118" max="15118" width="12.28515625" style="47" customWidth="1"/>
    <col min="15119" max="15121" width="11.140625" style="47" bestFit="1" customWidth="1"/>
    <col min="15122" max="15122" width="10.140625" style="47" bestFit="1" customWidth="1"/>
    <col min="15123" max="15360" width="2.7109375" style="47"/>
    <col min="15361" max="15362" width="0" style="47" hidden="1" customWidth="1"/>
    <col min="15363" max="15363" width="7.7109375" style="47" bestFit="1" customWidth="1"/>
    <col min="15364" max="15364" width="64.28515625" style="47" customWidth="1"/>
    <col min="15365" max="15368" width="11.140625" style="47" bestFit="1" customWidth="1"/>
    <col min="15369" max="15370" width="12.42578125" style="47" bestFit="1" customWidth="1"/>
    <col min="15371" max="15372" width="11.140625" style="47" customWidth="1"/>
    <col min="15373" max="15373" width="2.7109375" style="47"/>
    <col min="15374" max="15374" width="12.28515625" style="47" customWidth="1"/>
    <col min="15375" max="15377" width="11.140625" style="47" bestFit="1" customWidth="1"/>
    <col min="15378" max="15378" width="10.140625" style="47" bestFit="1" customWidth="1"/>
    <col min="15379" max="15616" width="2.7109375" style="47"/>
    <col min="15617" max="15618" width="0" style="47" hidden="1" customWidth="1"/>
    <col min="15619" max="15619" width="7.7109375" style="47" bestFit="1" customWidth="1"/>
    <col min="15620" max="15620" width="64.28515625" style="47" customWidth="1"/>
    <col min="15621" max="15624" width="11.140625" style="47" bestFit="1" customWidth="1"/>
    <col min="15625" max="15626" width="12.42578125" style="47" bestFit="1" customWidth="1"/>
    <col min="15627" max="15628" width="11.140625" style="47" customWidth="1"/>
    <col min="15629" max="15629" width="2.7109375" style="47"/>
    <col min="15630" max="15630" width="12.28515625" style="47" customWidth="1"/>
    <col min="15631" max="15633" width="11.140625" style="47" bestFit="1" customWidth="1"/>
    <col min="15634" max="15634" width="10.140625" style="47" bestFit="1" customWidth="1"/>
    <col min="15635" max="15872" width="2.7109375" style="47"/>
    <col min="15873" max="15874" width="0" style="47" hidden="1" customWidth="1"/>
    <col min="15875" max="15875" width="7.7109375" style="47" bestFit="1" customWidth="1"/>
    <col min="15876" max="15876" width="64.28515625" style="47" customWidth="1"/>
    <col min="15877" max="15880" width="11.140625" style="47" bestFit="1" customWidth="1"/>
    <col min="15881" max="15882" width="12.42578125" style="47" bestFit="1" customWidth="1"/>
    <col min="15883" max="15884" width="11.140625" style="47" customWidth="1"/>
    <col min="15885" max="15885" width="2.7109375" style="47"/>
    <col min="15886" max="15886" width="12.28515625" style="47" customWidth="1"/>
    <col min="15887" max="15889" width="11.140625" style="47" bestFit="1" customWidth="1"/>
    <col min="15890" max="15890" width="10.140625" style="47" bestFit="1" customWidth="1"/>
    <col min="15891" max="16128" width="2.7109375" style="47"/>
    <col min="16129" max="16130" width="0" style="47" hidden="1" customWidth="1"/>
    <col min="16131" max="16131" width="7.7109375" style="47" bestFit="1" customWidth="1"/>
    <col min="16132" max="16132" width="64.28515625" style="47" customWidth="1"/>
    <col min="16133" max="16136" width="11.140625" style="47" bestFit="1" customWidth="1"/>
    <col min="16137" max="16138" width="12.42578125" style="47" bestFit="1" customWidth="1"/>
    <col min="16139" max="16140" width="11.140625" style="47" customWidth="1"/>
    <col min="16141" max="16141" width="2.7109375" style="47"/>
    <col min="16142" max="16142" width="12.28515625" style="47" customWidth="1"/>
    <col min="16143" max="16145" width="11.140625" style="47" bestFit="1" customWidth="1"/>
    <col min="16146" max="16146" width="10.140625" style="47" bestFit="1" customWidth="1"/>
    <col min="16147" max="16384" width="2.7109375" style="47"/>
  </cols>
  <sheetData>
    <row r="1" spans="3:18" ht="15.95" customHeight="1" x14ac:dyDescent="0.25">
      <c r="C1" s="426" t="s">
        <v>401</v>
      </c>
      <c r="D1" s="426"/>
      <c r="E1" s="426"/>
      <c r="F1" s="426"/>
      <c r="G1" s="426"/>
      <c r="H1" s="426"/>
      <c r="I1" s="426"/>
    </row>
    <row r="2" spans="3:18" ht="15.95" customHeight="1" thickBot="1" x14ac:dyDescent="0.25">
      <c r="C2" s="427" t="s">
        <v>777</v>
      </c>
      <c r="D2" s="427"/>
      <c r="E2" s="427"/>
      <c r="F2" s="427"/>
      <c r="G2" s="427"/>
      <c r="H2" s="427"/>
      <c r="I2" s="427"/>
      <c r="K2" s="428" t="s">
        <v>403</v>
      </c>
      <c r="L2" s="428"/>
    </row>
    <row r="3" spans="3:18" ht="15.95" customHeight="1" thickBot="1" x14ac:dyDescent="0.25">
      <c r="C3" s="343" t="s">
        <v>538</v>
      </c>
      <c r="D3" s="344" t="str">
        <f>'01KtgvMrlg'!B6</f>
        <v>számú melléklet a(z) 8/2020.(VII.17.) Önkormányzati rendelethez</v>
      </c>
      <c r="E3" s="429" t="s">
        <v>7</v>
      </c>
      <c r="F3" s="430"/>
      <c r="G3" s="431" t="s">
        <v>8</v>
      </c>
      <c r="H3" s="425"/>
      <c r="I3" s="424" t="s">
        <v>539</v>
      </c>
      <c r="J3" s="425"/>
      <c r="K3" s="424" t="s">
        <v>12</v>
      </c>
      <c r="L3" s="425"/>
      <c r="O3" s="423" t="s">
        <v>693</v>
      </c>
      <c r="P3" s="423"/>
      <c r="Q3" s="423" t="s">
        <v>694</v>
      </c>
      <c r="R3" s="423"/>
    </row>
    <row r="4" spans="3:18" ht="15.95" customHeight="1" x14ac:dyDescent="0.2">
      <c r="C4" s="325" t="s">
        <v>540</v>
      </c>
      <c r="D4" s="326" t="s">
        <v>6</v>
      </c>
      <c r="E4" s="327" t="s">
        <v>541</v>
      </c>
      <c r="F4" s="328" t="s">
        <v>542</v>
      </c>
      <c r="G4" s="329" t="s">
        <v>541</v>
      </c>
      <c r="H4" s="328" t="s">
        <v>542</v>
      </c>
      <c r="I4" s="330" t="s">
        <v>541</v>
      </c>
      <c r="J4" s="328" t="s">
        <v>542</v>
      </c>
      <c r="K4" s="330" t="s">
        <v>541</v>
      </c>
      <c r="L4" s="328" t="s">
        <v>542</v>
      </c>
      <c r="O4" s="321" t="s">
        <v>541</v>
      </c>
      <c r="P4" s="321" t="s">
        <v>542</v>
      </c>
      <c r="Q4" s="321" t="s">
        <v>541</v>
      </c>
      <c r="R4" s="321" t="s">
        <v>542</v>
      </c>
    </row>
    <row r="5" spans="3:18" ht="15.95" customHeight="1" x14ac:dyDescent="0.2">
      <c r="C5" s="331" t="s">
        <v>543</v>
      </c>
      <c r="D5" s="332" t="s">
        <v>821</v>
      </c>
      <c r="E5" s="315">
        <v>1017377</v>
      </c>
      <c r="F5" s="316">
        <v>26471177</v>
      </c>
      <c r="G5" s="315">
        <v>1779390</v>
      </c>
      <c r="H5" s="316">
        <v>20297241</v>
      </c>
      <c r="I5" s="315"/>
      <c r="J5" s="316"/>
      <c r="K5" s="315">
        <v>1779390</v>
      </c>
      <c r="L5" s="316">
        <v>20297241</v>
      </c>
      <c r="N5" s="322" t="s">
        <v>615</v>
      </c>
      <c r="O5" s="315"/>
      <c r="P5" s="316"/>
      <c r="Q5" s="315"/>
      <c r="R5" s="316"/>
    </row>
    <row r="6" spans="3:18" ht="15.95" customHeight="1" x14ac:dyDescent="0.2">
      <c r="C6" s="331" t="s">
        <v>544</v>
      </c>
      <c r="D6" s="332" t="s">
        <v>820</v>
      </c>
      <c r="E6" s="315">
        <v>128270</v>
      </c>
      <c r="F6" s="316">
        <v>1337850</v>
      </c>
      <c r="G6" s="315">
        <v>92710</v>
      </c>
      <c r="H6" s="316">
        <v>2715948</v>
      </c>
      <c r="I6" s="315"/>
      <c r="J6" s="316"/>
      <c r="K6" s="315">
        <v>92710</v>
      </c>
      <c r="L6" s="316">
        <v>2715948</v>
      </c>
      <c r="N6" s="322" t="s">
        <v>491</v>
      </c>
      <c r="O6" s="315">
        <v>92710</v>
      </c>
      <c r="P6" s="316">
        <v>2715948</v>
      </c>
      <c r="Q6" s="315"/>
      <c r="R6" s="316"/>
    </row>
    <row r="7" spans="3:18" ht="15.95" customHeight="1" x14ac:dyDescent="0.2">
      <c r="C7" s="331" t="s">
        <v>545</v>
      </c>
      <c r="D7" s="333" t="s">
        <v>819</v>
      </c>
      <c r="E7" s="315">
        <v>23167175</v>
      </c>
      <c r="F7" s="316">
        <v>16531767</v>
      </c>
      <c r="G7" s="315">
        <v>40987937</v>
      </c>
      <c r="H7" s="316">
        <v>71398486</v>
      </c>
      <c r="I7" s="315"/>
      <c r="J7" s="316"/>
      <c r="K7" s="315">
        <v>40987937</v>
      </c>
      <c r="L7" s="316">
        <v>71398486</v>
      </c>
      <c r="N7" s="322" t="s">
        <v>616</v>
      </c>
      <c r="O7" s="315"/>
      <c r="P7" s="316"/>
      <c r="Q7" s="315">
        <v>40987937</v>
      </c>
      <c r="R7" s="316">
        <v>71398486</v>
      </c>
    </row>
    <row r="8" spans="3:18" ht="15.95" customHeight="1" x14ac:dyDescent="0.2">
      <c r="C8" s="331" t="s">
        <v>546</v>
      </c>
      <c r="D8" s="333" t="s">
        <v>828</v>
      </c>
      <c r="E8" s="315">
        <v>62655948</v>
      </c>
      <c r="F8" s="316"/>
      <c r="G8" s="315">
        <v>86863868</v>
      </c>
      <c r="H8" s="316">
        <v>2799419</v>
      </c>
      <c r="I8" s="315"/>
      <c r="J8" s="316"/>
      <c r="K8" s="315">
        <v>86863868</v>
      </c>
      <c r="L8" s="316">
        <v>2799419</v>
      </c>
      <c r="N8" s="322" t="s">
        <v>491</v>
      </c>
      <c r="O8" s="315">
        <v>86863868</v>
      </c>
      <c r="P8" s="316">
        <v>2799419</v>
      </c>
      <c r="Q8" s="315"/>
      <c r="R8" s="316"/>
    </row>
    <row r="9" spans="3:18" ht="15.95" customHeight="1" x14ac:dyDescent="0.2">
      <c r="C9" s="331" t="s">
        <v>547</v>
      </c>
      <c r="D9" s="333" t="s">
        <v>548</v>
      </c>
      <c r="E9" s="315"/>
      <c r="F9" s="316">
        <v>2845106</v>
      </c>
      <c r="G9" s="315">
        <v>247159510</v>
      </c>
      <c r="H9" s="316">
        <v>15061262</v>
      </c>
      <c r="I9" s="315"/>
      <c r="J9" s="316"/>
      <c r="K9" s="315">
        <v>247159510</v>
      </c>
      <c r="L9" s="316">
        <v>15061262</v>
      </c>
      <c r="N9" s="322" t="s">
        <v>491</v>
      </c>
      <c r="O9" s="315">
        <v>247159510</v>
      </c>
      <c r="P9" s="316">
        <v>15061262</v>
      </c>
      <c r="Q9" s="315"/>
      <c r="R9" s="316"/>
    </row>
    <row r="10" spans="3:18" ht="15.95" customHeight="1" x14ac:dyDescent="0.2">
      <c r="C10" s="331" t="s">
        <v>549</v>
      </c>
      <c r="D10" s="332" t="s">
        <v>550</v>
      </c>
      <c r="E10" s="315">
        <v>4295000</v>
      </c>
      <c r="F10" s="316">
        <v>4676561</v>
      </c>
      <c r="G10" s="315">
        <v>2820017</v>
      </c>
      <c r="H10" s="316">
        <v>3887398</v>
      </c>
      <c r="I10" s="315"/>
      <c r="J10" s="316"/>
      <c r="K10" s="315">
        <v>2820017</v>
      </c>
      <c r="L10" s="316">
        <v>3887398</v>
      </c>
      <c r="N10" s="322" t="s">
        <v>491</v>
      </c>
      <c r="O10" s="315">
        <v>2820017</v>
      </c>
      <c r="P10" s="316">
        <v>3887398</v>
      </c>
      <c r="Q10" s="315"/>
      <c r="R10" s="316"/>
    </row>
    <row r="11" spans="3:18" ht="15.95" customHeight="1" x14ac:dyDescent="0.2">
      <c r="C11" s="331" t="s">
        <v>551</v>
      </c>
      <c r="D11" s="333" t="s">
        <v>552</v>
      </c>
      <c r="E11" s="315">
        <v>300000</v>
      </c>
      <c r="F11" s="316"/>
      <c r="G11" s="315">
        <v>4120492</v>
      </c>
      <c r="H11" s="316"/>
      <c r="I11" s="315"/>
      <c r="J11" s="316"/>
      <c r="K11" s="315">
        <v>4120492</v>
      </c>
      <c r="L11" s="316"/>
      <c r="N11" s="322" t="s">
        <v>616</v>
      </c>
      <c r="O11" s="315"/>
      <c r="P11" s="316"/>
      <c r="Q11" s="315">
        <v>4120492</v>
      </c>
      <c r="R11" s="316"/>
    </row>
    <row r="12" spans="3:18" ht="15.95" customHeight="1" x14ac:dyDescent="0.2">
      <c r="C12" s="331" t="s">
        <v>553</v>
      </c>
      <c r="D12" s="333" t="s">
        <v>822</v>
      </c>
      <c r="E12" s="315"/>
      <c r="F12" s="316"/>
      <c r="G12" s="315"/>
      <c r="H12" s="316">
        <v>20583792</v>
      </c>
      <c r="I12" s="315"/>
      <c r="J12" s="316"/>
      <c r="K12" s="315"/>
      <c r="L12" s="316">
        <v>20583792</v>
      </c>
      <c r="N12" s="322" t="s">
        <v>491</v>
      </c>
      <c r="O12" s="315"/>
      <c r="P12" s="316">
        <v>20583792</v>
      </c>
      <c r="Q12" s="315"/>
      <c r="R12" s="316"/>
    </row>
    <row r="13" spans="3:18" ht="15.95" customHeight="1" x14ac:dyDescent="0.2">
      <c r="C13" s="331" t="s">
        <v>553</v>
      </c>
      <c r="D13" s="333" t="s">
        <v>823</v>
      </c>
      <c r="E13" s="315"/>
      <c r="F13" s="316">
        <v>8500110</v>
      </c>
      <c r="G13" s="315"/>
      <c r="H13" s="316"/>
      <c r="I13" s="315"/>
      <c r="J13" s="316"/>
      <c r="K13" s="315"/>
      <c r="L13" s="316"/>
      <c r="N13" s="322" t="s">
        <v>491</v>
      </c>
      <c r="O13" s="315"/>
      <c r="P13" s="316"/>
      <c r="Q13" s="315"/>
      <c r="R13" s="316"/>
    </row>
    <row r="14" spans="3:18" ht="15.95" customHeight="1" x14ac:dyDescent="0.2">
      <c r="C14" s="331" t="s">
        <v>554</v>
      </c>
      <c r="D14" s="333" t="s">
        <v>818</v>
      </c>
      <c r="E14" s="315">
        <v>81915371</v>
      </c>
      <c r="F14" s="316">
        <v>96371027</v>
      </c>
      <c r="G14" s="315"/>
      <c r="H14" s="316">
        <v>53014432</v>
      </c>
      <c r="I14" s="315"/>
      <c r="J14" s="316"/>
      <c r="K14" s="315"/>
      <c r="L14" s="316">
        <v>2835667</v>
      </c>
      <c r="N14" s="322" t="s">
        <v>491</v>
      </c>
      <c r="O14" s="315"/>
      <c r="P14" s="316">
        <v>2835667</v>
      </c>
      <c r="Q14" s="315"/>
      <c r="R14" s="316"/>
    </row>
    <row r="15" spans="3:18" ht="15.95" customHeight="1" x14ac:dyDescent="0.2">
      <c r="C15" s="331" t="s">
        <v>613</v>
      </c>
      <c r="D15" s="333" t="s">
        <v>817</v>
      </c>
      <c r="E15" s="315"/>
      <c r="F15" s="316">
        <v>19915065</v>
      </c>
      <c r="G15" s="315"/>
      <c r="H15" s="316">
        <v>317500</v>
      </c>
      <c r="I15" s="315"/>
      <c r="J15" s="316"/>
      <c r="K15" s="315"/>
      <c r="L15" s="316">
        <v>317500</v>
      </c>
      <c r="N15" s="322" t="s">
        <v>616</v>
      </c>
      <c r="O15" s="315"/>
      <c r="P15" s="316"/>
      <c r="Q15" s="315"/>
      <c r="R15" s="316">
        <v>317500</v>
      </c>
    </row>
    <row r="16" spans="3:18" ht="15.95" customHeight="1" x14ac:dyDescent="0.2">
      <c r="C16" s="334" t="s">
        <v>587</v>
      </c>
      <c r="D16" s="333" t="s">
        <v>816</v>
      </c>
      <c r="E16" s="315"/>
      <c r="F16" s="316">
        <v>204267968</v>
      </c>
      <c r="G16" s="315">
        <v>9065200</v>
      </c>
      <c r="H16" s="316">
        <v>176974560</v>
      </c>
      <c r="I16" s="315"/>
      <c r="J16" s="316"/>
      <c r="K16" s="315">
        <v>9065200</v>
      </c>
      <c r="L16" s="316">
        <v>176974560</v>
      </c>
      <c r="N16" s="322" t="s">
        <v>491</v>
      </c>
      <c r="O16" s="315">
        <v>9065200</v>
      </c>
      <c r="P16" s="316">
        <v>176974560</v>
      </c>
      <c r="Q16" s="315"/>
      <c r="R16" s="316"/>
    </row>
    <row r="17" spans="3:18" ht="15.95" customHeight="1" x14ac:dyDescent="0.2">
      <c r="C17" s="331" t="s">
        <v>555</v>
      </c>
      <c r="D17" s="333"/>
      <c r="E17" s="315"/>
      <c r="F17" s="316">
        <v>300000</v>
      </c>
      <c r="G17" s="315"/>
      <c r="H17" s="316"/>
      <c r="I17" s="315"/>
      <c r="J17" s="316"/>
      <c r="K17" s="315"/>
      <c r="L17" s="316"/>
      <c r="N17" s="322" t="s">
        <v>491</v>
      </c>
      <c r="O17" s="315"/>
      <c r="P17" s="316"/>
      <c r="Q17" s="315"/>
      <c r="R17" s="316"/>
    </row>
    <row r="18" spans="3:18" ht="15.95" customHeight="1" x14ac:dyDescent="0.2">
      <c r="C18" s="331" t="s">
        <v>611</v>
      </c>
      <c r="D18" s="333" t="s">
        <v>797</v>
      </c>
      <c r="E18" s="315"/>
      <c r="F18" s="316">
        <v>1270000</v>
      </c>
      <c r="G18" s="315"/>
      <c r="H18" s="316">
        <v>1142479</v>
      </c>
      <c r="I18" s="315"/>
      <c r="J18" s="316"/>
      <c r="K18" s="315"/>
      <c r="L18" s="316">
        <v>1142479</v>
      </c>
      <c r="N18" s="322" t="s">
        <v>616</v>
      </c>
      <c r="O18" s="315"/>
      <c r="P18" s="316"/>
      <c r="Q18" s="315"/>
      <c r="R18" s="316">
        <v>1142479</v>
      </c>
    </row>
    <row r="19" spans="3:18" ht="15.95" customHeight="1" x14ac:dyDescent="0.2">
      <c r="C19" s="334" t="s">
        <v>798</v>
      </c>
      <c r="D19" s="333" t="s">
        <v>799</v>
      </c>
      <c r="E19" s="315"/>
      <c r="F19" s="316"/>
      <c r="G19" s="315"/>
      <c r="H19" s="316">
        <v>299339</v>
      </c>
      <c r="I19" s="315"/>
      <c r="J19" s="316"/>
      <c r="K19" s="315"/>
      <c r="L19" s="316">
        <v>299339</v>
      </c>
      <c r="N19" s="322" t="s">
        <v>491</v>
      </c>
      <c r="O19" s="315"/>
      <c r="P19" s="316">
        <v>299339</v>
      </c>
      <c r="Q19" s="315"/>
      <c r="R19" s="316"/>
    </row>
    <row r="20" spans="3:18" ht="15.95" customHeight="1" x14ac:dyDescent="0.2">
      <c r="C20" s="331" t="s">
        <v>556</v>
      </c>
      <c r="D20" s="332" t="s">
        <v>557</v>
      </c>
      <c r="E20" s="315"/>
      <c r="F20" s="316">
        <v>800000</v>
      </c>
      <c r="G20" s="315"/>
      <c r="H20" s="316">
        <v>500000</v>
      </c>
      <c r="I20" s="315"/>
      <c r="J20" s="316"/>
      <c r="K20" s="315"/>
      <c r="L20" s="316">
        <v>500000</v>
      </c>
      <c r="N20" s="322" t="s">
        <v>616</v>
      </c>
      <c r="O20" s="315"/>
      <c r="P20" s="316"/>
      <c r="Q20" s="315"/>
      <c r="R20" s="316">
        <v>500000</v>
      </c>
    </row>
    <row r="21" spans="3:18" ht="15.95" customHeight="1" x14ac:dyDescent="0.2">
      <c r="C21" s="331" t="s">
        <v>558</v>
      </c>
      <c r="D21" s="332" t="s">
        <v>559</v>
      </c>
      <c r="E21" s="315"/>
      <c r="F21" s="316">
        <v>3810000</v>
      </c>
      <c r="G21" s="315"/>
      <c r="H21" s="316">
        <v>3381939</v>
      </c>
      <c r="I21" s="315"/>
      <c r="J21" s="316"/>
      <c r="K21" s="315"/>
      <c r="L21" s="316">
        <v>3381939</v>
      </c>
      <c r="N21" s="322" t="s">
        <v>491</v>
      </c>
      <c r="O21" s="315"/>
      <c r="P21" s="316">
        <v>3381939</v>
      </c>
      <c r="Q21" s="315"/>
      <c r="R21" s="316"/>
    </row>
    <row r="22" spans="3:18" ht="15.95" customHeight="1" x14ac:dyDescent="0.2">
      <c r="C22" s="331" t="s">
        <v>560</v>
      </c>
      <c r="D22" s="332" t="s">
        <v>561</v>
      </c>
      <c r="E22" s="315"/>
      <c r="F22" s="316">
        <v>14555000</v>
      </c>
      <c r="G22" s="315"/>
      <c r="H22" s="316">
        <v>7820502</v>
      </c>
      <c r="I22" s="315"/>
      <c r="J22" s="316"/>
      <c r="K22" s="315"/>
      <c r="L22" s="316">
        <v>7820502</v>
      </c>
      <c r="N22" s="322" t="s">
        <v>491</v>
      </c>
      <c r="O22" s="315"/>
      <c r="P22" s="316">
        <v>7820502</v>
      </c>
      <c r="Q22" s="315"/>
      <c r="R22" s="316"/>
    </row>
    <row r="23" spans="3:18" ht="15.95" customHeight="1" x14ac:dyDescent="0.2">
      <c r="C23" s="331" t="s">
        <v>562</v>
      </c>
      <c r="D23" s="333" t="s">
        <v>800</v>
      </c>
      <c r="E23" s="315"/>
      <c r="F23" s="316">
        <v>16406514</v>
      </c>
      <c r="G23" s="315">
        <v>120484</v>
      </c>
      <c r="H23" s="316">
        <v>14884746</v>
      </c>
      <c r="I23" s="315"/>
      <c r="J23" s="316"/>
      <c r="K23" s="315">
        <v>120484</v>
      </c>
      <c r="L23" s="316">
        <v>14884746</v>
      </c>
      <c r="N23" s="322" t="s">
        <v>491</v>
      </c>
      <c r="O23" s="315">
        <v>120484</v>
      </c>
      <c r="P23" s="316">
        <v>14884746</v>
      </c>
      <c r="Q23" s="315"/>
      <c r="R23" s="316"/>
    </row>
    <row r="24" spans="3:18" ht="15.95" customHeight="1" x14ac:dyDescent="0.2">
      <c r="C24" s="331" t="s">
        <v>563</v>
      </c>
      <c r="D24" s="332" t="s">
        <v>801</v>
      </c>
      <c r="E24" s="315"/>
      <c r="F24" s="316">
        <v>574040</v>
      </c>
      <c r="G24" s="315">
        <v>100700</v>
      </c>
      <c r="H24" s="316">
        <v>465068</v>
      </c>
      <c r="I24" s="315"/>
      <c r="J24" s="316"/>
      <c r="K24" s="315">
        <v>100700</v>
      </c>
      <c r="L24" s="316">
        <v>465068</v>
      </c>
      <c r="N24" s="322" t="s">
        <v>491</v>
      </c>
      <c r="O24" s="315">
        <v>100700</v>
      </c>
      <c r="P24" s="316">
        <v>465068</v>
      </c>
      <c r="Q24" s="315"/>
      <c r="R24" s="316"/>
    </row>
    <row r="25" spans="3:18" ht="15.95" customHeight="1" x14ac:dyDescent="0.2">
      <c r="C25" s="331" t="s">
        <v>564</v>
      </c>
      <c r="D25" s="332" t="s">
        <v>802</v>
      </c>
      <c r="E25" s="315">
        <v>3330000</v>
      </c>
      <c r="F25" s="316">
        <v>5589942</v>
      </c>
      <c r="G25" s="315">
        <v>4129500</v>
      </c>
      <c r="H25" s="316">
        <v>5035849</v>
      </c>
      <c r="I25" s="315"/>
      <c r="J25" s="316"/>
      <c r="K25" s="315">
        <v>4129500</v>
      </c>
      <c r="L25" s="316">
        <v>5035849</v>
      </c>
      <c r="N25" s="322" t="s">
        <v>491</v>
      </c>
      <c r="O25" s="315">
        <v>4129500</v>
      </c>
      <c r="P25" s="316">
        <v>5035849</v>
      </c>
      <c r="Q25" s="315"/>
      <c r="R25" s="316"/>
    </row>
    <row r="26" spans="3:18" ht="15.95" customHeight="1" x14ac:dyDescent="0.2">
      <c r="C26" s="331" t="s">
        <v>565</v>
      </c>
      <c r="D26" s="333" t="s">
        <v>803</v>
      </c>
      <c r="E26" s="315">
        <v>3600000</v>
      </c>
      <c r="F26" s="316">
        <v>2965700</v>
      </c>
      <c r="G26" s="315">
        <v>4264100</v>
      </c>
      <c r="H26" s="316">
        <v>3253589</v>
      </c>
      <c r="I26" s="315"/>
      <c r="J26" s="316"/>
      <c r="K26" s="315">
        <v>4264100</v>
      </c>
      <c r="L26" s="316">
        <v>3253589</v>
      </c>
      <c r="N26" s="322" t="s">
        <v>491</v>
      </c>
      <c r="O26" s="315">
        <v>4264100</v>
      </c>
      <c r="P26" s="316">
        <v>3253589</v>
      </c>
      <c r="Q26" s="315"/>
      <c r="R26" s="316"/>
    </row>
    <row r="27" spans="3:18" ht="15.95" customHeight="1" x14ac:dyDescent="0.2">
      <c r="C27" s="331" t="s">
        <v>566</v>
      </c>
      <c r="D27" s="332"/>
      <c r="E27" s="315">
        <v>85200</v>
      </c>
      <c r="F27" s="316">
        <v>109220</v>
      </c>
      <c r="G27" s="315"/>
      <c r="H27" s="316"/>
      <c r="I27" s="315"/>
      <c r="J27" s="316"/>
      <c r="K27" s="315"/>
      <c r="L27" s="316"/>
      <c r="N27" s="322" t="s">
        <v>491</v>
      </c>
      <c r="O27" s="315"/>
      <c r="P27" s="316"/>
      <c r="Q27" s="315"/>
      <c r="R27" s="316"/>
    </row>
    <row r="28" spans="3:18" ht="15.95" customHeight="1" x14ac:dyDescent="0.2">
      <c r="C28" s="331" t="s">
        <v>567</v>
      </c>
      <c r="D28" s="333" t="s">
        <v>568</v>
      </c>
      <c r="E28" s="315"/>
      <c r="F28" s="316">
        <v>3033400</v>
      </c>
      <c r="G28" s="315"/>
      <c r="H28" s="316">
        <v>6340662</v>
      </c>
      <c r="I28" s="315"/>
      <c r="J28" s="316"/>
      <c r="K28" s="315"/>
      <c r="L28" s="316">
        <v>6340662</v>
      </c>
      <c r="N28" s="322" t="s">
        <v>491</v>
      </c>
      <c r="O28" s="315"/>
      <c r="P28" s="316">
        <v>6340662</v>
      </c>
      <c r="Q28" s="315"/>
      <c r="R28" s="316"/>
    </row>
    <row r="29" spans="3:18" ht="15.95" customHeight="1" x14ac:dyDescent="0.2">
      <c r="C29" s="331" t="s">
        <v>569</v>
      </c>
      <c r="D29" s="333" t="s">
        <v>570</v>
      </c>
      <c r="E29" s="315">
        <v>6989379</v>
      </c>
      <c r="F29" s="316">
        <v>14691934</v>
      </c>
      <c r="G29" s="315">
        <v>1624608</v>
      </c>
      <c r="H29" s="316">
        <v>5698414</v>
      </c>
      <c r="I29" s="315"/>
      <c r="J29" s="316"/>
      <c r="K29" s="315">
        <v>1624608</v>
      </c>
      <c r="L29" s="316">
        <v>5698414</v>
      </c>
      <c r="N29" s="322" t="s">
        <v>616</v>
      </c>
      <c r="O29" s="315"/>
      <c r="P29" s="316"/>
      <c r="Q29" s="315">
        <v>1624608</v>
      </c>
      <c r="R29" s="316">
        <v>5698414</v>
      </c>
    </row>
    <row r="30" spans="3:18" ht="15.95" customHeight="1" x14ac:dyDescent="0.2">
      <c r="C30" s="331" t="s">
        <v>571</v>
      </c>
      <c r="D30" s="332" t="s">
        <v>804</v>
      </c>
      <c r="E30" s="315"/>
      <c r="F30" s="316">
        <v>1825893</v>
      </c>
      <c r="G30" s="315"/>
      <c r="H30" s="316">
        <v>1136719</v>
      </c>
      <c r="I30" s="315"/>
      <c r="J30" s="316"/>
      <c r="K30" s="315"/>
      <c r="L30" s="316">
        <v>1136719</v>
      </c>
      <c r="N30" s="322" t="s">
        <v>491</v>
      </c>
      <c r="O30" s="315"/>
      <c r="P30" s="316">
        <v>1136719</v>
      </c>
      <c r="Q30" s="315"/>
      <c r="R30" s="316"/>
    </row>
    <row r="31" spans="3:18" ht="15.95" customHeight="1" x14ac:dyDescent="0.2">
      <c r="C31" s="334" t="s">
        <v>806</v>
      </c>
      <c r="D31" s="332" t="s">
        <v>808</v>
      </c>
      <c r="E31" s="315"/>
      <c r="F31" s="316"/>
      <c r="G31" s="315">
        <v>1500000</v>
      </c>
      <c r="H31" s="316">
        <v>1701800</v>
      </c>
      <c r="I31" s="315"/>
      <c r="J31" s="316"/>
      <c r="K31" s="315">
        <v>1500000</v>
      </c>
      <c r="L31" s="316">
        <v>1701800</v>
      </c>
      <c r="N31" s="322" t="s">
        <v>616</v>
      </c>
      <c r="O31" s="315"/>
      <c r="P31" s="316"/>
      <c r="Q31" s="315">
        <v>1500000</v>
      </c>
      <c r="R31" s="316">
        <v>1701800</v>
      </c>
    </row>
    <row r="32" spans="3:18" ht="15.95" customHeight="1" x14ac:dyDescent="0.2">
      <c r="C32" s="331" t="s">
        <v>610</v>
      </c>
      <c r="D32" s="332" t="s">
        <v>807</v>
      </c>
      <c r="E32" s="315"/>
      <c r="F32" s="316">
        <v>2852000</v>
      </c>
      <c r="G32" s="315"/>
      <c r="H32" s="316">
        <v>2134557</v>
      </c>
      <c r="I32" s="315"/>
      <c r="J32" s="316"/>
      <c r="K32" s="315"/>
      <c r="L32" s="316">
        <v>2134557</v>
      </c>
      <c r="N32" s="322" t="s">
        <v>616</v>
      </c>
      <c r="O32" s="315"/>
      <c r="P32" s="316"/>
      <c r="Q32" s="315"/>
      <c r="R32" s="316">
        <v>2134557</v>
      </c>
    </row>
    <row r="33" spans="3:18" ht="15.95" customHeight="1" x14ac:dyDescent="0.2">
      <c r="C33" s="331" t="s">
        <v>572</v>
      </c>
      <c r="D33" s="333" t="s">
        <v>805</v>
      </c>
      <c r="E33" s="315"/>
      <c r="F33" s="316">
        <v>9817785</v>
      </c>
      <c r="G33" s="315">
        <v>217000</v>
      </c>
      <c r="H33" s="316">
        <v>8600934</v>
      </c>
      <c r="I33" s="315"/>
      <c r="J33" s="316"/>
      <c r="K33" s="315">
        <v>217000</v>
      </c>
      <c r="L33" s="316">
        <v>8600934</v>
      </c>
      <c r="N33" s="322" t="s">
        <v>491</v>
      </c>
      <c r="O33" s="315">
        <v>217000</v>
      </c>
      <c r="P33" s="316">
        <v>8600934</v>
      </c>
      <c r="Q33" s="315"/>
      <c r="R33" s="316"/>
    </row>
    <row r="34" spans="3:18" ht="15.95" customHeight="1" x14ac:dyDescent="0.2">
      <c r="C34" s="331" t="s">
        <v>573</v>
      </c>
      <c r="D34" s="332" t="s">
        <v>824</v>
      </c>
      <c r="E34" s="315"/>
      <c r="F34" s="316">
        <v>2500000</v>
      </c>
      <c r="G34" s="315"/>
      <c r="H34" s="316"/>
      <c r="I34" s="315"/>
      <c r="J34" s="316"/>
      <c r="K34" s="315"/>
      <c r="L34" s="316"/>
      <c r="N34" s="322" t="s">
        <v>616</v>
      </c>
      <c r="O34" s="315"/>
      <c r="P34" s="316"/>
      <c r="Q34" s="315"/>
      <c r="R34" s="316"/>
    </row>
    <row r="35" spans="3:18" ht="15.95" customHeight="1" x14ac:dyDescent="0.2">
      <c r="C35" s="331" t="s">
        <v>612</v>
      </c>
      <c r="D35" s="332" t="s">
        <v>809</v>
      </c>
      <c r="E35" s="315"/>
      <c r="F35" s="316">
        <v>317500</v>
      </c>
      <c r="G35" s="315"/>
      <c r="H35" s="316">
        <v>312923</v>
      </c>
      <c r="I35" s="315"/>
      <c r="J35" s="316"/>
      <c r="K35" s="315"/>
      <c r="L35" s="316">
        <v>312923</v>
      </c>
      <c r="N35" s="322" t="s">
        <v>616</v>
      </c>
      <c r="O35" s="315"/>
      <c r="P35" s="316"/>
      <c r="Q35" s="315"/>
      <c r="R35" s="316">
        <v>312923</v>
      </c>
    </row>
    <row r="36" spans="3:18" ht="15.95" customHeight="1" x14ac:dyDescent="0.2">
      <c r="C36" s="331" t="s">
        <v>574</v>
      </c>
      <c r="D36" s="333" t="s">
        <v>810</v>
      </c>
      <c r="E36" s="315"/>
      <c r="F36" s="316">
        <v>41602920</v>
      </c>
      <c r="G36" s="315">
        <v>6496985</v>
      </c>
      <c r="H36" s="316">
        <v>23535876</v>
      </c>
      <c r="I36" s="315"/>
      <c r="J36" s="316"/>
      <c r="K36" s="315">
        <v>6496985</v>
      </c>
      <c r="L36" s="316">
        <v>23535876</v>
      </c>
      <c r="N36" s="322" t="s">
        <v>491</v>
      </c>
      <c r="O36" s="315">
        <v>6496985</v>
      </c>
      <c r="P36" s="316">
        <v>23535876</v>
      </c>
      <c r="Q36" s="315"/>
      <c r="R36" s="316"/>
    </row>
    <row r="37" spans="3:18" ht="15.95" customHeight="1" x14ac:dyDescent="0.2">
      <c r="C37" s="331" t="s">
        <v>575</v>
      </c>
      <c r="D37" s="333"/>
      <c r="E37" s="315"/>
      <c r="F37" s="316"/>
      <c r="G37" s="315"/>
      <c r="H37" s="316"/>
      <c r="I37" s="315"/>
      <c r="J37" s="316"/>
      <c r="K37" s="315"/>
      <c r="L37" s="316"/>
      <c r="N37" s="322" t="s">
        <v>491</v>
      </c>
      <c r="O37" s="315"/>
      <c r="P37" s="316"/>
      <c r="Q37" s="315"/>
      <c r="R37" s="316"/>
    </row>
    <row r="38" spans="3:18" ht="15.95" customHeight="1" x14ac:dyDescent="0.2">
      <c r="C38" s="335" t="s">
        <v>576</v>
      </c>
      <c r="D38" s="336" t="s">
        <v>811</v>
      </c>
      <c r="E38" s="317">
        <v>19031631</v>
      </c>
      <c r="F38" s="318">
        <v>2064700</v>
      </c>
      <c r="G38" s="317"/>
      <c r="H38" s="318">
        <v>3282533</v>
      </c>
      <c r="I38" s="317"/>
      <c r="J38" s="318"/>
      <c r="K38" s="317"/>
      <c r="L38" s="318">
        <v>3282533</v>
      </c>
      <c r="N38" s="322" t="s">
        <v>491</v>
      </c>
      <c r="O38" s="317"/>
      <c r="P38" s="318">
        <v>3282533</v>
      </c>
      <c r="Q38" s="317"/>
      <c r="R38" s="318"/>
    </row>
    <row r="39" spans="3:18" ht="15.95" customHeight="1" x14ac:dyDescent="0.2">
      <c r="C39" s="335" t="s">
        <v>577</v>
      </c>
      <c r="D39" s="337" t="s">
        <v>812</v>
      </c>
      <c r="E39" s="317">
        <v>489675</v>
      </c>
      <c r="F39" s="318">
        <v>2548000</v>
      </c>
      <c r="G39" s="317">
        <v>821410</v>
      </c>
      <c r="H39" s="318">
        <v>3371822</v>
      </c>
      <c r="I39" s="317"/>
      <c r="J39" s="318"/>
      <c r="K39" s="317">
        <v>821410</v>
      </c>
      <c r="L39" s="318">
        <v>3371822</v>
      </c>
      <c r="N39" s="322" t="s">
        <v>491</v>
      </c>
      <c r="O39" s="317">
        <v>821410</v>
      </c>
      <c r="P39" s="318">
        <v>3371822</v>
      </c>
      <c r="Q39" s="317"/>
      <c r="R39" s="318"/>
    </row>
    <row r="40" spans="3:18" ht="15.95" customHeight="1" x14ac:dyDescent="0.2">
      <c r="C40" s="335" t="s">
        <v>578</v>
      </c>
      <c r="D40" s="337"/>
      <c r="E40" s="317">
        <v>250000</v>
      </c>
      <c r="F40" s="318"/>
      <c r="G40" s="317"/>
      <c r="H40" s="318"/>
      <c r="I40" s="317"/>
      <c r="J40" s="318"/>
      <c r="K40" s="317"/>
      <c r="L40" s="318"/>
      <c r="N40" s="322" t="s">
        <v>491</v>
      </c>
      <c r="O40" s="317"/>
      <c r="P40" s="318"/>
      <c r="Q40" s="317"/>
      <c r="R40" s="318"/>
    </row>
    <row r="41" spans="3:18" ht="15.95" customHeight="1" x14ac:dyDescent="0.2">
      <c r="C41" s="338" t="s">
        <v>813</v>
      </c>
      <c r="D41" s="337" t="s">
        <v>814</v>
      </c>
      <c r="E41" s="317"/>
      <c r="F41" s="318"/>
      <c r="G41" s="317"/>
      <c r="H41" s="318">
        <v>3397910</v>
      </c>
      <c r="I41" s="317"/>
      <c r="J41" s="318"/>
      <c r="K41" s="317"/>
      <c r="L41" s="318">
        <v>3397910</v>
      </c>
      <c r="N41" s="322" t="s">
        <v>491</v>
      </c>
      <c r="O41" s="317"/>
      <c r="P41" s="318">
        <v>3397910</v>
      </c>
      <c r="Q41" s="317"/>
      <c r="R41" s="318"/>
    </row>
    <row r="42" spans="3:18" ht="15.95" customHeight="1" x14ac:dyDescent="0.2">
      <c r="C42" s="335" t="s">
        <v>579</v>
      </c>
      <c r="D42" s="336" t="s">
        <v>580</v>
      </c>
      <c r="E42" s="317"/>
      <c r="F42" s="318">
        <v>190500</v>
      </c>
      <c r="G42" s="317"/>
      <c r="H42" s="318">
        <v>71449</v>
      </c>
      <c r="I42" s="317"/>
      <c r="J42" s="318"/>
      <c r="K42" s="317"/>
      <c r="L42" s="318">
        <v>71449</v>
      </c>
      <c r="N42" s="322" t="s">
        <v>491</v>
      </c>
      <c r="O42" s="317"/>
      <c r="P42" s="318">
        <v>71449</v>
      </c>
      <c r="Q42" s="317"/>
      <c r="R42" s="318"/>
    </row>
    <row r="43" spans="3:18" ht="15.95" customHeight="1" x14ac:dyDescent="0.2">
      <c r="C43" s="335" t="s">
        <v>581</v>
      </c>
      <c r="D43" s="336" t="s">
        <v>815</v>
      </c>
      <c r="E43" s="317"/>
      <c r="F43" s="318">
        <v>4748767</v>
      </c>
      <c r="G43" s="317">
        <v>8988</v>
      </c>
      <c r="H43" s="318">
        <v>5037972</v>
      </c>
      <c r="I43" s="317"/>
      <c r="J43" s="318"/>
      <c r="K43" s="317">
        <v>8988</v>
      </c>
      <c r="L43" s="318">
        <v>5037972</v>
      </c>
      <c r="N43" s="322" t="s">
        <v>491</v>
      </c>
      <c r="O43" s="317">
        <v>8988</v>
      </c>
      <c r="P43" s="318">
        <v>5037972</v>
      </c>
      <c r="Q43" s="317"/>
      <c r="R43" s="318"/>
    </row>
    <row r="44" spans="3:18" ht="15.95" customHeight="1" x14ac:dyDescent="0.2">
      <c r="C44" s="335" t="s">
        <v>582</v>
      </c>
      <c r="D44" s="337" t="s">
        <v>583</v>
      </c>
      <c r="E44" s="317"/>
      <c r="F44" s="318">
        <v>4400000</v>
      </c>
      <c r="G44" s="317">
        <v>100000</v>
      </c>
      <c r="H44" s="318">
        <v>5229328</v>
      </c>
      <c r="I44" s="317"/>
      <c r="J44" s="318"/>
      <c r="K44" s="317">
        <v>100000</v>
      </c>
      <c r="L44" s="318">
        <v>5229328</v>
      </c>
      <c r="N44" s="322" t="s">
        <v>491</v>
      </c>
      <c r="O44" s="317">
        <v>100000</v>
      </c>
      <c r="P44" s="318">
        <v>5229328</v>
      </c>
      <c r="Q44" s="317"/>
      <c r="R44" s="318"/>
    </row>
    <row r="45" spans="3:18" ht="15.95" customHeight="1" x14ac:dyDescent="0.2">
      <c r="C45" s="338" t="s">
        <v>825</v>
      </c>
      <c r="D45" s="337" t="s">
        <v>826</v>
      </c>
      <c r="E45" s="317"/>
      <c r="F45" s="318">
        <v>3084000</v>
      </c>
      <c r="G45" s="317"/>
      <c r="H45" s="318"/>
      <c r="I45" s="317"/>
      <c r="J45" s="318"/>
      <c r="K45" s="317"/>
      <c r="L45" s="318"/>
      <c r="O45" s="317"/>
      <c r="P45" s="318"/>
      <c r="Q45" s="317"/>
      <c r="R45" s="318"/>
    </row>
    <row r="46" spans="3:18" ht="15.95" customHeight="1" x14ac:dyDescent="0.2">
      <c r="C46" s="335" t="s">
        <v>584</v>
      </c>
      <c r="D46" s="337" t="s">
        <v>827</v>
      </c>
      <c r="E46" s="317">
        <v>48003936</v>
      </c>
      <c r="F46" s="318"/>
      <c r="G46" s="317">
        <v>58393054</v>
      </c>
      <c r="H46" s="318"/>
      <c r="I46" s="317"/>
      <c r="J46" s="318"/>
      <c r="K46" s="317">
        <v>54018111</v>
      </c>
      <c r="L46" s="318"/>
      <c r="N46" s="322" t="s">
        <v>491</v>
      </c>
      <c r="O46" s="317">
        <v>54018111</v>
      </c>
      <c r="P46" s="318"/>
      <c r="Q46" s="317"/>
      <c r="R46" s="318"/>
    </row>
    <row r="47" spans="3:18" ht="15.95" customHeight="1" x14ac:dyDescent="0.2">
      <c r="C47" s="335" t="s">
        <v>585</v>
      </c>
      <c r="D47" s="337" t="s">
        <v>586</v>
      </c>
      <c r="E47" s="317">
        <v>271316020</v>
      </c>
      <c r="F47" s="318">
        <v>5600538</v>
      </c>
      <c r="G47" s="317">
        <v>6356332</v>
      </c>
      <c r="H47" s="318">
        <v>3335837</v>
      </c>
      <c r="I47" s="317"/>
      <c r="J47" s="318"/>
      <c r="K47" s="317">
        <v>6356332</v>
      </c>
      <c r="L47" s="318">
        <v>3335837</v>
      </c>
      <c r="N47" s="322" t="s">
        <v>616</v>
      </c>
      <c r="O47" s="317"/>
      <c r="P47" s="318"/>
      <c r="Q47" s="317">
        <v>6356332</v>
      </c>
      <c r="R47" s="318">
        <v>3335837</v>
      </c>
    </row>
    <row r="48" spans="3:18" ht="15.95" customHeight="1" thickBot="1" x14ac:dyDescent="0.25">
      <c r="C48" s="335"/>
      <c r="D48" s="337"/>
      <c r="E48" s="317"/>
      <c r="F48" s="318"/>
      <c r="G48" s="317"/>
      <c r="H48" s="318"/>
      <c r="I48" s="317"/>
      <c r="J48" s="318"/>
      <c r="K48" s="317"/>
      <c r="L48" s="318"/>
      <c r="N48" s="322" t="s">
        <v>616</v>
      </c>
      <c r="O48" s="317"/>
      <c r="P48" s="318"/>
      <c r="Q48" s="317"/>
      <c r="R48" s="318"/>
    </row>
    <row r="49" spans="3:18" ht="15.95" customHeight="1" thickBot="1" x14ac:dyDescent="0.25">
      <c r="C49" s="339"/>
      <c r="D49" s="340"/>
      <c r="E49" s="319">
        <f t="shared" ref="E49:J49" si="0">SUM(E5:E48)</f>
        <v>526574982</v>
      </c>
      <c r="F49" s="320">
        <v>526574982</v>
      </c>
      <c r="G49" s="341">
        <f t="shared" si="0"/>
        <v>477022285</v>
      </c>
      <c r="H49" s="342">
        <f t="shared" si="0"/>
        <v>477022285</v>
      </c>
      <c r="I49" s="319">
        <f t="shared" si="0"/>
        <v>0</v>
      </c>
      <c r="J49" s="320">
        <f t="shared" si="0"/>
        <v>0</v>
      </c>
      <c r="K49" s="319">
        <f>SUM(K5:K48)</f>
        <v>472647342</v>
      </c>
      <c r="L49" s="320">
        <f>SUM(L5:L48)</f>
        <v>426843520</v>
      </c>
      <c r="O49" s="323">
        <f>SUM(O5:O48)</f>
        <v>416278583</v>
      </c>
      <c r="P49" s="323">
        <f t="shared" ref="P49:R49" si="1">SUM(P5:P48)</f>
        <v>320004283</v>
      </c>
      <c r="Q49" s="323">
        <f t="shared" si="1"/>
        <v>54589369</v>
      </c>
      <c r="R49" s="323">
        <f t="shared" si="1"/>
        <v>86541996</v>
      </c>
    </row>
    <row r="50" spans="3:18" ht="15.95" customHeight="1" x14ac:dyDescent="0.2">
      <c r="E50" s="74"/>
      <c r="G50" s="74"/>
      <c r="H50" s="74"/>
    </row>
    <row r="51" spans="3:18" s="322" customFormat="1" ht="15.95" hidden="1" customHeight="1" x14ac:dyDescent="0.2">
      <c r="E51" s="324">
        <f>'01KtgvMrlg'!C37</f>
        <v>526574982</v>
      </c>
      <c r="F51" s="324">
        <f>'01KtgvMrlg'!H37</f>
        <v>526574982</v>
      </c>
      <c r="G51" s="324">
        <f>'01KtgvMrlg'!D37</f>
        <v>477022285</v>
      </c>
      <c r="H51" s="324">
        <f>'01KtgvMrlg'!I37</f>
        <v>477022285</v>
      </c>
      <c r="K51" s="324">
        <f>'01KtgvMrlg'!E37</f>
        <v>472647342</v>
      </c>
      <c r="L51" s="324">
        <f>'01KtgvMrlg'!J37</f>
        <v>426843520</v>
      </c>
      <c r="O51" s="323">
        <f>O49+Q49+K5</f>
        <v>472647342</v>
      </c>
      <c r="P51" s="323">
        <f>P49+R49+L5</f>
        <v>426843520</v>
      </c>
      <c r="Q51" s="321"/>
      <c r="R51" s="321"/>
    </row>
    <row r="52" spans="3:18" s="322" customFormat="1" ht="15.95" hidden="1" customHeight="1" x14ac:dyDescent="0.2">
      <c r="E52" s="324">
        <f>E49-E51</f>
        <v>0</v>
      </c>
      <c r="F52" s="324">
        <f t="shared" ref="F52:L52" si="2">F49-F51</f>
        <v>0</v>
      </c>
      <c r="G52" s="324">
        <f t="shared" si="2"/>
        <v>0</v>
      </c>
      <c r="H52" s="324">
        <f t="shared" si="2"/>
        <v>0</v>
      </c>
      <c r="I52" s="324">
        <f t="shared" si="2"/>
        <v>0</v>
      </c>
      <c r="J52" s="324">
        <f t="shared" si="2"/>
        <v>0</v>
      </c>
      <c r="K52" s="324">
        <f t="shared" si="2"/>
        <v>0</v>
      </c>
      <c r="L52" s="324">
        <f t="shared" si="2"/>
        <v>0</v>
      </c>
      <c r="O52" s="321"/>
      <c r="P52" s="321"/>
      <c r="Q52" s="321"/>
      <c r="R52" s="321"/>
    </row>
    <row r="53" spans="3:18" s="322" customFormat="1" ht="15.95" hidden="1" customHeight="1" x14ac:dyDescent="0.2">
      <c r="K53" s="324"/>
      <c r="O53" s="321"/>
      <c r="P53" s="321"/>
      <c r="Q53" s="321"/>
      <c r="R53" s="321"/>
    </row>
    <row r="56" spans="3:18" ht="15.95" customHeight="1" x14ac:dyDescent="0.2">
      <c r="I56" s="74"/>
      <c r="J56" s="74"/>
      <c r="K56" s="74"/>
      <c r="L56" s="74"/>
    </row>
  </sheetData>
  <sortState xmlns:xlrd2="http://schemas.microsoft.com/office/spreadsheetml/2017/richdata2" ref="C5:L48">
    <sortCondition ref="C5:C48"/>
  </sortState>
  <mergeCells count="9">
    <mergeCell ref="O3:P3"/>
    <mergeCell ref="Q3:R3"/>
    <mergeCell ref="K3:L3"/>
    <mergeCell ref="C1:I1"/>
    <mergeCell ref="C2:I2"/>
    <mergeCell ref="K2:L2"/>
    <mergeCell ref="E3:F3"/>
    <mergeCell ref="G3:H3"/>
    <mergeCell ref="I3:J3"/>
  </mergeCells>
  <printOptions horizontalCentered="1"/>
  <pageMargins left="0.70866141732283472" right="0.70866141732283472" top="0.55118110236220474" bottom="0.55118110236220474" header="0.31496062992125984" footer="0.31496062992125984"/>
  <pageSetup paperSize="9" scale="65" orientation="landscape" r:id="rId1"/>
  <headerFooter>
    <oddFooter>&amp;P. oldal, összesen: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BCF90A-900F-4038-B19D-0E64550ADD14}">
  <sheetPr codeName="Munka15">
    <tabColor rgb="FF0070C0"/>
  </sheetPr>
  <dimension ref="B3:S31"/>
  <sheetViews>
    <sheetView workbookViewId="0">
      <pane xSplit="1" topLeftCell="B1" activePane="topRight" state="frozen"/>
      <selection pane="topRight" activeCell="O35" sqref="O35"/>
    </sheetView>
  </sheetViews>
  <sheetFormatPr defaultRowHeight="12.75" x14ac:dyDescent="0.2"/>
  <cols>
    <col min="1" max="2" width="3.7109375" style="47" customWidth="1"/>
    <col min="3" max="3" width="34.85546875" style="47" bestFit="1" customWidth="1"/>
    <col min="4" max="16" width="12.7109375" style="47" customWidth="1"/>
    <col min="17" max="18" width="3.7109375" style="47" customWidth="1"/>
    <col min="19" max="256" width="9.140625" style="47"/>
    <col min="257" max="258" width="3.7109375" style="47" customWidth="1"/>
    <col min="259" max="259" width="34.85546875" style="47" bestFit="1" customWidth="1"/>
    <col min="260" max="272" width="12.7109375" style="47" customWidth="1"/>
    <col min="273" max="274" width="3.7109375" style="47" customWidth="1"/>
    <col min="275" max="512" width="9.140625" style="47"/>
    <col min="513" max="514" width="3.7109375" style="47" customWidth="1"/>
    <col min="515" max="515" width="34.85546875" style="47" bestFit="1" customWidth="1"/>
    <col min="516" max="528" width="12.7109375" style="47" customWidth="1"/>
    <col min="529" max="530" width="3.7109375" style="47" customWidth="1"/>
    <col min="531" max="768" width="9.140625" style="47"/>
    <col min="769" max="770" width="3.7109375" style="47" customWidth="1"/>
    <col min="771" max="771" width="34.85546875" style="47" bestFit="1" customWidth="1"/>
    <col min="772" max="784" width="12.7109375" style="47" customWidth="1"/>
    <col min="785" max="786" width="3.7109375" style="47" customWidth="1"/>
    <col min="787" max="1024" width="9.140625" style="47"/>
    <col min="1025" max="1026" width="3.7109375" style="47" customWidth="1"/>
    <col min="1027" max="1027" width="34.85546875" style="47" bestFit="1" customWidth="1"/>
    <col min="1028" max="1040" width="12.7109375" style="47" customWidth="1"/>
    <col min="1041" max="1042" width="3.7109375" style="47" customWidth="1"/>
    <col min="1043" max="1280" width="9.140625" style="47"/>
    <col min="1281" max="1282" width="3.7109375" style="47" customWidth="1"/>
    <col min="1283" max="1283" width="34.85546875" style="47" bestFit="1" customWidth="1"/>
    <col min="1284" max="1296" width="12.7109375" style="47" customWidth="1"/>
    <col min="1297" max="1298" width="3.7109375" style="47" customWidth="1"/>
    <col min="1299" max="1536" width="9.140625" style="47"/>
    <col min="1537" max="1538" width="3.7109375" style="47" customWidth="1"/>
    <col min="1539" max="1539" width="34.85546875" style="47" bestFit="1" customWidth="1"/>
    <col min="1540" max="1552" width="12.7109375" style="47" customWidth="1"/>
    <col min="1553" max="1554" width="3.7109375" style="47" customWidth="1"/>
    <col min="1555" max="1792" width="9.140625" style="47"/>
    <col min="1793" max="1794" width="3.7109375" style="47" customWidth="1"/>
    <col min="1795" max="1795" width="34.85546875" style="47" bestFit="1" customWidth="1"/>
    <col min="1796" max="1808" width="12.7109375" style="47" customWidth="1"/>
    <col min="1809" max="1810" width="3.7109375" style="47" customWidth="1"/>
    <col min="1811" max="2048" width="9.140625" style="47"/>
    <col min="2049" max="2050" width="3.7109375" style="47" customWidth="1"/>
    <col min="2051" max="2051" width="34.85546875" style="47" bestFit="1" customWidth="1"/>
    <col min="2052" max="2064" width="12.7109375" style="47" customWidth="1"/>
    <col min="2065" max="2066" width="3.7109375" style="47" customWidth="1"/>
    <col min="2067" max="2304" width="9.140625" style="47"/>
    <col min="2305" max="2306" width="3.7109375" style="47" customWidth="1"/>
    <col min="2307" max="2307" width="34.85546875" style="47" bestFit="1" customWidth="1"/>
    <col min="2308" max="2320" width="12.7109375" style="47" customWidth="1"/>
    <col min="2321" max="2322" width="3.7109375" style="47" customWidth="1"/>
    <col min="2323" max="2560" width="9.140625" style="47"/>
    <col min="2561" max="2562" width="3.7109375" style="47" customWidth="1"/>
    <col min="2563" max="2563" width="34.85546875" style="47" bestFit="1" customWidth="1"/>
    <col min="2564" max="2576" width="12.7109375" style="47" customWidth="1"/>
    <col min="2577" max="2578" width="3.7109375" style="47" customWidth="1"/>
    <col min="2579" max="2816" width="9.140625" style="47"/>
    <col min="2817" max="2818" width="3.7109375" style="47" customWidth="1"/>
    <col min="2819" max="2819" width="34.85546875" style="47" bestFit="1" customWidth="1"/>
    <col min="2820" max="2832" width="12.7109375" style="47" customWidth="1"/>
    <col min="2833" max="2834" width="3.7109375" style="47" customWidth="1"/>
    <col min="2835" max="3072" width="9.140625" style="47"/>
    <col min="3073" max="3074" width="3.7109375" style="47" customWidth="1"/>
    <col min="3075" max="3075" width="34.85546875" style="47" bestFit="1" customWidth="1"/>
    <col min="3076" max="3088" width="12.7109375" style="47" customWidth="1"/>
    <col min="3089" max="3090" width="3.7109375" style="47" customWidth="1"/>
    <col min="3091" max="3328" width="9.140625" style="47"/>
    <col min="3329" max="3330" width="3.7109375" style="47" customWidth="1"/>
    <col min="3331" max="3331" width="34.85546875" style="47" bestFit="1" customWidth="1"/>
    <col min="3332" max="3344" width="12.7109375" style="47" customWidth="1"/>
    <col min="3345" max="3346" width="3.7109375" style="47" customWidth="1"/>
    <col min="3347" max="3584" width="9.140625" style="47"/>
    <col min="3585" max="3586" width="3.7109375" style="47" customWidth="1"/>
    <col min="3587" max="3587" width="34.85546875" style="47" bestFit="1" customWidth="1"/>
    <col min="3588" max="3600" width="12.7109375" style="47" customWidth="1"/>
    <col min="3601" max="3602" width="3.7109375" style="47" customWidth="1"/>
    <col min="3603" max="3840" width="9.140625" style="47"/>
    <col min="3841" max="3842" width="3.7109375" style="47" customWidth="1"/>
    <col min="3843" max="3843" width="34.85546875" style="47" bestFit="1" customWidth="1"/>
    <col min="3844" max="3856" width="12.7109375" style="47" customWidth="1"/>
    <col min="3857" max="3858" width="3.7109375" style="47" customWidth="1"/>
    <col min="3859" max="4096" width="9.140625" style="47"/>
    <col min="4097" max="4098" width="3.7109375" style="47" customWidth="1"/>
    <col min="4099" max="4099" width="34.85546875" style="47" bestFit="1" customWidth="1"/>
    <col min="4100" max="4112" width="12.7109375" style="47" customWidth="1"/>
    <col min="4113" max="4114" width="3.7109375" style="47" customWidth="1"/>
    <col min="4115" max="4352" width="9.140625" style="47"/>
    <col min="4353" max="4354" width="3.7109375" style="47" customWidth="1"/>
    <col min="4355" max="4355" width="34.85546875" style="47" bestFit="1" customWidth="1"/>
    <col min="4356" max="4368" width="12.7109375" style="47" customWidth="1"/>
    <col min="4369" max="4370" width="3.7109375" style="47" customWidth="1"/>
    <col min="4371" max="4608" width="9.140625" style="47"/>
    <col min="4609" max="4610" width="3.7109375" style="47" customWidth="1"/>
    <col min="4611" max="4611" width="34.85546875" style="47" bestFit="1" customWidth="1"/>
    <col min="4612" max="4624" width="12.7109375" style="47" customWidth="1"/>
    <col min="4625" max="4626" width="3.7109375" style="47" customWidth="1"/>
    <col min="4627" max="4864" width="9.140625" style="47"/>
    <col min="4865" max="4866" width="3.7109375" style="47" customWidth="1"/>
    <col min="4867" max="4867" width="34.85546875" style="47" bestFit="1" customWidth="1"/>
    <col min="4868" max="4880" width="12.7109375" style="47" customWidth="1"/>
    <col min="4881" max="4882" width="3.7109375" style="47" customWidth="1"/>
    <col min="4883" max="5120" width="9.140625" style="47"/>
    <col min="5121" max="5122" width="3.7109375" style="47" customWidth="1"/>
    <col min="5123" max="5123" width="34.85546875" style="47" bestFit="1" customWidth="1"/>
    <col min="5124" max="5136" width="12.7109375" style="47" customWidth="1"/>
    <col min="5137" max="5138" width="3.7109375" style="47" customWidth="1"/>
    <col min="5139" max="5376" width="9.140625" style="47"/>
    <col min="5377" max="5378" width="3.7109375" style="47" customWidth="1"/>
    <col min="5379" max="5379" width="34.85546875" style="47" bestFit="1" customWidth="1"/>
    <col min="5380" max="5392" width="12.7109375" style="47" customWidth="1"/>
    <col min="5393" max="5394" width="3.7109375" style="47" customWidth="1"/>
    <col min="5395" max="5632" width="9.140625" style="47"/>
    <col min="5633" max="5634" width="3.7109375" style="47" customWidth="1"/>
    <col min="5635" max="5635" width="34.85546875" style="47" bestFit="1" customWidth="1"/>
    <col min="5636" max="5648" width="12.7109375" style="47" customWidth="1"/>
    <col min="5649" max="5650" width="3.7109375" style="47" customWidth="1"/>
    <col min="5651" max="5888" width="9.140625" style="47"/>
    <col min="5889" max="5890" width="3.7109375" style="47" customWidth="1"/>
    <col min="5891" max="5891" width="34.85546875" style="47" bestFit="1" customWidth="1"/>
    <col min="5892" max="5904" width="12.7109375" style="47" customWidth="1"/>
    <col min="5905" max="5906" width="3.7109375" style="47" customWidth="1"/>
    <col min="5907" max="6144" width="9.140625" style="47"/>
    <col min="6145" max="6146" width="3.7109375" style="47" customWidth="1"/>
    <col min="6147" max="6147" width="34.85546875" style="47" bestFit="1" customWidth="1"/>
    <col min="6148" max="6160" width="12.7109375" style="47" customWidth="1"/>
    <col min="6161" max="6162" width="3.7109375" style="47" customWidth="1"/>
    <col min="6163" max="6400" width="9.140625" style="47"/>
    <col min="6401" max="6402" width="3.7109375" style="47" customWidth="1"/>
    <col min="6403" max="6403" width="34.85546875" style="47" bestFit="1" customWidth="1"/>
    <col min="6404" max="6416" width="12.7109375" style="47" customWidth="1"/>
    <col min="6417" max="6418" width="3.7109375" style="47" customWidth="1"/>
    <col min="6419" max="6656" width="9.140625" style="47"/>
    <col min="6657" max="6658" width="3.7109375" style="47" customWidth="1"/>
    <col min="6659" max="6659" width="34.85546875" style="47" bestFit="1" customWidth="1"/>
    <col min="6660" max="6672" width="12.7109375" style="47" customWidth="1"/>
    <col min="6673" max="6674" width="3.7109375" style="47" customWidth="1"/>
    <col min="6675" max="6912" width="9.140625" style="47"/>
    <col min="6913" max="6914" width="3.7109375" style="47" customWidth="1"/>
    <col min="6915" max="6915" width="34.85546875" style="47" bestFit="1" customWidth="1"/>
    <col min="6916" max="6928" width="12.7109375" style="47" customWidth="1"/>
    <col min="6929" max="6930" width="3.7109375" style="47" customWidth="1"/>
    <col min="6931" max="7168" width="9.140625" style="47"/>
    <col min="7169" max="7170" width="3.7109375" style="47" customWidth="1"/>
    <col min="7171" max="7171" width="34.85546875" style="47" bestFit="1" customWidth="1"/>
    <col min="7172" max="7184" width="12.7109375" style="47" customWidth="1"/>
    <col min="7185" max="7186" width="3.7109375" style="47" customWidth="1"/>
    <col min="7187" max="7424" width="9.140625" style="47"/>
    <col min="7425" max="7426" width="3.7109375" style="47" customWidth="1"/>
    <col min="7427" max="7427" width="34.85546875" style="47" bestFit="1" customWidth="1"/>
    <col min="7428" max="7440" width="12.7109375" style="47" customWidth="1"/>
    <col min="7441" max="7442" width="3.7109375" style="47" customWidth="1"/>
    <col min="7443" max="7680" width="9.140625" style="47"/>
    <col min="7681" max="7682" width="3.7109375" style="47" customWidth="1"/>
    <col min="7683" max="7683" width="34.85546875" style="47" bestFit="1" customWidth="1"/>
    <col min="7684" max="7696" width="12.7109375" style="47" customWidth="1"/>
    <col min="7697" max="7698" width="3.7109375" style="47" customWidth="1"/>
    <col min="7699" max="7936" width="9.140625" style="47"/>
    <col min="7937" max="7938" width="3.7109375" style="47" customWidth="1"/>
    <col min="7939" max="7939" width="34.85546875" style="47" bestFit="1" customWidth="1"/>
    <col min="7940" max="7952" width="12.7109375" style="47" customWidth="1"/>
    <col min="7953" max="7954" width="3.7109375" style="47" customWidth="1"/>
    <col min="7955" max="8192" width="9.140625" style="47"/>
    <col min="8193" max="8194" width="3.7109375" style="47" customWidth="1"/>
    <col min="8195" max="8195" width="34.85546875" style="47" bestFit="1" customWidth="1"/>
    <col min="8196" max="8208" width="12.7109375" style="47" customWidth="1"/>
    <col min="8209" max="8210" width="3.7109375" style="47" customWidth="1"/>
    <col min="8211" max="8448" width="9.140625" style="47"/>
    <col min="8449" max="8450" width="3.7109375" style="47" customWidth="1"/>
    <col min="8451" max="8451" width="34.85546875" style="47" bestFit="1" customWidth="1"/>
    <col min="8452" max="8464" width="12.7109375" style="47" customWidth="1"/>
    <col min="8465" max="8466" width="3.7109375" style="47" customWidth="1"/>
    <col min="8467" max="8704" width="9.140625" style="47"/>
    <col min="8705" max="8706" width="3.7109375" style="47" customWidth="1"/>
    <col min="8707" max="8707" width="34.85546875" style="47" bestFit="1" customWidth="1"/>
    <col min="8708" max="8720" width="12.7109375" style="47" customWidth="1"/>
    <col min="8721" max="8722" width="3.7109375" style="47" customWidth="1"/>
    <col min="8723" max="8960" width="9.140625" style="47"/>
    <col min="8961" max="8962" width="3.7109375" style="47" customWidth="1"/>
    <col min="8963" max="8963" width="34.85546875" style="47" bestFit="1" customWidth="1"/>
    <col min="8964" max="8976" width="12.7109375" style="47" customWidth="1"/>
    <col min="8977" max="8978" width="3.7109375" style="47" customWidth="1"/>
    <col min="8979" max="9216" width="9.140625" style="47"/>
    <col min="9217" max="9218" width="3.7109375" style="47" customWidth="1"/>
    <col min="9219" max="9219" width="34.85546875" style="47" bestFit="1" customWidth="1"/>
    <col min="9220" max="9232" width="12.7109375" style="47" customWidth="1"/>
    <col min="9233" max="9234" width="3.7109375" style="47" customWidth="1"/>
    <col min="9235" max="9472" width="9.140625" style="47"/>
    <col min="9473" max="9474" width="3.7109375" style="47" customWidth="1"/>
    <col min="9475" max="9475" width="34.85546875" style="47" bestFit="1" customWidth="1"/>
    <col min="9476" max="9488" width="12.7109375" style="47" customWidth="1"/>
    <col min="9489" max="9490" width="3.7109375" style="47" customWidth="1"/>
    <col min="9491" max="9728" width="9.140625" style="47"/>
    <col min="9729" max="9730" width="3.7109375" style="47" customWidth="1"/>
    <col min="9731" max="9731" width="34.85546875" style="47" bestFit="1" customWidth="1"/>
    <col min="9732" max="9744" width="12.7109375" style="47" customWidth="1"/>
    <col min="9745" max="9746" width="3.7109375" style="47" customWidth="1"/>
    <col min="9747" max="9984" width="9.140625" style="47"/>
    <col min="9985" max="9986" width="3.7109375" style="47" customWidth="1"/>
    <col min="9987" max="9987" width="34.85546875" style="47" bestFit="1" customWidth="1"/>
    <col min="9988" max="10000" width="12.7109375" style="47" customWidth="1"/>
    <col min="10001" max="10002" width="3.7109375" style="47" customWidth="1"/>
    <col min="10003" max="10240" width="9.140625" style="47"/>
    <col min="10241" max="10242" width="3.7109375" style="47" customWidth="1"/>
    <col min="10243" max="10243" width="34.85546875" style="47" bestFit="1" customWidth="1"/>
    <col min="10244" max="10256" width="12.7109375" style="47" customWidth="1"/>
    <col min="10257" max="10258" width="3.7109375" style="47" customWidth="1"/>
    <col min="10259" max="10496" width="9.140625" style="47"/>
    <col min="10497" max="10498" width="3.7109375" style="47" customWidth="1"/>
    <col min="10499" max="10499" width="34.85546875" style="47" bestFit="1" customWidth="1"/>
    <col min="10500" max="10512" width="12.7109375" style="47" customWidth="1"/>
    <col min="10513" max="10514" width="3.7109375" style="47" customWidth="1"/>
    <col min="10515" max="10752" width="9.140625" style="47"/>
    <col min="10753" max="10754" width="3.7109375" style="47" customWidth="1"/>
    <col min="10755" max="10755" width="34.85546875" style="47" bestFit="1" customWidth="1"/>
    <col min="10756" max="10768" width="12.7109375" style="47" customWidth="1"/>
    <col min="10769" max="10770" width="3.7109375" style="47" customWidth="1"/>
    <col min="10771" max="11008" width="9.140625" style="47"/>
    <col min="11009" max="11010" width="3.7109375" style="47" customWidth="1"/>
    <col min="11011" max="11011" width="34.85546875" style="47" bestFit="1" customWidth="1"/>
    <col min="11012" max="11024" width="12.7109375" style="47" customWidth="1"/>
    <col min="11025" max="11026" width="3.7109375" style="47" customWidth="1"/>
    <col min="11027" max="11264" width="9.140625" style="47"/>
    <col min="11265" max="11266" width="3.7109375" style="47" customWidth="1"/>
    <col min="11267" max="11267" width="34.85546875" style="47" bestFit="1" customWidth="1"/>
    <col min="11268" max="11280" width="12.7109375" style="47" customWidth="1"/>
    <col min="11281" max="11282" width="3.7109375" style="47" customWidth="1"/>
    <col min="11283" max="11520" width="9.140625" style="47"/>
    <col min="11521" max="11522" width="3.7109375" style="47" customWidth="1"/>
    <col min="11523" max="11523" width="34.85546875" style="47" bestFit="1" customWidth="1"/>
    <col min="11524" max="11536" width="12.7109375" style="47" customWidth="1"/>
    <col min="11537" max="11538" width="3.7109375" style="47" customWidth="1"/>
    <col min="11539" max="11776" width="9.140625" style="47"/>
    <col min="11777" max="11778" width="3.7109375" style="47" customWidth="1"/>
    <col min="11779" max="11779" width="34.85546875" style="47" bestFit="1" customWidth="1"/>
    <col min="11780" max="11792" width="12.7109375" style="47" customWidth="1"/>
    <col min="11793" max="11794" width="3.7109375" style="47" customWidth="1"/>
    <col min="11795" max="12032" width="9.140625" style="47"/>
    <col min="12033" max="12034" width="3.7109375" style="47" customWidth="1"/>
    <col min="12035" max="12035" width="34.85546875" style="47" bestFit="1" customWidth="1"/>
    <col min="12036" max="12048" width="12.7109375" style="47" customWidth="1"/>
    <col min="12049" max="12050" width="3.7109375" style="47" customWidth="1"/>
    <col min="12051" max="12288" width="9.140625" style="47"/>
    <col min="12289" max="12290" width="3.7109375" style="47" customWidth="1"/>
    <col min="12291" max="12291" width="34.85546875" style="47" bestFit="1" customWidth="1"/>
    <col min="12292" max="12304" width="12.7109375" style="47" customWidth="1"/>
    <col min="12305" max="12306" width="3.7109375" style="47" customWidth="1"/>
    <col min="12307" max="12544" width="9.140625" style="47"/>
    <col min="12545" max="12546" width="3.7109375" style="47" customWidth="1"/>
    <col min="12547" max="12547" width="34.85546875" style="47" bestFit="1" customWidth="1"/>
    <col min="12548" max="12560" width="12.7109375" style="47" customWidth="1"/>
    <col min="12561" max="12562" width="3.7109375" style="47" customWidth="1"/>
    <col min="12563" max="12800" width="9.140625" style="47"/>
    <col min="12801" max="12802" width="3.7109375" style="47" customWidth="1"/>
    <col min="12803" max="12803" width="34.85546875" style="47" bestFit="1" customWidth="1"/>
    <col min="12804" max="12816" width="12.7109375" style="47" customWidth="1"/>
    <col min="12817" max="12818" width="3.7109375" style="47" customWidth="1"/>
    <col min="12819" max="13056" width="9.140625" style="47"/>
    <col min="13057" max="13058" width="3.7109375" style="47" customWidth="1"/>
    <col min="13059" max="13059" width="34.85546875" style="47" bestFit="1" customWidth="1"/>
    <col min="13060" max="13072" width="12.7109375" style="47" customWidth="1"/>
    <col min="13073" max="13074" width="3.7109375" style="47" customWidth="1"/>
    <col min="13075" max="13312" width="9.140625" style="47"/>
    <col min="13313" max="13314" width="3.7109375" style="47" customWidth="1"/>
    <col min="13315" max="13315" width="34.85546875" style="47" bestFit="1" customWidth="1"/>
    <col min="13316" max="13328" width="12.7109375" style="47" customWidth="1"/>
    <col min="13329" max="13330" width="3.7109375" style="47" customWidth="1"/>
    <col min="13331" max="13568" width="9.140625" style="47"/>
    <col min="13569" max="13570" width="3.7109375" style="47" customWidth="1"/>
    <col min="13571" max="13571" width="34.85546875" style="47" bestFit="1" customWidth="1"/>
    <col min="13572" max="13584" width="12.7109375" style="47" customWidth="1"/>
    <col min="13585" max="13586" width="3.7109375" style="47" customWidth="1"/>
    <col min="13587" max="13824" width="9.140625" style="47"/>
    <col min="13825" max="13826" width="3.7109375" style="47" customWidth="1"/>
    <col min="13827" max="13827" width="34.85546875" style="47" bestFit="1" customWidth="1"/>
    <col min="13828" max="13840" width="12.7109375" style="47" customWidth="1"/>
    <col min="13841" max="13842" width="3.7109375" style="47" customWidth="1"/>
    <col min="13843" max="14080" width="9.140625" style="47"/>
    <col min="14081" max="14082" width="3.7109375" style="47" customWidth="1"/>
    <col min="14083" max="14083" width="34.85546875" style="47" bestFit="1" customWidth="1"/>
    <col min="14084" max="14096" width="12.7109375" style="47" customWidth="1"/>
    <col min="14097" max="14098" width="3.7109375" style="47" customWidth="1"/>
    <col min="14099" max="14336" width="9.140625" style="47"/>
    <col min="14337" max="14338" width="3.7109375" style="47" customWidth="1"/>
    <col min="14339" max="14339" width="34.85546875" style="47" bestFit="1" customWidth="1"/>
    <col min="14340" max="14352" width="12.7109375" style="47" customWidth="1"/>
    <col min="14353" max="14354" width="3.7109375" style="47" customWidth="1"/>
    <col min="14355" max="14592" width="9.140625" style="47"/>
    <col min="14593" max="14594" width="3.7109375" style="47" customWidth="1"/>
    <col min="14595" max="14595" width="34.85546875" style="47" bestFit="1" customWidth="1"/>
    <col min="14596" max="14608" width="12.7109375" style="47" customWidth="1"/>
    <col min="14609" max="14610" width="3.7109375" style="47" customWidth="1"/>
    <col min="14611" max="14848" width="9.140625" style="47"/>
    <col min="14849" max="14850" width="3.7109375" style="47" customWidth="1"/>
    <col min="14851" max="14851" width="34.85546875" style="47" bestFit="1" customWidth="1"/>
    <col min="14852" max="14864" width="12.7109375" style="47" customWidth="1"/>
    <col min="14865" max="14866" width="3.7109375" style="47" customWidth="1"/>
    <col min="14867" max="15104" width="9.140625" style="47"/>
    <col min="15105" max="15106" width="3.7109375" style="47" customWidth="1"/>
    <col min="15107" max="15107" width="34.85546875" style="47" bestFit="1" customWidth="1"/>
    <col min="15108" max="15120" width="12.7109375" style="47" customWidth="1"/>
    <col min="15121" max="15122" width="3.7109375" style="47" customWidth="1"/>
    <col min="15123" max="15360" width="9.140625" style="47"/>
    <col min="15361" max="15362" width="3.7109375" style="47" customWidth="1"/>
    <col min="15363" max="15363" width="34.85546875" style="47" bestFit="1" customWidth="1"/>
    <col min="15364" max="15376" width="12.7109375" style="47" customWidth="1"/>
    <col min="15377" max="15378" width="3.7109375" style="47" customWidth="1"/>
    <col min="15379" max="15616" width="9.140625" style="47"/>
    <col min="15617" max="15618" width="3.7109375" style="47" customWidth="1"/>
    <col min="15619" max="15619" width="34.85546875" style="47" bestFit="1" customWidth="1"/>
    <col min="15620" max="15632" width="12.7109375" style="47" customWidth="1"/>
    <col min="15633" max="15634" width="3.7109375" style="47" customWidth="1"/>
    <col min="15635" max="15872" width="9.140625" style="47"/>
    <col min="15873" max="15874" width="3.7109375" style="47" customWidth="1"/>
    <col min="15875" max="15875" width="34.85546875" style="47" bestFit="1" customWidth="1"/>
    <col min="15876" max="15888" width="12.7109375" style="47" customWidth="1"/>
    <col min="15889" max="15890" width="3.7109375" style="47" customWidth="1"/>
    <col min="15891" max="16128" width="9.140625" style="47"/>
    <col min="16129" max="16130" width="3.7109375" style="47" customWidth="1"/>
    <col min="16131" max="16131" width="34.85546875" style="47" bestFit="1" customWidth="1"/>
    <col min="16132" max="16144" width="12.7109375" style="47" customWidth="1"/>
    <col min="16145" max="16146" width="3.7109375" style="47" customWidth="1"/>
    <col min="16147" max="16384" width="9.140625" style="47"/>
  </cols>
  <sheetData>
    <row r="3" spans="2:16" ht="20.25" x14ac:dyDescent="0.3">
      <c r="D3" s="432" t="s">
        <v>401</v>
      </c>
      <c r="E3" s="432"/>
      <c r="F3" s="432"/>
      <c r="G3" s="432"/>
      <c r="H3" s="432"/>
      <c r="I3" s="432"/>
      <c r="J3" s="432"/>
      <c r="K3" s="432"/>
      <c r="L3" s="432"/>
      <c r="M3" s="432"/>
      <c r="N3" s="300"/>
      <c r="O3" s="300"/>
    </row>
    <row r="4" spans="2:16" ht="20.25" x14ac:dyDescent="0.3">
      <c r="D4" s="432" t="s">
        <v>762</v>
      </c>
      <c r="E4" s="432"/>
      <c r="F4" s="432"/>
      <c r="G4" s="432"/>
      <c r="H4" s="432"/>
      <c r="I4" s="432"/>
      <c r="J4" s="432"/>
      <c r="K4" s="432"/>
      <c r="L4" s="432"/>
      <c r="M4" s="432"/>
      <c r="N4" s="300"/>
      <c r="O4" s="300"/>
    </row>
    <row r="6" spans="2:16" ht="21.95" customHeight="1" x14ac:dyDescent="0.3">
      <c r="C6" s="283" t="s">
        <v>588</v>
      </c>
      <c r="D6" s="284" t="str">
        <f>'01KtgvMrlg'!B6</f>
        <v>számú melléklet a(z) 8/2020.(VII.17.) Önkormányzati rendelethez</v>
      </c>
      <c r="N6" s="285" t="s">
        <v>403</v>
      </c>
    </row>
    <row r="8" spans="2:16" ht="13.5" thickBot="1" x14ac:dyDescent="0.25">
      <c r="C8" s="145" t="s">
        <v>6</v>
      </c>
      <c r="D8" s="146" t="s">
        <v>763</v>
      </c>
      <c r="E8" s="146" t="s">
        <v>764</v>
      </c>
      <c r="F8" s="146" t="s">
        <v>765</v>
      </c>
      <c r="G8" s="146" t="s">
        <v>766</v>
      </c>
      <c r="H8" s="146" t="s">
        <v>767</v>
      </c>
      <c r="I8" s="146" t="s">
        <v>768</v>
      </c>
      <c r="J8" s="146" t="s">
        <v>769</v>
      </c>
      <c r="K8" s="146" t="s">
        <v>770</v>
      </c>
      <c r="L8" s="146" t="s">
        <v>771</v>
      </c>
      <c r="M8" s="146" t="s">
        <v>772</v>
      </c>
      <c r="N8" s="146" t="s">
        <v>773</v>
      </c>
      <c r="O8" s="146" t="s">
        <v>774</v>
      </c>
      <c r="P8" s="147" t="s">
        <v>589</v>
      </c>
    </row>
    <row r="9" spans="2:16" x14ac:dyDescent="0.2">
      <c r="C9" s="148" t="s">
        <v>590</v>
      </c>
      <c r="D9" s="137"/>
      <c r="E9" s="137"/>
      <c r="F9" s="137"/>
      <c r="G9" s="137"/>
      <c r="H9" s="137"/>
      <c r="I9" s="137"/>
      <c r="J9" s="137"/>
      <c r="K9" s="137"/>
      <c r="L9" s="137"/>
      <c r="M9" s="137"/>
      <c r="N9" s="137"/>
      <c r="O9" s="137"/>
      <c r="P9" s="138"/>
    </row>
    <row r="10" spans="2:16" x14ac:dyDescent="0.2">
      <c r="B10" s="47" t="s">
        <v>420</v>
      </c>
      <c r="C10" s="51" t="s">
        <v>591</v>
      </c>
      <c r="D10" s="54">
        <v>8137762</v>
      </c>
      <c r="E10" s="151">
        <v>5796923</v>
      </c>
      <c r="F10" s="151">
        <v>6033240</v>
      </c>
      <c r="G10" s="151">
        <v>5858366</v>
      </c>
      <c r="H10" s="151">
        <v>5780695</v>
      </c>
      <c r="I10" s="151">
        <v>5808786</v>
      </c>
      <c r="J10" s="151">
        <v>10181885</v>
      </c>
      <c r="K10" s="151">
        <v>7245629</v>
      </c>
      <c r="L10" s="151">
        <v>6473713</v>
      </c>
      <c r="M10" s="151">
        <v>6388170</v>
      </c>
      <c r="N10" s="151">
        <v>5836619</v>
      </c>
      <c r="O10" s="151">
        <v>6690016</v>
      </c>
      <c r="P10" s="86">
        <f>SUM(D10:O10)</f>
        <v>80231804</v>
      </c>
    </row>
    <row r="11" spans="2:16" x14ac:dyDescent="0.2">
      <c r="B11" s="47" t="s">
        <v>454</v>
      </c>
      <c r="C11" s="51" t="s">
        <v>592</v>
      </c>
      <c r="D11" s="54">
        <v>0</v>
      </c>
      <c r="E11" s="54">
        <v>0</v>
      </c>
      <c r="F11" s="54">
        <v>0</v>
      </c>
      <c r="G11" s="54">
        <v>0</v>
      </c>
      <c r="H11" s="54">
        <v>0</v>
      </c>
      <c r="I11" s="151">
        <v>6410932</v>
      </c>
      <c r="J11" s="54">
        <v>0</v>
      </c>
      <c r="K11" s="54">
        <v>0</v>
      </c>
      <c r="L11" s="54">
        <v>0</v>
      </c>
      <c r="M11" s="151">
        <v>27547856</v>
      </c>
      <c r="N11" s="151">
        <v>1624608</v>
      </c>
      <c r="O11" s="54">
        <v>0</v>
      </c>
      <c r="P11" s="86">
        <f t="shared" ref="P11:P17" si="0">SUM(D11:O11)</f>
        <v>35583396</v>
      </c>
    </row>
    <row r="12" spans="2:16" x14ac:dyDescent="0.2">
      <c r="B12" s="47" t="s">
        <v>424</v>
      </c>
      <c r="C12" s="51" t="s">
        <v>425</v>
      </c>
      <c r="D12" s="54">
        <v>2377359</v>
      </c>
      <c r="E12" s="151">
        <v>749087</v>
      </c>
      <c r="F12" s="151">
        <v>19882531</v>
      </c>
      <c r="G12" s="151">
        <v>2164748</v>
      </c>
      <c r="H12" s="151">
        <v>1692562</v>
      </c>
      <c r="I12" s="151">
        <v>1498296</v>
      </c>
      <c r="J12" s="151">
        <v>1112673</v>
      </c>
      <c r="K12" s="151">
        <v>2843132</v>
      </c>
      <c r="L12" s="151">
        <v>15661346</v>
      </c>
      <c r="M12" s="151">
        <v>1485542</v>
      </c>
      <c r="N12" s="151">
        <v>2563700</v>
      </c>
      <c r="O12" s="151">
        <v>1987135</v>
      </c>
      <c r="P12" s="86">
        <f t="shared" si="0"/>
        <v>54018111</v>
      </c>
    </row>
    <row r="13" spans="2:16" x14ac:dyDescent="0.2">
      <c r="B13" s="47" t="s">
        <v>428</v>
      </c>
      <c r="C13" s="51" t="s">
        <v>429</v>
      </c>
      <c r="D13" s="54">
        <v>1133044</v>
      </c>
      <c r="E13" s="151">
        <v>2275170</v>
      </c>
      <c r="F13" s="151">
        <v>697730</v>
      </c>
      <c r="G13" s="151">
        <v>1222385</v>
      </c>
      <c r="H13" s="151">
        <v>1085735</v>
      </c>
      <c r="I13" s="151">
        <v>925084</v>
      </c>
      <c r="J13" s="151">
        <v>2600001</v>
      </c>
      <c r="K13" s="151">
        <v>599548</v>
      </c>
      <c r="L13" s="151">
        <v>1235529</v>
      </c>
      <c r="M13" s="151">
        <v>2610431</v>
      </c>
      <c r="N13" s="151">
        <v>2800545</v>
      </c>
      <c r="O13" s="151">
        <v>807578</v>
      </c>
      <c r="P13" s="86">
        <f t="shared" si="0"/>
        <v>17992780</v>
      </c>
    </row>
    <row r="14" spans="2:16" x14ac:dyDescent="0.2">
      <c r="B14" s="47" t="s">
        <v>593</v>
      </c>
      <c r="C14" s="51" t="s">
        <v>460</v>
      </c>
      <c r="D14" s="151">
        <v>669291</v>
      </c>
      <c r="E14" s="151">
        <v>5064566</v>
      </c>
      <c r="F14" s="54">
        <v>0</v>
      </c>
      <c r="G14" s="54">
        <v>0</v>
      </c>
      <c r="H14" s="54">
        <v>0</v>
      </c>
      <c r="I14" s="151">
        <v>1795275</v>
      </c>
      <c r="J14" s="54">
        <v>0</v>
      </c>
      <c r="K14" s="54">
        <v>0</v>
      </c>
      <c r="L14" s="54">
        <v>1795275</v>
      </c>
      <c r="M14" s="151">
        <v>8661417</v>
      </c>
      <c r="N14" s="54">
        <v>0</v>
      </c>
      <c r="O14" s="54">
        <v>0</v>
      </c>
      <c r="P14" s="86">
        <f t="shared" si="0"/>
        <v>17985824</v>
      </c>
    </row>
    <row r="15" spans="2:16" x14ac:dyDescent="0.2">
      <c r="B15" s="47" t="s">
        <v>438</v>
      </c>
      <c r="C15" s="51" t="s">
        <v>594</v>
      </c>
      <c r="D15" s="54">
        <v>0</v>
      </c>
      <c r="E15" s="54">
        <v>0</v>
      </c>
      <c r="F15" s="54">
        <v>0</v>
      </c>
      <c r="G15" s="54">
        <v>0</v>
      </c>
      <c r="H15" s="54">
        <v>0</v>
      </c>
      <c r="I15" s="54">
        <v>0</v>
      </c>
      <c r="J15" s="54">
        <v>0</v>
      </c>
      <c r="K15" s="54">
        <v>0</v>
      </c>
      <c r="L15" s="54">
        <v>0</v>
      </c>
      <c r="M15" s="54">
        <v>0</v>
      </c>
      <c r="N15" s="54">
        <v>0</v>
      </c>
      <c r="O15" s="54">
        <v>0</v>
      </c>
      <c r="P15" s="86">
        <f t="shared" si="0"/>
        <v>0</v>
      </c>
    </row>
    <row r="16" spans="2:16" x14ac:dyDescent="0.2">
      <c r="B16" s="47" t="s">
        <v>469</v>
      </c>
      <c r="C16" s="51" t="s">
        <v>595</v>
      </c>
      <c r="D16" s="151">
        <v>137222</v>
      </c>
      <c r="E16" s="54">
        <v>0</v>
      </c>
      <c r="F16" s="54">
        <v>7000000</v>
      </c>
      <c r="G16" s="151">
        <v>20703</v>
      </c>
      <c r="H16" s="151">
        <v>1500000</v>
      </c>
      <c r="I16" s="54">
        <v>0</v>
      </c>
      <c r="J16" s="54">
        <v>0</v>
      </c>
      <c r="K16" s="54">
        <v>0</v>
      </c>
      <c r="L16" s="151">
        <v>1410516</v>
      </c>
      <c r="M16" s="151">
        <v>333311</v>
      </c>
      <c r="N16" s="151">
        <v>19710</v>
      </c>
      <c r="O16" s="151">
        <v>146600</v>
      </c>
      <c r="P16" s="86">
        <f t="shared" si="0"/>
        <v>10568062</v>
      </c>
    </row>
    <row r="17" spans="2:19" x14ac:dyDescent="0.2">
      <c r="B17" s="47" t="s">
        <v>485</v>
      </c>
      <c r="C17" s="51" t="s">
        <v>596</v>
      </c>
      <c r="D17" s="151">
        <v>247293658</v>
      </c>
      <c r="E17" s="151">
        <v>133598</v>
      </c>
      <c r="F17" s="54">
        <v>0</v>
      </c>
      <c r="G17" s="54">
        <v>0</v>
      </c>
      <c r="H17" s="54">
        <v>0</v>
      </c>
      <c r="I17" s="151">
        <v>3350000</v>
      </c>
      <c r="J17" s="54">
        <v>0</v>
      </c>
      <c r="K17" s="54">
        <v>0</v>
      </c>
      <c r="L17" s="54">
        <v>0</v>
      </c>
      <c r="M17" s="151">
        <v>25435</v>
      </c>
      <c r="N17" s="151">
        <v>2711474</v>
      </c>
      <c r="O17" s="151">
        <v>2753200</v>
      </c>
      <c r="P17" s="86">
        <f t="shared" si="0"/>
        <v>256267365</v>
      </c>
    </row>
    <row r="18" spans="2:19" ht="13.5" thickBot="1" x14ac:dyDescent="0.25">
      <c r="C18" s="139" t="s">
        <v>597</v>
      </c>
      <c r="D18" s="140">
        <f t="shared" ref="D18" si="1">SUM(D10:D17)</f>
        <v>259748336</v>
      </c>
      <c r="E18" s="140">
        <f t="shared" ref="E18:O18" si="2">SUM(E10:E17)</f>
        <v>14019344</v>
      </c>
      <c r="F18" s="140">
        <f t="shared" si="2"/>
        <v>33613501</v>
      </c>
      <c r="G18" s="140">
        <f t="shared" si="2"/>
        <v>9266202</v>
      </c>
      <c r="H18" s="140">
        <f t="shared" si="2"/>
        <v>10058992</v>
      </c>
      <c r="I18" s="140">
        <f t="shared" si="2"/>
        <v>19788373</v>
      </c>
      <c r="J18" s="140">
        <f t="shared" si="2"/>
        <v>13894559</v>
      </c>
      <c r="K18" s="140">
        <f t="shared" si="2"/>
        <v>10688309</v>
      </c>
      <c r="L18" s="140">
        <f t="shared" si="2"/>
        <v>26576379</v>
      </c>
      <c r="M18" s="140">
        <f t="shared" si="2"/>
        <v>47052162</v>
      </c>
      <c r="N18" s="140">
        <f t="shared" si="2"/>
        <v>15556656</v>
      </c>
      <c r="O18" s="140">
        <f t="shared" si="2"/>
        <v>12384529</v>
      </c>
      <c r="P18" s="141">
        <f>SUM(D18:O18)</f>
        <v>472647342</v>
      </c>
      <c r="R18" s="74"/>
    </row>
    <row r="19" spans="2:19" ht="13.5" thickBot="1" x14ac:dyDescent="0.25">
      <c r="C19" s="149"/>
      <c r="D19" s="150" t="s">
        <v>763</v>
      </c>
      <c r="E19" s="150" t="s">
        <v>764</v>
      </c>
      <c r="F19" s="150" t="s">
        <v>765</v>
      </c>
      <c r="G19" s="150" t="s">
        <v>766</v>
      </c>
      <c r="H19" s="150" t="s">
        <v>767</v>
      </c>
      <c r="I19" s="150" t="s">
        <v>768</v>
      </c>
      <c r="J19" s="150" t="s">
        <v>769</v>
      </c>
      <c r="K19" s="150" t="s">
        <v>770</v>
      </c>
      <c r="L19" s="150" t="s">
        <v>771</v>
      </c>
      <c r="M19" s="150" t="s">
        <v>772</v>
      </c>
      <c r="N19" s="150" t="s">
        <v>773</v>
      </c>
      <c r="O19" s="150" t="s">
        <v>774</v>
      </c>
      <c r="P19" s="301"/>
    </row>
    <row r="20" spans="2:19" x14ac:dyDescent="0.2">
      <c r="C20" s="148" t="s">
        <v>598</v>
      </c>
      <c r="D20" s="137"/>
      <c r="E20" s="137"/>
      <c r="F20" s="137"/>
      <c r="G20" s="137"/>
      <c r="H20" s="137"/>
      <c r="I20" s="137"/>
      <c r="J20" s="137"/>
      <c r="K20" s="137"/>
      <c r="L20" s="137"/>
      <c r="M20" s="137"/>
      <c r="N20" s="137"/>
      <c r="O20" s="137"/>
      <c r="P20" s="138"/>
    </row>
    <row r="21" spans="2:19" x14ac:dyDescent="0.2">
      <c r="B21" s="47" t="s">
        <v>414</v>
      </c>
      <c r="C21" s="51" t="s">
        <v>415</v>
      </c>
      <c r="D21" s="151">
        <v>2366473</v>
      </c>
      <c r="E21" s="151">
        <v>1792751</v>
      </c>
      <c r="F21" s="151">
        <v>1831280</v>
      </c>
      <c r="G21" s="151">
        <v>1854545</v>
      </c>
      <c r="H21" s="151">
        <v>2710679</v>
      </c>
      <c r="I21" s="151">
        <v>1663510</v>
      </c>
      <c r="J21" s="151">
        <v>1964369</v>
      </c>
      <c r="K21" s="151">
        <v>1721812</v>
      </c>
      <c r="L21" s="151">
        <v>2351097</v>
      </c>
      <c r="M21" s="151">
        <v>2307491</v>
      </c>
      <c r="N21" s="151">
        <v>2046054</v>
      </c>
      <c r="O21" s="151">
        <v>3053208</v>
      </c>
      <c r="P21" s="86">
        <f t="shared" ref="P21:P30" si="3">SUM(D21:O21)</f>
        <v>25663269</v>
      </c>
    </row>
    <row r="22" spans="2:19" x14ac:dyDescent="0.2">
      <c r="B22" s="47" t="s">
        <v>418</v>
      </c>
      <c r="C22" s="51" t="s">
        <v>599</v>
      </c>
      <c r="D22" s="151">
        <v>424473</v>
      </c>
      <c r="E22" s="151">
        <v>313287</v>
      </c>
      <c r="F22" s="151">
        <v>320624</v>
      </c>
      <c r="G22" s="151">
        <v>330547</v>
      </c>
      <c r="H22" s="151">
        <v>567516</v>
      </c>
      <c r="I22" s="151">
        <v>303719</v>
      </c>
      <c r="J22" s="151">
        <v>374178</v>
      </c>
      <c r="K22" s="151">
        <v>300327</v>
      </c>
      <c r="L22" s="151">
        <v>366888</v>
      </c>
      <c r="M22" s="151">
        <v>391288</v>
      </c>
      <c r="N22" s="151">
        <v>342401</v>
      </c>
      <c r="O22" s="151">
        <v>518796</v>
      </c>
      <c r="P22" s="86">
        <f t="shared" si="3"/>
        <v>4554044</v>
      </c>
    </row>
    <row r="23" spans="2:19" x14ac:dyDescent="0.2">
      <c r="B23" s="47" t="s">
        <v>422</v>
      </c>
      <c r="C23" s="51" t="s">
        <v>600</v>
      </c>
      <c r="D23" s="151">
        <v>1352188</v>
      </c>
      <c r="E23" s="151">
        <v>2628234</v>
      </c>
      <c r="F23" s="151">
        <v>2384852</v>
      </c>
      <c r="G23" s="151">
        <v>5250936</v>
      </c>
      <c r="H23" s="151">
        <v>2621063</v>
      </c>
      <c r="I23" s="151">
        <v>27320417</v>
      </c>
      <c r="J23" s="151">
        <v>17579675</v>
      </c>
      <c r="K23" s="151">
        <v>3806318</v>
      </c>
      <c r="L23" s="151">
        <v>4736886</v>
      </c>
      <c r="M23" s="151">
        <v>17792226</v>
      </c>
      <c r="N23" s="151">
        <v>4510518</v>
      </c>
      <c r="O23" s="151">
        <v>3996217</v>
      </c>
      <c r="P23" s="86">
        <f t="shared" si="3"/>
        <v>93979530</v>
      </c>
    </row>
    <row r="24" spans="2:19" x14ac:dyDescent="0.2">
      <c r="B24" s="47" t="s">
        <v>426</v>
      </c>
      <c r="C24" s="51" t="s">
        <v>601</v>
      </c>
      <c r="D24" s="151">
        <v>323600</v>
      </c>
      <c r="E24" s="151">
        <v>179700</v>
      </c>
      <c r="F24" s="151">
        <v>254700</v>
      </c>
      <c r="G24" s="151">
        <v>529700</v>
      </c>
      <c r="H24" s="151">
        <v>104700</v>
      </c>
      <c r="I24" s="151">
        <v>249700</v>
      </c>
      <c r="J24" s="151">
        <v>274700</v>
      </c>
      <c r="K24" s="151">
        <v>264700</v>
      </c>
      <c r="L24" s="151">
        <v>624700</v>
      </c>
      <c r="M24" s="151">
        <v>214700</v>
      </c>
      <c r="N24" s="151">
        <v>364700</v>
      </c>
      <c r="O24" s="151">
        <v>419700</v>
      </c>
      <c r="P24" s="86">
        <f t="shared" si="3"/>
        <v>3805300</v>
      </c>
    </row>
    <row r="25" spans="2:19" x14ac:dyDescent="0.2">
      <c r="B25" s="47" t="s">
        <v>445</v>
      </c>
      <c r="C25" s="51" t="s">
        <v>602</v>
      </c>
      <c r="D25" s="151">
        <v>3879700</v>
      </c>
      <c r="E25" s="151">
        <v>4159385</v>
      </c>
      <c r="F25" s="151">
        <v>7569550</v>
      </c>
      <c r="G25" s="151">
        <v>4761614</v>
      </c>
      <c r="H25" s="151">
        <v>4311041</v>
      </c>
      <c r="I25" s="151">
        <v>2566510</v>
      </c>
      <c r="J25" s="151">
        <v>5822276</v>
      </c>
      <c r="K25" s="151">
        <v>568000</v>
      </c>
      <c r="L25" s="151">
        <v>7634317</v>
      </c>
      <c r="M25" s="151">
        <v>4260205</v>
      </c>
      <c r="N25" s="151">
        <v>9002354</v>
      </c>
      <c r="O25" s="151">
        <v>5210740</v>
      </c>
      <c r="P25" s="86">
        <f t="shared" si="3"/>
        <v>59745692</v>
      </c>
    </row>
    <row r="26" spans="2:19" x14ac:dyDescent="0.2">
      <c r="B26" s="47" t="s">
        <v>452</v>
      </c>
      <c r="C26" s="51" t="s">
        <v>453</v>
      </c>
      <c r="D26" s="54">
        <v>139600</v>
      </c>
      <c r="E26" s="151">
        <v>3368707</v>
      </c>
      <c r="F26" s="54">
        <v>0</v>
      </c>
      <c r="G26" s="151">
        <v>4370927</v>
      </c>
      <c r="H26" s="151">
        <v>460440</v>
      </c>
      <c r="I26" s="151">
        <v>1854260</v>
      </c>
      <c r="J26" s="151">
        <v>1780440</v>
      </c>
      <c r="K26" s="151">
        <v>115000</v>
      </c>
      <c r="L26" s="151">
        <v>7827551</v>
      </c>
      <c r="M26" s="151">
        <v>14729118</v>
      </c>
      <c r="N26" s="151">
        <v>1164480</v>
      </c>
      <c r="O26" s="151">
        <v>7844907</v>
      </c>
      <c r="P26" s="86">
        <f t="shared" si="3"/>
        <v>43655430</v>
      </c>
    </row>
    <row r="27" spans="2:19" x14ac:dyDescent="0.2">
      <c r="B27" s="47" t="s">
        <v>456</v>
      </c>
      <c r="C27" s="51" t="s">
        <v>457</v>
      </c>
      <c r="D27" s="151">
        <v>0</v>
      </c>
      <c r="E27" s="151">
        <v>0</v>
      </c>
      <c r="F27" s="151">
        <v>0</v>
      </c>
      <c r="G27" s="151">
        <v>39970665</v>
      </c>
      <c r="H27" s="151">
        <v>41697865</v>
      </c>
      <c r="I27" s="151">
        <v>33703733</v>
      </c>
      <c r="J27" s="151">
        <v>0</v>
      </c>
      <c r="K27" s="151">
        <v>20583792</v>
      </c>
      <c r="L27" s="151">
        <v>47964797</v>
      </c>
      <c r="M27" s="151">
        <v>1870000</v>
      </c>
      <c r="N27" s="151">
        <v>299339</v>
      </c>
      <c r="O27" s="151">
        <v>0</v>
      </c>
      <c r="P27" s="86">
        <f t="shared" si="3"/>
        <v>186090191</v>
      </c>
    </row>
    <row r="28" spans="2:19" x14ac:dyDescent="0.2">
      <c r="B28" s="47" t="s">
        <v>467</v>
      </c>
      <c r="C28" s="51" t="s">
        <v>603</v>
      </c>
      <c r="D28" s="54">
        <v>0</v>
      </c>
      <c r="E28" s="54">
        <v>0</v>
      </c>
      <c r="F28" s="54">
        <v>100000</v>
      </c>
      <c r="G28" s="151">
        <v>1216900</v>
      </c>
      <c r="H28" s="54">
        <v>0</v>
      </c>
      <c r="I28" s="54">
        <v>100000</v>
      </c>
      <c r="J28" s="54">
        <v>0</v>
      </c>
      <c r="K28" s="151">
        <v>200000</v>
      </c>
      <c r="L28" s="151">
        <v>1689445</v>
      </c>
      <c r="M28" s="54">
        <v>0</v>
      </c>
      <c r="N28" s="151">
        <v>50000</v>
      </c>
      <c r="O28" s="54">
        <v>100000</v>
      </c>
      <c r="P28" s="86">
        <f t="shared" si="3"/>
        <v>3456345</v>
      </c>
    </row>
    <row r="29" spans="2:19" x14ac:dyDescent="0.2">
      <c r="B29" s="47" t="s">
        <v>487</v>
      </c>
      <c r="C29" s="51" t="s">
        <v>604</v>
      </c>
      <c r="D29" s="151">
        <v>3124938</v>
      </c>
      <c r="E29" s="151">
        <v>0</v>
      </c>
      <c r="F29" s="151">
        <v>267746</v>
      </c>
      <c r="G29" s="151">
        <v>618700</v>
      </c>
      <c r="H29" s="151">
        <v>0</v>
      </c>
      <c r="I29" s="151">
        <v>0</v>
      </c>
      <c r="J29" s="151">
        <v>618700</v>
      </c>
      <c r="K29" s="151">
        <v>0</v>
      </c>
      <c r="L29" s="151">
        <v>618700</v>
      </c>
      <c r="M29" s="151">
        <v>0</v>
      </c>
      <c r="N29" s="151">
        <v>25435</v>
      </c>
      <c r="O29" s="151">
        <v>619500</v>
      </c>
      <c r="P29" s="86">
        <f t="shared" si="3"/>
        <v>5893719</v>
      </c>
    </row>
    <row r="30" spans="2:19" ht="13.5" thickBot="1" x14ac:dyDescent="0.25">
      <c r="C30" s="139" t="s">
        <v>605</v>
      </c>
      <c r="D30" s="140">
        <f t="shared" ref="D30" si="4">SUM(D21:D29)</f>
        <v>11610972</v>
      </c>
      <c r="E30" s="140">
        <f t="shared" ref="E30:O30" si="5">SUM(E21:E29)</f>
        <v>12442064</v>
      </c>
      <c r="F30" s="140">
        <f t="shared" si="5"/>
        <v>12728752</v>
      </c>
      <c r="G30" s="140">
        <f t="shared" si="5"/>
        <v>58904534</v>
      </c>
      <c r="H30" s="140">
        <f t="shared" si="5"/>
        <v>52473304</v>
      </c>
      <c r="I30" s="140">
        <f t="shared" si="5"/>
        <v>67761849</v>
      </c>
      <c r="J30" s="140">
        <f t="shared" si="5"/>
        <v>28414338</v>
      </c>
      <c r="K30" s="140">
        <f t="shared" si="5"/>
        <v>27559949</v>
      </c>
      <c r="L30" s="140">
        <f t="shared" si="5"/>
        <v>73814381</v>
      </c>
      <c r="M30" s="140">
        <f t="shared" si="5"/>
        <v>41565028</v>
      </c>
      <c r="N30" s="140">
        <f t="shared" si="5"/>
        <v>17805281</v>
      </c>
      <c r="O30" s="140">
        <f t="shared" si="5"/>
        <v>21763068</v>
      </c>
      <c r="P30" s="141">
        <f t="shared" si="3"/>
        <v>426843520</v>
      </c>
      <c r="R30" s="74"/>
      <c r="S30" s="74"/>
    </row>
    <row r="31" spans="2:19" ht="13.5" thickBot="1" x14ac:dyDescent="0.25">
      <c r="C31" s="302" t="s">
        <v>775</v>
      </c>
      <c r="D31" s="303">
        <f>(D18-D30)</f>
        <v>248137364</v>
      </c>
      <c r="E31" s="303">
        <f t="shared" ref="E31:O31" si="6">D31+E18-E30</f>
        <v>249714644</v>
      </c>
      <c r="F31" s="303">
        <f>E31+F18-F30</f>
        <v>270599393</v>
      </c>
      <c r="G31" s="303">
        <f t="shared" si="6"/>
        <v>220961061</v>
      </c>
      <c r="H31" s="303">
        <f t="shared" si="6"/>
        <v>178546749</v>
      </c>
      <c r="I31" s="303">
        <f t="shared" si="6"/>
        <v>130573273</v>
      </c>
      <c r="J31" s="303">
        <f t="shared" si="6"/>
        <v>116053494</v>
      </c>
      <c r="K31" s="303">
        <f t="shared" si="6"/>
        <v>99181854</v>
      </c>
      <c r="L31" s="303">
        <f t="shared" si="6"/>
        <v>51943852</v>
      </c>
      <c r="M31" s="303">
        <f t="shared" si="6"/>
        <v>57430986</v>
      </c>
      <c r="N31" s="304">
        <f t="shared" si="6"/>
        <v>55182361</v>
      </c>
      <c r="O31" s="306">
        <f t="shared" si="6"/>
        <v>45803822</v>
      </c>
      <c r="P31" s="305" t="s">
        <v>606</v>
      </c>
    </row>
  </sheetData>
  <mergeCells count="2">
    <mergeCell ref="D4:M4"/>
    <mergeCell ref="D3:M3"/>
  </mergeCells>
  <phoneticPr fontId="47" type="noConversion"/>
  <pageMargins left="0.39370078740157483" right="0.39370078740157483" top="0.39370078740157483" bottom="0.39370078740157483" header="0.78740157480314965" footer="0.78740157480314965"/>
  <pageSetup paperSize="9" scale="65" orientation="landscape" r:id="rId1"/>
  <headerFooter>
    <oddFooter>&amp;P. oldal, összesen: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Munka16">
    <tabColor rgb="FF0070C0"/>
  </sheetPr>
  <dimension ref="B1:J21"/>
  <sheetViews>
    <sheetView workbookViewId="0">
      <selection activeCell="C8" sqref="C8"/>
    </sheetView>
  </sheetViews>
  <sheetFormatPr defaultRowHeight="15.95" customHeight="1" x14ac:dyDescent="0.2"/>
  <cols>
    <col min="1" max="1" width="1.7109375" style="41" customWidth="1"/>
    <col min="2" max="2" width="6.7109375" style="41" customWidth="1"/>
    <col min="3" max="3" width="53.85546875" style="41" bestFit="1" customWidth="1"/>
    <col min="4" max="10" width="12.7109375" style="41" customWidth="1"/>
    <col min="11" max="11" width="1.7109375" style="41" customWidth="1"/>
    <col min="12" max="256" width="6.7109375" style="41" customWidth="1"/>
    <col min="257" max="16384" width="9.140625" style="41"/>
  </cols>
  <sheetData>
    <row r="1" spans="2:10" ht="20.100000000000001" customHeight="1" x14ac:dyDescent="0.25">
      <c r="B1" s="400" t="s">
        <v>401</v>
      </c>
      <c r="C1" s="401"/>
      <c r="D1" s="401"/>
      <c r="E1" s="401"/>
      <c r="F1" s="401"/>
      <c r="G1" s="401"/>
      <c r="H1" s="401"/>
      <c r="I1" s="401"/>
      <c r="J1" s="402"/>
    </row>
    <row r="2" spans="2:10" ht="20.100000000000001" customHeight="1" x14ac:dyDescent="0.25">
      <c r="B2" s="397" t="s">
        <v>776</v>
      </c>
      <c r="C2" s="398"/>
      <c r="D2" s="398"/>
      <c r="E2" s="398"/>
      <c r="F2" s="398"/>
      <c r="G2" s="398"/>
      <c r="H2" s="398"/>
      <c r="I2" s="398"/>
      <c r="J2" s="399"/>
    </row>
    <row r="3" spans="2:10" ht="20.100000000000001" customHeight="1" x14ac:dyDescent="0.2">
      <c r="B3" s="154" t="s">
        <v>614</v>
      </c>
      <c r="C3" s="433" t="str">
        <f>'03KK'!C3:E3</f>
        <v>számú melléklet a(z) 8/2020.(VII.17.) Önkormányzati rendelethez</v>
      </c>
      <c r="D3" s="433"/>
      <c r="E3" s="433"/>
      <c r="F3" s="433"/>
      <c r="G3" s="433"/>
      <c r="H3" s="433"/>
      <c r="I3" s="43"/>
      <c r="J3" s="44" t="s">
        <v>403</v>
      </c>
    </row>
    <row r="4" spans="2:10" ht="90" x14ac:dyDescent="0.2">
      <c r="B4" s="45" t="s">
        <v>5</v>
      </c>
      <c r="C4" s="42" t="s">
        <v>6</v>
      </c>
      <c r="D4" s="42" t="s">
        <v>374</v>
      </c>
      <c r="E4" s="42" t="s">
        <v>375</v>
      </c>
      <c r="F4" s="42" t="s">
        <v>376</v>
      </c>
      <c r="G4" s="42" t="s">
        <v>377</v>
      </c>
      <c r="H4" s="42" t="s">
        <v>378</v>
      </c>
      <c r="I4" s="42" t="s">
        <v>379</v>
      </c>
      <c r="J4" s="46" t="s">
        <v>380</v>
      </c>
    </row>
    <row r="5" spans="2:10" ht="15.95" customHeight="1" x14ac:dyDescent="0.2">
      <c r="B5" s="307">
        <v>1</v>
      </c>
      <c r="C5" s="308">
        <v>2</v>
      </c>
      <c r="D5" s="308">
        <v>3</v>
      </c>
      <c r="E5" s="308">
        <v>4</v>
      </c>
      <c r="F5" s="308">
        <v>5</v>
      </c>
      <c r="G5" s="308">
        <v>6</v>
      </c>
      <c r="H5" s="308">
        <v>7</v>
      </c>
      <c r="I5" s="308">
        <v>8</v>
      </c>
      <c r="J5" s="309">
        <v>9</v>
      </c>
    </row>
    <row r="6" spans="2:10" ht="15.95" customHeight="1" x14ac:dyDescent="0.2">
      <c r="B6" s="261" t="s">
        <v>1</v>
      </c>
      <c r="C6" s="222" t="s">
        <v>381</v>
      </c>
      <c r="D6" s="221">
        <v>14123535</v>
      </c>
      <c r="E6" s="221">
        <v>696269111</v>
      </c>
      <c r="F6" s="221">
        <v>33996176</v>
      </c>
      <c r="G6" s="221">
        <v>0</v>
      </c>
      <c r="H6" s="221">
        <v>54800180</v>
      </c>
      <c r="I6" s="221">
        <v>55034018</v>
      </c>
      <c r="J6" s="262">
        <v>854223020</v>
      </c>
    </row>
    <row r="7" spans="2:10" ht="15.95" customHeight="1" x14ac:dyDescent="0.2">
      <c r="B7" s="240" t="s">
        <v>2</v>
      </c>
      <c r="C7" s="211" t="s">
        <v>382</v>
      </c>
      <c r="D7" s="212">
        <v>1100000</v>
      </c>
      <c r="E7" s="212">
        <v>0</v>
      </c>
      <c r="F7" s="212">
        <v>0</v>
      </c>
      <c r="G7" s="212">
        <v>0</v>
      </c>
      <c r="H7" s="212">
        <v>35415752</v>
      </c>
      <c r="I7" s="212">
        <v>0</v>
      </c>
      <c r="J7" s="219">
        <v>36515752</v>
      </c>
    </row>
    <row r="8" spans="2:10" ht="15.95" customHeight="1" x14ac:dyDescent="0.2">
      <c r="B8" s="240" t="s">
        <v>3</v>
      </c>
      <c r="C8" s="211" t="s">
        <v>383</v>
      </c>
      <c r="D8" s="212">
        <v>0</v>
      </c>
      <c r="E8" s="212">
        <v>0</v>
      </c>
      <c r="F8" s="212">
        <v>0</v>
      </c>
      <c r="G8" s="212">
        <v>0</v>
      </c>
      <c r="H8" s="212">
        <v>180916070</v>
      </c>
      <c r="I8" s="212">
        <v>0</v>
      </c>
      <c r="J8" s="219">
        <v>180916070</v>
      </c>
    </row>
    <row r="9" spans="2:10" ht="15.95" customHeight="1" x14ac:dyDescent="0.2">
      <c r="B9" s="240" t="s">
        <v>4</v>
      </c>
      <c r="C9" s="211" t="s">
        <v>384</v>
      </c>
      <c r="D9" s="212">
        <v>0</v>
      </c>
      <c r="E9" s="212">
        <v>42870057</v>
      </c>
      <c r="F9" s="212">
        <v>1088502</v>
      </c>
      <c r="G9" s="212">
        <v>0</v>
      </c>
      <c r="H9" s="212">
        <v>0</v>
      </c>
      <c r="I9" s="212">
        <v>0</v>
      </c>
      <c r="J9" s="219">
        <v>43958559</v>
      </c>
    </row>
    <row r="10" spans="2:10" ht="15.95" customHeight="1" x14ac:dyDescent="0.2">
      <c r="B10" s="240" t="s">
        <v>15</v>
      </c>
      <c r="C10" s="211" t="s">
        <v>385</v>
      </c>
      <c r="D10" s="212">
        <v>0</v>
      </c>
      <c r="E10" s="212">
        <v>335700</v>
      </c>
      <c r="F10" s="212">
        <v>17739979</v>
      </c>
      <c r="G10" s="212">
        <v>0</v>
      </c>
      <c r="H10" s="212">
        <v>0</v>
      </c>
      <c r="I10" s="212">
        <v>1043869</v>
      </c>
      <c r="J10" s="219">
        <v>19119548</v>
      </c>
    </row>
    <row r="11" spans="2:10" ht="15.95" customHeight="1" x14ac:dyDescent="0.2">
      <c r="B11" s="261" t="s">
        <v>0</v>
      </c>
      <c r="C11" s="222" t="s">
        <v>386</v>
      </c>
      <c r="D11" s="221">
        <v>1100000</v>
      </c>
      <c r="E11" s="221">
        <v>43205757</v>
      </c>
      <c r="F11" s="221">
        <v>18828481</v>
      </c>
      <c r="G11" s="221">
        <v>0</v>
      </c>
      <c r="H11" s="221">
        <v>216331822</v>
      </c>
      <c r="I11" s="221">
        <v>1043869</v>
      </c>
      <c r="J11" s="262">
        <v>280509929</v>
      </c>
    </row>
    <row r="12" spans="2:10" ht="15.95" customHeight="1" x14ac:dyDescent="0.2">
      <c r="B12" s="240" t="s">
        <v>17</v>
      </c>
      <c r="C12" s="211" t="s">
        <v>387</v>
      </c>
      <c r="D12" s="212">
        <v>0</v>
      </c>
      <c r="E12" s="212">
        <v>4791200</v>
      </c>
      <c r="F12" s="212">
        <v>0</v>
      </c>
      <c r="G12" s="212">
        <v>0</v>
      </c>
      <c r="H12" s="212">
        <v>0</v>
      </c>
      <c r="I12" s="212">
        <v>0</v>
      </c>
      <c r="J12" s="219">
        <v>4791200</v>
      </c>
    </row>
    <row r="13" spans="2:10" ht="15.95" customHeight="1" x14ac:dyDescent="0.2">
      <c r="B13" s="240" t="s">
        <v>19</v>
      </c>
      <c r="C13" s="211" t="s">
        <v>388</v>
      </c>
      <c r="D13" s="212">
        <v>0</v>
      </c>
      <c r="E13" s="212">
        <v>0</v>
      </c>
      <c r="F13" s="212">
        <v>0</v>
      </c>
      <c r="G13" s="212">
        <v>0</v>
      </c>
      <c r="H13" s="212">
        <v>62034238</v>
      </c>
      <c r="I13" s="212">
        <v>0</v>
      </c>
      <c r="J13" s="219">
        <v>62034238</v>
      </c>
    </row>
    <row r="14" spans="2:10" ht="15.95" customHeight="1" x14ac:dyDescent="0.2">
      <c r="B14" s="261" t="s">
        <v>230</v>
      </c>
      <c r="C14" s="222" t="s">
        <v>389</v>
      </c>
      <c r="D14" s="221">
        <v>0</v>
      </c>
      <c r="E14" s="221">
        <v>4791200</v>
      </c>
      <c r="F14" s="221">
        <v>0</v>
      </c>
      <c r="G14" s="221">
        <v>0</v>
      </c>
      <c r="H14" s="221">
        <v>62034238</v>
      </c>
      <c r="I14" s="221">
        <v>0</v>
      </c>
      <c r="J14" s="262">
        <v>66825438</v>
      </c>
    </row>
    <row r="15" spans="2:10" ht="15.95" customHeight="1" x14ac:dyDescent="0.2">
      <c r="B15" s="261" t="s">
        <v>21</v>
      </c>
      <c r="C15" s="222" t="s">
        <v>390</v>
      </c>
      <c r="D15" s="380">
        <v>15223535</v>
      </c>
      <c r="E15" s="380">
        <v>734683668</v>
      </c>
      <c r="F15" s="380">
        <v>52824657</v>
      </c>
      <c r="G15" s="221">
        <v>0</v>
      </c>
      <c r="H15" s="221">
        <v>209097764</v>
      </c>
      <c r="I15" s="221">
        <v>56077887</v>
      </c>
      <c r="J15" s="262">
        <v>1067907511</v>
      </c>
    </row>
    <row r="16" spans="2:10" ht="15.95" customHeight="1" x14ac:dyDescent="0.2">
      <c r="B16" s="261" t="s">
        <v>23</v>
      </c>
      <c r="C16" s="222" t="s">
        <v>391</v>
      </c>
      <c r="D16" s="221">
        <v>12825711</v>
      </c>
      <c r="E16" s="221">
        <v>125614888</v>
      </c>
      <c r="F16" s="221">
        <v>30356591</v>
      </c>
      <c r="G16" s="221">
        <v>0</v>
      </c>
      <c r="H16" s="221">
        <v>0</v>
      </c>
      <c r="I16" s="221">
        <v>6209004</v>
      </c>
      <c r="J16" s="262">
        <v>175006194</v>
      </c>
    </row>
    <row r="17" spans="2:10" ht="15.95" customHeight="1" x14ac:dyDescent="0.2">
      <c r="B17" s="240" t="s">
        <v>25</v>
      </c>
      <c r="C17" s="211" t="s">
        <v>392</v>
      </c>
      <c r="D17" s="212">
        <v>801305</v>
      </c>
      <c r="E17" s="212">
        <v>10474704</v>
      </c>
      <c r="F17" s="212">
        <v>6717985</v>
      </c>
      <c r="G17" s="212">
        <v>0</v>
      </c>
      <c r="H17" s="212">
        <v>0</v>
      </c>
      <c r="I17" s="212">
        <v>1548970</v>
      </c>
      <c r="J17" s="219">
        <v>19542964</v>
      </c>
    </row>
    <row r="18" spans="2:10" ht="15.95" customHeight="1" x14ac:dyDescent="0.2">
      <c r="B18" s="261" t="s">
        <v>29</v>
      </c>
      <c r="C18" s="222" t="s">
        <v>393</v>
      </c>
      <c r="D18" s="221">
        <v>13627016</v>
      </c>
      <c r="E18" s="221">
        <v>136089592</v>
      </c>
      <c r="F18" s="221">
        <v>37074576</v>
      </c>
      <c r="G18" s="221">
        <v>0</v>
      </c>
      <c r="H18" s="221">
        <v>0</v>
      </c>
      <c r="I18" s="221">
        <v>7757974</v>
      </c>
      <c r="J18" s="262">
        <v>194549158</v>
      </c>
    </row>
    <row r="19" spans="2:10" ht="15.95" customHeight="1" x14ac:dyDescent="0.2">
      <c r="B19" s="261" t="s">
        <v>37</v>
      </c>
      <c r="C19" s="222" t="s">
        <v>394</v>
      </c>
      <c r="D19" s="380">
        <v>13627016</v>
      </c>
      <c r="E19" s="380">
        <v>136089592</v>
      </c>
      <c r="F19" s="380">
        <v>37074576</v>
      </c>
      <c r="G19" s="221">
        <v>0</v>
      </c>
      <c r="H19" s="221">
        <v>0</v>
      </c>
      <c r="I19" s="221">
        <v>7757974</v>
      </c>
      <c r="J19" s="262">
        <v>194549158</v>
      </c>
    </row>
    <row r="20" spans="2:10" ht="15.95" customHeight="1" thickBot="1" x14ac:dyDescent="0.25">
      <c r="B20" s="256" t="s">
        <v>38</v>
      </c>
      <c r="C20" s="263" t="s">
        <v>395</v>
      </c>
      <c r="D20" s="188">
        <v>1596519</v>
      </c>
      <c r="E20" s="188">
        <v>598594076</v>
      </c>
      <c r="F20" s="188">
        <v>15750081</v>
      </c>
      <c r="G20" s="226">
        <v>0</v>
      </c>
      <c r="H20" s="226">
        <v>209097764</v>
      </c>
      <c r="I20" s="226">
        <v>48319913</v>
      </c>
      <c r="J20" s="227">
        <v>873358353</v>
      </c>
    </row>
    <row r="21" spans="2:10" ht="0.2" customHeight="1" thickBot="1" x14ac:dyDescent="0.25">
      <c r="B21" s="310" t="s">
        <v>247</v>
      </c>
      <c r="C21" s="311" t="s">
        <v>396</v>
      </c>
      <c r="D21" s="312">
        <v>12498535</v>
      </c>
      <c r="E21" s="312">
        <v>484392</v>
      </c>
      <c r="F21" s="312">
        <v>16347028</v>
      </c>
      <c r="G21" s="312">
        <v>0</v>
      </c>
      <c r="H21" s="312">
        <v>0</v>
      </c>
      <c r="I21" s="312">
        <v>0</v>
      </c>
      <c r="J21" s="313">
        <v>29329955</v>
      </c>
    </row>
  </sheetData>
  <mergeCells count="3">
    <mergeCell ref="B1:J1"/>
    <mergeCell ref="B2:J2"/>
    <mergeCell ref="C3:H3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90" orientation="landscape" horizontalDpi="300" verticalDpi="300" r:id="rId1"/>
  <headerFooter alignWithMargins="0">
    <oddFooter>&amp;P. oldal, összesen: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7B5198-CA03-4E76-A8D1-F6956A8081A3}">
  <sheetPr codeName="Munka2">
    <tabColor rgb="FF0070C0"/>
  </sheetPr>
  <dimension ref="A4:J36"/>
  <sheetViews>
    <sheetView workbookViewId="0"/>
  </sheetViews>
  <sheetFormatPr defaultRowHeight="12.75" x14ac:dyDescent="0.2"/>
  <cols>
    <col min="1" max="1" width="5.7109375" style="47" customWidth="1"/>
    <col min="2" max="2" width="42.7109375" style="47" customWidth="1"/>
    <col min="3" max="5" width="12.7109375" style="47" customWidth="1"/>
    <col min="6" max="6" width="6.7109375" style="47" customWidth="1"/>
    <col min="7" max="7" width="43.7109375" style="47" customWidth="1"/>
    <col min="8" max="10" width="12.7109375" style="47" customWidth="1"/>
    <col min="11" max="254" width="9.140625" style="47"/>
    <col min="255" max="255" width="5.7109375" style="47" customWidth="1"/>
    <col min="256" max="256" width="42" style="47" customWidth="1"/>
    <col min="257" max="260" width="12.7109375" style="47" customWidth="1"/>
    <col min="261" max="261" width="6.7109375" style="47" customWidth="1"/>
    <col min="262" max="262" width="43.5703125" style="47" customWidth="1"/>
    <col min="263" max="266" width="12.7109375" style="47" customWidth="1"/>
    <col min="267" max="510" width="9.140625" style="47"/>
    <col min="511" max="511" width="5.7109375" style="47" customWidth="1"/>
    <col min="512" max="512" width="42" style="47" customWidth="1"/>
    <col min="513" max="516" width="12.7109375" style="47" customWidth="1"/>
    <col min="517" max="517" width="6.7109375" style="47" customWidth="1"/>
    <col min="518" max="518" width="43.5703125" style="47" customWidth="1"/>
    <col min="519" max="522" width="12.7109375" style="47" customWidth="1"/>
    <col min="523" max="766" width="9.140625" style="47"/>
    <col min="767" max="767" width="5.7109375" style="47" customWidth="1"/>
    <col min="768" max="768" width="42" style="47" customWidth="1"/>
    <col min="769" max="772" width="12.7109375" style="47" customWidth="1"/>
    <col min="773" max="773" width="6.7109375" style="47" customWidth="1"/>
    <col min="774" max="774" width="43.5703125" style="47" customWidth="1"/>
    <col min="775" max="778" width="12.7109375" style="47" customWidth="1"/>
    <col min="779" max="1022" width="9.140625" style="47"/>
    <col min="1023" max="1023" width="5.7109375" style="47" customWidth="1"/>
    <col min="1024" max="1024" width="42" style="47" customWidth="1"/>
    <col min="1025" max="1028" width="12.7109375" style="47" customWidth="1"/>
    <col min="1029" max="1029" width="6.7109375" style="47" customWidth="1"/>
    <col min="1030" max="1030" width="43.5703125" style="47" customWidth="1"/>
    <col min="1031" max="1034" width="12.7109375" style="47" customWidth="1"/>
    <col min="1035" max="1278" width="9.140625" style="47"/>
    <col min="1279" max="1279" width="5.7109375" style="47" customWidth="1"/>
    <col min="1280" max="1280" width="42" style="47" customWidth="1"/>
    <col min="1281" max="1284" width="12.7109375" style="47" customWidth="1"/>
    <col min="1285" max="1285" width="6.7109375" style="47" customWidth="1"/>
    <col min="1286" max="1286" width="43.5703125" style="47" customWidth="1"/>
    <col min="1287" max="1290" width="12.7109375" style="47" customWidth="1"/>
    <col min="1291" max="1534" width="9.140625" style="47"/>
    <col min="1535" max="1535" width="5.7109375" style="47" customWidth="1"/>
    <col min="1536" max="1536" width="42" style="47" customWidth="1"/>
    <col min="1537" max="1540" width="12.7109375" style="47" customWidth="1"/>
    <col min="1541" max="1541" width="6.7109375" style="47" customWidth="1"/>
    <col min="1542" max="1542" width="43.5703125" style="47" customWidth="1"/>
    <col min="1543" max="1546" width="12.7109375" style="47" customWidth="1"/>
    <col min="1547" max="1790" width="9.140625" style="47"/>
    <col min="1791" max="1791" width="5.7109375" style="47" customWidth="1"/>
    <col min="1792" max="1792" width="42" style="47" customWidth="1"/>
    <col min="1793" max="1796" width="12.7109375" style="47" customWidth="1"/>
    <col min="1797" max="1797" width="6.7109375" style="47" customWidth="1"/>
    <col min="1798" max="1798" width="43.5703125" style="47" customWidth="1"/>
    <col min="1799" max="1802" width="12.7109375" style="47" customWidth="1"/>
    <col min="1803" max="2046" width="9.140625" style="47"/>
    <col min="2047" max="2047" width="5.7109375" style="47" customWidth="1"/>
    <col min="2048" max="2048" width="42" style="47" customWidth="1"/>
    <col min="2049" max="2052" width="12.7109375" style="47" customWidth="1"/>
    <col min="2053" max="2053" width="6.7109375" style="47" customWidth="1"/>
    <col min="2054" max="2054" width="43.5703125" style="47" customWidth="1"/>
    <col min="2055" max="2058" width="12.7109375" style="47" customWidth="1"/>
    <col min="2059" max="2302" width="9.140625" style="47"/>
    <col min="2303" max="2303" width="5.7109375" style="47" customWidth="1"/>
    <col min="2304" max="2304" width="42" style="47" customWidth="1"/>
    <col min="2305" max="2308" width="12.7109375" style="47" customWidth="1"/>
    <col min="2309" max="2309" width="6.7109375" style="47" customWidth="1"/>
    <col min="2310" max="2310" width="43.5703125" style="47" customWidth="1"/>
    <col min="2311" max="2314" width="12.7109375" style="47" customWidth="1"/>
    <col min="2315" max="2558" width="9.140625" style="47"/>
    <col min="2559" max="2559" width="5.7109375" style="47" customWidth="1"/>
    <col min="2560" max="2560" width="42" style="47" customWidth="1"/>
    <col min="2561" max="2564" width="12.7109375" style="47" customWidth="1"/>
    <col min="2565" max="2565" width="6.7109375" style="47" customWidth="1"/>
    <col min="2566" max="2566" width="43.5703125" style="47" customWidth="1"/>
    <col min="2567" max="2570" width="12.7109375" style="47" customWidth="1"/>
    <col min="2571" max="2814" width="9.140625" style="47"/>
    <col min="2815" max="2815" width="5.7109375" style="47" customWidth="1"/>
    <col min="2816" max="2816" width="42" style="47" customWidth="1"/>
    <col min="2817" max="2820" width="12.7109375" style="47" customWidth="1"/>
    <col min="2821" max="2821" width="6.7109375" style="47" customWidth="1"/>
    <col min="2822" max="2822" width="43.5703125" style="47" customWidth="1"/>
    <col min="2823" max="2826" width="12.7109375" style="47" customWidth="1"/>
    <col min="2827" max="3070" width="9.140625" style="47"/>
    <col min="3071" max="3071" width="5.7109375" style="47" customWidth="1"/>
    <col min="3072" max="3072" width="42" style="47" customWidth="1"/>
    <col min="3073" max="3076" width="12.7109375" style="47" customWidth="1"/>
    <col min="3077" max="3077" width="6.7109375" style="47" customWidth="1"/>
    <col min="3078" max="3078" width="43.5703125" style="47" customWidth="1"/>
    <col min="3079" max="3082" width="12.7109375" style="47" customWidth="1"/>
    <col min="3083" max="3326" width="9.140625" style="47"/>
    <col min="3327" max="3327" width="5.7109375" style="47" customWidth="1"/>
    <col min="3328" max="3328" width="42" style="47" customWidth="1"/>
    <col min="3329" max="3332" width="12.7109375" style="47" customWidth="1"/>
    <col min="3333" max="3333" width="6.7109375" style="47" customWidth="1"/>
    <col min="3334" max="3334" width="43.5703125" style="47" customWidth="1"/>
    <col min="3335" max="3338" width="12.7109375" style="47" customWidth="1"/>
    <col min="3339" max="3582" width="9.140625" style="47"/>
    <col min="3583" max="3583" width="5.7109375" style="47" customWidth="1"/>
    <col min="3584" max="3584" width="42" style="47" customWidth="1"/>
    <col min="3585" max="3588" width="12.7109375" style="47" customWidth="1"/>
    <col min="3589" max="3589" width="6.7109375" style="47" customWidth="1"/>
    <col min="3590" max="3590" width="43.5703125" style="47" customWidth="1"/>
    <col min="3591" max="3594" width="12.7109375" style="47" customWidth="1"/>
    <col min="3595" max="3838" width="9.140625" style="47"/>
    <col min="3839" max="3839" width="5.7109375" style="47" customWidth="1"/>
    <col min="3840" max="3840" width="42" style="47" customWidth="1"/>
    <col min="3841" max="3844" width="12.7109375" style="47" customWidth="1"/>
    <col min="3845" max="3845" width="6.7109375" style="47" customWidth="1"/>
    <col min="3846" max="3846" width="43.5703125" style="47" customWidth="1"/>
    <col min="3847" max="3850" width="12.7109375" style="47" customWidth="1"/>
    <col min="3851" max="4094" width="9.140625" style="47"/>
    <col min="4095" max="4095" width="5.7109375" style="47" customWidth="1"/>
    <col min="4096" max="4096" width="42" style="47" customWidth="1"/>
    <col min="4097" max="4100" width="12.7109375" style="47" customWidth="1"/>
    <col min="4101" max="4101" width="6.7109375" style="47" customWidth="1"/>
    <col min="4102" max="4102" width="43.5703125" style="47" customWidth="1"/>
    <col min="4103" max="4106" width="12.7109375" style="47" customWidth="1"/>
    <col min="4107" max="4350" width="9.140625" style="47"/>
    <col min="4351" max="4351" width="5.7109375" style="47" customWidth="1"/>
    <col min="4352" max="4352" width="42" style="47" customWidth="1"/>
    <col min="4353" max="4356" width="12.7109375" style="47" customWidth="1"/>
    <col min="4357" max="4357" width="6.7109375" style="47" customWidth="1"/>
    <col min="4358" max="4358" width="43.5703125" style="47" customWidth="1"/>
    <col min="4359" max="4362" width="12.7109375" style="47" customWidth="1"/>
    <col min="4363" max="4606" width="9.140625" style="47"/>
    <col min="4607" max="4607" width="5.7109375" style="47" customWidth="1"/>
    <col min="4608" max="4608" width="42" style="47" customWidth="1"/>
    <col min="4609" max="4612" width="12.7109375" style="47" customWidth="1"/>
    <col min="4613" max="4613" width="6.7109375" style="47" customWidth="1"/>
    <col min="4614" max="4614" width="43.5703125" style="47" customWidth="1"/>
    <col min="4615" max="4618" width="12.7109375" style="47" customWidth="1"/>
    <col min="4619" max="4862" width="9.140625" style="47"/>
    <col min="4863" max="4863" width="5.7109375" style="47" customWidth="1"/>
    <col min="4864" max="4864" width="42" style="47" customWidth="1"/>
    <col min="4865" max="4868" width="12.7109375" style="47" customWidth="1"/>
    <col min="4869" max="4869" width="6.7109375" style="47" customWidth="1"/>
    <col min="4870" max="4870" width="43.5703125" style="47" customWidth="1"/>
    <col min="4871" max="4874" width="12.7109375" style="47" customWidth="1"/>
    <col min="4875" max="5118" width="9.140625" style="47"/>
    <col min="5119" max="5119" width="5.7109375" style="47" customWidth="1"/>
    <col min="5120" max="5120" width="42" style="47" customWidth="1"/>
    <col min="5121" max="5124" width="12.7109375" style="47" customWidth="1"/>
    <col min="5125" max="5125" width="6.7109375" style="47" customWidth="1"/>
    <col min="5126" max="5126" width="43.5703125" style="47" customWidth="1"/>
    <col min="5127" max="5130" width="12.7109375" style="47" customWidth="1"/>
    <col min="5131" max="5374" width="9.140625" style="47"/>
    <col min="5375" max="5375" width="5.7109375" style="47" customWidth="1"/>
    <col min="5376" max="5376" width="42" style="47" customWidth="1"/>
    <col min="5377" max="5380" width="12.7109375" style="47" customWidth="1"/>
    <col min="5381" max="5381" width="6.7109375" style="47" customWidth="1"/>
    <col min="5382" max="5382" width="43.5703125" style="47" customWidth="1"/>
    <col min="5383" max="5386" width="12.7109375" style="47" customWidth="1"/>
    <col min="5387" max="5630" width="9.140625" style="47"/>
    <col min="5631" max="5631" width="5.7109375" style="47" customWidth="1"/>
    <col min="5632" max="5632" width="42" style="47" customWidth="1"/>
    <col min="5633" max="5636" width="12.7109375" style="47" customWidth="1"/>
    <col min="5637" max="5637" width="6.7109375" style="47" customWidth="1"/>
    <col min="5638" max="5638" width="43.5703125" style="47" customWidth="1"/>
    <col min="5639" max="5642" width="12.7109375" style="47" customWidth="1"/>
    <col min="5643" max="5886" width="9.140625" style="47"/>
    <col min="5887" max="5887" width="5.7109375" style="47" customWidth="1"/>
    <col min="5888" max="5888" width="42" style="47" customWidth="1"/>
    <col min="5889" max="5892" width="12.7109375" style="47" customWidth="1"/>
    <col min="5893" max="5893" width="6.7109375" style="47" customWidth="1"/>
    <col min="5894" max="5894" width="43.5703125" style="47" customWidth="1"/>
    <col min="5895" max="5898" width="12.7109375" style="47" customWidth="1"/>
    <col min="5899" max="6142" width="9.140625" style="47"/>
    <col min="6143" max="6143" width="5.7109375" style="47" customWidth="1"/>
    <col min="6144" max="6144" width="42" style="47" customWidth="1"/>
    <col min="6145" max="6148" width="12.7109375" style="47" customWidth="1"/>
    <col min="6149" max="6149" width="6.7109375" style="47" customWidth="1"/>
    <col min="6150" max="6150" width="43.5703125" style="47" customWidth="1"/>
    <col min="6151" max="6154" width="12.7109375" style="47" customWidth="1"/>
    <col min="6155" max="6398" width="9.140625" style="47"/>
    <col min="6399" max="6399" width="5.7109375" style="47" customWidth="1"/>
    <col min="6400" max="6400" width="42" style="47" customWidth="1"/>
    <col min="6401" max="6404" width="12.7109375" style="47" customWidth="1"/>
    <col min="6405" max="6405" width="6.7109375" style="47" customWidth="1"/>
    <col min="6406" max="6406" width="43.5703125" style="47" customWidth="1"/>
    <col min="6407" max="6410" width="12.7109375" style="47" customWidth="1"/>
    <col min="6411" max="6654" width="9.140625" style="47"/>
    <col min="6655" max="6655" width="5.7109375" style="47" customWidth="1"/>
    <col min="6656" max="6656" width="42" style="47" customWidth="1"/>
    <col min="6657" max="6660" width="12.7109375" style="47" customWidth="1"/>
    <col min="6661" max="6661" width="6.7109375" style="47" customWidth="1"/>
    <col min="6662" max="6662" width="43.5703125" style="47" customWidth="1"/>
    <col min="6663" max="6666" width="12.7109375" style="47" customWidth="1"/>
    <col min="6667" max="6910" width="9.140625" style="47"/>
    <col min="6911" max="6911" width="5.7109375" style="47" customWidth="1"/>
    <col min="6912" max="6912" width="42" style="47" customWidth="1"/>
    <col min="6913" max="6916" width="12.7109375" style="47" customWidth="1"/>
    <col min="6917" max="6917" width="6.7109375" style="47" customWidth="1"/>
    <col min="6918" max="6918" width="43.5703125" style="47" customWidth="1"/>
    <col min="6919" max="6922" width="12.7109375" style="47" customWidth="1"/>
    <col min="6923" max="7166" width="9.140625" style="47"/>
    <col min="7167" max="7167" width="5.7109375" style="47" customWidth="1"/>
    <col min="7168" max="7168" width="42" style="47" customWidth="1"/>
    <col min="7169" max="7172" width="12.7109375" style="47" customWidth="1"/>
    <col min="7173" max="7173" width="6.7109375" style="47" customWidth="1"/>
    <col min="7174" max="7174" width="43.5703125" style="47" customWidth="1"/>
    <col min="7175" max="7178" width="12.7109375" style="47" customWidth="1"/>
    <col min="7179" max="7422" width="9.140625" style="47"/>
    <col min="7423" max="7423" width="5.7109375" style="47" customWidth="1"/>
    <col min="7424" max="7424" width="42" style="47" customWidth="1"/>
    <col min="7425" max="7428" width="12.7109375" style="47" customWidth="1"/>
    <col min="7429" max="7429" width="6.7109375" style="47" customWidth="1"/>
    <col min="7430" max="7430" width="43.5703125" style="47" customWidth="1"/>
    <col min="7431" max="7434" width="12.7109375" style="47" customWidth="1"/>
    <col min="7435" max="7678" width="9.140625" style="47"/>
    <col min="7679" max="7679" width="5.7109375" style="47" customWidth="1"/>
    <col min="7680" max="7680" width="42" style="47" customWidth="1"/>
    <col min="7681" max="7684" width="12.7109375" style="47" customWidth="1"/>
    <col min="7685" max="7685" width="6.7109375" style="47" customWidth="1"/>
    <col min="7686" max="7686" width="43.5703125" style="47" customWidth="1"/>
    <col min="7687" max="7690" width="12.7109375" style="47" customWidth="1"/>
    <col min="7691" max="7934" width="9.140625" style="47"/>
    <col min="7935" max="7935" width="5.7109375" style="47" customWidth="1"/>
    <col min="7936" max="7936" width="42" style="47" customWidth="1"/>
    <col min="7937" max="7940" width="12.7109375" style="47" customWidth="1"/>
    <col min="7941" max="7941" width="6.7109375" style="47" customWidth="1"/>
    <col min="7942" max="7942" width="43.5703125" style="47" customWidth="1"/>
    <col min="7943" max="7946" width="12.7109375" style="47" customWidth="1"/>
    <col min="7947" max="8190" width="9.140625" style="47"/>
    <col min="8191" max="8191" width="5.7109375" style="47" customWidth="1"/>
    <col min="8192" max="8192" width="42" style="47" customWidth="1"/>
    <col min="8193" max="8196" width="12.7109375" style="47" customWidth="1"/>
    <col min="8197" max="8197" width="6.7109375" style="47" customWidth="1"/>
    <col min="8198" max="8198" width="43.5703125" style="47" customWidth="1"/>
    <col min="8199" max="8202" width="12.7109375" style="47" customWidth="1"/>
    <col min="8203" max="8446" width="9.140625" style="47"/>
    <col min="8447" max="8447" width="5.7109375" style="47" customWidth="1"/>
    <col min="8448" max="8448" width="42" style="47" customWidth="1"/>
    <col min="8449" max="8452" width="12.7109375" style="47" customWidth="1"/>
    <col min="8453" max="8453" width="6.7109375" style="47" customWidth="1"/>
    <col min="8454" max="8454" width="43.5703125" style="47" customWidth="1"/>
    <col min="8455" max="8458" width="12.7109375" style="47" customWidth="1"/>
    <col min="8459" max="8702" width="9.140625" style="47"/>
    <col min="8703" max="8703" width="5.7109375" style="47" customWidth="1"/>
    <col min="8704" max="8704" width="42" style="47" customWidth="1"/>
    <col min="8705" max="8708" width="12.7109375" style="47" customWidth="1"/>
    <col min="8709" max="8709" width="6.7109375" style="47" customWidth="1"/>
    <col min="8710" max="8710" width="43.5703125" style="47" customWidth="1"/>
    <col min="8711" max="8714" width="12.7109375" style="47" customWidth="1"/>
    <col min="8715" max="8958" width="9.140625" style="47"/>
    <col min="8959" max="8959" width="5.7109375" style="47" customWidth="1"/>
    <col min="8960" max="8960" width="42" style="47" customWidth="1"/>
    <col min="8961" max="8964" width="12.7109375" style="47" customWidth="1"/>
    <col min="8965" max="8965" width="6.7109375" style="47" customWidth="1"/>
    <col min="8966" max="8966" width="43.5703125" style="47" customWidth="1"/>
    <col min="8967" max="8970" width="12.7109375" style="47" customWidth="1"/>
    <col min="8971" max="9214" width="9.140625" style="47"/>
    <col min="9215" max="9215" width="5.7109375" style="47" customWidth="1"/>
    <col min="9216" max="9216" width="42" style="47" customWidth="1"/>
    <col min="9217" max="9220" width="12.7109375" style="47" customWidth="1"/>
    <col min="9221" max="9221" width="6.7109375" style="47" customWidth="1"/>
    <col min="9222" max="9222" width="43.5703125" style="47" customWidth="1"/>
    <col min="9223" max="9226" width="12.7109375" style="47" customWidth="1"/>
    <col min="9227" max="9470" width="9.140625" style="47"/>
    <col min="9471" max="9471" width="5.7109375" style="47" customWidth="1"/>
    <col min="9472" max="9472" width="42" style="47" customWidth="1"/>
    <col min="9473" max="9476" width="12.7109375" style="47" customWidth="1"/>
    <col min="9477" max="9477" width="6.7109375" style="47" customWidth="1"/>
    <col min="9478" max="9478" width="43.5703125" style="47" customWidth="1"/>
    <col min="9479" max="9482" width="12.7109375" style="47" customWidth="1"/>
    <col min="9483" max="9726" width="9.140625" style="47"/>
    <col min="9727" max="9727" width="5.7109375" style="47" customWidth="1"/>
    <col min="9728" max="9728" width="42" style="47" customWidth="1"/>
    <col min="9729" max="9732" width="12.7109375" style="47" customWidth="1"/>
    <col min="9733" max="9733" width="6.7109375" style="47" customWidth="1"/>
    <col min="9734" max="9734" width="43.5703125" style="47" customWidth="1"/>
    <col min="9735" max="9738" width="12.7109375" style="47" customWidth="1"/>
    <col min="9739" max="9982" width="9.140625" style="47"/>
    <col min="9983" max="9983" width="5.7109375" style="47" customWidth="1"/>
    <col min="9984" max="9984" width="42" style="47" customWidth="1"/>
    <col min="9985" max="9988" width="12.7109375" style="47" customWidth="1"/>
    <col min="9989" max="9989" width="6.7109375" style="47" customWidth="1"/>
    <col min="9990" max="9990" width="43.5703125" style="47" customWidth="1"/>
    <col min="9991" max="9994" width="12.7109375" style="47" customWidth="1"/>
    <col min="9995" max="10238" width="9.140625" style="47"/>
    <col min="10239" max="10239" width="5.7109375" style="47" customWidth="1"/>
    <col min="10240" max="10240" width="42" style="47" customWidth="1"/>
    <col min="10241" max="10244" width="12.7109375" style="47" customWidth="1"/>
    <col min="10245" max="10245" width="6.7109375" style="47" customWidth="1"/>
    <col min="10246" max="10246" width="43.5703125" style="47" customWidth="1"/>
    <col min="10247" max="10250" width="12.7109375" style="47" customWidth="1"/>
    <col min="10251" max="10494" width="9.140625" style="47"/>
    <col min="10495" max="10495" width="5.7109375" style="47" customWidth="1"/>
    <col min="10496" max="10496" width="42" style="47" customWidth="1"/>
    <col min="10497" max="10500" width="12.7109375" style="47" customWidth="1"/>
    <col min="10501" max="10501" width="6.7109375" style="47" customWidth="1"/>
    <col min="10502" max="10502" width="43.5703125" style="47" customWidth="1"/>
    <col min="10503" max="10506" width="12.7109375" style="47" customWidth="1"/>
    <col min="10507" max="10750" width="9.140625" style="47"/>
    <col min="10751" max="10751" width="5.7109375" style="47" customWidth="1"/>
    <col min="10752" max="10752" width="42" style="47" customWidth="1"/>
    <col min="10753" max="10756" width="12.7109375" style="47" customWidth="1"/>
    <col min="10757" max="10757" width="6.7109375" style="47" customWidth="1"/>
    <col min="10758" max="10758" width="43.5703125" style="47" customWidth="1"/>
    <col min="10759" max="10762" width="12.7109375" style="47" customWidth="1"/>
    <col min="10763" max="11006" width="9.140625" style="47"/>
    <col min="11007" max="11007" width="5.7109375" style="47" customWidth="1"/>
    <col min="11008" max="11008" width="42" style="47" customWidth="1"/>
    <col min="11009" max="11012" width="12.7109375" style="47" customWidth="1"/>
    <col min="11013" max="11013" width="6.7109375" style="47" customWidth="1"/>
    <col min="11014" max="11014" width="43.5703125" style="47" customWidth="1"/>
    <col min="11015" max="11018" width="12.7109375" style="47" customWidth="1"/>
    <col min="11019" max="11262" width="9.140625" style="47"/>
    <col min="11263" max="11263" width="5.7109375" style="47" customWidth="1"/>
    <col min="11264" max="11264" width="42" style="47" customWidth="1"/>
    <col min="11265" max="11268" width="12.7109375" style="47" customWidth="1"/>
    <col min="11269" max="11269" width="6.7109375" style="47" customWidth="1"/>
    <col min="11270" max="11270" width="43.5703125" style="47" customWidth="1"/>
    <col min="11271" max="11274" width="12.7109375" style="47" customWidth="1"/>
    <col min="11275" max="11518" width="9.140625" style="47"/>
    <col min="11519" max="11519" width="5.7109375" style="47" customWidth="1"/>
    <col min="11520" max="11520" width="42" style="47" customWidth="1"/>
    <col min="11521" max="11524" width="12.7109375" style="47" customWidth="1"/>
    <col min="11525" max="11525" width="6.7109375" style="47" customWidth="1"/>
    <col min="11526" max="11526" width="43.5703125" style="47" customWidth="1"/>
    <col min="11527" max="11530" width="12.7109375" style="47" customWidth="1"/>
    <col min="11531" max="11774" width="9.140625" style="47"/>
    <col min="11775" max="11775" width="5.7109375" style="47" customWidth="1"/>
    <col min="11776" max="11776" width="42" style="47" customWidth="1"/>
    <col min="11777" max="11780" width="12.7109375" style="47" customWidth="1"/>
    <col min="11781" max="11781" width="6.7109375" style="47" customWidth="1"/>
    <col min="11782" max="11782" width="43.5703125" style="47" customWidth="1"/>
    <col min="11783" max="11786" width="12.7109375" style="47" customWidth="1"/>
    <col min="11787" max="12030" width="9.140625" style="47"/>
    <col min="12031" max="12031" width="5.7109375" style="47" customWidth="1"/>
    <col min="12032" max="12032" width="42" style="47" customWidth="1"/>
    <col min="12033" max="12036" width="12.7109375" style="47" customWidth="1"/>
    <col min="12037" max="12037" width="6.7109375" style="47" customWidth="1"/>
    <col min="12038" max="12038" width="43.5703125" style="47" customWidth="1"/>
    <col min="12039" max="12042" width="12.7109375" style="47" customWidth="1"/>
    <col min="12043" max="12286" width="9.140625" style="47"/>
    <col min="12287" max="12287" width="5.7109375" style="47" customWidth="1"/>
    <col min="12288" max="12288" width="42" style="47" customWidth="1"/>
    <col min="12289" max="12292" width="12.7109375" style="47" customWidth="1"/>
    <col min="12293" max="12293" width="6.7109375" style="47" customWidth="1"/>
    <col min="12294" max="12294" width="43.5703125" style="47" customWidth="1"/>
    <col min="12295" max="12298" width="12.7109375" style="47" customWidth="1"/>
    <col min="12299" max="12542" width="9.140625" style="47"/>
    <col min="12543" max="12543" width="5.7109375" style="47" customWidth="1"/>
    <col min="12544" max="12544" width="42" style="47" customWidth="1"/>
    <col min="12545" max="12548" width="12.7109375" style="47" customWidth="1"/>
    <col min="12549" max="12549" width="6.7109375" style="47" customWidth="1"/>
    <col min="12550" max="12550" width="43.5703125" style="47" customWidth="1"/>
    <col min="12551" max="12554" width="12.7109375" style="47" customWidth="1"/>
    <col min="12555" max="12798" width="9.140625" style="47"/>
    <col min="12799" max="12799" width="5.7109375" style="47" customWidth="1"/>
    <col min="12800" max="12800" width="42" style="47" customWidth="1"/>
    <col min="12801" max="12804" width="12.7109375" style="47" customWidth="1"/>
    <col min="12805" max="12805" width="6.7109375" style="47" customWidth="1"/>
    <col min="12806" max="12806" width="43.5703125" style="47" customWidth="1"/>
    <col min="12807" max="12810" width="12.7109375" style="47" customWidth="1"/>
    <col min="12811" max="13054" width="9.140625" style="47"/>
    <col min="13055" max="13055" width="5.7109375" style="47" customWidth="1"/>
    <col min="13056" max="13056" width="42" style="47" customWidth="1"/>
    <col min="13057" max="13060" width="12.7109375" style="47" customWidth="1"/>
    <col min="13061" max="13061" width="6.7109375" style="47" customWidth="1"/>
    <col min="13062" max="13062" width="43.5703125" style="47" customWidth="1"/>
    <col min="13063" max="13066" width="12.7109375" style="47" customWidth="1"/>
    <col min="13067" max="13310" width="9.140625" style="47"/>
    <col min="13311" max="13311" width="5.7109375" style="47" customWidth="1"/>
    <col min="13312" max="13312" width="42" style="47" customWidth="1"/>
    <col min="13313" max="13316" width="12.7109375" style="47" customWidth="1"/>
    <col min="13317" max="13317" width="6.7109375" style="47" customWidth="1"/>
    <col min="13318" max="13318" width="43.5703125" style="47" customWidth="1"/>
    <col min="13319" max="13322" width="12.7109375" style="47" customWidth="1"/>
    <col min="13323" max="13566" width="9.140625" style="47"/>
    <col min="13567" max="13567" width="5.7109375" style="47" customWidth="1"/>
    <col min="13568" max="13568" width="42" style="47" customWidth="1"/>
    <col min="13569" max="13572" width="12.7109375" style="47" customWidth="1"/>
    <col min="13573" max="13573" width="6.7109375" style="47" customWidth="1"/>
    <col min="13574" max="13574" width="43.5703125" style="47" customWidth="1"/>
    <col min="13575" max="13578" width="12.7109375" style="47" customWidth="1"/>
    <col min="13579" max="13822" width="9.140625" style="47"/>
    <col min="13823" max="13823" width="5.7109375" style="47" customWidth="1"/>
    <col min="13824" max="13824" width="42" style="47" customWidth="1"/>
    <col min="13825" max="13828" width="12.7109375" style="47" customWidth="1"/>
    <col min="13829" max="13829" width="6.7109375" style="47" customWidth="1"/>
    <col min="13830" max="13830" width="43.5703125" style="47" customWidth="1"/>
    <col min="13831" max="13834" width="12.7109375" style="47" customWidth="1"/>
    <col min="13835" max="14078" width="9.140625" style="47"/>
    <col min="14079" max="14079" width="5.7109375" style="47" customWidth="1"/>
    <col min="14080" max="14080" width="42" style="47" customWidth="1"/>
    <col min="14081" max="14084" width="12.7109375" style="47" customWidth="1"/>
    <col min="14085" max="14085" width="6.7109375" style="47" customWidth="1"/>
    <col min="14086" max="14086" width="43.5703125" style="47" customWidth="1"/>
    <col min="14087" max="14090" width="12.7109375" style="47" customWidth="1"/>
    <col min="14091" max="14334" width="9.140625" style="47"/>
    <col min="14335" max="14335" width="5.7109375" style="47" customWidth="1"/>
    <col min="14336" max="14336" width="42" style="47" customWidth="1"/>
    <col min="14337" max="14340" width="12.7109375" style="47" customWidth="1"/>
    <col min="14341" max="14341" width="6.7109375" style="47" customWidth="1"/>
    <col min="14342" max="14342" width="43.5703125" style="47" customWidth="1"/>
    <col min="14343" max="14346" width="12.7109375" style="47" customWidth="1"/>
    <col min="14347" max="14590" width="9.140625" style="47"/>
    <col min="14591" max="14591" width="5.7109375" style="47" customWidth="1"/>
    <col min="14592" max="14592" width="42" style="47" customWidth="1"/>
    <col min="14593" max="14596" width="12.7109375" style="47" customWidth="1"/>
    <col min="14597" max="14597" width="6.7109375" style="47" customWidth="1"/>
    <col min="14598" max="14598" width="43.5703125" style="47" customWidth="1"/>
    <col min="14599" max="14602" width="12.7109375" style="47" customWidth="1"/>
    <col min="14603" max="14846" width="9.140625" style="47"/>
    <col min="14847" max="14847" width="5.7109375" style="47" customWidth="1"/>
    <col min="14848" max="14848" width="42" style="47" customWidth="1"/>
    <col min="14849" max="14852" width="12.7109375" style="47" customWidth="1"/>
    <col min="14853" max="14853" width="6.7109375" style="47" customWidth="1"/>
    <col min="14854" max="14854" width="43.5703125" style="47" customWidth="1"/>
    <col min="14855" max="14858" width="12.7109375" style="47" customWidth="1"/>
    <col min="14859" max="15102" width="9.140625" style="47"/>
    <col min="15103" max="15103" width="5.7109375" style="47" customWidth="1"/>
    <col min="15104" max="15104" width="42" style="47" customWidth="1"/>
    <col min="15105" max="15108" width="12.7109375" style="47" customWidth="1"/>
    <col min="15109" max="15109" width="6.7109375" style="47" customWidth="1"/>
    <col min="15110" max="15110" width="43.5703125" style="47" customWidth="1"/>
    <col min="15111" max="15114" width="12.7109375" style="47" customWidth="1"/>
    <col min="15115" max="15358" width="9.140625" style="47"/>
    <col min="15359" max="15359" width="5.7109375" style="47" customWidth="1"/>
    <col min="15360" max="15360" width="42" style="47" customWidth="1"/>
    <col min="15361" max="15364" width="12.7109375" style="47" customWidth="1"/>
    <col min="15365" max="15365" width="6.7109375" style="47" customWidth="1"/>
    <col min="15366" max="15366" width="43.5703125" style="47" customWidth="1"/>
    <col min="15367" max="15370" width="12.7109375" style="47" customWidth="1"/>
    <col min="15371" max="15614" width="9.140625" style="47"/>
    <col min="15615" max="15615" width="5.7109375" style="47" customWidth="1"/>
    <col min="15616" max="15616" width="42" style="47" customWidth="1"/>
    <col min="15617" max="15620" width="12.7109375" style="47" customWidth="1"/>
    <col min="15621" max="15621" width="6.7109375" style="47" customWidth="1"/>
    <col min="15622" max="15622" width="43.5703125" style="47" customWidth="1"/>
    <col min="15623" max="15626" width="12.7109375" style="47" customWidth="1"/>
    <col min="15627" max="15870" width="9.140625" style="47"/>
    <col min="15871" max="15871" width="5.7109375" style="47" customWidth="1"/>
    <col min="15872" max="15872" width="42" style="47" customWidth="1"/>
    <col min="15873" max="15876" width="12.7109375" style="47" customWidth="1"/>
    <col min="15877" max="15877" width="6.7109375" style="47" customWidth="1"/>
    <col min="15878" max="15878" width="43.5703125" style="47" customWidth="1"/>
    <col min="15879" max="15882" width="12.7109375" style="47" customWidth="1"/>
    <col min="15883" max="16126" width="9.140625" style="47"/>
    <col min="16127" max="16127" width="5.7109375" style="47" customWidth="1"/>
    <col min="16128" max="16128" width="42" style="47" customWidth="1"/>
    <col min="16129" max="16132" width="12.7109375" style="47" customWidth="1"/>
    <col min="16133" max="16133" width="6.7109375" style="47" customWidth="1"/>
    <col min="16134" max="16134" width="43.5703125" style="47" customWidth="1"/>
    <col min="16135" max="16138" width="12.7109375" style="47" customWidth="1"/>
    <col min="16139" max="16384" width="9.140625" style="47"/>
  </cols>
  <sheetData>
    <row r="4" spans="1:10" ht="18" x14ac:dyDescent="0.25">
      <c r="B4" s="392" t="s">
        <v>401</v>
      </c>
      <c r="C4" s="392"/>
      <c r="D4" s="392"/>
      <c r="E4" s="70" t="s">
        <v>730</v>
      </c>
      <c r="F4" s="70"/>
      <c r="G4" s="70"/>
    </row>
    <row r="6" spans="1:10" ht="13.5" thickBot="1" x14ac:dyDescent="0.25">
      <c r="A6" s="48" t="s">
        <v>409</v>
      </c>
      <c r="B6" s="71" t="str">
        <f>'01KtgvMrlg'!B6</f>
        <v>számú melléklet a(z) 8/2020.(VII.17.) Önkormányzati rendelethez</v>
      </c>
      <c r="C6" s="71"/>
      <c r="H6" s="382" t="s">
        <v>403</v>
      </c>
      <c r="I6" s="382"/>
    </row>
    <row r="7" spans="1:10" x14ac:dyDescent="0.2">
      <c r="A7" s="50"/>
      <c r="B7" s="79"/>
      <c r="C7" s="383"/>
      <c r="D7" s="384"/>
      <c r="E7" s="385"/>
      <c r="F7" s="94"/>
      <c r="G7" s="79"/>
      <c r="H7" s="383"/>
      <c r="I7" s="384"/>
      <c r="J7" s="385"/>
    </row>
    <row r="8" spans="1:10" ht="16.5" x14ac:dyDescent="0.25">
      <c r="A8" s="51"/>
      <c r="B8" s="80" t="s">
        <v>410</v>
      </c>
      <c r="C8" s="84" t="s">
        <v>515</v>
      </c>
      <c r="D8" s="52" t="s">
        <v>829</v>
      </c>
      <c r="E8" s="53" t="s">
        <v>12</v>
      </c>
      <c r="F8" s="95"/>
      <c r="G8" s="80" t="s">
        <v>411</v>
      </c>
      <c r="H8" s="84" t="s">
        <v>515</v>
      </c>
      <c r="I8" s="52" t="s">
        <v>829</v>
      </c>
      <c r="J8" s="53" t="s">
        <v>12</v>
      </c>
    </row>
    <row r="9" spans="1:10" x14ac:dyDescent="0.2">
      <c r="A9" s="51" t="s">
        <v>412</v>
      </c>
      <c r="B9" s="81" t="s">
        <v>413</v>
      </c>
      <c r="C9" s="85">
        <f>'04KB'!D12</f>
        <v>62655948</v>
      </c>
      <c r="D9" s="54">
        <f>'04KB'!E12</f>
        <v>68817487</v>
      </c>
      <c r="E9" s="86">
        <f>'04KB'!H12</f>
        <v>68817487</v>
      </c>
      <c r="F9" s="95" t="s">
        <v>414</v>
      </c>
      <c r="G9" s="81" t="s">
        <v>415</v>
      </c>
      <c r="H9" s="85">
        <f>'03KK'!D17</f>
        <v>28340735</v>
      </c>
      <c r="I9" s="54">
        <f>'03KK'!E17</f>
        <v>25663269</v>
      </c>
      <c r="J9" s="86">
        <f>'03KK'!G17</f>
        <v>25663269</v>
      </c>
    </row>
    <row r="10" spans="1:10" x14ac:dyDescent="0.2">
      <c r="A10" s="51" t="s">
        <v>416</v>
      </c>
      <c r="B10" s="81" t="s">
        <v>417</v>
      </c>
      <c r="C10" s="85">
        <f>'04KB'!D13</f>
        <v>11560200</v>
      </c>
      <c r="D10" s="54">
        <f>'04KB'!E13</f>
        <v>11414317</v>
      </c>
      <c r="E10" s="86">
        <f>'04KB'!H13</f>
        <v>11414317</v>
      </c>
      <c r="F10" s="95" t="s">
        <v>418</v>
      </c>
      <c r="G10" s="81" t="s">
        <v>419</v>
      </c>
      <c r="H10" s="85">
        <f>'03KK'!D18</f>
        <v>5744012</v>
      </c>
      <c r="I10" s="54">
        <f>'03KK'!E18</f>
        <v>4554044</v>
      </c>
      <c r="J10" s="86">
        <f>'03KK'!G18</f>
        <v>4554044</v>
      </c>
    </row>
    <row r="11" spans="1:10" x14ac:dyDescent="0.2">
      <c r="A11" s="51" t="s">
        <v>420</v>
      </c>
      <c r="B11" s="81" t="s">
        <v>421</v>
      </c>
      <c r="C11" s="87">
        <f>SUM(C9:C10)</f>
        <v>74216148</v>
      </c>
      <c r="D11" s="76">
        <f t="shared" ref="D11:E11" si="0">SUM(D9:D10)</f>
        <v>80231804</v>
      </c>
      <c r="E11" s="98">
        <f t="shared" si="0"/>
        <v>80231804</v>
      </c>
      <c r="F11" s="95" t="s">
        <v>422</v>
      </c>
      <c r="G11" s="81" t="s">
        <v>423</v>
      </c>
      <c r="H11" s="85">
        <f>'03KK'!D44</f>
        <v>94881973</v>
      </c>
      <c r="I11" s="54">
        <f>'03KK'!E44</f>
        <v>93979530</v>
      </c>
      <c r="J11" s="86">
        <f>'03KK'!G44</f>
        <v>93979530</v>
      </c>
    </row>
    <row r="12" spans="1:10" x14ac:dyDescent="0.2">
      <c r="A12" s="51" t="s">
        <v>424</v>
      </c>
      <c r="B12" s="81" t="s">
        <v>425</v>
      </c>
      <c r="C12" s="85">
        <f>'04KB'!D34</f>
        <v>48003936</v>
      </c>
      <c r="D12" s="54">
        <f>'04KB'!E34</f>
        <v>58703008</v>
      </c>
      <c r="E12" s="86">
        <f>'04KB'!H34</f>
        <v>54018111</v>
      </c>
      <c r="F12" s="95" t="s">
        <v>426</v>
      </c>
      <c r="G12" s="81" t="s">
        <v>427</v>
      </c>
      <c r="H12" s="85">
        <f>'03KK'!D48</f>
        <v>3500000</v>
      </c>
      <c r="I12" s="54">
        <f>'03KK'!E48</f>
        <v>3805300</v>
      </c>
      <c r="J12" s="86">
        <f>'03KK'!G48</f>
        <v>3805300</v>
      </c>
    </row>
    <row r="13" spans="1:10" x14ac:dyDescent="0.2">
      <c r="A13" s="51" t="s">
        <v>428</v>
      </c>
      <c r="B13" s="81" t="s">
        <v>429</v>
      </c>
      <c r="C13" s="85">
        <f>'04KB'!D45</f>
        <v>11279060</v>
      </c>
      <c r="D13" s="54">
        <f>'04KB'!E45</f>
        <v>17291651</v>
      </c>
      <c r="E13" s="86">
        <f>'04KB'!H45</f>
        <v>17992780</v>
      </c>
      <c r="F13" s="95" t="s">
        <v>430</v>
      </c>
      <c r="G13" s="81" t="s">
        <v>431</v>
      </c>
      <c r="H13" s="85">
        <v>0</v>
      </c>
      <c r="I13" s="54">
        <v>0</v>
      </c>
      <c r="J13" s="86">
        <v>0</v>
      </c>
    </row>
    <row r="14" spans="1:10" x14ac:dyDescent="0.2">
      <c r="A14" s="51" t="s">
        <v>432</v>
      </c>
      <c r="B14" s="81" t="s">
        <v>433</v>
      </c>
      <c r="C14" s="85">
        <f>'04KB'!D48</f>
        <v>0</v>
      </c>
      <c r="D14" s="54">
        <f>'04KB'!E48</f>
        <v>386175</v>
      </c>
      <c r="E14" s="86">
        <f>'04KB'!H48</f>
        <v>0</v>
      </c>
      <c r="F14" s="95" t="s">
        <v>434</v>
      </c>
      <c r="G14" s="81" t="s">
        <v>435</v>
      </c>
      <c r="H14" s="85">
        <f>'03KK'!D49</f>
        <v>4260106</v>
      </c>
      <c r="I14" s="54">
        <f>'03KK'!E49</f>
        <v>4790025</v>
      </c>
      <c r="J14" s="86">
        <f>'03KK'!G49</f>
        <v>4790025</v>
      </c>
    </row>
    <row r="15" spans="1:10" x14ac:dyDescent="0.2">
      <c r="A15" s="51" t="s">
        <v>432</v>
      </c>
      <c r="B15" s="81" t="s">
        <v>433</v>
      </c>
      <c r="C15" s="85">
        <v>0</v>
      </c>
      <c r="D15" s="54">
        <v>0</v>
      </c>
      <c r="E15" s="72">
        <v>0</v>
      </c>
      <c r="F15" s="95" t="s">
        <v>436</v>
      </c>
      <c r="G15" s="81" t="s">
        <v>437</v>
      </c>
      <c r="H15" s="85">
        <v>0</v>
      </c>
      <c r="I15" s="54">
        <v>0</v>
      </c>
      <c r="J15" s="86">
        <v>0</v>
      </c>
    </row>
    <row r="16" spans="1:10" x14ac:dyDescent="0.2">
      <c r="A16" s="51" t="s">
        <v>438</v>
      </c>
      <c r="B16" s="81" t="s">
        <v>439</v>
      </c>
      <c r="C16" s="87">
        <f>SUM(C14:C15)</f>
        <v>0</v>
      </c>
      <c r="D16" s="76">
        <f t="shared" ref="D16:E16" si="1">SUM(D14:D15)</f>
        <v>386175</v>
      </c>
      <c r="E16" s="98">
        <f t="shared" si="1"/>
        <v>0</v>
      </c>
      <c r="F16" s="95" t="s">
        <v>440</v>
      </c>
      <c r="G16" s="81" t="s">
        <v>441</v>
      </c>
      <c r="H16" s="85">
        <f>'03KK'!D55</f>
        <v>58523000</v>
      </c>
      <c r="I16" s="54">
        <f>'03KK'!E55</f>
        <v>55411668</v>
      </c>
      <c r="J16" s="86">
        <f>'03KK'!G55</f>
        <v>54955667</v>
      </c>
    </row>
    <row r="17" spans="1:10" ht="15" x14ac:dyDescent="0.25">
      <c r="A17" s="55"/>
      <c r="B17" s="82" t="s">
        <v>442</v>
      </c>
      <c r="C17" s="99">
        <f t="shared" ref="C17:D17" si="2">C11+C12+C13+C16</f>
        <v>133499144</v>
      </c>
      <c r="D17" s="66">
        <f t="shared" si="2"/>
        <v>156612638</v>
      </c>
      <c r="E17" s="69">
        <f>E11+E12+E13+E16</f>
        <v>152242695</v>
      </c>
      <c r="F17" s="95" t="s">
        <v>443</v>
      </c>
      <c r="G17" s="81" t="s">
        <v>444</v>
      </c>
      <c r="H17" s="249">
        <v>1216990</v>
      </c>
      <c r="I17" s="250">
        <f>'03KK'!E61</f>
        <v>0</v>
      </c>
      <c r="J17" s="251">
        <f>'03KK'!G61</f>
        <v>0</v>
      </c>
    </row>
    <row r="18" spans="1:10" x14ac:dyDescent="0.2">
      <c r="A18" s="51"/>
      <c r="B18" s="81"/>
      <c r="C18" s="85"/>
      <c r="D18" s="54"/>
      <c r="E18" s="72"/>
      <c r="F18" s="95" t="s">
        <v>445</v>
      </c>
      <c r="G18" s="81" t="s">
        <v>446</v>
      </c>
      <c r="H18" s="85">
        <f>SUM(H13:H17)</f>
        <v>64000096</v>
      </c>
      <c r="I18" s="54">
        <f>SUM(I13:I17)</f>
        <v>60201693</v>
      </c>
      <c r="J18" s="59">
        <f>SUM(J13:J17)</f>
        <v>59745692</v>
      </c>
    </row>
    <row r="19" spans="1:10" ht="15" x14ac:dyDescent="0.25">
      <c r="A19" s="51" t="s">
        <v>447</v>
      </c>
      <c r="B19" s="81" t="s">
        <v>448</v>
      </c>
      <c r="C19" s="85">
        <v>0</v>
      </c>
      <c r="D19" s="54">
        <v>15000000</v>
      </c>
      <c r="E19" s="72">
        <v>15000000</v>
      </c>
      <c r="F19" s="96"/>
      <c r="G19" s="82" t="s">
        <v>449</v>
      </c>
      <c r="H19" s="89">
        <f t="shared" ref="H19:I19" si="3">H9+H10+H11+H12+H18</f>
        <v>196466816</v>
      </c>
      <c r="I19" s="69">
        <f t="shared" si="3"/>
        <v>188203836</v>
      </c>
      <c r="J19" s="69">
        <f>J9+J10+J11+J12+J18</f>
        <v>187747835</v>
      </c>
    </row>
    <row r="20" spans="1:10" x14ac:dyDescent="0.2">
      <c r="A20" s="51" t="s">
        <v>450</v>
      </c>
      <c r="B20" s="81" t="s">
        <v>451</v>
      </c>
      <c r="C20" s="218">
        <v>103436196</v>
      </c>
      <c r="D20" s="212">
        <v>20583396</v>
      </c>
      <c r="E20" s="72">
        <v>20583396</v>
      </c>
      <c r="F20" s="95" t="s">
        <v>452</v>
      </c>
      <c r="G20" s="81" t="s">
        <v>453</v>
      </c>
      <c r="H20" s="90">
        <f>'03KK'!D68</f>
        <v>37792985</v>
      </c>
      <c r="I20" s="73">
        <f>'03KK'!E68</f>
        <v>43655430</v>
      </c>
      <c r="J20" s="73">
        <f>'03KK'!G68</f>
        <v>43655430</v>
      </c>
    </row>
    <row r="21" spans="1:10" x14ac:dyDescent="0.2">
      <c r="A21" s="51" t="s">
        <v>454</v>
      </c>
      <c r="B21" s="81" t="s">
        <v>455</v>
      </c>
      <c r="C21" s="72">
        <f t="shared" ref="C21:D21" si="4">SUM(C19:C20)</f>
        <v>103436196</v>
      </c>
      <c r="D21" s="72">
        <f t="shared" si="4"/>
        <v>35583396</v>
      </c>
      <c r="E21" s="72">
        <f>SUM(E19:E20)</f>
        <v>35583396</v>
      </c>
      <c r="F21" s="95" t="s">
        <v>456</v>
      </c>
      <c r="G21" s="81" t="s">
        <v>457</v>
      </c>
      <c r="H21" s="90">
        <f>'03KK'!D71</f>
        <v>285914643</v>
      </c>
      <c r="I21" s="73">
        <f>'03KK'!E71</f>
        <v>235812955</v>
      </c>
      <c r="J21" s="73">
        <f>'03KK'!G71</f>
        <v>186090191</v>
      </c>
    </row>
    <row r="22" spans="1:10" x14ac:dyDescent="0.2">
      <c r="A22" s="51"/>
      <c r="B22" s="81"/>
      <c r="C22" s="85"/>
      <c r="D22" s="54"/>
      <c r="E22" s="72"/>
      <c r="F22" s="95" t="s">
        <v>458</v>
      </c>
      <c r="G22" s="81" t="s">
        <v>726</v>
      </c>
      <c r="H22" s="90">
        <v>0</v>
      </c>
      <c r="I22" s="73">
        <v>0</v>
      </c>
      <c r="J22" s="73">
        <f>'03KK'!G72</f>
        <v>1216900</v>
      </c>
    </row>
    <row r="23" spans="1:10" x14ac:dyDescent="0.2">
      <c r="A23" s="51" t="s">
        <v>459</v>
      </c>
      <c r="B23" s="81" t="s">
        <v>460</v>
      </c>
      <c r="C23" s="85">
        <f>'04KB'!D47</f>
        <v>11023622</v>
      </c>
      <c r="D23" s="54">
        <f>'04KB'!E47</f>
        <v>17985824</v>
      </c>
      <c r="E23" s="86">
        <f>'04KB'!H47</f>
        <v>17985824</v>
      </c>
      <c r="F23" s="95" t="s">
        <v>702</v>
      </c>
      <c r="G23" s="81" t="s">
        <v>728</v>
      </c>
      <c r="H23" s="90">
        <v>0</v>
      </c>
      <c r="I23" s="73">
        <v>0</v>
      </c>
      <c r="J23" s="73">
        <f>'03KK'!G74</f>
        <v>50000</v>
      </c>
    </row>
    <row r="24" spans="1:10" x14ac:dyDescent="0.2">
      <c r="A24" s="51" t="s">
        <v>463</v>
      </c>
      <c r="B24" s="81" t="s">
        <v>464</v>
      </c>
      <c r="C24" s="85">
        <v>0</v>
      </c>
      <c r="D24" s="54">
        <v>0</v>
      </c>
      <c r="E24" s="72">
        <v>0</v>
      </c>
      <c r="F24" s="95" t="s">
        <v>461</v>
      </c>
      <c r="G24" s="81" t="s">
        <v>727</v>
      </c>
      <c r="H24" s="90">
        <v>0</v>
      </c>
      <c r="I24" s="73">
        <v>0</v>
      </c>
      <c r="J24" s="73">
        <f>'03KK'!G75</f>
        <v>2189445</v>
      </c>
    </row>
    <row r="25" spans="1:10" x14ac:dyDescent="0.2">
      <c r="A25" s="51" t="s">
        <v>465</v>
      </c>
      <c r="B25" s="81" t="s">
        <v>466</v>
      </c>
      <c r="C25" s="85">
        <f>'04KB'!D55</f>
        <v>7300000</v>
      </c>
      <c r="D25" s="54">
        <f>'04KB'!E55</f>
        <v>10573062</v>
      </c>
      <c r="E25" s="86">
        <f>'04KB'!H55</f>
        <v>10568062</v>
      </c>
      <c r="F25" s="95" t="s">
        <v>467</v>
      </c>
      <c r="G25" s="81" t="s">
        <v>468</v>
      </c>
      <c r="H25" s="91">
        <f>'03KK'!D78</f>
        <v>800000</v>
      </c>
      <c r="I25" s="77">
        <f>'03KK'!E78</f>
        <v>3456345</v>
      </c>
      <c r="J25" s="75">
        <f t="shared" ref="J25" si="5">SUM(J22:J24)</f>
        <v>3456345</v>
      </c>
    </row>
    <row r="26" spans="1:10" ht="15" x14ac:dyDescent="0.25">
      <c r="A26" s="51" t="s">
        <v>469</v>
      </c>
      <c r="B26" s="81" t="s">
        <v>470</v>
      </c>
      <c r="C26" s="87">
        <f>SUM(C24:C25)</f>
        <v>7300000</v>
      </c>
      <c r="D26" s="76">
        <f t="shared" ref="D26:E26" si="6">SUM(D24:D25)</f>
        <v>10573062</v>
      </c>
      <c r="E26" s="88">
        <f t="shared" si="6"/>
        <v>10568062</v>
      </c>
      <c r="F26" s="96"/>
      <c r="G26" s="82" t="s">
        <v>471</v>
      </c>
      <c r="H26" s="89">
        <f t="shared" ref="H26:I26" si="7">H20+H21+H25</f>
        <v>324507628</v>
      </c>
      <c r="I26" s="69">
        <f t="shared" si="7"/>
        <v>282924730</v>
      </c>
      <c r="J26" s="69">
        <f>J20+J21+J25</f>
        <v>233201966</v>
      </c>
    </row>
    <row r="27" spans="1:10" ht="15" x14ac:dyDescent="0.25">
      <c r="A27" s="55"/>
      <c r="B27" s="82" t="s">
        <v>472</v>
      </c>
      <c r="C27" s="99">
        <f t="shared" ref="C27:D27" si="8">C23+C26+C21</f>
        <v>121759818</v>
      </c>
      <c r="D27" s="66">
        <f t="shared" si="8"/>
        <v>64142282</v>
      </c>
      <c r="E27" s="69">
        <f>E23+E26+E21</f>
        <v>64137282</v>
      </c>
      <c r="F27" s="95" t="s">
        <v>473</v>
      </c>
      <c r="G27" s="81" t="s">
        <v>474</v>
      </c>
      <c r="H27" s="90">
        <f>'05FK'!D7</f>
        <v>3094300</v>
      </c>
      <c r="I27" s="73">
        <f>'05FK'!E7</f>
        <v>3094300</v>
      </c>
      <c r="J27" s="73">
        <f>'05FK'!J7</f>
        <v>3094300</v>
      </c>
    </row>
    <row r="28" spans="1:10" x14ac:dyDescent="0.2">
      <c r="A28" s="51" t="s">
        <v>724</v>
      </c>
      <c r="B28" s="81" t="s">
        <v>725</v>
      </c>
      <c r="C28" s="100">
        <f>'06FB'!D9</f>
        <v>24156510</v>
      </c>
      <c r="D28" s="78">
        <f>'06FB'!E9</f>
        <v>6061474</v>
      </c>
      <c r="E28" s="72">
        <f>'06FB'!H9</f>
        <v>6061474</v>
      </c>
      <c r="F28" s="95" t="s">
        <v>475</v>
      </c>
      <c r="G28" s="81" t="s">
        <v>476</v>
      </c>
      <c r="H28" s="90">
        <v>0</v>
      </c>
      <c r="I28" s="73">
        <v>0</v>
      </c>
      <c r="J28" s="73">
        <v>0</v>
      </c>
    </row>
    <row r="29" spans="1:10" x14ac:dyDescent="0.2">
      <c r="A29" s="51" t="s">
        <v>477</v>
      </c>
      <c r="B29" s="81" t="s">
        <v>478</v>
      </c>
      <c r="C29" s="100">
        <f>'06FB'!D11</f>
        <v>247159510</v>
      </c>
      <c r="D29" s="78">
        <f>'06FB'!E11</f>
        <v>247159510</v>
      </c>
      <c r="E29" s="72">
        <f>'06FB'!H11</f>
        <v>247159510</v>
      </c>
      <c r="F29" s="95" t="s">
        <v>479</v>
      </c>
      <c r="G29" s="81" t="s">
        <v>480</v>
      </c>
      <c r="H29" s="90">
        <f>'05FK'!D9</f>
        <v>2506238</v>
      </c>
      <c r="I29" s="73">
        <f>'05FK'!E9</f>
        <v>2799419</v>
      </c>
      <c r="J29" s="73">
        <f>'05FK'!J9</f>
        <v>2799419</v>
      </c>
    </row>
    <row r="30" spans="1:10" x14ac:dyDescent="0.2">
      <c r="A30" s="51" t="s">
        <v>481</v>
      </c>
      <c r="B30" s="81" t="s">
        <v>482</v>
      </c>
      <c r="C30" s="100">
        <f>'06FB'!D12</f>
        <v>0</v>
      </c>
      <c r="D30" s="78">
        <f>'06FB'!E12</f>
        <v>3046381</v>
      </c>
      <c r="E30" s="72">
        <f>'06FB'!H12</f>
        <v>3046381</v>
      </c>
      <c r="F30" s="95" t="s">
        <v>483</v>
      </c>
      <c r="G30" s="81" t="s">
        <v>484</v>
      </c>
      <c r="H30" s="90">
        <v>0</v>
      </c>
      <c r="I30" s="73">
        <v>0</v>
      </c>
      <c r="J30" s="73">
        <v>0</v>
      </c>
    </row>
    <row r="31" spans="1:10" ht="15" x14ac:dyDescent="0.25">
      <c r="A31" s="55" t="s">
        <v>485</v>
      </c>
      <c r="B31" s="82" t="s">
        <v>486</v>
      </c>
      <c r="C31" s="99">
        <f>SUM(C28:C30)</f>
        <v>271316020</v>
      </c>
      <c r="D31" s="99">
        <f t="shared" ref="D31:E31" si="9">SUM(D28:D30)</f>
        <v>256267365</v>
      </c>
      <c r="E31" s="99">
        <f t="shared" si="9"/>
        <v>256267365</v>
      </c>
      <c r="F31" s="96" t="s">
        <v>487</v>
      </c>
      <c r="G31" s="82" t="s">
        <v>488</v>
      </c>
      <c r="H31" s="92">
        <f t="shared" ref="H31:I31" si="10">SUM(H27:H30)</f>
        <v>5600538</v>
      </c>
      <c r="I31" s="75">
        <f t="shared" si="10"/>
        <v>5893719</v>
      </c>
      <c r="J31" s="75">
        <f>SUM(J27:J30)</f>
        <v>5893719</v>
      </c>
    </row>
    <row r="32" spans="1:10" ht="15.75" thickBot="1" x14ac:dyDescent="0.3">
      <c r="A32" s="56" t="s">
        <v>489</v>
      </c>
      <c r="B32" s="83" t="s">
        <v>490</v>
      </c>
      <c r="C32" s="101">
        <f t="shared" ref="C32:D32" si="11">C27+C31+C17</f>
        <v>526574982</v>
      </c>
      <c r="D32" s="67">
        <f t="shared" si="11"/>
        <v>477022285</v>
      </c>
      <c r="E32" s="68">
        <f>E27+E31+E17</f>
        <v>472647342</v>
      </c>
      <c r="F32" s="97" t="s">
        <v>491</v>
      </c>
      <c r="G32" s="83" t="s">
        <v>492</v>
      </c>
      <c r="H32" s="93">
        <f t="shared" ref="H32:I32" si="12">H26+H31+H19</f>
        <v>526574982</v>
      </c>
      <c r="I32" s="68">
        <f t="shared" si="12"/>
        <v>477022285</v>
      </c>
      <c r="J32" s="68">
        <f>J26+J31+J19</f>
        <v>426843520</v>
      </c>
    </row>
    <row r="34" spans="2:10" hidden="1" x14ac:dyDescent="0.2">
      <c r="B34" s="47" t="s">
        <v>722</v>
      </c>
      <c r="C34" s="74">
        <f>'01KtgvMrlg'!C37</f>
        <v>526574982</v>
      </c>
      <c r="D34" s="74">
        <f>'01KtgvMrlg'!D37</f>
        <v>477022285</v>
      </c>
      <c r="E34" s="74">
        <f>'01KtgvMrlg'!E37</f>
        <v>472647342</v>
      </c>
      <c r="H34" s="74">
        <f>'01KtgvMrlg'!H37</f>
        <v>526574982</v>
      </c>
      <c r="I34" s="74">
        <f>'01KtgvMrlg'!I37</f>
        <v>477022285</v>
      </c>
      <c r="J34" s="74">
        <f>'01KtgvMrlg'!J37</f>
        <v>426843520</v>
      </c>
    </row>
    <row r="35" spans="2:10" hidden="1" x14ac:dyDescent="0.2">
      <c r="H35" s="74"/>
    </row>
    <row r="36" spans="2:10" hidden="1" x14ac:dyDescent="0.2">
      <c r="C36" s="74">
        <f>C32-C34</f>
        <v>0</v>
      </c>
      <c r="D36" s="74">
        <f t="shared" ref="D36:E36" si="13">D32-D34</f>
        <v>0</v>
      </c>
      <c r="E36" s="74">
        <f t="shared" si="13"/>
        <v>0</v>
      </c>
      <c r="H36" s="74">
        <f t="shared" ref="H36:J36" si="14">H32-H34</f>
        <v>0</v>
      </c>
      <c r="I36" s="74">
        <f t="shared" si="14"/>
        <v>0</v>
      </c>
      <c r="J36" s="74">
        <f t="shared" si="14"/>
        <v>0</v>
      </c>
    </row>
  </sheetData>
  <mergeCells count="4">
    <mergeCell ref="B4:D4"/>
    <mergeCell ref="H6:I6"/>
    <mergeCell ref="C7:E7"/>
    <mergeCell ref="H7:J7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80" orientation="landscape" r:id="rId1"/>
  <headerFooter>
    <oddFooter>&amp;P. oldal, összesen: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Munka3">
    <tabColor rgb="FF0070C0"/>
  </sheetPr>
  <dimension ref="B1:G79"/>
  <sheetViews>
    <sheetView zoomScaleNormal="100" workbookViewId="0">
      <pane ySplit="6" topLeftCell="A7" activePane="bottomLeft" state="frozen"/>
      <selection activeCell="B43" sqref="B43"/>
      <selection pane="bottomLeft" activeCell="E5" sqref="E5"/>
    </sheetView>
  </sheetViews>
  <sheetFormatPr defaultColWidth="4.7109375" defaultRowHeight="15.95" customHeight="1" x14ac:dyDescent="0.2"/>
  <cols>
    <col min="1" max="1" width="1.7109375" style="1" customWidth="1"/>
    <col min="2" max="2" width="4.7109375" style="1" customWidth="1"/>
    <col min="3" max="3" width="90.7109375" style="1" customWidth="1"/>
    <col min="4" max="5" width="11.7109375" style="1" customWidth="1"/>
    <col min="6" max="6" width="11.7109375" style="1" hidden="1" customWidth="1"/>
    <col min="7" max="7" width="11.7109375" style="1" customWidth="1"/>
    <col min="8" max="8" width="1.7109375" style="1" customWidth="1"/>
    <col min="9" max="16384" width="4.7109375" style="1"/>
  </cols>
  <sheetData>
    <row r="1" spans="2:7" ht="18" customHeight="1" x14ac:dyDescent="0.25">
      <c r="B1" s="400" t="s">
        <v>401</v>
      </c>
      <c r="C1" s="401"/>
      <c r="D1" s="401"/>
      <c r="E1" s="401"/>
      <c r="F1" s="401"/>
      <c r="G1" s="402"/>
    </row>
    <row r="2" spans="2:7" ht="18" customHeight="1" x14ac:dyDescent="0.25">
      <c r="B2" s="397" t="s">
        <v>723</v>
      </c>
      <c r="C2" s="398"/>
      <c r="D2" s="398"/>
      <c r="E2" s="398"/>
      <c r="F2" s="398"/>
      <c r="G2" s="399"/>
    </row>
    <row r="3" spans="2:7" ht="18" customHeight="1" thickBot="1" x14ac:dyDescent="0.3">
      <c r="B3" s="4" t="s">
        <v>402</v>
      </c>
      <c r="C3" s="403" t="str">
        <f>'01KtgvMrlg'!B6</f>
        <v>számú melléklet a(z) 8/2020.(VII.17.) Önkormányzati rendelethez</v>
      </c>
      <c r="D3" s="403"/>
      <c r="E3" s="403"/>
      <c r="F3" s="5"/>
      <c r="G3" s="6" t="s">
        <v>403</v>
      </c>
    </row>
    <row r="4" spans="2:7" ht="15.95" customHeight="1" x14ac:dyDescent="0.2">
      <c r="B4" s="21"/>
      <c r="C4" s="200"/>
      <c r="D4" s="393" t="s">
        <v>397</v>
      </c>
      <c r="E4" s="394"/>
      <c r="F4" s="395" t="s">
        <v>400</v>
      </c>
      <c r="G4" s="164"/>
    </row>
    <row r="5" spans="2:7" ht="15.95" customHeight="1" x14ac:dyDescent="0.2">
      <c r="B5" s="7" t="s">
        <v>5</v>
      </c>
      <c r="C5" s="201" t="s">
        <v>6</v>
      </c>
      <c r="D5" s="7" t="s">
        <v>398</v>
      </c>
      <c r="E5" s="155" t="s">
        <v>399</v>
      </c>
      <c r="F5" s="396"/>
      <c r="G5" s="8" t="s">
        <v>12</v>
      </c>
    </row>
    <row r="6" spans="2:7" ht="15.95" customHeight="1" thickBot="1" x14ac:dyDescent="0.25">
      <c r="B6" s="9">
        <v>2</v>
      </c>
      <c r="C6" s="202">
        <v>3</v>
      </c>
      <c r="D6" s="9">
        <v>4</v>
      </c>
      <c r="E6" s="157">
        <v>5</v>
      </c>
      <c r="F6" s="157">
        <v>7</v>
      </c>
      <c r="G6" s="11">
        <v>10</v>
      </c>
    </row>
    <row r="7" spans="2:7" ht="15.95" customHeight="1" x14ac:dyDescent="0.2">
      <c r="B7" s="12" t="s">
        <v>1</v>
      </c>
      <c r="C7" s="203" t="s">
        <v>13</v>
      </c>
      <c r="D7" s="190">
        <v>15210540</v>
      </c>
      <c r="E7" s="191">
        <v>13833712</v>
      </c>
      <c r="F7" s="191">
        <v>13833712</v>
      </c>
      <c r="G7" s="192">
        <v>13833712</v>
      </c>
    </row>
    <row r="8" spans="2:7" ht="15.95" customHeight="1" x14ac:dyDescent="0.2">
      <c r="B8" s="13" t="s">
        <v>3</v>
      </c>
      <c r="C8" s="204" t="s">
        <v>14</v>
      </c>
      <c r="D8" s="185">
        <v>869700</v>
      </c>
      <c r="E8" s="165">
        <v>869700</v>
      </c>
      <c r="F8" s="165">
        <v>869700</v>
      </c>
      <c r="G8" s="186">
        <v>869700</v>
      </c>
    </row>
    <row r="9" spans="2:7" ht="15.95" customHeight="1" x14ac:dyDescent="0.2">
      <c r="B9" s="13" t="s">
        <v>15</v>
      </c>
      <c r="C9" s="204" t="s">
        <v>16</v>
      </c>
      <c r="D9" s="185">
        <v>594796</v>
      </c>
      <c r="E9" s="165">
        <v>446097</v>
      </c>
      <c r="F9" s="165">
        <v>446097</v>
      </c>
      <c r="G9" s="186">
        <v>446097</v>
      </c>
    </row>
    <row r="10" spans="2:7" ht="15.95" customHeight="1" x14ac:dyDescent="0.2">
      <c r="B10" s="13" t="s">
        <v>17</v>
      </c>
      <c r="C10" s="204" t="s">
        <v>18</v>
      </c>
      <c r="D10" s="185">
        <v>0</v>
      </c>
      <c r="E10" s="165">
        <v>101700</v>
      </c>
      <c r="F10" s="165">
        <v>101700</v>
      </c>
      <c r="G10" s="186">
        <v>101700</v>
      </c>
    </row>
    <row r="11" spans="2:7" ht="15.95" customHeight="1" x14ac:dyDescent="0.2">
      <c r="B11" s="13" t="s">
        <v>19</v>
      </c>
      <c r="C11" s="204" t="s">
        <v>20</v>
      </c>
      <c r="D11" s="185">
        <v>1044700</v>
      </c>
      <c r="E11" s="165">
        <v>461773</v>
      </c>
      <c r="F11" s="165">
        <v>461773</v>
      </c>
      <c r="G11" s="186">
        <v>461773</v>
      </c>
    </row>
    <row r="12" spans="2:7" ht="15.95" customHeight="1" x14ac:dyDescent="0.2">
      <c r="B12" s="13" t="s">
        <v>21</v>
      </c>
      <c r="C12" s="204" t="s">
        <v>22</v>
      </c>
      <c r="D12" s="185">
        <v>17719736</v>
      </c>
      <c r="E12" s="165">
        <v>15712982</v>
      </c>
      <c r="F12" s="165">
        <v>15712982</v>
      </c>
      <c r="G12" s="186">
        <v>15712982</v>
      </c>
    </row>
    <row r="13" spans="2:7" ht="15.95" customHeight="1" x14ac:dyDescent="0.2">
      <c r="B13" s="13" t="s">
        <v>23</v>
      </c>
      <c r="C13" s="204" t="s">
        <v>24</v>
      </c>
      <c r="D13" s="185">
        <v>7610699</v>
      </c>
      <c r="E13" s="165">
        <v>7527979</v>
      </c>
      <c r="F13" s="165">
        <v>7527979</v>
      </c>
      <c r="G13" s="186">
        <v>7527979</v>
      </c>
    </row>
    <row r="14" spans="2:7" ht="15.95" customHeight="1" x14ac:dyDescent="0.2">
      <c r="B14" s="13" t="s">
        <v>25</v>
      </c>
      <c r="C14" s="204" t="s">
        <v>26</v>
      </c>
      <c r="D14" s="185">
        <v>2555000</v>
      </c>
      <c r="E14" s="165">
        <v>2422308</v>
      </c>
      <c r="F14" s="165">
        <v>2422308</v>
      </c>
      <c r="G14" s="186">
        <v>2422308</v>
      </c>
    </row>
    <row r="15" spans="2:7" ht="15.95" customHeight="1" x14ac:dyDescent="0.2">
      <c r="B15" s="13" t="s">
        <v>27</v>
      </c>
      <c r="C15" s="204" t="s">
        <v>28</v>
      </c>
      <c r="D15" s="185">
        <v>455300</v>
      </c>
      <c r="E15" s="165">
        <v>0</v>
      </c>
      <c r="F15" s="165">
        <v>0</v>
      </c>
      <c r="G15" s="186">
        <v>0</v>
      </c>
    </row>
    <row r="16" spans="2:7" ht="15.95" customHeight="1" x14ac:dyDescent="0.2">
      <c r="B16" s="13" t="s">
        <v>29</v>
      </c>
      <c r="C16" s="204" t="s">
        <v>30</v>
      </c>
      <c r="D16" s="185">
        <v>10620999</v>
      </c>
      <c r="E16" s="165">
        <v>9950287</v>
      </c>
      <c r="F16" s="165">
        <v>9950287</v>
      </c>
      <c r="G16" s="186">
        <v>9950287</v>
      </c>
    </row>
    <row r="17" spans="2:7" ht="15.95" customHeight="1" thickBot="1" x14ac:dyDescent="0.25">
      <c r="B17" s="15" t="s">
        <v>31</v>
      </c>
      <c r="C17" s="205" t="s">
        <v>32</v>
      </c>
      <c r="D17" s="187">
        <v>28340735</v>
      </c>
      <c r="E17" s="188">
        <v>25663269</v>
      </c>
      <c r="F17" s="188">
        <v>25663269</v>
      </c>
      <c r="G17" s="189">
        <v>25663269</v>
      </c>
    </row>
    <row r="18" spans="2:7" ht="15.95" customHeight="1" x14ac:dyDescent="0.2">
      <c r="B18" s="163" t="s">
        <v>33</v>
      </c>
      <c r="C18" s="193" t="s">
        <v>34</v>
      </c>
      <c r="D18" s="195">
        <v>5744012</v>
      </c>
      <c r="E18" s="196">
        <v>4554044</v>
      </c>
      <c r="F18" s="196">
        <v>4554044</v>
      </c>
      <c r="G18" s="197">
        <v>4554044</v>
      </c>
    </row>
    <row r="19" spans="2:7" ht="15.95" customHeight="1" x14ac:dyDescent="0.2">
      <c r="B19" s="13" t="s">
        <v>35</v>
      </c>
      <c r="C19" s="174" t="s">
        <v>36</v>
      </c>
      <c r="D19" s="184">
        <v>0</v>
      </c>
      <c r="E19" s="158">
        <v>0</v>
      </c>
      <c r="F19" s="158">
        <v>0</v>
      </c>
      <c r="G19" s="186">
        <v>4370496</v>
      </c>
    </row>
    <row r="20" spans="2:7" ht="15.95" customHeight="1" x14ac:dyDescent="0.2">
      <c r="B20" s="13" t="s">
        <v>38</v>
      </c>
      <c r="C20" s="174" t="s">
        <v>39</v>
      </c>
      <c r="D20" s="184">
        <v>0</v>
      </c>
      <c r="E20" s="158">
        <v>0</v>
      </c>
      <c r="F20" s="158">
        <v>0</v>
      </c>
      <c r="G20" s="186">
        <v>94329</v>
      </c>
    </row>
    <row r="21" spans="2:7" ht="15.95" customHeight="1" thickBot="1" x14ac:dyDescent="0.25">
      <c r="B21" s="19" t="s">
        <v>40</v>
      </c>
      <c r="C21" s="194" t="s">
        <v>41</v>
      </c>
      <c r="D21" s="198">
        <v>0</v>
      </c>
      <c r="E21" s="159">
        <v>0</v>
      </c>
      <c r="F21" s="159">
        <v>0</v>
      </c>
      <c r="G21" s="199">
        <v>89219</v>
      </c>
    </row>
    <row r="22" spans="2:7" ht="15.95" customHeight="1" x14ac:dyDescent="0.2">
      <c r="B22" s="12" t="s">
        <v>42</v>
      </c>
      <c r="C22" s="172" t="s">
        <v>43</v>
      </c>
      <c r="D22" s="190">
        <v>90000</v>
      </c>
      <c r="E22" s="191">
        <v>35746</v>
      </c>
      <c r="F22" s="191">
        <v>35746</v>
      </c>
      <c r="G22" s="192">
        <v>35746</v>
      </c>
    </row>
    <row r="23" spans="2:7" ht="15.95" customHeight="1" x14ac:dyDescent="0.2">
      <c r="B23" s="13" t="s">
        <v>44</v>
      </c>
      <c r="C23" s="174" t="s">
        <v>45</v>
      </c>
      <c r="D23" s="185">
        <v>6579000</v>
      </c>
      <c r="E23" s="165">
        <v>4623188</v>
      </c>
      <c r="F23" s="165">
        <v>4623188</v>
      </c>
      <c r="G23" s="186">
        <v>4623188</v>
      </c>
    </row>
    <row r="24" spans="2:7" ht="15.95" customHeight="1" x14ac:dyDescent="0.2">
      <c r="B24" s="13" t="s">
        <v>46</v>
      </c>
      <c r="C24" s="174" t="s">
        <v>47</v>
      </c>
      <c r="D24" s="185">
        <v>6669000</v>
      </c>
      <c r="E24" s="165">
        <v>4658934</v>
      </c>
      <c r="F24" s="165">
        <v>4658934</v>
      </c>
      <c r="G24" s="186">
        <v>4658934</v>
      </c>
    </row>
    <row r="25" spans="2:7" ht="15.95" customHeight="1" x14ac:dyDescent="0.2">
      <c r="B25" s="13" t="s">
        <v>48</v>
      </c>
      <c r="C25" s="174" t="s">
        <v>49</v>
      </c>
      <c r="D25" s="185">
        <v>470000</v>
      </c>
      <c r="E25" s="165">
        <v>617572</v>
      </c>
      <c r="F25" s="165">
        <v>617572</v>
      </c>
      <c r="G25" s="186">
        <v>617572</v>
      </c>
    </row>
    <row r="26" spans="2:7" ht="15.95" customHeight="1" x14ac:dyDescent="0.2">
      <c r="B26" s="13" t="s">
        <v>50</v>
      </c>
      <c r="C26" s="174" t="s">
        <v>51</v>
      </c>
      <c r="D26" s="185">
        <v>422500</v>
      </c>
      <c r="E26" s="165">
        <v>375785</v>
      </c>
      <c r="F26" s="165">
        <v>375785</v>
      </c>
      <c r="G26" s="186">
        <v>375785</v>
      </c>
    </row>
    <row r="27" spans="2:7" ht="15.95" customHeight="1" x14ac:dyDescent="0.2">
      <c r="B27" s="13" t="s">
        <v>52</v>
      </c>
      <c r="C27" s="174" t="s">
        <v>53</v>
      </c>
      <c r="D27" s="185">
        <v>892500</v>
      </c>
      <c r="E27" s="165">
        <v>993357</v>
      </c>
      <c r="F27" s="165">
        <v>993357</v>
      </c>
      <c r="G27" s="186">
        <v>993357</v>
      </c>
    </row>
    <row r="28" spans="2:7" ht="15.95" customHeight="1" x14ac:dyDescent="0.2">
      <c r="B28" s="13" t="s">
        <v>54</v>
      </c>
      <c r="C28" s="174" t="s">
        <v>55</v>
      </c>
      <c r="D28" s="185">
        <v>6084000</v>
      </c>
      <c r="E28" s="165">
        <v>6350397</v>
      </c>
      <c r="F28" s="165">
        <v>6350397</v>
      </c>
      <c r="G28" s="186">
        <v>6350397</v>
      </c>
    </row>
    <row r="29" spans="2:7" ht="15.95" customHeight="1" x14ac:dyDescent="0.2">
      <c r="B29" s="13" t="s">
        <v>56</v>
      </c>
      <c r="C29" s="174" t="s">
        <v>57</v>
      </c>
      <c r="D29" s="185">
        <v>150000</v>
      </c>
      <c r="E29" s="165">
        <v>56259</v>
      </c>
      <c r="F29" s="165">
        <v>56259</v>
      </c>
      <c r="G29" s="186">
        <v>56259</v>
      </c>
    </row>
    <row r="30" spans="2:7" ht="15.95" customHeight="1" x14ac:dyDescent="0.2">
      <c r="B30" s="13" t="s">
        <v>58</v>
      </c>
      <c r="C30" s="174" t="s">
        <v>59</v>
      </c>
      <c r="D30" s="185">
        <v>1345000</v>
      </c>
      <c r="E30" s="165">
        <v>1239665</v>
      </c>
      <c r="F30" s="165">
        <v>1239665</v>
      </c>
      <c r="G30" s="186">
        <v>1239665</v>
      </c>
    </row>
    <row r="31" spans="2:7" ht="15.95" customHeight="1" x14ac:dyDescent="0.2">
      <c r="B31" s="13" t="s">
        <v>60</v>
      </c>
      <c r="C31" s="174" t="s">
        <v>61</v>
      </c>
      <c r="D31" s="185">
        <v>2110000</v>
      </c>
      <c r="E31" s="165">
        <v>1275205</v>
      </c>
      <c r="F31" s="165">
        <v>1275205</v>
      </c>
      <c r="G31" s="186">
        <v>1275205</v>
      </c>
    </row>
    <row r="32" spans="2:7" ht="15.95" customHeight="1" x14ac:dyDescent="0.2">
      <c r="B32" s="13" t="s">
        <v>62</v>
      </c>
      <c r="C32" s="174" t="s">
        <v>63</v>
      </c>
      <c r="D32" s="185">
        <v>200000</v>
      </c>
      <c r="E32" s="165">
        <v>0</v>
      </c>
      <c r="F32" s="165">
        <v>0</v>
      </c>
      <c r="G32" s="186">
        <v>0</v>
      </c>
    </row>
    <row r="33" spans="2:7" ht="15.95" customHeight="1" x14ac:dyDescent="0.2">
      <c r="B33" s="13" t="s">
        <v>64</v>
      </c>
      <c r="C33" s="174" t="s">
        <v>65</v>
      </c>
      <c r="D33" s="185">
        <v>1300000</v>
      </c>
      <c r="E33" s="165">
        <v>1077135</v>
      </c>
      <c r="F33" s="165">
        <v>1077135</v>
      </c>
      <c r="G33" s="186">
        <v>1077135</v>
      </c>
    </row>
    <row r="34" spans="2:7" ht="15.95" customHeight="1" x14ac:dyDescent="0.2">
      <c r="B34" s="13" t="s">
        <v>66</v>
      </c>
      <c r="C34" s="174" t="s">
        <v>67</v>
      </c>
      <c r="D34" s="185">
        <v>13546000</v>
      </c>
      <c r="E34" s="165">
        <v>19977810</v>
      </c>
      <c r="F34" s="165">
        <v>19977810</v>
      </c>
      <c r="G34" s="186">
        <v>19977810</v>
      </c>
    </row>
    <row r="35" spans="2:7" ht="15.95" customHeight="1" x14ac:dyDescent="0.2">
      <c r="B35" s="13" t="s">
        <v>68</v>
      </c>
      <c r="C35" s="174" t="s">
        <v>69</v>
      </c>
      <c r="D35" s="185">
        <v>0</v>
      </c>
      <c r="E35" s="165">
        <v>0</v>
      </c>
      <c r="F35" s="165">
        <v>0</v>
      </c>
      <c r="G35" s="186">
        <v>498489</v>
      </c>
    </row>
    <row r="36" spans="2:7" ht="15.95" customHeight="1" x14ac:dyDescent="0.2">
      <c r="B36" s="13" t="s">
        <v>70</v>
      </c>
      <c r="C36" s="174" t="s">
        <v>71</v>
      </c>
      <c r="D36" s="185">
        <v>24735000</v>
      </c>
      <c r="E36" s="165">
        <v>29976471</v>
      </c>
      <c r="F36" s="165">
        <v>29976471</v>
      </c>
      <c r="G36" s="186">
        <v>29976471</v>
      </c>
    </row>
    <row r="37" spans="2:7" ht="15.95" customHeight="1" x14ac:dyDescent="0.2">
      <c r="B37" s="13" t="s">
        <v>72</v>
      </c>
      <c r="C37" s="174" t="s">
        <v>73</v>
      </c>
      <c r="D37" s="185">
        <v>150000</v>
      </c>
      <c r="E37" s="165">
        <v>11648</v>
      </c>
      <c r="F37" s="165">
        <v>11648</v>
      </c>
      <c r="G37" s="186">
        <v>11648</v>
      </c>
    </row>
    <row r="38" spans="2:7" ht="15.95" customHeight="1" x14ac:dyDescent="0.2">
      <c r="B38" s="13" t="s">
        <v>74</v>
      </c>
      <c r="C38" s="174" t="s">
        <v>75</v>
      </c>
      <c r="D38" s="185">
        <v>150000</v>
      </c>
      <c r="E38" s="165">
        <v>11648</v>
      </c>
      <c r="F38" s="165">
        <v>11648</v>
      </c>
      <c r="G38" s="186">
        <v>11648</v>
      </c>
    </row>
    <row r="39" spans="2:7" ht="15.95" customHeight="1" x14ac:dyDescent="0.2">
      <c r="B39" s="13" t="s">
        <v>76</v>
      </c>
      <c r="C39" s="174" t="s">
        <v>77</v>
      </c>
      <c r="D39" s="185">
        <v>7954875</v>
      </c>
      <c r="E39" s="165">
        <v>6704605</v>
      </c>
      <c r="F39" s="165">
        <v>6704605</v>
      </c>
      <c r="G39" s="186">
        <v>6704605</v>
      </c>
    </row>
    <row r="40" spans="2:7" ht="15.95" customHeight="1" x14ac:dyDescent="0.2">
      <c r="B40" s="13" t="s">
        <v>78</v>
      </c>
      <c r="C40" s="174" t="s">
        <v>79</v>
      </c>
      <c r="D40" s="185">
        <v>50845598</v>
      </c>
      <c r="E40" s="165">
        <v>45714000</v>
      </c>
      <c r="F40" s="165">
        <v>45714000</v>
      </c>
      <c r="G40" s="186">
        <v>45714000</v>
      </c>
    </row>
    <row r="41" spans="2:7" ht="15.95" customHeight="1" x14ac:dyDescent="0.2">
      <c r="B41" s="13" t="s">
        <v>80</v>
      </c>
      <c r="C41" s="174" t="s">
        <v>81</v>
      </c>
      <c r="D41" s="185">
        <v>300000</v>
      </c>
      <c r="E41" s="165">
        <v>242111</v>
      </c>
      <c r="F41" s="165">
        <v>242111</v>
      </c>
      <c r="G41" s="186">
        <v>242111</v>
      </c>
    </row>
    <row r="42" spans="2:7" ht="15.95" customHeight="1" x14ac:dyDescent="0.2">
      <c r="B42" s="13" t="s">
        <v>82</v>
      </c>
      <c r="C42" s="174" t="s">
        <v>83</v>
      </c>
      <c r="D42" s="185">
        <v>3335000</v>
      </c>
      <c r="E42" s="165">
        <v>5678404</v>
      </c>
      <c r="F42" s="165">
        <v>5678404</v>
      </c>
      <c r="G42" s="186">
        <v>5678404</v>
      </c>
    </row>
    <row r="43" spans="2:7" ht="15.95" customHeight="1" x14ac:dyDescent="0.2">
      <c r="B43" s="13" t="s">
        <v>84</v>
      </c>
      <c r="C43" s="174" t="s">
        <v>85</v>
      </c>
      <c r="D43" s="185">
        <v>62435473</v>
      </c>
      <c r="E43" s="165">
        <v>58339120</v>
      </c>
      <c r="F43" s="165">
        <v>58339120</v>
      </c>
      <c r="G43" s="186">
        <v>58339120</v>
      </c>
    </row>
    <row r="44" spans="2:7" ht="15.95" customHeight="1" thickBot="1" x14ac:dyDescent="0.25">
      <c r="B44" s="15" t="s">
        <v>86</v>
      </c>
      <c r="C44" s="175" t="s">
        <v>87</v>
      </c>
      <c r="D44" s="187">
        <v>94881973</v>
      </c>
      <c r="E44" s="188">
        <v>93979530</v>
      </c>
      <c r="F44" s="188">
        <v>93979530</v>
      </c>
      <c r="G44" s="189">
        <v>93979530</v>
      </c>
    </row>
    <row r="45" spans="2:7" ht="15.95" customHeight="1" x14ac:dyDescent="0.2">
      <c r="B45" s="13" t="s">
        <v>89</v>
      </c>
      <c r="C45" s="174" t="s">
        <v>90</v>
      </c>
      <c r="D45" s="183">
        <v>3500000</v>
      </c>
      <c r="E45" s="161">
        <v>3805300</v>
      </c>
      <c r="F45" s="161">
        <v>3805300</v>
      </c>
      <c r="G45" s="162">
        <v>3805300</v>
      </c>
    </row>
    <row r="46" spans="2:7" ht="15.95" customHeight="1" x14ac:dyDescent="0.2">
      <c r="B46" s="13" t="s">
        <v>91</v>
      </c>
      <c r="C46" s="174" t="s">
        <v>92</v>
      </c>
      <c r="D46" s="184">
        <v>0</v>
      </c>
      <c r="E46" s="158">
        <v>0</v>
      </c>
      <c r="F46" s="158">
        <v>0</v>
      </c>
      <c r="G46" s="160">
        <v>1145300</v>
      </c>
    </row>
    <row r="47" spans="2:7" ht="15.95" customHeight="1" x14ac:dyDescent="0.2">
      <c r="B47" s="13" t="s">
        <v>93</v>
      </c>
      <c r="C47" s="174" t="s">
        <v>94</v>
      </c>
      <c r="D47" s="184">
        <v>0</v>
      </c>
      <c r="E47" s="158">
        <v>0</v>
      </c>
      <c r="F47" s="158">
        <v>0</v>
      </c>
      <c r="G47" s="160">
        <v>2660000</v>
      </c>
    </row>
    <row r="48" spans="2:7" ht="15.95" customHeight="1" thickBot="1" x14ac:dyDescent="0.25">
      <c r="B48" s="15" t="s">
        <v>95</v>
      </c>
      <c r="C48" s="175" t="s">
        <v>96</v>
      </c>
      <c r="D48" s="187">
        <v>3500000</v>
      </c>
      <c r="E48" s="188">
        <v>3805300</v>
      </c>
      <c r="F48" s="188">
        <v>3805300</v>
      </c>
      <c r="G48" s="189">
        <v>3805300</v>
      </c>
    </row>
    <row r="49" spans="2:7" ht="15.95" customHeight="1" x14ac:dyDescent="0.2">
      <c r="B49" s="13" t="s">
        <v>97</v>
      </c>
      <c r="C49" s="174" t="s">
        <v>98</v>
      </c>
      <c r="D49" s="185">
        <v>4260106</v>
      </c>
      <c r="E49" s="165">
        <v>4790025</v>
      </c>
      <c r="F49" s="165">
        <v>4790025</v>
      </c>
      <c r="G49" s="186">
        <v>4790025</v>
      </c>
    </row>
    <row r="50" spans="2:7" ht="15.95" customHeight="1" x14ac:dyDescent="0.2">
      <c r="B50" s="13" t="s">
        <v>99</v>
      </c>
      <c r="C50" s="174" t="s">
        <v>100</v>
      </c>
      <c r="D50" s="184">
        <v>0</v>
      </c>
      <c r="E50" s="158">
        <v>0</v>
      </c>
      <c r="F50" s="158">
        <v>0</v>
      </c>
      <c r="G50" s="160">
        <v>1200000</v>
      </c>
    </row>
    <row r="51" spans="2:7" s="23" customFormat="1" ht="15.95" customHeight="1" x14ac:dyDescent="0.2">
      <c r="B51" s="13">
        <v>150</v>
      </c>
      <c r="C51" s="173" t="s">
        <v>695</v>
      </c>
      <c r="D51" s="184">
        <v>0</v>
      </c>
      <c r="E51" s="158">
        <v>0</v>
      </c>
      <c r="F51" s="158">
        <v>0</v>
      </c>
      <c r="G51" s="160">
        <v>17108</v>
      </c>
    </row>
    <row r="52" spans="2:7" ht="15.95" customHeight="1" x14ac:dyDescent="0.2">
      <c r="B52" s="13" t="s">
        <v>101</v>
      </c>
      <c r="C52" s="174" t="s">
        <v>102</v>
      </c>
      <c r="D52" s="184">
        <v>0</v>
      </c>
      <c r="E52" s="158">
        <v>0</v>
      </c>
      <c r="F52" s="158">
        <v>0</v>
      </c>
      <c r="G52" s="160">
        <v>515000</v>
      </c>
    </row>
    <row r="53" spans="2:7" ht="15.95" customHeight="1" x14ac:dyDescent="0.2">
      <c r="B53" s="13" t="s">
        <v>103</v>
      </c>
      <c r="C53" s="174" t="s">
        <v>104</v>
      </c>
      <c r="D53" s="184">
        <v>0</v>
      </c>
      <c r="E53" s="158">
        <v>0</v>
      </c>
      <c r="F53" s="158">
        <v>0</v>
      </c>
      <c r="G53" s="160">
        <v>3033362</v>
      </c>
    </row>
    <row r="54" spans="2:7" ht="15.95" customHeight="1" x14ac:dyDescent="0.2">
      <c r="B54" s="13" t="s">
        <v>105</v>
      </c>
      <c r="C54" s="174" t="s">
        <v>106</v>
      </c>
      <c r="D54" s="184">
        <v>0</v>
      </c>
      <c r="E54" s="158">
        <v>0</v>
      </c>
      <c r="F54" s="158">
        <v>0</v>
      </c>
      <c r="G54" s="160">
        <v>24555</v>
      </c>
    </row>
    <row r="55" spans="2:7" ht="15.95" customHeight="1" x14ac:dyDescent="0.2">
      <c r="B55" s="13" t="s">
        <v>107</v>
      </c>
      <c r="C55" s="174" t="s">
        <v>108</v>
      </c>
      <c r="D55" s="185">
        <v>58523000</v>
      </c>
      <c r="E55" s="165">
        <v>55411668</v>
      </c>
      <c r="F55" s="165">
        <v>55211668</v>
      </c>
      <c r="G55" s="186">
        <v>54955667</v>
      </c>
    </row>
    <row r="56" spans="2:7" ht="15.95" customHeight="1" x14ac:dyDescent="0.2">
      <c r="B56" s="13" t="s">
        <v>109</v>
      </c>
      <c r="C56" s="174" t="s">
        <v>110</v>
      </c>
      <c r="D56" s="184">
        <v>0</v>
      </c>
      <c r="E56" s="158">
        <v>0</v>
      </c>
      <c r="F56" s="158">
        <v>0</v>
      </c>
      <c r="G56" s="160">
        <v>7000000</v>
      </c>
    </row>
    <row r="57" spans="2:7" ht="15.95" customHeight="1" x14ac:dyDescent="0.2">
      <c r="B57" s="13" t="s">
        <v>111</v>
      </c>
      <c r="C57" s="174" t="s">
        <v>112</v>
      </c>
      <c r="D57" s="184">
        <v>0</v>
      </c>
      <c r="E57" s="158">
        <v>0</v>
      </c>
      <c r="F57" s="158">
        <v>0</v>
      </c>
      <c r="G57" s="160">
        <v>2500000</v>
      </c>
    </row>
    <row r="58" spans="2:7" ht="15.95" customHeight="1" x14ac:dyDescent="0.2">
      <c r="B58" s="13" t="s">
        <v>113</v>
      </c>
      <c r="C58" s="174" t="s">
        <v>114</v>
      </c>
      <c r="D58" s="184">
        <v>0</v>
      </c>
      <c r="E58" s="158">
        <v>0</v>
      </c>
      <c r="F58" s="158">
        <v>0</v>
      </c>
      <c r="G58" s="160">
        <v>2748900</v>
      </c>
    </row>
    <row r="59" spans="2:7" ht="15.95" customHeight="1" x14ac:dyDescent="0.2">
      <c r="B59" s="13" t="s">
        <v>115</v>
      </c>
      <c r="C59" s="174" t="s">
        <v>116</v>
      </c>
      <c r="D59" s="184">
        <v>0</v>
      </c>
      <c r="E59" s="158">
        <v>0</v>
      </c>
      <c r="F59" s="158">
        <v>0</v>
      </c>
      <c r="G59" s="160">
        <v>39686867</v>
      </c>
    </row>
    <row r="60" spans="2:7" ht="15.95" customHeight="1" x14ac:dyDescent="0.2">
      <c r="B60" s="13" t="s">
        <v>117</v>
      </c>
      <c r="C60" s="174" t="s">
        <v>118</v>
      </c>
      <c r="D60" s="184">
        <v>0</v>
      </c>
      <c r="E60" s="158">
        <v>0</v>
      </c>
      <c r="F60" s="158">
        <v>0</v>
      </c>
      <c r="G60" s="160">
        <v>3019900</v>
      </c>
    </row>
    <row r="61" spans="2:7" ht="15.95" customHeight="1" x14ac:dyDescent="0.2">
      <c r="B61" s="13" t="s">
        <v>119</v>
      </c>
      <c r="C61" s="174" t="s">
        <v>120</v>
      </c>
      <c r="D61" s="184">
        <v>1216990</v>
      </c>
      <c r="E61" s="158">
        <v>0</v>
      </c>
      <c r="F61" s="158">
        <v>0</v>
      </c>
      <c r="G61" s="160">
        <v>0</v>
      </c>
    </row>
    <row r="62" spans="2:7" ht="15.95" customHeight="1" thickBot="1" x14ac:dyDescent="0.25">
      <c r="B62" s="15" t="s">
        <v>121</v>
      </c>
      <c r="C62" s="175" t="s">
        <v>122</v>
      </c>
      <c r="D62" s="187">
        <v>64000096</v>
      </c>
      <c r="E62" s="188">
        <v>60201693</v>
      </c>
      <c r="F62" s="188">
        <v>60001693</v>
      </c>
      <c r="G62" s="189">
        <v>59745692</v>
      </c>
    </row>
    <row r="63" spans="2:7" ht="15.95" customHeight="1" x14ac:dyDescent="0.2">
      <c r="B63" s="12" t="s">
        <v>123</v>
      </c>
      <c r="C63" s="172" t="s">
        <v>124</v>
      </c>
      <c r="D63" s="176">
        <v>0</v>
      </c>
      <c r="E63" s="167">
        <v>1100000</v>
      </c>
      <c r="F63" s="167">
        <v>1100000</v>
      </c>
      <c r="G63" s="168">
        <v>1100000</v>
      </c>
    </row>
    <row r="64" spans="2:7" ht="15.95" customHeight="1" x14ac:dyDescent="0.2">
      <c r="B64" s="13" t="s">
        <v>125</v>
      </c>
      <c r="C64" s="174" t="s">
        <v>126</v>
      </c>
      <c r="D64" s="177">
        <v>19915065</v>
      </c>
      <c r="E64" s="166">
        <v>6146711</v>
      </c>
      <c r="F64" s="166">
        <v>6146711</v>
      </c>
      <c r="G64" s="169">
        <v>6146711</v>
      </c>
    </row>
    <row r="65" spans="2:7" ht="15.95" customHeight="1" x14ac:dyDescent="0.2">
      <c r="B65" s="13" t="s">
        <v>127</v>
      </c>
      <c r="C65" s="174" t="s">
        <v>128</v>
      </c>
      <c r="D65" s="177">
        <v>400000</v>
      </c>
      <c r="E65" s="166">
        <v>0</v>
      </c>
      <c r="F65" s="166">
        <v>0</v>
      </c>
      <c r="G65" s="169">
        <v>0</v>
      </c>
    </row>
    <row r="66" spans="2:7" ht="15.95" customHeight="1" x14ac:dyDescent="0.2">
      <c r="B66" s="13" t="s">
        <v>129</v>
      </c>
      <c r="C66" s="174" t="s">
        <v>130</v>
      </c>
      <c r="D66" s="177">
        <v>13677102</v>
      </c>
      <c r="E66" s="166">
        <v>29269041</v>
      </c>
      <c r="F66" s="166">
        <v>29269041</v>
      </c>
      <c r="G66" s="169">
        <v>29269041</v>
      </c>
    </row>
    <row r="67" spans="2:7" ht="15.95" customHeight="1" x14ac:dyDescent="0.2">
      <c r="B67" s="13" t="s">
        <v>131</v>
      </c>
      <c r="C67" s="174" t="s">
        <v>132</v>
      </c>
      <c r="D67" s="177">
        <v>3800818</v>
      </c>
      <c r="E67" s="166">
        <v>7139678</v>
      </c>
      <c r="F67" s="166">
        <v>7139678</v>
      </c>
      <c r="G67" s="169">
        <v>7139678</v>
      </c>
    </row>
    <row r="68" spans="2:7" ht="15.95" customHeight="1" thickBot="1" x14ac:dyDescent="0.25">
      <c r="B68" s="15" t="s">
        <v>133</v>
      </c>
      <c r="C68" s="175" t="s">
        <v>134</v>
      </c>
      <c r="D68" s="178">
        <v>37792985</v>
      </c>
      <c r="E68" s="170">
        <v>43655430</v>
      </c>
      <c r="F68" s="170">
        <v>43655430</v>
      </c>
      <c r="G68" s="171">
        <v>43655430</v>
      </c>
    </row>
    <row r="69" spans="2:7" ht="15.95" customHeight="1" x14ac:dyDescent="0.2">
      <c r="B69" s="12" t="s">
        <v>135</v>
      </c>
      <c r="C69" s="172" t="s">
        <v>136</v>
      </c>
      <c r="D69" s="176">
        <v>259120442</v>
      </c>
      <c r="E69" s="167">
        <v>230638834</v>
      </c>
      <c r="F69" s="167">
        <v>180916070</v>
      </c>
      <c r="G69" s="168">
        <v>180916070</v>
      </c>
    </row>
    <row r="70" spans="2:7" ht="15.95" customHeight="1" x14ac:dyDescent="0.2">
      <c r="B70" s="13" t="s">
        <v>137</v>
      </c>
      <c r="C70" s="174" t="s">
        <v>138</v>
      </c>
      <c r="D70" s="177">
        <v>26794201</v>
      </c>
      <c r="E70" s="166">
        <v>5174121</v>
      </c>
      <c r="F70" s="166">
        <v>5174121</v>
      </c>
      <c r="G70" s="169">
        <v>5174121</v>
      </c>
    </row>
    <row r="71" spans="2:7" ht="15.95" customHeight="1" thickBot="1" x14ac:dyDescent="0.25">
      <c r="B71" s="15" t="s">
        <v>139</v>
      </c>
      <c r="C71" s="175" t="s">
        <v>140</v>
      </c>
      <c r="D71" s="178">
        <v>285914643</v>
      </c>
      <c r="E71" s="170">
        <v>235812955</v>
      </c>
      <c r="F71" s="170">
        <v>186090191</v>
      </c>
      <c r="G71" s="171">
        <v>186090191</v>
      </c>
    </row>
    <row r="72" spans="2:7" s="23" customFormat="1" ht="15.95" customHeight="1" x14ac:dyDescent="0.2">
      <c r="B72" s="252" t="s">
        <v>329</v>
      </c>
      <c r="C72" s="253" t="s">
        <v>697</v>
      </c>
      <c r="D72" s="215">
        <v>0</v>
      </c>
      <c r="E72" s="216">
        <v>1216900</v>
      </c>
      <c r="F72" s="216">
        <v>1216900</v>
      </c>
      <c r="G72" s="217">
        <v>1216900</v>
      </c>
    </row>
    <row r="73" spans="2:7" s="23" customFormat="1" ht="15.95" customHeight="1" x14ac:dyDescent="0.2">
      <c r="B73" s="240" t="s">
        <v>698</v>
      </c>
      <c r="C73" s="214" t="s">
        <v>699</v>
      </c>
      <c r="D73" s="218">
        <v>0</v>
      </c>
      <c r="E73" s="212">
        <v>0</v>
      </c>
      <c r="F73" s="212">
        <v>0</v>
      </c>
      <c r="G73" s="219">
        <v>1216900</v>
      </c>
    </row>
    <row r="74" spans="2:7" s="23" customFormat="1" ht="15.95" customHeight="1" x14ac:dyDescent="0.2">
      <c r="B74" s="240" t="s">
        <v>700</v>
      </c>
      <c r="C74" s="214" t="s">
        <v>701</v>
      </c>
      <c r="D74" s="218">
        <v>0</v>
      </c>
      <c r="E74" s="212">
        <v>50000</v>
      </c>
      <c r="F74" s="212">
        <v>50000</v>
      </c>
      <c r="G74" s="219">
        <v>50000</v>
      </c>
    </row>
    <row r="75" spans="2:7" ht="15.95" customHeight="1" x14ac:dyDescent="0.2">
      <c r="B75" s="29" t="s">
        <v>141</v>
      </c>
      <c r="C75" s="207" t="s">
        <v>142</v>
      </c>
      <c r="D75" s="208">
        <v>800000</v>
      </c>
      <c r="E75" s="209">
        <v>2189445</v>
      </c>
      <c r="F75" s="209">
        <v>2189445</v>
      </c>
      <c r="G75" s="210">
        <v>2189445</v>
      </c>
    </row>
    <row r="76" spans="2:7" s="23" customFormat="1" ht="15.95" customHeight="1" x14ac:dyDescent="0.2">
      <c r="B76" s="13" t="s">
        <v>143</v>
      </c>
      <c r="C76" s="173" t="s">
        <v>696</v>
      </c>
      <c r="D76" s="177">
        <v>0</v>
      </c>
      <c r="E76" s="166">
        <v>0</v>
      </c>
      <c r="F76" s="166">
        <v>0</v>
      </c>
      <c r="G76" s="169">
        <v>1689445</v>
      </c>
    </row>
    <row r="77" spans="2:7" ht="15.95" customHeight="1" x14ac:dyDescent="0.2">
      <c r="B77" s="13">
        <v>258</v>
      </c>
      <c r="C77" s="174" t="s">
        <v>144</v>
      </c>
      <c r="D77" s="177">
        <v>0</v>
      </c>
      <c r="E77" s="166">
        <v>0</v>
      </c>
      <c r="F77" s="166">
        <v>0</v>
      </c>
      <c r="G77" s="169">
        <v>500000</v>
      </c>
    </row>
    <row r="78" spans="2:7" ht="15.95" customHeight="1" thickBot="1" x14ac:dyDescent="0.25">
      <c r="B78" s="15" t="s">
        <v>145</v>
      </c>
      <c r="C78" s="175" t="s">
        <v>146</v>
      </c>
      <c r="D78" s="178">
        <v>800000</v>
      </c>
      <c r="E78" s="170">
        <v>3456345</v>
      </c>
      <c r="F78" s="170">
        <v>3456345</v>
      </c>
      <c r="G78" s="171">
        <v>3456345</v>
      </c>
    </row>
    <row r="79" spans="2:7" ht="15.95" customHeight="1" thickBot="1" x14ac:dyDescent="0.25">
      <c r="B79" s="20" t="s">
        <v>147</v>
      </c>
      <c r="C79" s="179" t="s">
        <v>148</v>
      </c>
      <c r="D79" s="180">
        <v>520974444</v>
      </c>
      <c r="E79" s="181">
        <v>471128566</v>
      </c>
      <c r="F79" s="181">
        <v>421205802</v>
      </c>
      <c r="G79" s="182">
        <v>420949801</v>
      </c>
    </row>
  </sheetData>
  <mergeCells count="5">
    <mergeCell ref="D4:E4"/>
    <mergeCell ref="F4:F5"/>
    <mergeCell ref="B2:G2"/>
    <mergeCell ref="B1:G1"/>
    <mergeCell ref="C3:E3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landscape" horizontalDpi="300" verticalDpi="300" r:id="rId1"/>
  <headerFooter alignWithMargins="0">
    <oddFooter>&amp;P. oldal, összesen: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Munka4">
    <tabColor rgb="FF0070C0"/>
  </sheetPr>
  <dimension ref="B1:I57"/>
  <sheetViews>
    <sheetView zoomScaleNormal="100" workbookViewId="0">
      <pane ySplit="6" topLeftCell="A7" activePane="bottomLeft" state="frozen"/>
      <selection activeCell="B43" sqref="B43"/>
      <selection pane="bottomLeft" activeCell="B1" sqref="B1:H1"/>
    </sheetView>
  </sheetViews>
  <sheetFormatPr defaultColWidth="6.7109375" defaultRowHeight="15.95" customHeight="1" x14ac:dyDescent="0.2"/>
  <cols>
    <col min="1" max="1" width="1.7109375" style="24" customWidth="1"/>
    <col min="2" max="2" width="4.7109375" style="24" customWidth="1"/>
    <col min="3" max="3" width="90.7109375" style="24" customWidth="1"/>
    <col min="4" max="5" width="11.7109375" style="24" customWidth="1"/>
    <col min="6" max="7" width="11.7109375" style="24" hidden="1" customWidth="1"/>
    <col min="8" max="8" width="11.7109375" style="24" customWidth="1"/>
    <col min="9" max="9" width="1.7109375" style="24" customWidth="1"/>
    <col min="10" max="16384" width="6.7109375" style="24"/>
  </cols>
  <sheetData>
    <row r="1" spans="2:9" ht="18" customHeight="1" x14ac:dyDescent="0.25">
      <c r="B1" s="400" t="s">
        <v>401</v>
      </c>
      <c r="C1" s="401"/>
      <c r="D1" s="401"/>
      <c r="E1" s="401"/>
      <c r="F1" s="401"/>
      <c r="G1" s="401"/>
      <c r="H1" s="402"/>
      <c r="I1" s="25"/>
    </row>
    <row r="2" spans="2:9" ht="18" customHeight="1" x14ac:dyDescent="0.25">
      <c r="B2" s="397" t="s">
        <v>731</v>
      </c>
      <c r="C2" s="398"/>
      <c r="D2" s="398"/>
      <c r="E2" s="398"/>
      <c r="F2" s="398"/>
      <c r="G2" s="398"/>
      <c r="H2" s="399"/>
      <c r="I2" s="25"/>
    </row>
    <row r="3" spans="2:9" ht="18" customHeight="1" thickBot="1" x14ac:dyDescent="0.3">
      <c r="B3" s="4" t="s">
        <v>404</v>
      </c>
      <c r="C3" s="403" t="str">
        <f>'01KtgvMrlg'!B6</f>
        <v>számú melléklet a(z) 8/2020.(VII.17.) Önkormányzati rendelethez</v>
      </c>
      <c r="D3" s="403"/>
      <c r="E3" s="403"/>
      <c r="F3" s="26"/>
      <c r="G3" s="26"/>
      <c r="H3" s="6" t="s">
        <v>403</v>
      </c>
    </row>
    <row r="4" spans="2:9" ht="15.95" customHeight="1" x14ac:dyDescent="0.25">
      <c r="B4" s="30"/>
      <c r="C4" s="224"/>
      <c r="D4" s="393" t="s">
        <v>397</v>
      </c>
      <c r="E4" s="394"/>
      <c r="F4" s="404" t="s">
        <v>405</v>
      </c>
      <c r="G4" s="22"/>
      <c r="H4" s="31"/>
    </row>
    <row r="5" spans="2:9" ht="15.95" customHeight="1" x14ac:dyDescent="0.2">
      <c r="B5" s="7" t="s">
        <v>5</v>
      </c>
      <c r="C5" s="201" t="s">
        <v>6</v>
      </c>
      <c r="D5" s="7" t="s">
        <v>7</v>
      </c>
      <c r="E5" s="156" t="s">
        <v>8</v>
      </c>
      <c r="F5" s="405"/>
      <c r="G5" s="156" t="s">
        <v>149</v>
      </c>
      <c r="H5" s="8" t="s">
        <v>12</v>
      </c>
    </row>
    <row r="6" spans="2:9" ht="15.95" customHeight="1" thickBot="1" x14ac:dyDescent="0.25">
      <c r="B6" s="9">
        <v>2</v>
      </c>
      <c r="C6" s="202">
        <v>3</v>
      </c>
      <c r="D6" s="9">
        <v>4</v>
      </c>
      <c r="E6" s="157">
        <v>5</v>
      </c>
      <c r="F6" s="157">
        <v>6</v>
      </c>
      <c r="G6" s="157">
        <v>7</v>
      </c>
      <c r="H6" s="11">
        <v>8</v>
      </c>
    </row>
    <row r="7" spans="2:9" ht="15.95" customHeight="1" x14ac:dyDescent="0.2">
      <c r="B7" s="252" t="s">
        <v>1</v>
      </c>
      <c r="C7" s="254" t="s">
        <v>150</v>
      </c>
      <c r="D7" s="215">
        <v>33694197</v>
      </c>
      <c r="E7" s="216">
        <v>34973197</v>
      </c>
      <c r="F7" s="216">
        <v>34973197</v>
      </c>
      <c r="G7" s="216">
        <v>0</v>
      </c>
      <c r="H7" s="217">
        <v>34973197</v>
      </c>
    </row>
    <row r="8" spans="2:9" ht="15.95" customHeight="1" x14ac:dyDescent="0.2">
      <c r="B8" s="240" t="s">
        <v>3</v>
      </c>
      <c r="C8" s="255" t="s">
        <v>151</v>
      </c>
      <c r="D8" s="218">
        <v>26980981</v>
      </c>
      <c r="E8" s="212">
        <v>30529610</v>
      </c>
      <c r="F8" s="212">
        <v>30529610</v>
      </c>
      <c r="G8" s="212">
        <v>0</v>
      </c>
      <c r="H8" s="219">
        <v>30529610</v>
      </c>
    </row>
    <row r="9" spans="2:9" ht="15.95" customHeight="1" x14ac:dyDescent="0.2">
      <c r="B9" s="240" t="s">
        <v>4</v>
      </c>
      <c r="C9" s="255" t="s">
        <v>152</v>
      </c>
      <c r="D9" s="218">
        <v>1980770</v>
      </c>
      <c r="E9" s="212">
        <v>2047770</v>
      </c>
      <c r="F9" s="212">
        <v>2047770</v>
      </c>
      <c r="G9" s="212">
        <v>0</v>
      </c>
      <c r="H9" s="219">
        <v>2047770</v>
      </c>
    </row>
    <row r="10" spans="2:9" ht="15.95" customHeight="1" x14ac:dyDescent="0.2">
      <c r="B10" s="240" t="s">
        <v>153</v>
      </c>
      <c r="C10" s="255" t="s">
        <v>154</v>
      </c>
      <c r="D10" s="218">
        <v>0</v>
      </c>
      <c r="E10" s="212">
        <v>1057910</v>
      </c>
      <c r="F10" s="212">
        <v>1057910</v>
      </c>
      <c r="G10" s="212">
        <v>0</v>
      </c>
      <c r="H10" s="219">
        <v>1057910</v>
      </c>
    </row>
    <row r="11" spans="2:9" ht="15.95" customHeight="1" x14ac:dyDescent="0.2">
      <c r="B11" s="240" t="s">
        <v>223</v>
      </c>
      <c r="C11" s="255" t="s">
        <v>713</v>
      </c>
      <c r="D11" s="218">
        <v>0</v>
      </c>
      <c r="E11" s="212">
        <v>209000</v>
      </c>
      <c r="F11" s="212">
        <v>209000</v>
      </c>
      <c r="G11" s="212">
        <v>0</v>
      </c>
      <c r="H11" s="219">
        <v>209000</v>
      </c>
    </row>
    <row r="12" spans="2:9" ht="15.95" customHeight="1" x14ac:dyDescent="0.2">
      <c r="B12" s="240" t="s">
        <v>15</v>
      </c>
      <c r="C12" s="255" t="s">
        <v>155</v>
      </c>
      <c r="D12" s="218">
        <v>62655948</v>
      </c>
      <c r="E12" s="212">
        <v>68817487</v>
      </c>
      <c r="F12" s="212">
        <v>68817487</v>
      </c>
      <c r="G12" s="212">
        <v>0</v>
      </c>
      <c r="H12" s="219">
        <v>68817487</v>
      </c>
    </row>
    <row r="13" spans="2:9" ht="15.95" customHeight="1" x14ac:dyDescent="0.2">
      <c r="B13" s="240" t="s">
        <v>48</v>
      </c>
      <c r="C13" s="255" t="s">
        <v>156</v>
      </c>
      <c r="D13" s="218">
        <v>11560200</v>
      </c>
      <c r="E13" s="212">
        <v>11414317</v>
      </c>
      <c r="F13" s="212">
        <v>11414317</v>
      </c>
      <c r="G13" s="212">
        <v>0</v>
      </c>
      <c r="H13" s="219">
        <v>11414317</v>
      </c>
    </row>
    <row r="14" spans="2:9" ht="15.95" customHeight="1" x14ac:dyDescent="0.2">
      <c r="B14" s="240" t="s">
        <v>50</v>
      </c>
      <c r="C14" s="255" t="s">
        <v>157</v>
      </c>
      <c r="D14" s="218">
        <v>0</v>
      </c>
      <c r="E14" s="212">
        <v>0</v>
      </c>
      <c r="F14" s="212">
        <v>0</v>
      </c>
      <c r="G14" s="212">
        <v>0</v>
      </c>
      <c r="H14" s="219">
        <v>100000</v>
      </c>
    </row>
    <row r="15" spans="2:9" ht="15.95" customHeight="1" x14ac:dyDescent="0.2">
      <c r="B15" s="240" t="s">
        <v>58</v>
      </c>
      <c r="C15" s="255" t="s">
        <v>158</v>
      </c>
      <c r="D15" s="218">
        <v>0</v>
      </c>
      <c r="E15" s="212">
        <v>0</v>
      </c>
      <c r="F15" s="212">
        <v>0</v>
      </c>
      <c r="G15" s="212">
        <v>0</v>
      </c>
      <c r="H15" s="219">
        <v>8494300</v>
      </c>
    </row>
    <row r="16" spans="2:9" ht="15.95" customHeight="1" x14ac:dyDescent="0.2">
      <c r="B16" s="240" t="s">
        <v>159</v>
      </c>
      <c r="C16" s="255" t="s">
        <v>160</v>
      </c>
      <c r="D16" s="218">
        <v>0</v>
      </c>
      <c r="E16" s="212">
        <v>0</v>
      </c>
      <c r="F16" s="212">
        <v>0</v>
      </c>
      <c r="G16" s="212">
        <v>0</v>
      </c>
      <c r="H16" s="219">
        <v>2820017</v>
      </c>
    </row>
    <row r="17" spans="2:8" ht="15.95" customHeight="1" thickBot="1" x14ac:dyDescent="0.25">
      <c r="B17" s="256" t="s">
        <v>66</v>
      </c>
      <c r="C17" s="257" t="s">
        <v>161</v>
      </c>
      <c r="D17" s="225">
        <v>74216148</v>
      </c>
      <c r="E17" s="226">
        <v>80231804</v>
      </c>
      <c r="F17" s="226">
        <v>80231804</v>
      </c>
      <c r="G17" s="226">
        <v>0</v>
      </c>
      <c r="H17" s="227">
        <v>80231804</v>
      </c>
    </row>
    <row r="18" spans="2:8" ht="15.95" customHeight="1" x14ac:dyDescent="0.2">
      <c r="B18" s="252" t="s">
        <v>68</v>
      </c>
      <c r="C18" s="254" t="s">
        <v>706</v>
      </c>
      <c r="D18" s="215">
        <v>0</v>
      </c>
      <c r="E18" s="216">
        <v>15000000</v>
      </c>
      <c r="F18" s="216">
        <v>15000000</v>
      </c>
      <c r="G18" s="216">
        <v>0</v>
      </c>
      <c r="H18" s="217">
        <v>15000000</v>
      </c>
    </row>
    <row r="19" spans="2:8" ht="15.95" customHeight="1" x14ac:dyDescent="0.2">
      <c r="B19" s="240" t="s">
        <v>283</v>
      </c>
      <c r="C19" s="255" t="s">
        <v>707</v>
      </c>
      <c r="D19" s="218">
        <v>103436196</v>
      </c>
      <c r="E19" s="212">
        <v>20583396</v>
      </c>
      <c r="F19" s="212">
        <v>20583396</v>
      </c>
      <c r="G19" s="212">
        <v>0</v>
      </c>
      <c r="H19" s="219">
        <v>20583396</v>
      </c>
    </row>
    <row r="20" spans="2:8" ht="15.95" customHeight="1" x14ac:dyDescent="0.2">
      <c r="B20" s="240" t="s">
        <v>708</v>
      </c>
      <c r="C20" s="255" t="s">
        <v>709</v>
      </c>
      <c r="D20" s="218">
        <v>0</v>
      </c>
      <c r="E20" s="212">
        <v>0</v>
      </c>
      <c r="F20" s="212">
        <v>0</v>
      </c>
      <c r="G20" s="212">
        <v>0</v>
      </c>
      <c r="H20" s="219">
        <v>20583396</v>
      </c>
    </row>
    <row r="21" spans="2:8" ht="15.95" customHeight="1" thickBot="1" x14ac:dyDescent="0.25">
      <c r="B21" s="256" t="s">
        <v>710</v>
      </c>
      <c r="C21" s="257" t="s">
        <v>711</v>
      </c>
      <c r="D21" s="225">
        <v>103436196</v>
      </c>
      <c r="E21" s="226">
        <v>35583396</v>
      </c>
      <c r="F21" s="226">
        <v>35583396</v>
      </c>
      <c r="G21" s="226">
        <v>0</v>
      </c>
      <c r="H21" s="227">
        <v>35583396</v>
      </c>
    </row>
    <row r="22" spans="2:8" ht="15.95" customHeight="1" x14ac:dyDescent="0.2">
      <c r="B22" s="12" t="s">
        <v>162</v>
      </c>
      <c r="C22" s="172" t="s">
        <v>163</v>
      </c>
      <c r="D22" s="215">
        <v>34920321</v>
      </c>
      <c r="E22" s="216">
        <v>36368908</v>
      </c>
      <c r="F22" s="216">
        <v>36368908</v>
      </c>
      <c r="G22" s="216">
        <v>0</v>
      </c>
      <c r="H22" s="217">
        <v>34436190</v>
      </c>
    </row>
    <row r="23" spans="2:8" ht="15.95" customHeight="1" x14ac:dyDescent="0.2">
      <c r="B23" s="13" t="s">
        <v>164</v>
      </c>
      <c r="C23" s="174" t="s">
        <v>165</v>
      </c>
      <c r="D23" s="218">
        <v>0</v>
      </c>
      <c r="E23" s="212">
        <v>0</v>
      </c>
      <c r="F23" s="212">
        <v>0</v>
      </c>
      <c r="G23" s="212">
        <v>0</v>
      </c>
      <c r="H23" s="219">
        <v>19195111</v>
      </c>
    </row>
    <row r="24" spans="2:8" ht="15.95" customHeight="1" x14ac:dyDescent="0.2">
      <c r="B24" s="13" t="s">
        <v>166</v>
      </c>
      <c r="C24" s="174" t="s">
        <v>167</v>
      </c>
      <c r="D24" s="218">
        <v>0</v>
      </c>
      <c r="E24" s="212">
        <v>0</v>
      </c>
      <c r="F24" s="212">
        <v>0</v>
      </c>
      <c r="G24" s="212">
        <v>0</v>
      </c>
      <c r="H24" s="219">
        <v>9287095</v>
      </c>
    </row>
    <row r="25" spans="2:8" ht="15.95" customHeight="1" x14ac:dyDescent="0.2">
      <c r="B25" s="13" t="s">
        <v>168</v>
      </c>
      <c r="C25" s="174" t="s">
        <v>169</v>
      </c>
      <c r="D25" s="218">
        <v>0</v>
      </c>
      <c r="E25" s="212">
        <v>0</v>
      </c>
      <c r="F25" s="212">
        <v>0</v>
      </c>
      <c r="G25" s="212">
        <v>0</v>
      </c>
      <c r="H25" s="219">
        <v>5953984</v>
      </c>
    </row>
    <row r="26" spans="2:8" ht="15.95" customHeight="1" x14ac:dyDescent="0.2">
      <c r="B26" s="13" t="s">
        <v>170</v>
      </c>
      <c r="C26" s="174" t="s">
        <v>171</v>
      </c>
      <c r="D26" s="218">
        <v>5478103</v>
      </c>
      <c r="E26" s="212">
        <v>12242409</v>
      </c>
      <c r="F26" s="212">
        <v>12242409</v>
      </c>
      <c r="G26" s="212">
        <v>3845158</v>
      </c>
      <c r="H26" s="219">
        <v>11226530</v>
      </c>
    </row>
    <row r="27" spans="2:8" ht="15.95" customHeight="1" x14ac:dyDescent="0.2">
      <c r="B27" s="13" t="s">
        <v>172</v>
      </c>
      <c r="C27" s="174" t="s">
        <v>173</v>
      </c>
      <c r="D27" s="218">
        <v>0</v>
      </c>
      <c r="E27" s="212">
        <v>0</v>
      </c>
      <c r="F27" s="212">
        <v>0</v>
      </c>
      <c r="G27" s="212">
        <v>0</v>
      </c>
      <c r="H27" s="219">
        <v>11226530</v>
      </c>
    </row>
    <row r="28" spans="2:8" ht="15.95" customHeight="1" x14ac:dyDescent="0.2">
      <c r="B28" s="13" t="s">
        <v>174</v>
      </c>
      <c r="C28" s="174" t="s">
        <v>175</v>
      </c>
      <c r="D28" s="218">
        <v>6299505</v>
      </c>
      <c r="E28" s="212">
        <v>8404804</v>
      </c>
      <c r="F28" s="212">
        <v>8404804</v>
      </c>
      <c r="G28" s="212">
        <v>0</v>
      </c>
      <c r="H28" s="219">
        <v>7052077</v>
      </c>
    </row>
    <row r="29" spans="2:8" ht="15.95" customHeight="1" x14ac:dyDescent="0.2">
      <c r="B29" s="13" t="s">
        <v>176</v>
      </c>
      <c r="C29" s="174" t="s">
        <v>177</v>
      </c>
      <c r="D29" s="218">
        <v>0</v>
      </c>
      <c r="E29" s="212">
        <v>0</v>
      </c>
      <c r="F29" s="212">
        <v>0</v>
      </c>
      <c r="G29" s="212">
        <v>0</v>
      </c>
      <c r="H29" s="219">
        <v>7052077</v>
      </c>
    </row>
    <row r="30" spans="2:8" ht="15.95" customHeight="1" x14ac:dyDescent="0.2">
      <c r="B30" s="13" t="s">
        <v>99</v>
      </c>
      <c r="C30" s="174" t="s">
        <v>178</v>
      </c>
      <c r="D30" s="218">
        <v>1265050</v>
      </c>
      <c r="E30" s="212">
        <v>1188650</v>
      </c>
      <c r="F30" s="212">
        <v>1188650</v>
      </c>
      <c r="G30" s="212">
        <v>0</v>
      </c>
      <c r="H30" s="219">
        <v>1181000</v>
      </c>
    </row>
    <row r="31" spans="2:8" ht="15.95" customHeight="1" x14ac:dyDescent="0.2">
      <c r="B31" s="13" t="s">
        <v>179</v>
      </c>
      <c r="C31" s="174" t="s">
        <v>180</v>
      </c>
      <c r="D31" s="218">
        <v>0</v>
      </c>
      <c r="E31" s="212">
        <v>0</v>
      </c>
      <c r="F31" s="212">
        <v>0</v>
      </c>
      <c r="G31" s="212">
        <v>0</v>
      </c>
      <c r="H31" s="219">
        <v>1181000</v>
      </c>
    </row>
    <row r="32" spans="2:8" ht="15.95" customHeight="1" x14ac:dyDescent="0.2">
      <c r="B32" s="13" t="s">
        <v>181</v>
      </c>
      <c r="C32" s="174" t="s">
        <v>182</v>
      </c>
      <c r="D32" s="218">
        <v>13042658</v>
      </c>
      <c r="E32" s="212">
        <v>21835863</v>
      </c>
      <c r="F32" s="212">
        <v>21835863</v>
      </c>
      <c r="G32" s="212">
        <v>3845158</v>
      </c>
      <c r="H32" s="219">
        <v>19459607</v>
      </c>
    </row>
    <row r="33" spans="2:8" ht="15.95" customHeight="1" x14ac:dyDescent="0.2">
      <c r="B33" s="13" t="s">
        <v>183</v>
      </c>
      <c r="C33" s="174" t="s">
        <v>184</v>
      </c>
      <c r="D33" s="218">
        <v>40957</v>
      </c>
      <c r="E33" s="212">
        <v>498237</v>
      </c>
      <c r="F33" s="212">
        <v>498237</v>
      </c>
      <c r="G33" s="212">
        <v>0</v>
      </c>
      <c r="H33" s="219">
        <v>122314</v>
      </c>
    </row>
    <row r="34" spans="2:8" ht="15.95" customHeight="1" thickBot="1" x14ac:dyDescent="0.25">
      <c r="B34" s="15" t="s">
        <v>185</v>
      </c>
      <c r="C34" s="175" t="s">
        <v>186</v>
      </c>
      <c r="D34" s="225">
        <v>48003936</v>
      </c>
      <c r="E34" s="226">
        <v>58703008</v>
      </c>
      <c r="F34" s="226">
        <v>58703008</v>
      </c>
      <c r="G34" s="226">
        <v>3845158</v>
      </c>
      <c r="H34" s="227">
        <v>54018111</v>
      </c>
    </row>
    <row r="35" spans="2:8" ht="15.95" customHeight="1" x14ac:dyDescent="0.2">
      <c r="B35" s="12" t="s">
        <v>119</v>
      </c>
      <c r="C35" s="172" t="s">
        <v>187</v>
      </c>
      <c r="D35" s="215">
        <v>0</v>
      </c>
      <c r="E35" s="216">
        <v>48000</v>
      </c>
      <c r="F35" s="216">
        <v>48000</v>
      </c>
      <c r="G35" s="216">
        <v>0</v>
      </c>
      <c r="H35" s="217">
        <v>48000</v>
      </c>
    </row>
    <row r="36" spans="2:8" ht="15.95" customHeight="1" x14ac:dyDescent="0.2">
      <c r="B36" s="13" t="s">
        <v>121</v>
      </c>
      <c r="C36" s="174" t="s">
        <v>188</v>
      </c>
      <c r="D36" s="218">
        <v>2268175</v>
      </c>
      <c r="E36" s="212">
        <v>2268175</v>
      </c>
      <c r="F36" s="212">
        <v>4205130</v>
      </c>
      <c r="G36" s="212">
        <v>0</v>
      </c>
      <c r="H36" s="219">
        <v>3539630</v>
      </c>
    </row>
    <row r="37" spans="2:8" ht="15.95" customHeight="1" x14ac:dyDescent="0.2">
      <c r="B37" s="13" t="s">
        <v>123</v>
      </c>
      <c r="C37" s="174" t="s">
        <v>189</v>
      </c>
      <c r="D37" s="218">
        <v>0</v>
      </c>
      <c r="E37" s="212">
        <v>0</v>
      </c>
      <c r="F37" s="212">
        <v>0</v>
      </c>
      <c r="G37" s="212">
        <v>0</v>
      </c>
      <c r="H37" s="219">
        <v>3519630</v>
      </c>
    </row>
    <row r="38" spans="2:8" ht="15.95" customHeight="1" x14ac:dyDescent="0.2">
      <c r="B38" s="13" t="s">
        <v>190</v>
      </c>
      <c r="C38" s="174" t="s">
        <v>191</v>
      </c>
      <c r="D38" s="218">
        <v>400000</v>
      </c>
      <c r="E38" s="212">
        <v>92209</v>
      </c>
      <c r="F38" s="212">
        <v>92209</v>
      </c>
      <c r="G38" s="212">
        <v>0</v>
      </c>
      <c r="H38" s="219">
        <v>0</v>
      </c>
    </row>
    <row r="39" spans="2:8" ht="15.95" customHeight="1" x14ac:dyDescent="0.2">
      <c r="B39" s="13" t="s">
        <v>192</v>
      </c>
      <c r="C39" s="174" t="s">
        <v>193</v>
      </c>
      <c r="D39" s="218">
        <v>3929025</v>
      </c>
      <c r="E39" s="212">
        <v>5762511</v>
      </c>
      <c r="F39" s="212">
        <v>5762511</v>
      </c>
      <c r="G39" s="212">
        <v>0</v>
      </c>
      <c r="H39" s="219">
        <v>5762511</v>
      </c>
    </row>
    <row r="40" spans="2:8" ht="15.95" customHeight="1" x14ac:dyDescent="0.2">
      <c r="B40" s="13" t="s">
        <v>137</v>
      </c>
      <c r="C40" s="174" t="s">
        <v>194</v>
      </c>
      <c r="D40" s="218">
        <v>4172483</v>
      </c>
      <c r="E40" s="212">
        <v>7294080</v>
      </c>
      <c r="F40" s="212">
        <v>7294080</v>
      </c>
      <c r="G40" s="212">
        <v>0</v>
      </c>
      <c r="H40" s="219">
        <v>7153488</v>
      </c>
    </row>
    <row r="41" spans="2:8" ht="15.95" customHeight="1" x14ac:dyDescent="0.2">
      <c r="B41" s="13" t="s">
        <v>195</v>
      </c>
      <c r="C41" s="174" t="s">
        <v>196</v>
      </c>
      <c r="D41" s="218">
        <v>499377</v>
      </c>
      <c r="E41" s="212">
        <v>294858</v>
      </c>
      <c r="F41" s="212">
        <v>294858</v>
      </c>
      <c r="G41" s="212">
        <v>0</v>
      </c>
      <c r="H41" s="219">
        <v>294858</v>
      </c>
    </row>
    <row r="42" spans="2:8" ht="15.95" customHeight="1" x14ac:dyDescent="0.2">
      <c r="B42" s="13" t="s">
        <v>197</v>
      </c>
      <c r="C42" s="174" t="s">
        <v>198</v>
      </c>
      <c r="D42" s="218">
        <v>499377</v>
      </c>
      <c r="E42" s="212">
        <v>294858</v>
      </c>
      <c r="F42" s="212">
        <v>294858</v>
      </c>
      <c r="G42" s="212">
        <v>0</v>
      </c>
      <c r="H42" s="219">
        <v>294858</v>
      </c>
    </row>
    <row r="43" spans="2:8" ht="15.95" customHeight="1" x14ac:dyDescent="0.2">
      <c r="B43" s="13" t="s">
        <v>199</v>
      </c>
      <c r="C43" s="174" t="s">
        <v>200</v>
      </c>
      <c r="D43" s="218">
        <v>10000</v>
      </c>
      <c r="E43" s="212">
        <v>1531818</v>
      </c>
      <c r="F43" s="212">
        <v>1531818</v>
      </c>
      <c r="G43" s="212">
        <v>0</v>
      </c>
      <c r="H43" s="219">
        <v>1194293</v>
      </c>
    </row>
    <row r="44" spans="2:8" ht="15.95" customHeight="1" x14ac:dyDescent="0.2">
      <c r="B44" s="13" t="s">
        <v>201</v>
      </c>
      <c r="C44" s="174" t="s">
        <v>202</v>
      </c>
      <c r="D44" s="218">
        <v>0</v>
      </c>
      <c r="E44" s="212">
        <v>0</v>
      </c>
      <c r="F44" s="212">
        <v>0</v>
      </c>
      <c r="G44" s="212">
        <v>0</v>
      </c>
      <c r="H44" s="219">
        <v>58963</v>
      </c>
    </row>
    <row r="45" spans="2:8" ht="15.95" customHeight="1" thickBot="1" x14ac:dyDescent="0.25">
      <c r="B45" s="15" t="s">
        <v>203</v>
      </c>
      <c r="C45" s="175" t="s">
        <v>204</v>
      </c>
      <c r="D45" s="225">
        <v>11279060</v>
      </c>
      <c r="E45" s="226">
        <v>17291651</v>
      </c>
      <c r="F45" s="226">
        <v>19228606</v>
      </c>
      <c r="G45" s="226">
        <v>0</v>
      </c>
      <c r="H45" s="227">
        <v>17992780</v>
      </c>
    </row>
    <row r="46" spans="2:8" ht="15.95" customHeight="1" x14ac:dyDescent="0.2">
      <c r="B46" s="12" t="s">
        <v>205</v>
      </c>
      <c r="C46" s="172" t="s">
        <v>206</v>
      </c>
      <c r="D46" s="215">
        <v>11023622</v>
      </c>
      <c r="E46" s="216">
        <v>17985824</v>
      </c>
      <c r="F46" s="216">
        <v>17985824</v>
      </c>
      <c r="G46" s="216">
        <v>0</v>
      </c>
      <c r="H46" s="217">
        <v>17985824</v>
      </c>
    </row>
    <row r="47" spans="2:8" ht="15.95" customHeight="1" thickBot="1" x14ac:dyDescent="0.25">
      <c r="B47" s="15" t="s">
        <v>207</v>
      </c>
      <c r="C47" s="175" t="s">
        <v>208</v>
      </c>
      <c r="D47" s="225">
        <v>11023622</v>
      </c>
      <c r="E47" s="226">
        <v>17985824</v>
      </c>
      <c r="F47" s="226">
        <v>17985824</v>
      </c>
      <c r="G47" s="226">
        <v>0</v>
      </c>
      <c r="H47" s="227">
        <v>17985824</v>
      </c>
    </row>
    <row r="48" spans="2:8" ht="15.95" customHeight="1" x14ac:dyDescent="0.2">
      <c r="B48" s="12" t="s">
        <v>209</v>
      </c>
      <c r="C48" s="172" t="s">
        <v>210</v>
      </c>
      <c r="D48" s="215">
        <v>0</v>
      </c>
      <c r="E48" s="216">
        <v>386175</v>
      </c>
      <c r="F48" s="216">
        <v>386175</v>
      </c>
      <c r="G48" s="216">
        <v>0</v>
      </c>
      <c r="H48" s="217">
        <v>0</v>
      </c>
    </row>
    <row r="49" spans="2:8" ht="15.95" customHeight="1" thickBot="1" x14ac:dyDescent="0.25">
      <c r="B49" s="15" t="s">
        <v>143</v>
      </c>
      <c r="C49" s="175" t="s">
        <v>211</v>
      </c>
      <c r="D49" s="225">
        <v>0</v>
      </c>
      <c r="E49" s="226">
        <v>386175</v>
      </c>
      <c r="F49" s="226">
        <v>386175</v>
      </c>
      <c r="G49" s="226">
        <v>0</v>
      </c>
      <c r="H49" s="227">
        <v>0</v>
      </c>
    </row>
    <row r="50" spans="2:8" ht="15.95" customHeight="1" thickBot="1" x14ac:dyDescent="0.25">
      <c r="B50" s="206">
        <v>259</v>
      </c>
      <c r="C50" s="236" t="s">
        <v>714</v>
      </c>
      <c r="D50" s="233">
        <v>0</v>
      </c>
      <c r="E50" s="234">
        <v>5000</v>
      </c>
      <c r="F50" s="234"/>
      <c r="G50" s="234"/>
      <c r="H50" s="235">
        <v>0</v>
      </c>
    </row>
    <row r="51" spans="2:8" ht="15.95" customHeight="1" x14ac:dyDescent="0.2">
      <c r="B51" s="12" t="s">
        <v>212</v>
      </c>
      <c r="C51" s="172" t="s">
        <v>213</v>
      </c>
      <c r="D51" s="215">
        <v>7300000</v>
      </c>
      <c r="E51" s="216">
        <v>10568062</v>
      </c>
      <c r="F51" s="216">
        <v>10568062</v>
      </c>
      <c r="G51" s="216">
        <v>0</v>
      </c>
      <c r="H51" s="217">
        <v>10568062</v>
      </c>
    </row>
    <row r="52" spans="2:8" ht="15.95" customHeight="1" x14ac:dyDescent="0.2">
      <c r="B52" s="29">
        <v>274</v>
      </c>
      <c r="C52" s="229" t="s">
        <v>712</v>
      </c>
      <c r="D52" s="218">
        <v>0</v>
      </c>
      <c r="E52" s="212">
        <v>0</v>
      </c>
      <c r="F52" s="212">
        <v>0</v>
      </c>
      <c r="G52" s="212">
        <v>0</v>
      </c>
      <c r="H52" s="219">
        <v>1500000</v>
      </c>
    </row>
    <row r="53" spans="2:8" ht="15.95" customHeight="1" x14ac:dyDescent="0.2">
      <c r="B53" s="13" t="s">
        <v>214</v>
      </c>
      <c r="C53" s="174" t="s">
        <v>215</v>
      </c>
      <c r="D53" s="218">
        <v>0</v>
      </c>
      <c r="E53" s="212">
        <v>0</v>
      </c>
      <c r="F53" s="212">
        <v>0</v>
      </c>
      <c r="G53" s="212">
        <v>0</v>
      </c>
      <c r="H53" s="219">
        <v>8430226</v>
      </c>
    </row>
    <row r="54" spans="2:8" ht="15.95" customHeight="1" x14ac:dyDescent="0.2">
      <c r="B54" s="13" t="s">
        <v>216</v>
      </c>
      <c r="C54" s="174" t="s">
        <v>217</v>
      </c>
      <c r="D54" s="218">
        <v>0</v>
      </c>
      <c r="E54" s="212">
        <v>0</v>
      </c>
      <c r="F54" s="212">
        <v>0</v>
      </c>
      <c r="G54" s="212">
        <v>0</v>
      </c>
      <c r="H54" s="219">
        <v>637836</v>
      </c>
    </row>
    <row r="55" spans="2:8" ht="15.95" customHeight="1" thickBot="1" x14ac:dyDescent="0.25">
      <c r="B55" s="15" t="s">
        <v>218</v>
      </c>
      <c r="C55" s="175" t="s">
        <v>219</v>
      </c>
      <c r="D55" s="225">
        <v>7300000</v>
      </c>
      <c r="E55" s="226">
        <v>10573062</v>
      </c>
      <c r="F55" s="226">
        <v>10573062</v>
      </c>
      <c r="G55" s="226">
        <v>45000</v>
      </c>
      <c r="H55" s="227">
        <v>10568062</v>
      </c>
    </row>
    <row r="56" spans="2:8" ht="15.95" customHeight="1" thickBot="1" x14ac:dyDescent="0.25">
      <c r="B56" s="20" t="s">
        <v>220</v>
      </c>
      <c r="C56" s="179" t="s">
        <v>221</v>
      </c>
      <c r="D56" s="230">
        <v>255258962</v>
      </c>
      <c r="E56" s="231">
        <v>220754920</v>
      </c>
      <c r="F56" s="231">
        <v>222691875</v>
      </c>
      <c r="G56" s="231">
        <v>3890158</v>
      </c>
      <c r="H56" s="232">
        <v>216379977</v>
      </c>
    </row>
    <row r="57" spans="2:8" ht="15.95" customHeight="1" x14ac:dyDescent="0.2">
      <c r="D57" s="223"/>
      <c r="E57" s="223"/>
      <c r="F57" s="223"/>
      <c r="G57" s="223"/>
      <c r="H57" s="223"/>
    </row>
  </sheetData>
  <mergeCells count="5">
    <mergeCell ref="B2:H2"/>
    <mergeCell ref="C3:E3"/>
    <mergeCell ref="B1:H1"/>
    <mergeCell ref="D4:E4"/>
    <mergeCell ref="F4:F5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landscape" horizontalDpi="300" verticalDpi="300" r:id="rId1"/>
  <headerFooter alignWithMargins="0">
    <oddFooter>&amp;P. oldal, összesen: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Munka5">
    <tabColor rgb="FF0070C0"/>
  </sheetPr>
  <dimension ref="B1:J11"/>
  <sheetViews>
    <sheetView workbookViewId="0">
      <selection activeCell="B1" sqref="B1:J1"/>
    </sheetView>
  </sheetViews>
  <sheetFormatPr defaultColWidth="6.7109375" defaultRowHeight="15.95" customHeight="1" x14ac:dyDescent="0.2"/>
  <cols>
    <col min="1" max="1" width="1.7109375" style="1" customWidth="1"/>
    <col min="2" max="2" width="4.7109375" style="1" customWidth="1"/>
    <col min="3" max="3" width="90.7109375" style="1" customWidth="1"/>
    <col min="4" max="5" width="11.7109375" style="1" customWidth="1"/>
    <col min="6" max="9" width="11.7109375" style="1" hidden="1" customWidth="1"/>
    <col min="10" max="10" width="11.7109375" style="1" customWidth="1"/>
    <col min="11" max="11" width="1.7109375" style="1" customWidth="1"/>
    <col min="12" max="16384" width="6.7109375" style="1"/>
  </cols>
  <sheetData>
    <row r="1" spans="2:10" ht="18" customHeight="1" x14ac:dyDescent="0.25">
      <c r="B1" s="400" t="str">
        <f>'03KK'!B1:G1</f>
        <v>DUNASZIGET KÖZSÉG ÖNKORMÁNYZATA</v>
      </c>
      <c r="C1" s="401"/>
      <c r="D1" s="401"/>
      <c r="E1" s="401"/>
      <c r="F1" s="401"/>
      <c r="G1" s="401"/>
      <c r="H1" s="401"/>
      <c r="I1" s="401"/>
      <c r="J1" s="402"/>
    </row>
    <row r="2" spans="2:10" ht="18" customHeight="1" x14ac:dyDescent="0.25">
      <c r="B2" s="397" t="s">
        <v>732</v>
      </c>
      <c r="C2" s="398"/>
      <c r="D2" s="398"/>
      <c r="E2" s="398"/>
      <c r="F2" s="398"/>
      <c r="G2" s="398"/>
      <c r="H2" s="398"/>
      <c r="I2" s="398"/>
      <c r="J2" s="399"/>
    </row>
    <row r="3" spans="2:10" ht="18" customHeight="1" x14ac:dyDescent="0.25">
      <c r="B3" s="36" t="s">
        <v>407</v>
      </c>
      <c r="C3" s="406" t="str">
        <f>'01KtgvMrlg'!B6</f>
        <v>számú melléklet a(z) 8/2020.(VII.17.) Önkormányzati rendelethez</v>
      </c>
      <c r="D3" s="406"/>
      <c r="E3" s="406"/>
      <c r="F3" s="37"/>
      <c r="G3" s="37"/>
      <c r="H3" s="37"/>
      <c r="I3" s="37"/>
      <c r="J3" s="38" t="s">
        <v>403</v>
      </c>
    </row>
    <row r="4" spans="2:10" ht="15.95" customHeight="1" x14ac:dyDescent="0.2">
      <c r="B4" s="34"/>
      <c r="C4" s="32"/>
      <c r="D4" s="407" t="s">
        <v>397</v>
      </c>
      <c r="E4" s="407"/>
      <c r="F4" s="32"/>
      <c r="G4" s="408" t="s">
        <v>406</v>
      </c>
      <c r="H4" s="32"/>
      <c r="I4" s="32"/>
      <c r="J4" s="35"/>
    </row>
    <row r="5" spans="2:10" ht="15.95" customHeight="1" thickBot="1" x14ac:dyDescent="0.25">
      <c r="B5" s="9" t="s">
        <v>5</v>
      </c>
      <c r="C5" s="10" t="s">
        <v>6</v>
      </c>
      <c r="D5" s="10" t="s">
        <v>7</v>
      </c>
      <c r="E5" s="10" t="s">
        <v>8</v>
      </c>
      <c r="F5" s="10" t="s">
        <v>9</v>
      </c>
      <c r="G5" s="409"/>
      <c r="H5" s="10" t="s">
        <v>10</v>
      </c>
      <c r="I5" s="10" t="s">
        <v>11</v>
      </c>
      <c r="J5" s="11" t="s">
        <v>12</v>
      </c>
    </row>
    <row r="6" spans="2:10" ht="15.95" customHeight="1" x14ac:dyDescent="0.2">
      <c r="B6" s="21">
        <v>2</v>
      </c>
      <c r="C6" s="27">
        <v>3</v>
      </c>
      <c r="D6" s="27">
        <v>4</v>
      </c>
      <c r="E6" s="27">
        <v>5</v>
      </c>
      <c r="F6" s="27">
        <v>6</v>
      </c>
      <c r="G6" s="27">
        <v>7</v>
      </c>
      <c r="H6" s="27">
        <v>8</v>
      </c>
      <c r="I6" s="27">
        <v>9</v>
      </c>
      <c r="J6" s="28">
        <v>10</v>
      </c>
    </row>
    <row r="7" spans="2:10" ht="15.95" customHeight="1" x14ac:dyDescent="0.2">
      <c r="B7" s="13" t="s">
        <v>1</v>
      </c>
      <c r="C7" s="2" t="s">
        <v>222</v>
      </c>
      <c r="D7" s="3">
        <v>3094300</v>
      </c>
      <c r="E7" s="3">
        <v>3094300</v>
      </c>
      <c r="F7" s="3">
        <v>0</v>
      </c>
      <c r="G7" s="3">
        <v>3094300</v>
      </c>
      <c r="H7" s="3">
        <v>0</v>
      </c>
      <c r="I7" s="3">
        <v>2475600</v>
      </c>
      <c r="J7" s="14">
        <v>3094300</v>
      </c>
    </row>
    <row r="8" spans="2:10" ht="15.95" customHeight="1" x14ac:dyDescent="0.2">
      <c r="B8" s="13" t="s">
        <v>223</v>
      </c>
      <c r="C8" s="2" t="s">
        <v>224</v>
      </c>
      <c r="D8" s="3">
        <f>D7</f>
        <v>3094300</v>
      </c>
      <c r="E8" s="3">
        <f t="shared" ref="E8:J8" si="0">E7</f>
        <v>3094300</v>
      </c>
      <c r="F8" s="3">
        <f t="shared" si="0"/>
        <v>0</v>
      </c>
      <c r="G8" s="3">
        <f t="shared" si="0"/>
        <v>3094300</v>
      </c>
      <c r="H8" s="3">
        <f t="shared" si="0"/>
        <v>0</v>
      </c>
      <c r="I8" s="3">
        <f t="shared" si="0"/>
        <v>2475600</v>
      </c>
      <c r="J8" s="14">
        <f t="shared" si="0"/>
        <v>3094300</v>
      </c>
    </row>
    <row r="9" spans="2:10" ht="15.95" customHeight="1" x14ac:dyDescent="0.2">
      <c r="B9" s="13" t="s">
        <v>33</v>
      </c>
      <c r="C9" s="2" t="s">
        <v>225</v>
      </c>
      <c r="D9" s="3">
        <v>2506238</v>
      </c>
      <c r="E9" s="3">
        <v>2799419</v>
      </c>
      <c r="F9" s="3">
        <v>0</v>
      </c>
      <c r="G9" s="3">
        <v>2799419</v>
      </c>
      <c r="H9" s="3">
        <v>0</v>
      </c>
      <c r="I9" s="3">
        <v>2506238</v>
      </c>
      <c r="J9" s="14">
        <v>2799419</v>
      </c>
    </row>
    <row r="10" spans="2:10" ht="15.95" customHeight="1" x14ac:dyDescent="0.2">
      <c r="B10" s="13" t="s">
        <v>44</v>
      </c>
      <c r="C10" s="2" t="s">
        <v>226</v>
      </c>
      <c r="D10" s="3">
        <f>D8+D9</f>
        <v>5600538</v>
      </c>
      <c r="E10" s="3">
        <f t="shared" ref="E10:J10" si="1">E8+E9</f>
        <v>5893719</v>
      </c>
      <c r="F10" s="3">
        <f t="shared" si="1"/>
        <v>0</v>
      </c>
      <c r="G10" s="3">
        <f t="shared" si="1"/>
        <v>5893719</v>
      </c>
      <c r="H10" s="3">
        <f t="shared" si="1"/>
        <v>0</v>
      </c>
      <c r="I10" s="3">
        <f t="shared" si="1"/>
        <v>4981838</v>
      </c>
      <c r="J10" s="14">
        <f t="shared" si="1"/>
        <v>5893719</v>
      </c>
    </row>
    <row r="11" spans="2:10" ht="15.95" customHeight="1" thickBot="1" x14ac:dyDescent="0.25">
      <c r="B11" s="15" t="s">
        <v>62</v>
      </c>
      <c r="C11" s="16" t="s">
        <v>227</v>
      </c>
      <c r="D11" s="17">
        <f>D10</f>
        <v>5600538</v>
      </c>
      <c r="E11" s="17">
        <f t="shared" ref="E11:J11" si="2">E10</f>
        <v>5893719</v>
      </c>
      <c r="F11" s="17">
        <f t="shared" si="2"/>
        <v>0</v>
      </c>
      <c r="G11" s="17">
        <f t="shared" si="2"/>
        <v>5893719</v>
      </c>
      <c r="H11" s="17">
        <f t="shared" si="2"/>
        <v>0</v>
      </c>
      <c r="I11" s="17">
        <f t="shared" si="2"/>
        <v>4981838</v>
      </c>
      <c r="J11" s="18">
        <f t="shared" si="2"/>
        <v>5893719</v>
      </c>
    </row>
  </sheetData>
  <mergeCells count="5">
    <mergeCell ref="B1:J1"/>
    <mergeCell ref="B2:J2"/>
    <mergeCell ref="C3:E3"/>
    <mergeCell ref="D4:E4"/>
    <mergeCell ref="G4:G5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landscape" horizontalDpi="300" verticalDpi="300" r:id="rId1"/>
  <headerFooter alignWithMargins="0">
    <oddFooter>&amp;P. oldal, összesen: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Munka6">
    <tabColor rgb="FF0070C0"/>
  </sheetPr>
  <dimension ref="B1:H14"/>
  <sheetViews>
    <sheetView workbookViewId="0">
      <selection activeCell="C5" sqref="C5"/>
    </sheetView>
  </sheetViews>
  <sheetFormatPr defaultColWidth="6.7109375" defaultRowHeight="15.95" customHeight="1" x14ac:dyDescent="0.2"/>
  <cols>
    <col min="1" max="1" width="1.7109375" style="1" customWidth="1"/>
    <col min="2" max="2" width="4.7109375" style="1" customWidth="1"/>
    <col min="3" max="3" width="90.7109375" style="1" customWidth="1"/>
    <col min="4" max="5" width="11.7109375" style="1" customWidth="1"/>
    <col min="6" max="7" width="11.7109375" style="1" hidden="1" customWidth="1"/>
    <col min="8" max="8" width="11.7109375" style="1" customWidth="1"/>
    <col min="9" max="9" width="1.7109375" style="1" customWidth="1"/>
    <col min="10" max="16384" width="6.7109375" style="1"/>
  </cols>
  <sheetData>
    <row r="1" spans="2:8" ht="15.95" customHeight="1" thickBot="1" x14ac:dyDescent="0.25"/>
    <row r="2" spans="2:8" ht="18" customHeight="1" x14ac:dyDescent="0.25">
      <c r="B2" s="400" t="s">
        <v>401</v>
      </c>
      <c r="C2" s="401"/>
      <c r="D2" s="401"/>
      <c r="E2" s="401"/>
      <c r="F2" s="401"/>
      <c r="G2" s="401"/>
      <c r="H2" s="402"/>
    </row>
    <row r="3" spans="2:8" ht="18" customHeight="1" x14ac:dyDescent="0.25">
      <c r="B3" s="397" t="s">
        <v>733</v>
      </c>
      <c r="C3" s="398"/>
      <c r="D3" s="398"/>
      <c r="E3" s="398"/>
      <c r="F3" s="398"/>
      <c r="G3" s="398"/>
      <c r="H3" s="399"/>
    </row>
    <row r="4" spans="2:8" ht="18" customHeight="1" thickBot="1" x14ac:dyDescent="0.3">
      <c r="B4" s="237" t="s">
        <v>408</v>
      </c>
      <c r="C4" s="410" t="str">
        <f>'01KtgvMrlg'!B6</f>
        <v>számú melléklet a(z) 8/2020.(VII.17.) Önkormányzati rendelethez</v>
      </c>
      <c r="D4" s="410"/>
      <c r="E4" s="410"/>
      <c r="F4" s="238"/>
      <c r="G4" s="238"/>
      <c r="H4" s="239" t="s">
        <v>403</v>
      </c>
    </row>
    <row r="5" spans="2:8" ht="15.95" customHeight="1" x14ac:dyDescent="0.25">
      <c r="B5" s="241"/>
      <c r="C5" s="243"/>
      <c r="D5" s="393" t="s">
        <v>397</v>
      </c>
      <c r="E5" s="394"/>
      <c r="F5" s="404" t="s">
        <v>405</v>
      </c>
      <c r="G5" s="22"/>
      <c r="H5" s="31"/>
    </row>
    <row r="6" spans="2:8" ht="15.95" customHeight="1" x14ac:dyDescent="0.2">
      <c r="B6" s="242" t="s">
        <v>5</v>
      </c>
      <c r="C6" s="244" t="s">
        <v>6</v>
      </c>
      <c r="D6" s="7" t="s">
        <v>7</v>
      </c>
      <c r="E6" s="156" t="s">
        <v>8</v>
      </c>
      <c r="F6" s="405"/>
      <c r="G6" s="156" t="s">
        <v>149</v>
      </c>
      <c r="H6" s="8" t="s">
        <v>12</v>
      </c>
    </row>
    <row r="7" spans="2:8" ht="15.95" customHeight="1" thickBot="1" x14ac:dyDescent="0.25">
      <c r="B7" s="242">
        <v>2</v>
      </c>
      <c r="C7" s="245">
        <v>3</v>
      </c>
      <c r="D7" s="9">
        <v>4</v>
      </c>
      <c r="E7" s="157">
        <v>5</v>
      </c>
      <c r="F7" s="157">
        <v>6</v>
      </c>
      <c r="G7" s="157">
        <v>7</v>
      </c>
      <c r="H7" s="11">
        <v>8</v>
      </c>
    </row>
    <row r="8" spans="2:8" s="23" customFormat="1" ht="15.95" customHeight="1" x14ac:dyDescent="0.2">
      <c r="B8" s="240" t="s">
        <v>1</v>
      </c>
      <c r="C8" s="213" t="s">
        <v>717</v>
      </c>
      <c r="D8" s="215">
        <v>24156510</v>
      </c>
      <c r="E8" s="216">
        <v>6061474</v>
      </c>
      <c r="F8" s="216">
        <v>6061474</v>
      </c>
      <c r="G8" s="216">
        <v>0</v>
      </c>
      <c r="H8" s="217">
        <v>6061474</v>
      </c>
    </row>
    <row r="9" spans="2:8" s="23" customFormat="1" ht="15.95" customHeight="1" x14ac:dyDescent="0.2">
      <c r="B9" s="240" t="s">
        <v>4</v>
      </c>
      <c r="C9" s="214" t="s">
        <v>718</v>
      </c>
      <c r="D9" s="218">
        <v>24156510</v>
      </c>
      <c r="E9" s="212">
        <v>6061474</v>
      </c>
      <c r="F9" s="212">
        <v>6061474</v>
      </c>
      <c r="G9" s="212">
        <v>0</v>
      </c>
      <c r="H9" s="219">
        <v>6061474</v>
      </c>
    </row>
    <row r="10" spans="2:8" ht="15.95" customHeight="1" x14ac:dyDescent="0.2">
      <c r="B10" s="13" t="s">
        <v>228</v>
      </c>
      <c r="C10" s="174" t="s">
        <v>229</v>
      </c>
      <c r="D10" s="218">
        <v>247159510</v>
      </c>
      <c r="E10" s="212">
        <v>247159510</v>
      </c>
      <c r="F10" s="212">
        <v>247159510</v>
      </c>
      <c r="G10" s="212">
        <v>0</v>
      </c>
      <c r="H10" s="219">
        <v>247159510</v>
      </c>
    </row>
    <row r="11" spans="2:8" ht="15.95" customHeight="1" x14ac:dyDescent="0.2">
      <c r="B11" s="13" t="s">
        <v>230</v>
      </c>
      <c r="C11" s="174" t="s">
        <v>231</v>
      </c>
      <c r="D11" s="218">
        <v>247159510</v>
      </c>
      <c r="E11" s="212">
        <v>247159510</v>
      </c>
      <c r="F11" s="212">
        <v>247159510</v>
      </c>
      <c r="G11" s="212">
        <v>0</v>
      </c>
      <c r="H11" s="219">
        <v>247159510</v>
      </c>
    </row>
    <row r="12" spans="2:8" ht="15.95" customHeight="1" x14ac:dyDescent="0.2">
      <c r="B12" s="13" t="s">
        <v>21</v>
      </c>
      <c r="C12" s="174" t="s">
        <v>232</v>
      </c>
      <c r="D12" s="218">
        <v>0</v>
      </c>
      <c r="E12" s="212">
        <v>3046381</v>
      </c>
      <c r="F12" s="212">
        <v>3046381</v>
      </c>
      <c r="G12" s="212">
        <v>0</v>
      </c>
      <c r="H12" s="219">
        <v>3046381</v>
      </c>
    </row>
    <row r="13" spans="2:8" ht="15.95" customHeight="1" x14ac:dyDescent="0.2">
      <c r="B13" s="13" t="s">
        <v>233</v>
      </c>
      <c r="C13" s="174" t="s">
        <v>234</v>
      </c>
      <c r="D13" s="218">
        <v>271316020</v>
      </c>
      <c r="E13" s="212">
        <v>256267365</v>
      </c>
      <c r="F13" s="212">
        <v>256267365</v>
      </c>
      <c r="G13" s="212">
        <v>0</v>
      </c>
      <c r="H13" s="219">
        <v>256267365</v>
      </c>
    </row>
    <row r="14" spans="2:8" ht="15.95" customHeight="1" thickBot="1" x14ac:dyDescent="0.25">
      <c r="B14" s="15" t="s">
        <v>48</v>
      </c>
      <c r="C14" s="175" t="s">
        <v>235</v>
      </c>
      <c r="D14" s="225">
        <v>271316020</v>
      </c>
      <c r="E14" s="226">
        <v>256267365</v>
      </c>
      <c r="F14" s="226">
        <v>256267365</v>
      </c>
      <c r="G14" s="226">
        <v>0</v>
      </c>
      <c r="H14" s="227">
        <v>256267365</v>
      </c>
    </row>
  </sheetData>
  <mergeCells count="5">
    <mergeCell ref="B2:H2"/>
    <mergeCell ref="B3:H3"/>
    <mergeCell ref="C4:E4"/>
    <mergeCell ref="D5:E5"/>
    <mergeCell ref="F5:F6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landscape" horizontalDpi="300" verticalDpi="300" r:id="rId1"/>
  <headerFooter alignWithMargins="0">
    <oddFooter>&amp;P. oldal, összesen: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83CE42-8AFC-419E-95AE-0CA13F2CA95F}">
  <sheetPr codeName="Munka7">
    <tabColor rgb="FF0070C0"/>
  </sheetPr>
  <dimension ref="B1:I41"/>
  <sheetViews>
    <sheetView workbookViewId="0">
      <selection activeCell="C19" sqref="C19"/>
    </sheetView>
  </sheetViews>
  <sheetFormatPr defaultRowHeight="12.75" x14ac:dyDescent="0.2"/>
  <cols>
    <col min="1" max="1" width="3.85546875" style="47" customWidth="1"/>
    <col min="2" max="2" width="2.7109375" style="47" customWidth="1"/>
    <col min="3" max="3" width="53.42578125" style="47" customWidth="1"/>
    <col min="4" max="6" width="16.7109375" style="47" customWidth="1"/>
    <col min="7" max="12" width="9.140625" style="47"/>
    <col min="13" max="13" width="10.140625" style="47" bestFit="1" customWidth="1"/>
    <col min="14" max="15" width="9.140625" style="47"/>
    <col min="16" max="17" width="10.140625" style="47" bestFit="1" customWidth="1"/>
    <col min="18" max="16384" width="9.140625" style="47"/>
  </cols>
  <sheetData>
    <row r="1" spans="2:6" ht="18" x14ac:dyDescent="0.25">
      <c r="B1" s="111"/>
      <c r="C1" s="411" t="s">
        <v>401</v>
      </c>
      <c r="D1" s="411"/>
      <c r="E1" s="411"/>
      <c r="F1" s="411"/>
    </row>
    <row r="2" spans="2:6" ht="18" x14ac:dyDescent="0.25">
      <c r="B2" s="111"/>
      <c r="C2" s="411" t="s">
        <v>734</v>
      </c>
      <c r="D2" s="411"/>
      <c r="E2" s="411"/>
      <c r="F2" s="411"/>
    </row>
    <row r="3" spans="2:6" ht="15" x14ac:dyDescent="0.2">
      <c r="B3" s="114" t="s">
        <v>519</v>
      </c>
      <c r="C3" s="113" t="str">
        <f>'01KtgvMrlg'!B6</f>
        <v>számú melléklet a(z) 8/2020.(VII.17.) Önkormányzati rendelethez</v>
      </c>
      <c r="D3" s="111"/>
    </row>
    <row r="4" spans="2:6" ht="15" x14ac:dyDescent="0.2">
      <c r="B4" s="111"/>
      <c r="C4" s="111"/>
      <c r="D4" s="111"/>
    </row>
    <row r="5" spans="2:6" ht="16.5" thickBot="1" x14ac:dyDescent="0.3">
      <c r="B5" s="111"/>
      <c r="C5" s="143" t="s">
        <v>518</v>
      </c>
      <c r="F5" s="112" t="s">
        <v>517</v>
      </c>
    </row>
    <row r="6" spans="2:6" ht="15.75" x14ac:dyDescent="0.25">
      <c r="B6" s="111"/>
      <c r="C6" s="354" t="s">
        <v>516</v>
      </c>
      <c r="D6" s="365" t="s">
        <v>515</v>
      </c>
      <c r="E6" s="363" t="s">
        <v>829</v>
      </c>
      <c r="F6" s="359" t="s">
        <v>12</v>
      </c>
    </row>
    <row r="7" spans="2:6" ht="15.75" x14ac:dyDescent="0.25">
      <c r="B7" s="111"/>
      <c r="C7" s="355" t="s">
        <v>788</v>
      </c>
      <c r="D7" s="366">
        <v>19915065</v>
      </c>
      <c r="E7" s="364">
        <v>317500</v>
      </c>
      <c r="F7" s="360">
        <v>317500</v>
      </c>
    </row>
    <row r="8" spans="2:6" ht="15.75" x14ac:dyDescent="0.25">
      <c r="B8" s="111"/>
      <c r="C8" s="355" t="s">
        <v>737</v>
      </c>
      <c r="D8" s="366">
        <v>17242920</v>
      </c>
      <c r="E8" s="364">
        <v>22289669</v>
      </c>
      <c r="F8" s="360">
        <v>22289669</v>
      </c>
    </row>
    <row r="9" spans="2:6" ht="15.75" x14ac:dyDescent="0.25">
      <c r="B9" s="111"/>
      <c r="C9" s="356" t="s">
        <v>789</v>
      </c>
      <c r="D9" s="367">
        <v>635000</v>
      </c>
      <c r="E9" s="360">
        <f>SUM(E10:E15)</f>
        <v>4925217</v>
      </c>
      <c r="F9" s="360">
        <f>SUM(F10:F15)</f>
        <v>4925217</v>
      </c>
    </row>
    <row r="10" spans="2:6" ht="15.75" x14ac:dyDescent="0.25">
      <c r="B10" s="111"/>
      <c r="C10" s="357" t="s">
        <v>790</v>
      </c>
      <c r="D10" s="366">
        <v>0</v>
      </c>
      <c r="E10" s="364">
        <v>263680</v>
      </c>
      <c r="F10" s="360">
        <v>263680</v>
      </c>
    </row>
    <row r="11" spans="2:6" ht="15.75" x14ac:dyDescent="0.25">
      <c r="B11" s="111"/>
      <c r="C11" s="357" t="s">
        <v>791</v>
      </c>
      <c r="D11" s="366">
        <v>0</v>
      </c>
      <c r="E11" s="364">
        <v>662280</v>
      </c>
      <c r="F11" s="360">
        <v>662280</v>
      </c>
    </row>
    <row r="12" spans="2:6" ht="15.75" x14ac:dyDescent="0.25">
      <c r="B12" s="111"/>
      <c r="C12" s="357" t="s">
        <v>792</v>
      </c>
      <c r="D12" s="366">
        <v>0</v>
      </c>
      <c r="E12" s="364">
        <v>513842</v>
      </c>
      <c r="F12" s="360">
        <v>513842</v>
      </c>
    </row>
    <row r="13" spans="2:6" ht="15.75" x14ac:dyDescent="0.25">
      <c r="B13" s="111"/>
      <c r="C13" s="357" t="s">
        <v>793</v>
      </c>
      <c r="D13" s="366">
        <v>0</v>
      </c>
      <c r="E13" s="364">
        <v>73148</v>
      </c>
      <c r="F13" s="360">
        <v>73148</v>
      </c>
    </row>
    <row r="14" spans="2:6" ht="15.75" x14ac:dyDescent="0.25">
      <c r="B14" s="111"/>
      <c r="C14" s="357" t="s">
        <v>794</v>
      </c>
      <c r="D14" s="366">
        <v>0</v>
      </c>
      <c r="E14" s="364">
        <v>3370927</v>
      </c>
      <c r="F14" s="360">
        <v>3370927</v>
      </c>
    </row>
    <row r="15" spans="2:6" ht="15.75" x14ac:dyDescent="0.25">
      <c r="B15" s="111"/>
      <c r="C15" s="357" t="s">
        <v>786</v>
      </c>
      <c r="D15" s="366">
        <v>0</v>
      </c>
      <c r="E15" s="364">
        <v>41340</v>
      </c>
      <c r="F15" s="360">
        <v>41340</v>
      </c>
    </row>
    <row r="16" spans="2:6" ht="15.75" x14ac:dyDescent="0.25">
      <c r="B16" s="111"/>
      <c r="C16" s="355" t="s">
        <v>782</v>
      </c>
      <c r="D16" s="366">
        <v>203050978</v>
      </c>
      <c r="E16" s="364">
        <v>204820978</v>
      </c>
      <c r="F16" s="360">
        <v>204820978</v>
      </c>
    </row>
    <row r="17" spans="2:9" ht="15.75" x14ac:dyDescent="0.25">
      <c r="B17" s="111"/>
      <c r="C17" s="355" t="s">
        <v>795</v>
      </c>
      <c r="D17" s="366">
        <v>1216990</v>
      </c>
      <c r="E17" s="364">
        <v>1216990</v>
      </c>
      <c r="F17" s="360">
        <v>1216990</v>
      </c>
    </row>
    <row r="18" spans="2:9" ht="15.75" x14ac:dyDescent="0.25">
      <c r="B18" s="111"/>
      <c r="C18" s="355" t="s">
        <v>781</v>
      </c>
      <c r="D18" s="366">
        <v>0</v>
      </c>
      <c r="E18" s="364">
        <v>20583792</v>
      </c>
      <c r="F18" s="360">
        <v>20583792</v>
      </c>
    </row>
    <row r="19" spans="2:9" ht="15.75" x14ac:dyDescent="0.25">
      <c r="B19" s="111"/>
      <c r="C19" s="355" t="s">
        <v>778</v>
      </c>
      <c r="D19" s="366">
        <v>0</v>
      </c>
      <c r="E19" s="364">
        <v>1397000</v>
      </c>
      <c r="F19" s="360">
        <v>1397000</v>
      </c>
    </row>
    <row r="20" spans="2:9" ht="15.75" x14ac:dyDescent="0.25">
      <c r="B20" s="111"/>
      <c r="C20" s="355" t="s">
        <v>784</v>
      </c>
      <c r="D20" s="366">
        <v>13978759</v>
      </c>
      <c r="E20" s="364">
        <v>13978759</v>
      </c>
      <c r="F20" s="360">
        <v>3554400</v>
      </c>
    </row>
    <row r="21" spans="2:9" ht="15.75" x14ac:dyDescent="0.25">
      <c r="B21" s="111"/>
      <c r="C21" s="355" t="s">
        <v>783</v>
      </c>
      <c r="D21" s="366">
        <v>0</v>
      </c>
      <c r="E21" s="364">
        <v>235700</v>
      </c>
      <c r="F21" s="360">
        <v>235700</v>
      </c>
    </row>
    <row r="22" spans="2:9" ht="15.75" x14ac:dyDescent="0.25">
      <c r="B22" s="111"/>
      <c r="C22" s="355" t="s">
        <v>785</v>
      </c>
      <c r="D22" s="366">
        <v>0</v>
      </c>
      <c r="E22" s="364">
        <v>1701800</v>
      </c>
      <c r="F22" s="360">
        <v>1701800</v>
      </c>
    </row>
    <row r="23" spans="2:9" ht="15.75" x14ac:dyDescent="0.25">
      <c r="B23" s="111"/>
      <c r="C23" s="355" t="s">
        <v>787</v>
      </c>
      <c r="D23" s="366">
        <v>0</v>
      </c>
      <c r="E23" s="364">
        <v>1905000</v>
      </c>
      <c r="F23" s="360">
        <v>1905000</v>
      </c>
    </row>
    <row r="24" spans="2:9" ht="15.75" x14ac:dyDescent="0.25">
      <c r="B24" s="111"/>
      <c r="C24" s="355" t="s">
        <v>738</v>
      </c>
      <c r="D24" s="366">
        <v>96371027</v>
      </c>
      <c r="E24" s="364">
        <v>39362044</v>
      </c>
      <c r="F24" s="360">
        <v>0</v>
      </c>
    </row>
    <row r="25" spans="2:9" ht="15.75" x14ac:dyDescent="0.25">
      <c r="B25" s="111"/>
      <c r="C25" s="355" t="s">
        <v>739</v>
      </c>
      <c r="D25" s="366">
        <v>8500110</v>
      </c>
      <c r="E25" s="364">
        <v>0</v>
      </c>
      <c r="F25" s="360">
        <v>0</v>
      </c>
    </row>
    <row r="26" spans="2:9" ht="15.75" x14ac:dyDescent="0.25">
      <c r="B26" s="111"/>
      <c r="C26" s="356" t="s">
        <v>796</v>
      </c>
      <c r="D26" s="367">
        <v>7182087</v>
      </c>
      <c r="E26" s="360">
        <f>SUM(E27:E28)</f>
        <v>11119244</v>
      </c>
      <c r="F26" s="360">
        <f>SUM(F27:F28)</f>
        <v>11119244</v>
      </c>
    </row>
    <row r="27" spans="2:9" ht="15.75" x14ac:dyDescent="0.25">
      <c r="B27" s="111"/>
      <c r="C27" s="357" t="s">
        <v>779</v>
      </c>
      <c r="D27" s="366">
        <v>0</v>
      </c>
      <c r="E27" s="364">
        <v>3279244</v>
      </c>
      <c r="F27" s="360">
        <v>3279244</v>
      </c>
      <c r="I27" s="74"/>
    </row>
    <row r="28" spans="2:9" ht="15.75" x14ac:dyDescent="0.25">
      <c r="B28" s="111"/>
      <c r="C28" s="357" t="s">
        <v>780</v>
      </c>
      <c r="D28" s="366">
        <v>0</v>
      </c>
      <c r="E28" s="364">
        <v>7840000</v>
      </c>
      <c r="F28" s="360">
        <v>7840000</v>
      </c>
      <c r="I28" s="74"/>
    </row>
    <row r="29" spans="2:9" ht="16.5" thickBot="1" x14ac:dyDescent="0.3">
      <c r="B29" s="111"/>
      <c r="C29" s="358" t="s">
        <v>236</v>
      </c>
      <c r="D29" s="362">
        <f>D7+D8+D9+D16+D17+D18+D19+D20+D21+D22+D23+D24+D25+D26</f>
        <v>368092936</v>
      </c>
      <c r="E29" s="361">
        <f>E7+E8+E9+E16+E17+E18+E19+E20+E21+E22+E23+E24+E25+E26</f>
        <v>323853693</v>
      </c>
      <c r="F29" s="361">
        <f>F7+F8+F9+F16+F17+F18+F19+F20+F21+F22+F23+F24+F25+F26</f>
        <v>274067290</v>
      </c>
    </row>
    <row r="30" spans="2:9" ht="15" x14ac:dyDescent="0.2">
      <c r="B30" s="111"/>
      <c r="C30" s="111"/>
      <c r="D30" s="111"/>
    </row>
    <row r="31" spans="2:9" x14ac:dyDescent="0.2">
      <c r="F31" s="74"/>
    </row>
    <row r="32" spans="2:9" x14ac:dyDescent="0.2">
      <c r="D32" s="74"/>
    </row>
    <row r="33" spans="3:6" x14ac:dyDescent="0.2">
      <c r="D33" s="74"/>
    </row>
    <row r="34" spans="3:6" x14ac:dyDescent="0.2">
      <c r="D34" s="74"/>
    </row>
    <row r="36" spans="3:6" x14ac:dyDescent="0.2">
      <c r="D36" s="74"/>
    </row>
    <row r="38" spans="3:6" x14ac:dyDescent="0.2">
      <c r="C38" s="136" t="s">
        <v>740</v>
      </c>
      <c r="D38" s="136">
        <v>1216990</v>
      </c>
      <c r="E38" s="136">
        <v>1216990</v>
      </c>
      <c r="F38" s="136">
        <v>1216990</v>
      </c>
    </row>
    <row r="39" spans="3:6" x14ac:dyDescent="0.2">
      <c r="C39" s="136" t="s">
        <v>735</v>
      </c>
      <c r="D39" s="153">
        <f>'03KK'!D71+'03KK'!D68</f>
        <v>323707628</v>
      </c>
      <c r="E39" s="153">
        <f>'03KK'!E71+'03KK'!E68</f>
        <v>279468385</v>
      </c>
      <c r="F39" s="153">
        <f>'03KK'!G71+'03KK'!G68</f>
        <v>229745621</v>
      </c>
    </row>
    <row r="40" spans="3:6" x14ac:dyDescent="0.2">
      <c r="C40" s="136" t="s">
        <v>736</v>
      </c>
      <c r="D40" s="136">
        <v>43168318</v>
      </c>
      <c r="E40" s="136">
        <v>43168318</v>
      </c>
      <c r="F40" s="136">
        <v>43168318</v>
      </c>
    </row>
    <row r="41" spans="3:6" x14ac:dyDescent="0.2">
      <c r="C41" s="136"/>
      <c r="D41" s="153">
        <f>D39+D40+D38</f>
        <v>368092936</v>
      </c>
      <c r="E41" s="153">
        <f t="shared" ref="E41:F41" si="0">E39+E40+E38</f>
        <v>323853693</v>
      </c>
      <c r="F41" s="153">
        <f t="shared" si="0"/>
        <v>274130929</v>
      </c>
    </row>
  </sheetData>
  <mergeCells count="2">
    <mergeCell ref="C1:F1"/>
    <mergeCell ref="C2:F2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&amp;P. oldal, összesen: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4B7590-0B1D-4A79-A7C4-09666AB05C32}">
  <sheetPr codeName="Munka8">
    <tabColor rgb="FF0070C0"/>
  </sheetPr>
  <dimension ref="B2:I14"/>
  <sheetViews>
    <sheetView workbookViewId="0">
      <selection activeCell="B2" sqref="B2:I2"/>
    </sheetView>
  </sheetViews>
  <sheetFormatPr defaultRowHeight="12.75" x14ac:dyDescent="0.2"/>
  <cols>
    <col min="1" max="1" width="4.7109375" style="47" customWidth="1"/>
    <col min="2" max="2" width="26.85546875" style="47" bestFit="1" customWidth="1"/>
    <col min="3" max="3" width="16.7109375" style="47" customWidth="1"/>
    <col min="4" max="4" width="0.140625" style="47" hidden="1" customWidth="1"/>
    <col min="5" max="9" width="16.7109375" style="47" customWidth="1"/>
    <col min="10" max="257" width="9.140625" style="47"/>
    <col min="258" max="258" width="4.7109375" style="47" customWidth="1"/>
    <col min="259" max="259" width="26.85546875" style="47" bestFit="1" customWidth="1"/>
    <col min="260" max="260" width="16.7109375" style="47" customWidth="1"/>
    <col min="261" max="261" width="0" style="47" hidden="1" customWidth="1"/>
    <col min="262" max="265" width="16.7109375" style="47" customWidth="1"/>
    <col min="266" max="513" width="9.140625" style="47"/>
    <col min="514" max="514" width="4.7109375" style="47" customWidth="1"/>
    <col min="515" max="515" width="26.85546875" style="47" bestFit="1" customWidth="1"/>
    <col min="516" max="516" width="16.7109375" style="47" customWidth="1"/>
    <col min="517" max="517" width="0" style="47" hidden="1" customWidth="1"/>
    <col min="518" max="521" width="16.7109375" style="47" customWidth="1"/>
    <col min="522" max="769" width="9.140625" style="47"/>
    <col min="770" max="770" width="4.7109375" style="47" customWidth="1"/>
    <col min="771" max="771" width="26.85546875" style="47" bestFit="1" customWidth="1"/>
    <col min="772" max="772" width="16.7109375" style="47" customWidth="1"/>
    <col min="773" max="773" width="0" style="47" hidden="1" customWidth="1"/>
    <col min="774" max="777" width="16.7109375" style="47" customWidth="1"/>
    <col min="778" max="1025" width="9.140625" style="47"/>
    <col min="1026" max="1026" width="4.7109375" style="47" customWidth="1"/>
    <col min="1027" max="1027" width="26.85546875" style="47" bestFit="1" customWidth="1"/>
    <col min="1028" max="1028" width="16.7109375" style="47" customWidth="1"/>
    <col min="1029" max="1029" width="0" style="47" hidden="1" customWidth="1"/>
    <col min="1030" max="1033" width="16.7109375" style="47" customWidth="1"/>
    <col min="1034" max="1281" width="9.140625" style="47"/>
    <col min="1282" max="1282" width="4.7109375" style="47" customWidth="1"/>
    <col min="1283" max="1283" width="26.85546875" style="47" bestFit="1" customWidth="1"/>
    <col min="1284" max="1284" width="16.7109375" style="47" customWidth="1"/>
    <col min="1285" max="1285" width="0" style="47" hidden="1" customWidth="1"/>
    <col min="1286" max="1289" width="16.7109375" style="47" customWidth="1"/>
    <col min="1290" max="1537" width="9.140625" style="47"/>
    <col min="1538" max="1538" width="4.7109375" style="47" customWidth="1"/>
    <col min="1539" max="1539" width="26.85546875" style="47" bestFit="1" customWidth="1"/>
    <col min="1540" max="1540" width="16.7109375" style="47" customWidth="1"/>
    <col min="1541" max="1541" width="0" style="47" hidden="1" customWidth="1"/>
    <col min="1542" max="1545" width="16.7109375" style="47" customWidth="1"/>
    <col min="1546" max="1793" width="9.140625" style="47"/>
    <col min="1794" max="1794" width="4.7109375" style="47" customWidth="1"/>
    <col min="1795" max="1795" width="26.85546875" style="47" bestFit="1" customWidth="1"/>
    <col min="1796" max="1796" width="16.7109375" style="47" customWidth="1"/>
    <col min="1797" max="1797" width="0" style="47" hidden="1" customWidth="1"/>
    <col min="1798" max="1801" width="16.7109375" style="47" customWidth="1"/>
    <col min="1802" max="2049" width="9.140625" style="47"/>
    <col min="2050" max="2050" width="4.7109375" style="47" customWidth="1"/>
    <col min="2051" max="2051" width="26.85546875" style="47" bestFit="1" customWidth="1"/>
    <col min="2052" max="2052" width="16.7109375" style="47" customWidth="1"/>
    <col min="2053" max="2053" width="0" style="47" hidden="1" customWidth="1"/>
    <col min="2054" max="2057" width="16.7109375" style="47" customWidth="1"/>
    <col min="2058" max="2305" width="9.140625" style="47"/>
    <col min="2306" max="2306" width="4.7109375" style="47" customWidth="1"/>
    <col min="2307" max="2307" width="26.85546875" style="47" bestFit="1" customWidth="1"/>
    <col min="2308" max="2308" width="16.7109375" style="47" customWidth="1"/>
    <col min="2309" max="2309" width="0" style="47" hidden="1" customWidth="1"/>
    <col min="2310" max="2313" width="16.7109375" style="47" customWidth="1"/>
    <col min="2314" max="2561" width="9.140625" style="47"/>
    <col min="2562" max="2562" width="4.7109375" style="47" customWidth="1"/>
    <col min="2563" max="2563" width="26.85546875" style="47" bestFit="1" customWidth="1"/>
    <col min="2564" max="2564" width="16.7109375" style="47" customWidth="1"/>
    <col min="2565" max="2565" width="0" style="47" hidden="1" customWidth="1"/>
    <col min="2566" max="2569" width="16.7109375" style="47" customWidth="1"/>
    <col min="2570" max="2817" width="9.140625" style="47"/>
    <col min="2818" max="2818" width="4.7109375" style="47" customWidth="1"/>
    <col min="2819" max="2819" width="26.85546875" style="47" bestFit="1" customWidth="1"/>
    <col min="2820" max="2820" width="16.7109375" style="47" customWidth="1"/>
    <col min="2821" max="2821" width="0" style="47" hidden="1" customWidth="1"/>
    <col min="2822" max="2825" width="16.7109375" style="47" customWidth="1"/>
    <col min="2826" max="3073" width="9.140625" style="47"/>
    <col min="3074" max="3074" width="4.7109375" style="47" customWidth="1"/>
    <col min="3075" max="3075" width="26.85546875" style="47" bestFit="1" customWidth="1"/>
    <col min="3076" max="3076" width="16.7109375" style="47" customWidth="1"/>
    <col min="3077" max="3077" width="0" style="47" hidden="1" customWidth="1"/>
    <col min="3078" max="3081" width="16.7109375" style="47" customWidth="1"/>
    <col min="3082" max="3329" width="9.140625" style="47"/>
    <col min="3330" max="3330" width="4.7109375" style="47" customWidth="1"/>
    <col min="3331" max="3331" width="26.85546875" style="47" bestFit="1" customWidth="1"/>
    <col min="3332" max="3332" width="16.7109375" style="47" customWidth="1"/>
    <col min="3333" max="3333" width="0" style="47" hidden="1" customWidth="1"/>
    <col min="3334" max="3337" width="16.7109375" style="47" customWidth="1"/>
    <col min="3338" max="3585" width="9.140625" style="47"/>
    <col min="3586" max="3586" width="4.7109375" style="47" customWidth="1"/>
    <col min="3587" max="3587" width="26.85546875" style="47" bestFit="1" customWidth="1"/>
    <col min="3588" max="3588" width="16.7109375" style="47" customWidth="1"/>
    <col min="3589" max="3589" width="0" style="47" hidden="1" customWidth="1"/>
    <col min="3590" max="3593" width="16.7109375" style="47" customWidth="1"/>
    <col min="3594" max="3841" width="9.140625" style="47"/>
    <col min="3842" max="3842" width="4.7109375" style="47" customWidth="1"/>
    <col min="3843" max="3843" width="26.85546875" style="47" bestFit="1" customWidth="1"/>
    <col min="3844" max="3844" width="16.7109375" style="47" customWidth="1"/>
    <col min="3845" max="3845" width="0" style="47" hidden="1" customWidth="1"/>
    <col min="3846" max="3849" width="16.7109375" style="47" customWidth="1"/>
    <col min="3850" max="4097" width="9.140625" style="47"/>
    <col min="4098" max="4098" width="4.7109375" style="47" customWidth="1"/>
    <col min="4099" max="4099" width="26.85546875" style="47" bestFit="1" customWidth="1"/>
    <col min="4100" max="4100" width="16.7109375" style="47" customWidth="1"/>
    <col min="4101" max="4101" width="0" style="47" hidden="1" customWidth="1"/>
    <col min="4102" max="4105" width="16.7109375" style="47" customWidth="1"/>
    <col min="4106" max="4353" width="9.140625" style="47"/>
    <col min="4354" max="4354" width="4.7109375" style="47" customWidth="1"/>
    <col min="4355" max="4355" width="26.85546875" style="47" bestFit="1" customWidth="1"/>
    <col min="4356" max="4356" width="16.7109375" style="47" customWidth="1"/>
    <col min="4357" max="4357" width="0" style="47" hidden="1" customWidth="1"/>
    <col min="4358" max="4361" width="16.7109375" style="47" customWidth="1"/>
    <col min="4362" max="4609" width="9.140625" style="47"/>
    <col min="4610" max="4610" width="4.7109375" style="47" customWidth="1"/>
    <col min="4611" max="4611" width="26.85546875" style="47" bestFit="1" customWidth="1"/>
    <col min="4612" max="4612" width="16.7109375" style="47" customWidth="1"/>
    <col min="4613" max="4613" width="0" style="47" hidden="1" customWidth="1"/>
    <col min="4614" max="4617" width="16.7109375" style="47" customWidth="1"/>
    <col min="4618" max="4865" width="9.140625" style="47"/>
    <col min="4866" max="4866" width="4.7109375" style="47" customWidth="1"/>
    <col min="4867" max="4867" width="26.85546875" style="47" bestFit="1" customWidth="1"/>
    <col min="4868" max="4868" width="16.7109375" style="47" customWidth="1"/>
    <col min="4869" max="4869" width="0" style="47" hidden="1" customWidth="1"/>
    <col min="4870" max="4873" width="16.7109375" style="47" customWidth="1"/>
    <col min="4874" max="5121" width="9.140625" style="47"/>
    <col min="5122" max="5122" width="4.7109375" style="47" customWidth="1"/>
    <col min="5123" max="5123" width="26.85546875" style="47" bestFit="1" customWidth="1"/>
    <col min="5124" max="5124" width="16.7109375" style="47" customWidth="1"/>
    <col min="5125" max="5125" width="0" style="47" hidden="1" customWidth="1"/>
    <col min="5126" max="5129" width="16.7109375" style="47" customWidth="1"/>
    <col min="5130" max="5377" width="9.140625" style="47"/>
    <col min="5378" max="5378" width="4.7109375" style="47" customWidth="1"/>
    <col min="5379" max="5379" width="26.85546875" style="47" bestFit="1" customWidth="1"/>
    <col min="5380" max="5380" width="16.7109375" style="47" customWidth="1"/>
    <col min="5381" max="5381" width="0" style="47" hidden="1" customWidth="1"/>
    <col min="5382" max="5385" width="16.7109375" style="47" customWidth="1"/>
    <col min="5386" max="5633" width="9.140625" style="47"/>
    <col min="5634" max="5634" width="4.7109375" style="47" customWidth="1"/>
    <col min="5635" max="5635" width="26.85546875" style="47" bestFit="1" customWidth="1"/>
    <col min="5636" max="5636" width="16.7109375" style="47" customWidth="1"/>
    <col min="5637" max="5637" width="0" style="47" hidden="1" customWidth="1"/>
    <col min="5638" max="5641" width="16.7109375" style="47" customWidth="1"/>
    <col min="5642" max="5889" width="9.140625" style="47"/>
    <col min="5890" max="5890" width="4.7109375" style="47" customWidth="1"/>
    <col min="5891" max="5891" width="26.85546875" style="47" bestFit="1" customWidth="1"/>
    <col min="5892" max="5892" width="16.7109375" style="47" customWidth="1"/>
    <col min="5893" max="5893" width="0" style="47" hidden="1" customWidth="1"/>
    <col min="5894" max="5897" width="16.7109375" style="47" customWidth="1"/>
    <col min="5898" max="6145" width="9.140625" style="47"/>
    <col min="6146" max="6146" width="4.7109375" style="47" customWidth="1"/>
    <col min="6147" max="6147" width="26.85546875" style="47" bestFit="1" customWidth="1"/>
    <col min="6148" max="6148" width="16.7109375" style="47" customWidth="1"/>
    <col min="6149" max="6149" width="0" style="47" hidden="1" customWidth="1"/>
    <col min="6150" max="6153" width="16.7109375" style="47" customWidth="1"/>
    <col min="6154" max="6401" width="9.140625" style="47"/>
    <col min="6402" max="6402" width="4.7109375" style="47" customWidth="1"/>
    <col min="6403" max="6403" width="26.85546875" style="47" bestFit="1" customWidth="1"/>
    <col min="6404" max="6404" width="16.7109375" style="47" customWidth="1"/>
    <col min="6405" max="6405" width="0" style="47" hidden="1" customWidth="1"/>
    <col min="6406" max="6409" width="16.7109375" style="47" customWidth="1"/>
    <col min="6410" max="6657" width="9.140625" style="47"/>
    <col min="6658" max="6658" width="4.7109375" style="47" customWidth="1"/>
    <col min="6659" max="6659" width="26.85546875" style="47" bestFit="1" customWidth="1"/>
    <col min="6660" max="6660" width="16.7109375" style="47" customWidth="1"/>
    <col min="6661" max="6661" width="0" style="47" hidden="1" customWidth="1"/>
    <col min="6662" max="6665" width="16.7109375" style="47" customWidth="1"/>
    <col min="6666" max="6913" width="9.140625" style="47"/>
    <col min="6914" max="6914" width="4.7109375" style="47" customWidth="1"/>
    <col min="6915" max="6915" width="26.85546875" style="47" bestFit="1" customWidth="1"/>
    <col min="6916" max="6916" width="16.7109375" style="47" customWidth="1"/>
    <col min="6917" max="6917" width="0" style="47" hidden="1" customWidth="1"/>
    <col min="6918" max="6921" width="16.7109375" style="47" customWidth="1"/>
    <col min="6922" max="7169" width="9.140625" style="47"/>
    <col min="7170" max="7170" width="4.7109375" style="47" customWidth="1"/>
    <col min="7171" max="7171" width="26.85546875" style="47" bestFit="1" customWidth="1"/>
    <col min="7172" max="7172" width="16.7109375" style="47" customWidth="1"/>
    <col min="7173" max="7173" width="0" style="47" hidden="1" customWidth="1"/>
    <col min="7174" max="7177" width="16.7109375" style="47" customWidth="1"/>
    <col min="7178" max="7425" width="9.140625" style="47"/>
    <col min="7426" max="7426" width="4.7109375" style="47" customWidth="1"/>
    <col min="7427" max="7427" width="26.85546875" style="47" bestFit="1" customWidth="1"/>
    <col min="7428" max="7428" width="16.7109375" style="47" customWidth="1"/>
    <col min="7429" max="7429" width="0" style="47" hidden="1" customWidth="1"/>
    <col min="7430" max="7433" width="16.7109375" style="47" customWidth="1"/>
    <col min="7434" max="7681" width="9.140625" style="47"/>
    <col min="7682" max="7682" width="4.7109375" style="47" customWidth="1"/>
    <col min="7683" max="7683" width="26.85546875" style="47" bestFit="1" customWidth="1"/>
    <col min="7684" max="7684" width="16.7109375" style="47" customWidth="1"/>
    <col min="7685" max="7685" width="0" style="47" hidden="1" customWidth="1"/>
    <col min="7686" max="7689" width="16.7109375" style="47" customWidth="1"/>
    <col min="7690" max="7937" width="9.140625" style="47"/>
    <col min="7938" max="7938" width="4.7109375" style="47" customWidth="1"/>
    <col min="7939" max="7939" width="26.85546875" style="47" bestFit="1" customWidth="1"/>
    <col min="7940" max="7940" width="16.7109375" style="47" customWidth="1"/>
    <col min="7941" max="7941" width="0" style="47" hidden="1" customWidth="1"/>
    <col min="7942" max="7945" width="16.7109375" style="47" customWidth="1"/>
    <col min="7946" max="8193" width="9.140625" style="47"/>
    <col min="8194" max="8194" width="4.7109375" style="47" customWidth="1"/>
    <col min="8195" max="8195" width="26.85546875" style="47" bestFit="1" customWidth="1"/>
    <col min="8196" max="8196" width="16.7109375" style="47" customWidth="1"/>
    <col min="8197" max="8197" width="0" style="47" hidden="1" customWidth="1"/>
    <col min="8198" max="8201" width="16.7109375" style="47" customWidth="1"/>
    <col min="8202" max="8449" width="9.140625" style="47"/>
    <col min="8450" max="8450" width="4.7109375" style="47" customWidth="1"/>
    <col min="8451" max="8451" width="26.85546875" style="47" bestFit="1" customWidth="1"/>
    <col min="8452" max="8452" width="16.7109375" style="47" customWidth="1"/>
    <col min="8453" max="8453" width="0" style="47" hidden="1" customWidth="1"/>
    <col min="8454" max="8457" width="16.7109375" style="47" customWidth="1"/>
    <col min="8458" max="8705" width="9.140625" style="47"/>
    <col min="8706" max="8706" width="4.7109375" style="47" customWidth="1"/>
    <col min="8707" max="8707" width="26.85546875" style="47" bestFit="1" customWidth="1"/>
    <col min="8708" max="8708" width="16.7109375" style="47" customWidth="1"/>
    <col min="8709" max="8709" width="0" style="47" hidden="1" customWidth="1"/>
    <col min="8710" max="8713" width="16.7109375" style="47" customWidth="1"/>
    <col min="8714" max="8961" width="9.140625" style="47"/>
    <col min="8962" max="8962" width="4.7109375" style="47" customWidth="1"/>
    <col min="8963" max="8963" width="26.85546875" style="47" bestFit="1" customWidth="1"/>
    <col min="8964" max="8964" width="16.7109375" style="47" customWidth="1"/>
    <col min="8965" max="8965" width="0" style="47" hidden="1" customWidth="1"/>
    <col min="8966" max="8969" width="16.7109375" style="47" customWidth="1"/>
    <col min="8970" max="9217" width="9.140625" style="47"/>
    <col min="9218" max="9218" width="4.7109375" style="47" customWidth="1"/>
    <col min="9219" max="9219" width="26.85546875" style="47" bestFit="1" customWidth="1"/>
    <col min="9220" max="9220" width="16.7109375" style="47" customWidth="1"/>
    <col min="9221" max="9221" width="0" style="47" hidden="1" customWidth="1"/>
    <col min="9222" max="9225" width="16.7109375" style="47" customWidth="1"/>
    <col min="9226" max="9473" width="9.140625" style="47"/>
    <col min="9474" max="9474" width="4.7109375" style="47" customWidth="1"/>
    <col min="9475" max="9475" width="26.85546875" style="47" bestFit="1" customWidth="1"/>
    <col min="9476" max="9476" width="16.7109375" style="47" customWidth="1"/>
    <col min="9477" max="9477" width="0" style="47" hidden="1" customWidth="1"/>
    <col min="9478" max="9481" width="16.7109375" style="47" customWidth="1"/>
    <col min="9482" max="9729" width="9.140625" style="47"/>
    <col min="9730" max="9730" width="4.7109375" style="47" customWidth="1"/>
    <col min="9731" max="9731" width="26.85546875" style="47" bestFit="1" customWidth="1"/>
    <col min="9732" max="9732" width="16.7109375" style="47" customWidth="1"/>
    <col min="9733" max="9733" width="0" style="47" hidden="1" customWidth="1"/>
    <col min="9734" max="9737" width="16.7109375" style="47" customWidth="1"/>
    <col min="9738" max="9985" width="9.140625" style="47"/>
    <col min="9986" max="9986" width="4.7109375" style="47" customWidth="1"/>
    <col min="9987" max="9987" width="26.85546875" style="47" bestFit="1" customWidth="1"/>
    <col min="9988" max="9988" width="16.7109375" style="47" customWidth="1"/>
    <col min="9989" max="9989" width="0" style="47" hidden="1" customWidth="1"/>
    <col min="9990" max="9993" width="16.7109375" style="47" customWidth="1"/>
    <col min="9994" max="10241" width="9.140625" style="47"/>
    <col min="10242" max="10242" width="4.7109375" style="47" customWidth="1"/>
    <col min="10243" max="10243" width="26.85546875" style="47" bestFit="1" customWidth="1"/>
    <col min="10244" max="10244" width="16.7109375" style="47" customWidth="1"/>
    <col min="10245" max="10245" width="0" style="47" hidden="1" customWidth="1"/>
    <col min="10246" max="10249" width="16.7109375" style="47" customWidth="1"/>
    <col min="10250" max="10497" width="9.140625" style="47"/>
    <col min="10498" max="10498" width="4.7109375" style="47" customWidth="1"/>
    <col min="10499" max="10499" width="26.85546875" style="47" bestFit="1" customWidth="1"/>
    <col min="10500" max="10500" width="16.7109375" style="47" customWidth="1"/>
    <col min="10501" max="10501" width="0" style="47" hidden="1" customWidth="1"/>
    <col min="10502" max="10505" width="16.7109375" style="47" customWidth="1"/>
    <col min="10506" max="10753" width="9.140625" style="47"/>
    <col min="10754" max="10754" width="4.7109375" style="47" customWidth="1"/>
    <col min="10755" max="10755" width="26.85546875" style="47" bestFit="1" customWidth="1"/>
    <col min="10756" max="10756" width="16.7109375" style="47" customWidth="1"/>
    <col min="10757" max="10757" width="0" style="47" hidden="1" customWidth="1"/>
    <col min="10758" max="10761" width="16.7109375" style="47" customWidth="1"/>
    <col min="10762" max="11009" width="9.140625" style="47"/>
    <col min="11010" max="11010" width="4.7109375" style="47" customWidth="1"/>
    <col min="11011" max="11011" width="26.85546875" style="47" bestFit="1" customWidth="1"/>
    <col min="11012" max="11012" width="16.7109375" style="47" customWidth="1"/>
    <col min="11013" max="11013" width="0" style="47" hidden="1" customWidth="1"/>
    <col min="11014" max="11017" width="16.7109375" style="47" customWidth="1"/>
    <col min="11018" max="11265" width="9.140625" style="47"/>
    <col min="11266" max="11266" width="4.7109375" style="47" customWidth="1"/>
    <col min="11267" max="11267" width="26.85546875" style="47" bestFit="1" customWidth="1"/>
    <col min="11268" max="11268" width="16.7109375" style="47" customWidth="1"/>
    <col min="11269" max="11269" width="0" style="47" hidden="1" customWidth="1"/>
    <col min="11270" max="11273" width="16.7109375" style="47" customWidth="1"/>
    <col min="11274" max="11521" width="9.140625" style="47"/>
    <col min="11522" max="11522" width="4.7109375" style="47" customWidth="1"/>
    <col min="11523" max="11523" width="26.85546875" style="47" bestFit="1" customWidth="1"/>
    <col min="11524" max="11524" width="16.7109375" style="47" customWidth="1"/>
    <col min="11525" max="11525" width="0" style="47" hidden="1" customWidth="1"/>
    <col min="11526" max="11529" width="16.7109375" style="47" customWidth="1"/>
    <col min="11530" max="11777" width="9.140625" style="47"/>
    <col min="11778" max="11778" width="4.7109375" style="47" customWidth="1"/>
    <col min="11779" max="11779" width="26.85546875" style="47" bestFit="1" customWidth="1"/>
    <col min="11780" max="11780" width="16.7109375" style="47" customWidth="1"/>
    <col min="11781" max="11781" width="0" style="47" hidden="1" customWidth="1"/>
    <col min="11782" max="11785" width="16.7109375" style="47" customWidth="1"/>
    <col min="11786" max="12033" width="9.140625" style="47"/>
    <col min="12034" max="12034" width="4.7109375" style="47" customWidth="1"/>
    <col min="12035" max="12035" width="26.85546875" style="47" bestFit="1" customWidth="1"/>
    <col min="12036" max="12036" width="16.7109375" style="47" customWidth="1"/>
    <col min="12037" max="12037" width="0" style="47" hidden="1" customWidth="1"/>
    <col min="12038" max="12041" width="16.7109375" style="47" customWidth="1"/>
    <col min="12042" max="12289" width="9.140625" style="47"/>
    <col min="12290" max="12290" width="4.7109375" style="47" customWidth="1"/>
    <col min="12291" max="12291" width="26.85546875" style="47" bestFit="1" customWidth="1"/>
    <col min="12292" max="12292" width="16.7109375" style="47" customWidth="1"/>
    <col min="12293" max="12293" width="0" style="47" hidden="1" customWidth="1"/>
    <col min="12294" max="12297" width="16.7109375" style="47" customWidth="1"/>
    <col min="12298" max="12545" width="9.140625" style="47"/>
    <col min="12546" max="12546" width="4.7109375" style="47" customWidth="1"/>
    <col min="12547" max="12547" width="26.85546875" style="47" bestFit="1" customWidth="1"/>
    <col min="12548" max="12548" width="16.7109375" style="47" customWidth="1"/>
    <col min="12549" max="12549" width="0" style="47" hidden="1" customWidth="1"/>
    <col min="12550" max="12553" width="16.7109375" style="47" customWidth="1"/>
    <col min="12554" max="12801" width="9.140625" style="47"/>
    <col min="12802" max="12802" width="4.7109375" style="47" customWidth="1"/>
    <col min="12803" max="12803" width="26.85546875" style="47" bestFit="1" customWidth="1"/>
    <col min="12804" max="12804" width="16.7109375" style="47" customWidth="1"/>
    <col min="12805" max="12805" width="0" style="47" hidden="1" customWidth="1"/>
    <col min="12806" max="12809" width="16.7109375" style="47" customWidth="1"/>
    <col min="12810" max="13057" width="9.140625" style="47"/>
    <col min="13058" max="13058" width="4.7109375" style="47" customWidth="1"/>
    <col min="13059" max="13059" width="26.85546875" style="47" bestFit="1" customWidth="1"/>
    <col min="13060" max="13060" width="16.7109375" style="47" customWidth="1"/>
    <col min="13061" max="13061" width="0" style="47" hidden="1" customWidth="1"/>
    <col min="13062" max="13065" width="16.7109375" style="47" customWidth="1"/>
    <col min="13066" max="13313" width="9.140625" style="47"/>
    <col min="13314" max="13314" width="4.7109375" style="47" customWidth="1"/>
    <col min="13315" max="13315" width="26.85546875" style="47" bestFit="1" customWidth="1"/>
    <col min="13316" max="13316" width="16.7109375" style="47" customWidth="1"/>
    <col min="13317" max="13317" width="0" style="47" hidden="1" customWidth="1"/>
    <col min="13318" max="13321" width="16.7109375" style="47" customWidth="1"/>
    <col min="13322" max="13569" width="9.140625" style="47"/>
    <col min="13570" max="13570" width="4.7109375" style="47" customWidth="1"/>
    <col min="13571" max="13571" width="26.85546875" style="47" bestFit="1" customWidth="1"/>
    <col min="13572" max="13572" width="16.7109375" style="47" customWidth="1"/>
    <col min="13573" max="13573" width="0" style="47" hidden="1" customWidth="1"/>
    <col min="13574" max="13577" width="16.7109375" style="47" customWidth="1"/>
    <col min="13578" max="13825" width="9.140625" style="47"/>
    <col min="13826" max="13826" width="4.7109375" style="47" customWidth="1"/>
    <col min="13827" max="13827" width="26.85546875" style="47" bestFit="1" customWidth="1"/>
    <col min="13828" max="13828" width="16.7109375" style="47" customWidth="1"/>
    <col min="13829" max="13829" width="0" style="47" hidden="1" customWidth="1"/>
    <col min="13830" max="13833" width="16.7109375" style="47" customWidth="1"/>
    <col min="13834" max="14081" width="9.140625" style="47"/>
    <col min="14082" max="14082" width="4.7109375" style="47" customWidth="1"/>
    <col min="14083" max="14083" width="26.85546875" style="47" bestFit="1" customWidth="1"/>
    <col min="14084" max="14084" width="16.7109375" style="47" customWidth="1"/>
    <col min="14085" max="14085" width="0" style="47" hidden="1" customWidth="1"/>
    <col min="14086" max="14089" width="16.7109375" style="47" customWidth="1"/>
    <col min="14090" max="14337" width="9.140625" style="47"/>
    <col min="14338" max="14338" width="4.7109375" style="47" customWidth="1"/>
    <col min="14339" max="14339" width="26.85546875" style="47" bestFit="1" customWidth="1"/>
    <col min="14340" max="14340" width="16.7109375" style="47" customWidth="1"/>
    <col min="14341" max="14341" width="0" style="47" hidden="1" customWidth="1"/>
    <col min="14342" max="14345" width="16.7109375" style="47" customWidth="1"/>
    <col min="14346" max="14593" width="9.140625" style="47"/>
    <col min="14594" max="14594" width="4.7109375" style="47" customWidth="1"/>
    <col min="14595" max="14595" width="26.85546875" style="47" bestFit="1" customWidth="1"/>
    <col min="14596" max="14596" width="16.7109375" style="47" customWidth="1"/>
    <col min="14597" max="14597" width="0" style="47" hidden="1" customWidth="1"/>
    <col min="14598" max="14601" width="16.7109375" style="47" customWidth="1"/>
    <col min="14602" max="14849" width="9.140625" style="47"/>
    <col min="14850" max="14850" width="4.7109375" style="47" customWidth="1"/>
    <col min="14851" max="14851" width="26.85546875" style="47" bestFit="1" customWidth="1"/>
    <col min="14852" max="14852" width="16.7109375" style="47" customWidth="1"/>
    <col min="14853" max="14853" width="0" style="47" hidden="1" customWidth="1"/>
    <col min="14854" max="14857" width="16.7109375" style="47" customWidth="1"/>
    <col min="14858" max="15105" width="9.140625" style="47"/>
    <col min="15106" max="15106" width="4.7109375" style="47" customWidth="1"/>
    <col min="15107" max="15107" width="26.85546875" style="47" bestFit="1" customWidth="1"/>
    <col min="15108" max="15108" width="16.7109375" style="47" customWidth="1"/>
    <col min="15109" max="15109" width="0" style="47" hidden="1" customWidth="1"/>
    <col min="15110" max="15113" width="16.7109375" style="47" customWidth="1"/>
    <col min="15114" max="15361" width="9.140625" style="47"/>
    <col min="15362" max="15362" width="4.7109375" style="47" customWidth="1"/>
    <col min="15363" max="15363" width="26.85546875" style="47" bestFit="1" customWidth="1"/>
    <col min="15364" max="15364" width="16.7109375" style="47" customWidth="1"/>
    <col min="15365" max="15365" width="0" style="47" hidden="1" customWidth="1"/>
    <col min="15366" max="15369" width="16.7109375" style="47" customWidth="1"/>
    <col min="15370" max="15617" width="9.140625" style="47"/>
    <col min="15618" max="15618" width="4.7109375" style="47" customWidth="1"/>
    <col min="15619" max="15619" width="26.85546875" style="47" bestFit="1" customWidth="1"/>
    <col min="15620" max="15620" width="16.7109375" style="47" customWidth="1"/>
    <col min="15621" max="15621" width="0" style="47" hidden="1" customWidth="1"/>
    <col min="15622" max="15625" width="16.7109375" style="47" customWidth="1"/>
    <col min="15626" max="15873" width="9.140625" style="47"/>
    <col min="15874" max="15874" width="4.7109375" style="47" customWidth="1"/>
    <col min="15875" max="15875" width="26.85546875" style="47" bestFit="1" customWidth="1"/>
    <col min="15876" max="15876" width="16.7109375" style="47" customWidth="1"/>
    <col min="15877" max="15877" width="0" style="47" hidden="1" customWidth="1"/>
    <col min="15878" max="15881" width="16.7109375" style="47" customWidth="1"/>
    <col min="15882" max="16129" width="9.140625" style="47"/>
    <col min="16130" max="16130" width="4.7109375" style="47" customWidth="1"/>
    <col min="16131" max="16131" width="26.85546875" style="47" bestFit="1" customWidth="1"/>
    <col min="16132" max="16132" width="16.7109375" style="47" customWidth="1"/>
    <col min="16133" max="16133" width="0" style="47" hidden="1" customWidth="1"/>
    <col min="16134" max="16137" width="16.7109375" style="47" customWidth="1"/>
    <col min="16138" max="16384" width="9.140625" style="47"/>
  </cols>
  <sheetData>
    <row r="2" spans="2:9" ht="18" x14ac:dyDescent="0.25">
      <c r="B2" s="412" t="s">
        <v>401</v>
      </c>
      <c r="C2" s="412"/>
      <c r="D2" s="412"/>
      <c r="E2" s="412"/>
      <c r="F2" s="412"/>
      <c r="G2" s="412"/>
      <c r="H2" s="412"/>
      <c r="I2" s="412"/>
    </row>
    <row r="3" spans="2:9" ht="18" x14ac:dyDescent="0.25">
      <c r="B3" s="413" t="s">
        <v>741</v>
      </c>
      <c r="C3" s="413"/>
      <c r="D3" s="413"/>
      <c r="E3" s="413"/>
      <c r="F3" s="413"/>
      <c r="G3" s="413"/>
      <c r="H3" s="413"/>
      <c r="I3" s="413"/>
    </row>
    <row r="5" spans="2:9" ht="14.25" x14ac:dyDescent="0.2">
      <c r="B5" s="115" t="s">
        <v>520</v>
      </c>
      <c r="C5" s="116" t="str">
        <f>'03KK'!C3:E3</f>
        <v>számú melléklet a(z) 8/2020.(VII.17.) Önkormányzati rendelethez</v>
      </c>
    </row>
    <row r="8" spans="2:9" ht="13.5" thickBot="1" x14ac:dyDescent="0.25">
      <c r="I8" s="117" t="s">
        <v>403</v>
      </c>
    </row>
    <row r="9" spans="2:9" ht="18.75" thickBot="1" x14ac:dyDescent="0.3">
      <c r="B9" s="118"/>
      <c r="C9" s="119" t="s">
        <v>12</v>
      </c>
      <c r="D9" s="118"/>
      <c r="E9" s="414" t="s">
        <v>521</v>
      </c>
      <c r="F9" s="415"/>
      <c r="G9" s="415"/>
      <c r="H9" s="416"/>
      <c r="I9" s="417"/>
    </row>
    <row r="10" spans="2:9" ht="18" x14ac:dyDescent="0.25">
      <c r="B10" s="345"/>
      <c r="C10" s="351">
        <v>2019</v>
      </c>
      <c r="D10" s="348"/>
      <c r="E10" s="121" t="s">
        <v>236</v>
      </c>
      <c r="F10" s="120">
        <v>2020</v>
      </c>
      <c r="G10" s="120">
        <v>2021</v>
      </c>
      <c r="H10" s="258">
        <v>2022</v>
      </c>
      <c r="I10" s="122" t="s">
        <v>742</v>
      </c>
    </row>
    <row r="11" spans="2:9" ht="18" x14ac:dyDescent="0.25">
      <c r="B11" s="346" t="s">
        <v>835</v>
      </c>
      <c r="C11" s="352">
        <v>0</v>
      </c>
      <c r="D11" s="349"/>
      <c r="E11" s="123">
        <f>SUM(F11:I11)</f>
        <v>2711474</v>
      </c>
      <c r="F11" s="123">
        <v>272000</v>
      </c>
      <c r="G11" s="123">
        <v>272000</v>
      </c>
      <c r="H11" s="259">
        <v>272000</v>
      </c>
      <c r="I11" s="124">
        <v>1895474</v>
      </c>
    </row>
    <row r="12" spans="2:9" ht="18" x14ac:dyDescent="0.25">
      <c r="B12" s="346" t="s">
        <v>794</v>
      </c>
      <c r="C12" s="352">
        <v>0</v>
      </c>
      <c r="D12" s="349"/>
      <c r="E12" s="123">
        <f>SUM(F12:I12)</f>
        <v>3350000</v>
      </c>
      <c r="F12" s="123">
        <v>336000</v>
      </c>
      <c r="G12" s="123">
        <v>336000</v>
      </c>
      <c r="H12" s="259">
        <v>336000</v>
      </c>
      <c r="I12" s="124">
        <v>2342000</v>
      </c>
    </row>
    <row r="13" spans="2:9" ht="18" x14ac:dyDescent="0.25">
      <c r="B13" s="368" t="s">
        <v>834</v>
      </c>
      <c r="C13" s="352">
        <v>3094300</v>
      </c>
      <c r="D13" s="349"/>
      <c r="E13" s="123">
        <f>SUM(F13:I13)</f>
        <v>0</v>
      </c>
      <c r="F13" s="123">
        <v>0</v>
      </c>
      <c r="G13" s="123">
        <v>0</v>
      </c>
      <c r="H13" s="259">
        <v>0</v>
      </c>
      <c r="I13" s="124">
        <v>0</v>
      </c>
    </row>
    <row r="14" spans="2:9" ht="18.75" thickBot="1" x14ac:dyDescent="0.3">
      <c r="B14" s="347" t="s">
        <v>236</v>
      </c>
      <c r="C14" s="353">
        <f>SUM(C11:C13)</f>
        <v>3094300</v>
      </c>
      <c r="D14" s="350"/>
      <c r="E14" s="125">
        <f>SUM(F14:I14)</f>
        <v>6061474</v>
      </c>
      <c r="F14" s="125">
        <f>SUM(F11:F13)</f>
        <v>608000</v>
      </c>
      <c r="G14" s="125">
        <f>SUM(G11:G13)</f>
        <v>608000</v>
      </c>
      <c r="H14" s="125">
        <f>SUM(H11:H13)</f>
        <v>608000</v>
      </c>
      <c r="I14" s="126">
        <f>SUM(I11:I13)</f>
        <v>4237474</v>
      </c>
    </row>
  </sheetData>
  <mergeCells count="3">
    <mergeCell ref="B2:I2"/>
    <mergeCell ref="B3:I3"/>
    <mergeCell ref="E9:I9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&amp;P. oldal, összesen: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Munka9">
    <tabColor rgb="FF0070C0"/>
  </sheetPr>
  <dimension ref="B1:F77"/>
  <sheetViews>
    <sheetView workbookViewId="0">
      <pane ySplit="6" topLeftCell="A7" activePane="bottomLeft" state="frozen"/>
      <selection activeCell="B43" sqref="B43"/>
      <selection pane="bottomLeft" activeCell="C15" sqref="C15"/>
    </sheetView>
  </sheetViews>
  <sheetFormatPr defaultRowHeight="24" customHeight="1" x14ac:dyDescent="0.2"/>
  <cols>
    <col min="1" max="1" width="1.7109375" style="1" customWidth="1"/>
    <col min="2" max="2" width="8.140625" style="1" customWidth="1"/>
    <col min="3" max="3" width="80.7109375" style="1" customWidth="1"/>
    <col min="4" max="6" width="15.7109375" style="1" customWidth="1"/>
    <col min="7" max="7" width="1.7109375" style="1" customWidth="1"/>
    <col min="8" max="16384" width="9.140625" style="1"/>
  </cols>
  <sheetData>
    <row r="1" spans="2:6" ht="6" customHeight="1" x14ac:dyDescent="0.2"/>
    <row r="2" spans="2:6" ht="24" customHeight="1" x14ac:dyDescent="0.25">
      <c r="B2" s="398" t="s">
        <v>401</v>
      </c>
      <c r="C2" s="398"/>
      <c r="D2" s="398"/>
      <c r="E2" s="398"/>
      <c r="F2" s="398"/>
    </row>
    <row r="3" spans="2:6" ht="24" customHeight="1" x14ac:dyDescent="0.25">
      <c r="B3" s="398" t="s">
        <v>757</v>
      </c>
      <c r="C3" s="398"/>
      <c r="D3" s="398"/>
      <c r="E3" s="398"/>
      <c r="F3" s="398"/>
    </row>
    <row r="4" spans="2:6" ht="24" customHeight="1" x14ac:dyDescent="0.2">
      <c r="B4" s="142" t="s">
        <v>607</v>
      </c>
      <c r="C4" s="418" t="str">
        <f>'03KK'!C3:E3</f>
        <v>számú melléklet a(z) 8/2020.(VII.17.) Önkormányzati rendelethez</v>
      </c>
      <c r="D4" s="419"/>
      <c r="E4" s="32"/>
      <c r="F4" s="40" t="s">
        <v>403</v>
      </c>
    </row>
    <row r="5" spans="2:6" ht="24" customHeight="1" x14ac:dyDescent="0.2">
      <c r="B5" s="156" t="s">
        <v>5</v>
      </c>
      <c r="C5" s="156" t="s">
        <v>6</v>
      </c>
      <c r="D5" s="156" t="s">
        <v>257</v>
      </c>
      <c r="E5" s="156" t="s">
        <v>258</v>
      </c>
      <c r="F5" s="156" t="s">
        <v>259</v>
      </c>
    </row>
    <row r="6" spans="2:6" ht="15.95" customHeight="1" thickBot="1" x14ac:dyDescent="0.25">
      <c r="B6" s="33">
        <v>1</v>
      </c>
      <c r="C6" s="33">
        <v>2</v>
      </c>
      <c r="D6" s="33">
        <v>3</v>
      </c>
      <c r="E6" s="33">
        <v>4</v>
      </c>
      <c r="F6" s="33">
        <v>5</v>
      </c>
    </row>
    <row r="7" spans="2:6" ht="15.95" customHeight="1" x14ac:dyDescent="0.2">
      <c r="B7" s="252" t="s">
        <v>2</v>
      </c>
      <c r="C7" s="260" t="s">
        <v>260</v>
      </c>
      <c r="D7" s="216">
        <v>1297824</v>
      </c>
      <c r="E7" s="216">
        <v>0</v>
      </c>
      <c r="F7" s="217">
        <v>1596519</v>
      </c>
    </row>
    <row r="8" spans="2:6" ht="15.95" customHeight="1" x14ac:dyDescent="0.2">
      <c r="B8" s="261" t="s">
        <v>4</v>
      </c>
      <c r="C8" s="222" t="s">
        <v>261</v>
      </c>
      <c r="D8" s="221">
        <v>1297824</v>
      </c>
      <c r="E8" s="221">
        <v>0</v>
      </c>
      <c r="F8" s="262">
        <v>1596519</v>
      </c>
    </row>
    <row r="9" spans="2:6" ht="15.95" customHeight="1" x14ac:dyDescent="0.2">
      <c r="B9" s="240" t="s">
        <v>153</v>
      </c>
      <c r="C9" s="211" t="s">
        <v>262</v>
      </c>
      <c r="D9" s="212">
        <v>570654223</v>
      </c>
      <c r="E9" s="212">
        <v>0</v>
      </c>
      <c r="F9" s="219">
        <v>598594076</v>
      </c>
    </row>
    <row r="10" spans="2:6" ht="15.95" customHeight="1" x14ac:dyDescent="0.2">
      <c r="B10" s="240" t="s">
        <v>223</v>
      </c>
      <c r="C10" s="211" t="s">
        <v>263</v>
      </c>
      <c r="D10" s="212">
        <v>3639585</v>
      </c>
      <c r="E10" s="212">
        <v>0</v>
      </c>
      <c r="F10" s="219">
        <v>15750081</v>
      </c>
    </row>
    <row r="11" spans="2:6" ht="15.95" customHeight="1" x14ac:dyDescent="0.2">
      <c r="B11" s="240" t="s">
        <v>0</v>
      </c>
      <c r="C11" s="211" t="s">
        <v>264</v>
      </c>
      <c r="D11" s="212">
        <v>54800180</v>
      </c>
      <c r="E11" s="212">
        <v>0</v>
      </c>
      <c r="F11" s="219">
        <v>209097764</v>
      </c>
    </row>
    <row r="12" spans="2:6" ht="15.95" customHeight="1" x14ac:dyDescent="0.2">
      <c r="B12" s="261" t="s">
        <v>256</v>
      </c>
      <c r="C12" s="222" t="s">
        <v>265</v>
      </c>
      <c r="D12" s="221">
        <v>629093988</v>
      </c>
      <c r="E12" s="221">
        <v>0</v>
      </c>
      <c r="F12" s="262">
        <v>823441921</v>
      </c>
    </row>
    <row r="13" spans="2:6" ht="15.95" customHeight="1" x14ac:dyDescent="0.2">
      <c r="B13" s="240" t="s">
        <v>252</v>
      </c>
      <c r="C13" s="211" t="s">
        <v>266</v>
      </c>
      <c r="D13" s="212">
        <v>13380000</v>
      </c>
      <c r="E13" s="212">
        <v>0</v>
      </c>
      <c r="F13" s="219">
        <v>13380000</v>
      </c>
    </row>
    <row r="14" spans="2:6" ht="15.95" customHeight="1" x14ac:dyDescent="0.2">
      <c r="B14" s="240" t="s">
        <v>19</v>
      </c>
      <c r="C14" s="211" t="s">
        <v>267</v>
      </c>
      <c r="D14" s="212">
        <v>13170000</v>
      </c>
      <c r="E14" s="212">
        <v>0</v>
      </c>
      <c r="F14" s="219">
        <v>13170000</v>
      </c>
    </row>
    <row r="15" spans="2:6" ht="15.95" customHeight="1" x14ac:dyDescent="0.2">
      <c r="B15" s="240" t="s">
        <v>23</v>
      </c>
      <c r="C15" s="211" t="s">
        <v>268</v>
      </c>
      <c r="D15" s="212">
        <v>210000</v>
      </c>
      <c r="E15" s="212">
        <v>0</v>
      </c>
      <c r="F15" s="219">
        <v>210000</v>
      </c>
    </row>
    <row r="16" spans="2:6" ht="15.95" customHeight="1" x14ac:dyDescent="0.2">
      <c r="B16" s="261" t="s">
        <v>33</v>
      </c>
      <c r="C16" s="222" t="s">
        <v>269</v>
      </c>
      <c r="D16" s="221">
        <v>13380000</v>
      </c>
      <c r="E16" s="221">
        <v>0</v>
      </c>
      <c r="F16" s="262">
        <v>13380000</v>
      </c>
    </row>
    <row r="17" spans="2:6" ht="15.95" customHeight="1" x14ac:dyDescent="0.2">
      <c r="B17" s="240" t="s">
        <v>35</v>
      </c>
      <c r="C17" s="211" t="s">
        <v>270</v>
      </c>
      <c r="D17" s="212">
        <v>48825014</v>
      </c>
      <c r="E17" s="212">
        <v>0</v>
      </c>
      <c r="F17" s="219">
        <v>48319913</v>
      </c>
    </row>
    <row r="18" spans="2:6" ht="15.95" customHeight="1" x14ac:dyDescent="0.2">
      <c r="B18" s="240" t="s">
        <v>37</v>
      </c>
      <c r="C18" s="211" t="s">
        <v>271</v>
      </c>
      <c r="D18" s="212">
        <v>48825014</v>
      </c>
      <c r="E18" s="212">
        <v>0</v>
      </c>
      <c r="F18" s="219">
        <v>48319913</v>
      </c>
    </row>
    <row r="19" spans="2:6" ht="15.95" customHeight="1" x14ac:dyDescent="0.2">
      <c r="B19" s="261" t="s">
        <v>40</v>
      </c>
      <c r="C19" s="222" t="s">
        <v>272</v>
      </c>
      <c r="D19" s="221">
        <v>48825014</v>
      </c>
      <c r="E19" s="221">
        <v>0</v>
      </c>
      <c r="F19" s="262">
        <v>48319913</v>
      </c>
    </row>
    <row r="20" spans="2:6" ht="15.95" customHeight="1" thickBot="1" x14ac:dyDescent="0.25">
      <c r="B20" s="256" t="s">
        <v>42</v>
      </c>
      <c r="C20" s="263" t="s">
        <v>273</v>
      </c>
      <c r="D20" s="226">
        <v>692596826</v>
      </c>
      <c r="E20" s="226">
        <v>0</v>
      </c>
      <c r="F20" s="227">
        <v>886738353</v>
      </c>
    </row>
    <row r="21" spans="2:6" ht="15.95" customHeight="1" x14ac:dyDescent="0.2">
      <c r="B21" s="252" t="s">
        <v>80</v>
      </c>
      <c r="C21" s="260" t="s">
        <v>274</v>
      </c>
      <c r="D21" s="216">
        <v>54050499</v>
      </c>
      <c r="E21" s="216">
        <v>0</v>
      </c>
      <c r="F21" s="217">
        <v>50987510</v>
      </c>
    </row>
    <row r="22" spans="2:6" ht="15.95" customHeight="1" x14ac:dyDescent="0.2">
      <c r="B22" s="240" t="s">
        <v>250</v>
      </c>
      <c r="C22" s="211" t="s">
        <v>275</v>
      </c>
      <c r="D22" s="212">
        <v>189719540</v>
      </c>
      <c r="E22" s="212">
        <v>0</v>
      </c>
      <c r="F22" s="219">
        <v>0</v>
      </c>
    </row>
    <row r="23" spans="2:6" ht="15.95" customHeight="1" x14ac:dyDescent="0.2">
      <c r="B23" s="261" t="s">
        <v>276</v>
      </c>
      <c r="C23" s="222" t="s">
        <v>277</v>
      </c>
      <c r="D23" s="221">
        <v>243770039</v>
      </c>
      <c r="E23" s="221">
        <v>0</v>
      </c>
      <c r="F23" s="262">
        <v>50987510</v>
      </c>
    </row>
    <row r="24" spans="2:6" ht="15.95" customHeight="1" thickBot="1" x14ac:dyDescent="0.25">
      <c r="B24" s="256" t="s">
        <v>251</v>
      </c>
      <c r="C24" s="263" t="s">
        <v>278</v>
      </c>
      <c r="D24" s="226">
        <v>243770039</v>
      </c>
      <c r="E24" s="226">
        <v>0</v>
      </c>
      <c r="F24" s="227">
        <v>50987510</v>
      </c>
    </row>
    <row r="25" spans="2:6" ht="15.95" customHeight="1" x14ac:dyDescent="0.2">
      <c r="B25" s="252" t="s">
        <v>88</v>
      </c>
      <c r="C25" s="260" t="s">
        <v>279</v>
      </c>
      <c r="D25" s="216">
        <v>4260528</v>
      </c>
      <c r="E25" s="216">
        <v>0</v>
      </c>
      <c r="F25" s="217">
        <v>4684897</v>
      </c>
    </row>
    <row r="26" spans="2:6" ht="15.95" customHeight="1" x14ac:dyDescent="0.2">
      <c r="B26" s="240" t="s">
        <v>248</v>
      </c>
      <c r="C26" s="211" t="s">
        <v>280</v>
      </c>
      <c r="D26" s="212">
        <v>1692649</v>
      </c>
      <c r="E26" s="212">
        <v>0</v>
      </c>
      <c r="F26" s="219">
        <v>1932718</v>
      </c>
    </row>
    <row r="27" spans="2:6" ht="15.95" customHeight="1" x14ac:dyDescent="0.2">
      <c r="B27" s="240" t="s">
        <v>281</v>
      </c>
      <c r="C27" s="211" t="s">
        <v>282</v>
      </c>
      <c r="D27" s="212">
        <v>2463202</v>
      </c>
      <c r="E27" s="212">
        <v>0</v>
      </c>
      <c r="F27" s="219">
        <v>2376256</v>
      </c>
    </row>
    <row r="28" spans="2:6" ht="15.95" customHeight="1" x14ac:dyDescent="0.2">
      <c r="B28" s="240" t="s">
        <v>283</v>
      </c>
      <c r="C28" s="211" t="s">
        <v>284</v>
      </c>
      <c r="D28" s="212">
        <v>104677</v>
      </c>
      <c r="E28" s="212">
        <v>0</v>
      </c>
      <c r="F28" s="219">
        <v>375923</v>
      </c>
    </row>
    <row r="29" spans="2:6" ht="15.95" customHeight="1" x14ac:dyDescent="0.2">
      <c r="B29" s="240" t="s">
        <v>285</v>
      </c>
      <c r="C29" s="211" t="s">
        <v>286</v>
      </c>
      <c r="D29" s="212">
        <v>643401</v>
      </c>
      <c r="E29" s="212">
        <v>0</v>
      </c>
      <c r="F29" s="219">
        <v>1235826</v>
      </c>
    </row>
    <row r="30" spans="2:6" ht="15.95" customHeight="1" x14ac:dyDescent="0.2">
      <c r="B30" s="240" t="s">
        <v>287</v>
      </c>
      <c r="C30" s="211" t="s">
        <v>288</v>
      </c>
      <c r="D30" s="212">
        <v>487709</v>
      </c>
      <c r="E30" s="212">
        <v>0</v>
      </c>
      <c r="F30" s="219">
        <v>757709</v>
      </c>
    </row>
    <row r="31" spans="2:6" ht="15.95" customHeight="1" x14ac:dyDescent="0.2">
      <c r="B31" s="240" t="s">
        <v>289</v>
      </c>
      <c r="C31" s="211" t="s">
        <v>290</v>
      </c>
      <c r="D31" s="212">
        <v>67692</v>
      </c>
      <c r="E31" s="212">
        <v>0</v>
      </c>
      <c r="F31" s="219">
        <v>140592</v>
      </c>
    </row>
    <row r="32" spans="2:6" ht="15.95" customHeight="1" x14ac:dyDescent="0.2">
      <c r="B32" s="240" t="s">
        <v>249</v>
      </c>
      <c r="C32" s="211" t="s">
        <v>291</v>
      </c>
      <c r="D32" s="212">
        <v>88000</v>
      </c>
      <c r="E32" s="212">
        <v>0</v>
      </c>
      <c r="F32" s="219">
        <v>337525</v>
      </c>
    </row>
    <row r="33" spans="2:6" ht="15.95" customHeight="1" x14ac:dyDescent="0.2">
      <c r="B33" s="240" t="s">
        <v>292</v>
      </c>
      <c r="C33" s="211" t="s">
        <v>293</v>
      </c>
      <c r="D33" s="212">
        <v>386175</v>
      </c>
      <c r="E33" s="212">
        <v>0</v>
      </c>
      <c r="F33" s="219">
        <v>386175</v>
      </c>
    </row>
    <row r="34" spans="2:6" ht="15.95" customHeight="1" x14ac:dyDescent="0.2">
      <c r="B34" s="240" t="s">
        <v>253</v>
      </c>
      <c r="C34" s="211" t="s">
        <v>294</v>
      </c>
      <c r="D34" s="212">
        <v>386175</v>
      </c>
      <c r="E34" s="212">
        <v>0</v>
      </c>
      <c r="F34" s="219">
        <v>386175</v>
      </c>
    </row>
    <row r="35" spans="2:6" ht="15.95" customHeight="1" x14ac:dyDescent="0.2">
      <c r="B35" s="240" t="s">
        <v>743</v>
      </c>
      <c r="C35" s="211" t="s">
        <v>744</v>
      </c>
      <c r="D35" s="212">
        <v>0</v>
      </c>
      <c r="E35" s="212">
        <v>0</v>
      </c>
      <c r="F35" s="219">
        <v>5000</v>
      </c>
    </row>
    <row r="36" spans="2:6" ht="15.95" customHeight="1" x14ac:dyDescent="0.2">
      <c r="B36" s="240" t="s">
        <v>745</v>
      </c>
      <c r="C36" s="211" t="s">
        <v>746</v>
      </c>
      <c r="D36" s="212">
        <v>0</v>
      </c>
      <c r="E36" s="212">
        <v>0</v>
      </c>
      <c r="F36" s="219">
        <v>5000</v>
      </c>
    </row>
    <row r="37" spans="2:6" ht="15.95" customHeight="1" x14ac:dyDescent="0.2">
      <c r="B37" s="261" t="s">
        <v>295</v>
      </c>
      <c r="C37" s="222" t="s">
        <v>296</v>
      </c>
      <c r="D37" s="221">
        <v>5290104</v>
      </c>
      <c r="E37" s="221">
        <v>0</v>
      </c>
      <c r="F37" s="262">
        <v>6311898</v>
      </c>
    </row>
    <row r="38" spans="2:6" ht="15.95" customHeight="1" x14ac:dyDescent="0.2">
      <c r="B38" s="240" t="s">
        <v>747</v>
      </c>
      <c r="C38" s="211" t="s">
        <v>748</v>
      </c>
      <c r="D38" s="212">
        <v>0</v>
      </c>
      <c r="E38" s="212">
        <v>0</v>
      </c>
      <c r="F38" s="219">
        <v>3845158</v>
      </c>
    </row>
    <row r="39" spans="2:6" ht="15.95" customHeight="1" x14ac:dyDescent="0.2">
      <c r="B39" s="240" t="s">
        <v>166</v>
      </c>
      <c r="C39" s="211" t="s">
        <v>749</v>
      </c>
      <c r="D39" s="212">
        <v>0</v>
      </c>
      <c r="E39" s="212">
        <v>0</v>
      </c>
      <c r="F39" s="219">
        <v>3845158</v>
      </c>
    </row>
    <row r="40" spans="2:6" ht="15.95" customHeight="1" x14ac:dyDescent="0.2">
      <c r="B40" s="240" t="s">
        <v>750</v>
      </c>
      <c r="C40" s="211" t="s">
        <v>751</v>
      </c>
      <c r="D40" s="212">
        <v>0</v>
      </c>
      <c r="E40" s="212">
        <v>0</v>
      </c>
      <c r="F40" s="219">
        <v>45000</v>
      </c>
    </row>
    <row r="41" spans="2:6" ht="15.95" customHeight="1" x14ac:dyDescent="0.2">
      <c r="B41" s="240" t="s">
        <v>752</v>
      </c>
      <c r="C41" s="211" t="s">
        <v>753</v>
      </c>
      <c r="D41" s="212">
        <v>0</v>
      </c>
      <c r="E41" s="212">
        <v>0</v>
      </c>
      <c r="F41" s="219">
        <v>45000</v>
      </c>
    </row>
    <row r="42" spans="2:6" ht="15.95" customHeight="1" x14ac:dyDescent="0.2">
      <c r="B42" s="261" t="s">
        <v>754</v>
      </c>
      <c r="C42" s="222" t="s">
        <v>755</v>
      </c>
      <c r="D42" s="221">
        <v>0</v>
      </c>
      <c r="E42" s="221">
        <v>0</v>
      </c>
      <c r="F42" s="262">
        <v>3890158</v>
      </c>
    </row>
    <row r="43" spans="2:6" ht="15.95" customHeight="1" x14ac:dyDescent="0.2">
      <c r="B43" s="240" t="s">
        <v>297</v>
      </c>
      <c r="C43" s="211" t="s">
        <v>298</v>
      </c>
      <c r="D43" s="212">
        <v>8413595</v>
      </c>
      <c r="E43" s="212">
        <v>0</v>
      </c>
      <c r="F43" s="219">
        <v>228669</v>
      </c>
    </row>
    <row r="44" spans="2:6" ht="15.95" customHeight="1" x14ac:dyDescent="0.2">
      <c r="B44" s="240" t="s">
        <v>299</v>
      </c>
      <c r="C44" s="211" t="s">
        <v>300</v>
      </c>
      <c r="D44" s="212">
        <v>7994133</v>
      </c>
      <c r="E44" s="212">
        <v>0</v>
      </c>
      <c r="F44" s="219">
        <v>0</v>
      </c>
    </row>
    <row r="45" spans="2:6" ht="15.95" customHeight="1" x14ac:dyDescent="0.2">
      <c r="B45" s="240" t="s">
        <v>97</v>
      </c>
      <c r="C45" s="211" t="s">
        <v>301</v>
      </c>
      <c r="D45" s="212">
        <v>419462</v>
      </c>
      <c r="E45" s="212">
        <v>0</v>
      </c>
      <c r="F45" s="219">
        <v>228669</v>
      </c>
    </row>
    <row r="46" spans="2:6" ht="15.95" customHeight="1" x14ac:dyDescent="0.2">
      <c r="B46" s="240" t="s">
        <v>302</v>
      </c>
      <c r="C46" s="211" t="s">
        <v>303</v>
      </c>
      <c r="D46" s="212">
        <v>5000</v>
      </c>
      <c r="E46" s="212">
        <v>0</v>
      </c>
      <c r="F46" s="219">
        <v>5000</v>
      </c>
    </row>
    <row r="47" spans="2:6" ht="15.95" customHeight="1" x14ac:dyDescent="0.2">
      <c r="B47" s="261" t="s">
        <v>105</v>
      </c>
      <c r="C47" s="222" t="s">
        <v>304</v>
      </c>
      <c r="D47" s="221">
        <v>8418595</v>
      </c>
      <c r="E47" s="221">
        <v>0</v>
      </c>
      <c r="F47" s="262">
        <v>233669</v>
      </c>
    </row>
    <row r="48" spans="2:6" ht="15.95" customHeight="1" thickBot="1" x14ac:dyDescent="0.25">
      <c r="B48" s="256" t="s">
        <v>305</v>
      </c>
      <c r="C48" s="263" t="s">
        <v>306</v>
      </c>
      <c r="D48" s="226">
        <v>13708699</v>
      </c>
      <c r="E48" s="226">
        <v>0</v>
      </c>
      <c r="F48" s="227">
        <v>10435725</v>
      </c>
    </row>
    <row r="49" spans="2:6" ht="15.95" customHeight="1" x14ac:dyDescent="0.2">
      <c r="B49" s="252" t="s">
        <v>307</v>
      </c>
      <c r="C49" s="260" t="s">
        <v>308</v>
      </c>
      <c r="D49" s="216">
        <v>-26000</v>
      </c>
      <c r="E49" s="216">
        <v>0</v>
      </c>
      <c r="F49" s="217">
        <v>0</v>
      </c>
    </row>
    <row r="50" spans="2:6" ht="15.95" customHeight="1" x14ac:dyDescent="0.2">
      <c r="B50" s="261" t="s">
        <v>181</v>
      </c>
      <c r="C50" s="222" t="s">
        <v>309</v>
      </c>
      <c r="D50" s="221">
        <v>-26000</v>
      </c>
      <c r="E50" s="221">
        <v>0</v>
      </c>
      <c r="F50" s="262">
        <v>0</v>
      </c>
    </row>
    <row r="51" spans="2:6" ht="15.95" customHeight="1" thickBot="1" x14ac:dyDescent="0.25">
      <c r="B51" s="266" t="s">
        <v>310</v>
      </c>
      <c r="C51" s="267" t="s">
        <v>311</v>
      </c>
      <c r="D51" s="228">
        <v>-26000</v>
      </c>
      <c r="E51" s="228">
        <v>0</v>
      </c>
      <c r="F51" s="268">
        <v>0</v>
      </c>
    </row>
    <row r="52" spans="2:6" ht="15.95" customHeight="1" thickBot="1" x14ac:dyDescent="0.25">
      <c r="B52" s="264" t="s">
        <v>107</v>
      </c>
      <c r="C52" s="265" t="s">
        <v>312</v>
      </c>
      <c r="D52" s="231">
        <v>950049564</v>
      </c>
      <c r="E52" s="231">
        <v>0</v>
      </c>
      <c r="F52" s="232">
        <v>948161588</v>
      </c>
    </row>
    <row r="53" spans="2:6" ht="15.95" customHeight="1" x14ac:dyDescent="0.2">
      <c r="B53" s="252" t="s">
        <v>109</v>
      </c>
      <c r="C53" s="260" t="s">
        <v>313</v>
      </c>
      <c r="D53" s="216">
        <v>640129808</v>
      </c>
      <c r="E53" s="216">
        <v>0</v>
      </c>
      <c r="F53" s="217">
        <v>640129808</v>
      </c>
    </row>
    <row r="54" spans="2:6" ht="15.95" customHeight="1" x14ac:dyDescent="0.2">
      <c r="B54" s="240" t="s">
        <v>111</v>
      </c>
      <c r="C54" s="211" t="s">
        <v>314</v>
      </c>
      <c r="D54" s="212">
        <v>46525499</v>
      </c>
      <c r="E54" s="212">
        <v>0</v>
      </c>
      <c r="F54" s="219">
        <v>47945332</v>
      </c>
    </row>
    <row r="55" spans="2:6" ht="15.95" customHeight="1" x14ac:dyDescent="0.2">
      <c r="B55" s="240" t="s">
        <v>113</v>
      </c>
      <c r="C55" s="211" t="s">
        <v>315</v>
      </c>
      <c r="D55" s="212">
        <v>27268342</v>
      </c>
      <c r="E55" s="212">
        <v>0</v>
      </c>
      <c r="F55" s="219">
        <v>27268342</v>
      </c>
    </row>
    <row r="56" spans="2:6" ht="15.95" customHeight="1" x14ac:dyDescent="0.2">
      <c r="B56" s="240" t="s">
        <v>316</v>
      </c>
      <c r="C56" s="211" t="s">
        <v>317</v>
      </c>
      <c r="D56" s="212">
        <v>132969538</v>
      </c>
      <c r="E56" s="212">
        <v>0</v>
      </c>
      <c r="F56" s="219">
        <v>136255816</v>
      </c>
    </row>
    <row r="57" spans="2:6" ht="15.95" customHeight="1" x14ac:dyDescent="0.2">
      <c r="B57" s="240" t="s">
        <v>318</v>
      </c>
      <c r="C57" s="211" t="s">
        <v>319</v>
      </c>
      <c r="D57" s="212">
        <v>3286278</v>
      </c>
      <c r="E57" s="212">
        <v>0</v>
      </c>
      <c r="F57" s="219">
        <v>-5272563</v>
      </c>
    </row>
    <row r="58" spans="2:6" ht="15.95" customHeight="1" thickBot="1" x14ac:dyDescent="0.25">
      <c r="B58" s="256" t="s">
        <v>115</v>
      </c>
      <c r="C58" s="263" t="s">
        <v>320</v>
      </c>
      <c r="D58" s="226">
        <v>850179465</v>
      </c>
      <c r="E58" s="226">
        <v>0</v>
      </c>
      <c r="F58" s="227">
        <v>846326735</v>
      </c>
    </row>
    <row r="59" spans="2:6" ht="15.95" customHeight="1" x14ac:dyDescent="0.2">
      <c r="B59" s="252" t="s">
        <v>185</v>
      </c>
      <c r="C59" s="260" t="s">
        <v>321</v>
      </c>
      <c r="D59" s="216">
        <v>89693</v>
      </c>
      <c r="E59" s="216">
        <v>0</v>
      </c>
      <c r="F59" s="217">
        <v>0</v>
      </c>
    </row>
    <row r="60" spans="2:6" ht="15.95" customHeight="1" x14ac:dyDescent="0.2">
      <c r="B60" s="240" t="s">
        <v>121</v>
      </c>
      <c r="C60" s="211" t="s">
        <v>322</v>
      </c>
      <c r="D60" s="212">
        <v>256001</v>
      </c>
      <c r="E60" s="212">
        <v>0</v>
      </c>
      <c r="F60" s="219">
        <v>256001</v>
      </c>
    </row>
    <row r="61" spans="2:6" ht="15.95" customHeight="1" x14ac:dyDescent="0.2">
      <c r="B61" s="240" t="s">
        <v>131</v>
      </c>
      <c r="C61" s="211" t="s">
        <v>323</v>
      </c>
      <c r="D61" s="212">
        <v>618700</v>
      </c>
      <c r="E61" s="212">
        <v>0</v>
      </c>
      <c r="F61" s="219">
        <v>0</v>
      </c>
    </row>
    <row r="62" spans="2:6" ht="15.95" customHeight="1" x14ac:dyDescent="0.2">
      <c r="B62" s="240" t="s">
        <v>133</v>
      </c>
      <c r="C62" s="211" t="s">
        <v>324</v>
      </c>
      <c r="D62" s="212">
        <v>618700</v>
      </c>
      <c r="E62" s="212">
        <v>0</v>
      </c>
      <c r="F62" s="219">
        <v>0</v>
      </c>
    </row>
    <row r="63" spans="2:6" ht="15.95" customHeight="1" x14ac:dyDescent="0.2">
      <c r="B63" s="261" t="s">
        <v>197</v>
      </c>
      <c r="C63" s="222" t="s">
        <v>325</v>
      </c>
      <c r="D63" s="221">
        <v>964394</v>
      </c>
      <c r="E63" s="221">
        <v>0</v>
      </c>
      <c r="F63" s="262">
        <v>256001</v>
      </c>
    </row>
    <row r="64" spans="2:6" ht="15.95" customHeight="1" x14ac:dyDescent="0.2">
      <c r="B64" s="240" t="s">
        <v>203</v>
      </c>
      <c r="C64" s="211" t="s">
        <v>326</v>
      </c>
      <c r="D64" s="212">
        <v>4981838</v>
      </c>
      <c r="E64" s="212">
        <v>0</v>
      </c>
      <c r="F64" s="219">
        <v>8814674</v>
      </c>
    </row>
    <row r="65" spans="2:6" ht="15.95" customHeight="1" x14ac:dyDescent="0.2">
      <c r="B65" s="240" t="s">
        <v>327</v>
      </c>
      <c r="C65" s="211" t="s">
        <v>328</v>
      </c>
      <c r="D65" s="212">
        <v>2475600</v>
      </c>
      <c r="E65" s="212">
        <v>0</v>
      </c>
      <c r="F65" s="219">
        <v>6061474</v>
      </c>
    </row>
    <row r="66" spans="2:6" ht="15.95" customHeight="1" x14ac:dyDescent="0.2">
      <c r="B66" s="240" t="s">
        <v>329</v>
      </c>
      <c r="C66" s="211" t="s">
        <v>330</v>
      </c>
      <c r="D66" s="212">
        <v>2506238</v>
      </c>
      <c r="E66" s="212">
        <v>0</v>
      </c>
      <c r="F66" s="219">
        <v>2753200</v>
      </c>
    </row>
    <row r="67" spans="2:6" ht="15.95" customHeight="1" x14ac:dyDescent="0.2">
      <c r="B67" s="261" t="s">
        <v>331</v>
      </c>
      <c r="C67" s="222" t="s">
        <v>332</v>
      </c>
      <c r="D67" s="221">
        <v>4981838</v>
      </c>
      <c r="E67" s="221">
        <v>0</v>
      </c>
      <c r="F67" s="262">
        <v>8814674</v>
      </c>
    </row>
    <row r="68" spans="2:6" ht="15.95" customHeight="1" x14ac:dyDescent="0.2">
      <c r="B68" s="240" t="s">
        <v>333</v>
      </c>
      <c r="C68" s="211" t="s">
        <v>334</v>
      </c>
      <c r="D68" s="212">
        <v>9724207</v>
      </c>
      <c r="E68" s="212">
        <v>0</v>
      </c>
      <c r="F68" s="219">
        <v>9909156</v>
      </c>
    </row>
    <row r="69" spans="2:6" ht="15.95" customHeight="1" x14ac:dyDescent="0.2">
      <c r="B69" s="240" t="s">
        <v>209</v>
      </c>
      <c r="C69" s="211" t="s">
        <v>756</v>
      </c>
      <c r="D69" s="212">
        <v>0</v>
      </c>
      <c r="E69" s="212">
        <v>0</v>
      </c>
      <c r="F69" s="219">
        <v>6500</v>
      </c>
    </row>
    <row r="70" spans="2:6" ht="15.95" customHeight="1" x14ac:dyDescent="0.2">
      <c r="B70" s="240" t="s">
        <v>335</v>
      </c>
      <c r="C70" s="211" t="s">
        <v>336</v>
      </c>
      <c r="D70" s="212">
        <v>174958</v>
      </c>
      <c r="E70" s="212">
        <v>0</v>
      </c>
      <c r="F70" s="219">
        <v>371742</v>
      </c>
    </row>
    <row r="71" spans="2:6" ht="15.95" customHeight="1" x14ac:dyDescent="0.2">
      <c r="B71" s="240" t="s">
        <v>337</v>
      </c>
      <c r="C71" s="211" t="s">
        <v>338</v>
      </c>
      <c r="D71" s="212">
        <v>7763086</v>
      </c>
      <c r="E71" s="212">
        <v>0</v>
      </c>
      <c r="F71" s="219">
        <v>6555312</v>
      </c>
    </row>
    <row r="72" spans="2:6" ht="15.95" customHeight="1" x14ac:dyDescent="0.2">
      <c r="B72" s="261" t="s">
        <v>339</v>
      </c>
      <c r="C72" s="222" t="s">
        <v>340</v>
      </c>
      <c r="D72" s="221">
        <v>17662251</v>
      </c>
      <c r="E72" s="221">
        <v>0</v>
      </c>
      <c r="F72" s="262">
        <v>16842710</v>
      </c>
    </row>
    <row r="73" spans="2:6" ht="15.95" customHeight="1" thickBot="1" x14ac:dyDescent="0.25">
      <c r="B73" s="256" t="s">
        <v>254</v>
      </c>
      <c r="C73" s="263" t="s">
        <v>341</v>
      </c>
      <c r="D73" s="226">
        <v>23608483</v>
      </c>
      <c r="E73" s="226">
        <v>0</v>
      </c>
      <c r="F73" s="227">
        <v>25913385</v>
      </c>
    </row>
    <row r="74" spans="2:6" ht="15.95" customHeight="1" x14ac:dyDescent="0.2">
      <c r="B74" s="252" t="s">
        <v>342</v>
      </c>
      <c r="C74" s="260" t="s">
        <v>343</v>
      </c>
      <c r="D74" s="216">
        <v>2918713</v>
      </c>
      <c r="E74" s="216">
        <v>0</v>
      </c>
      <c r="F74" s="217">
        <v>2578565</v>
      </c>
    </row>
    <row r="75" spans="2:6" ht="15.95" customHeight="1" x14ac:dyDescent="0.2">
      <c r="B75" s="240" t="s">
        <v>344</v>
      </c>
      <c r="C75" s="211" t="s">
        <v>345</v>
      </c>
      <c r="D75" s="212">
        <v>73342903</v>
      </c>
      <c r="E75" s="212">
        <v>0</v>
      </c>
      <c r="F75" s="219">
        <v>73342903</v>
      </c>
    </row>
    <row r="76" spans="2:6" ht="15.95" customHeight="1" thickBot="1" x14ac:dyDescent="0.25">
      <c r="B76" s="256" t="s">
        <v>346</v>
      </c>
      <c r="C76" s="263" t="s">
        <v>347</v>
      </c>
      <c r="D76" s="226">
        <v>76261616</v>
      </c>
      <c r="E76" s="226">
        <v>0</v>
      </c>
      <c r="F76" s="227">
        <v>75921468</v>
      </c>
    </row>
    <row r="77" spans="2:6" ht="15.95" customHeight="1" thickBot="1" x14ac:dyDescent="0.25">
      <c r="B77" s="264" t="s">
        <v>255</v>
      </c>
      <c r="C77" s="265" t="s">
        <v>348</v>
      </c>
      <c r="D77" s="231">
        <v>950049564</v>
      </c>
      <c r="E77" s="231">
        <v>0</v>
      </c>
      <c r="F77" s="232">
        <v>948161588</v>
      </c>
    </row>
  </sheetData>
  <mergeCells count="3">
    <mergeCell ref="B2:F2"/>
    <mergeCell ref="B3:F3"/>
    <mergeCell ref="C4:D4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landscape" horizontalDpi="300" verticalDpi="300" r:id="rId1"/>
  <headerFooter alignWithMargins="0">
    <oddFooter>&amp;P. oldal, összesen: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16</vt:i4>
      </vt:variant>
      <vt:variant>
        <vt:lpstr>Névvel ellátott tartományok</vt:lpstr>
      </vt:variant>
      <vt:variant>
        <vt:i4>20</vt:i4>
      </vt:variant>
    </vt:vector>
  </HeadingPairs>
  <TitlesOfParts>
    <vt:vector size="36" baseType="lpstr">
      <vt:lpstr>01KtgvMrlg</vt:lpstr>
      <vt:lpstr>02FelhMrlg</vt:lpstr>
      <vt:lpstr>03KK</vt:lpstr>
      <vt:lpstr>04KB</vt:lpstr>
      <vt:lpstr>05FK</vt:lpstr>
      <vt:lpstr>06FB</vt:lpstr>
      <vt:lpstr>07Beruh</vt:lpstr>
      <vt:lpstr>08Athuzodo</vt:lpstr>
      <vt:lpstr>09Merleg</vt:lpstr>
      <vt:lpstr>10GazdTars</vt:lpstr>
      <vt:lpstr>11Maradvany</vt:lpstr>
      <vt:lpstr>12Eredmeny</vt:lpstr>
      <vt:lpstr>13Vagyon</vt:lpstr>
      <vt:lpstr>14Cofog</vt:lpstr>
      <vt:lpstr>15PEValt</vt:lpstr>
      <vt:lpstr>16Eszkozok</vt:lpstr>
      <vt:lpstr>'03KK'!Nyomtatási_cím</vt:lpstr>
      <vt:lpstr>'04KB'!Nyomtatási_cím</vt:lpstr>
      <vt:lpstr>'09Merleg'!Nyomtatási_cím</vt:lpstr>
      <vt:lpstr>'10GazdTars'!Nyomtatási_cím</vt:lpstr>
      <vt:lpstr>'13Vagyon'!Nyomtatási_cím</vt:lpstr>
      <vt:lpstr>'14Cofog'!Nyomtatási_cím</vt:lpstr>
      <vt:lpstr>'01KtgvMrlg'!Nyomtatási_terület</vt:lpstr>
      <vt:lpstr>'02FelhMrlg'!Nyomtatási_terület</vt:lpstr>
      <vt:lpstr>'03KK'!Nyomtatási_terület</vt:lpstr>
      <vt:lpstr>'04KB'!Nyomtatási_terület</vt:lpstr>
      <vt:lpstr>'05FK'!Nyomtatási_terület</vt:lpstr>
      <vt:lpstr>'06FB'!Nyomtatási_terület</vt:lpstr>
      <vt:lpstr>'07Beruh'!Nyomtatási_terület</vt:lpstr>
      <vt:lpstr>'10GazdTars'!Nyomtatási_terület</vt:lpstr>
      <vt:lpstr>'11Maradvany'!Nyomtatási_terület</vt:lpstr>
      <vt:lpstr>'12Eredmeny'!Nyomtatási_terület</vt:lpstr>
      <vt:lpstr>'13Vagyon'!Nyomtatási_terület</vt:lpstr>
      <vt:lpstr>'14Cofog'!Nyomtatási_terület</vt:lpstr>
      <vt:lpstr>'15PEValt'!Nyomtatási_terület</vt:lpstr>
      <vt:lpstr>'16Eszkozok'!Nyomtatási_terület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attila</dc:creator>
  <cp:lastModifiedBy>Rendszergazda</cp:lastModifiedBy>
  <cp:lastPrinted>2020-07-01T13:33:13Z</cp:lastPrinted>
  <dcterms:created xsi:type="dcterms:W3CDTF">2010-05-29T08:47:41Z</dcterms:created>
  <dcterms:modified xsi:type="dcterms:W3CDTF">2020-07-17T07:34:13Z</dcterms:modified>
</cp:coreProperties>
</file>