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8. évi előterjesztések\2018.06.28. rendes\Rendeletek\"/>
    </mc:Choice>
  </mc:AlternateContent>
  <xr:revisionPtr revIDLastSave="0" documentId="10_ncr:8100000_{E3453E42-AFEA-4445-9A98-153DCCE8C894}" xr6:coauthVersionLast="34" xr6:coauthVersionMax="34" xr10:uidLastSave="{00000000-0000-0000-0000-000000000000}"/>
  <bookViews>
    <workbookView xWindow="0" yWindow="0" windowWidth="23040" windowHeight="8496" tabRatio="597" xr2:uid="{00000000-000D-0000-FFFF-FFFF00000000}"/>
  </bookViews>
  <sheets>
    <sheet name="1. m. bevételek 2018 (2)" sheetId="191" r:id="rId1"/>
    <sheet name="2. m. kiadások 2018 (2)" sheetId="192" r:id="rId2"/>
    <sheet name="2.a KÖH 2018 (2)" sheetId="193" r:id="rId3"/>
    <sheet name="3. m. létszám 2018 (2)" sheetId="161" r:id="rId4"/>
    <sheet name="4. melléklet 2018 (2)" sheetId="194" r:id="rId5"/>
  </sheets>
  <definedNames>
    <definedName name="_xlnm.Print_Titles" localSheetId="0">'1. m. bevételek 2018 (2)'!$7:$9</definedName>
    <definedName name="_xlnm.Print_Titles" localSheetId="1">'2. m. kiadások 2018 (2)'!$7:$9</definedName>
    <definedName name="_xlnm.Print_Titles" localSheetId="2">'2.a KÖH 2018 (2)'!$8:$8</definedName>
    <definedName name="_xlnm.Print_Area" localSheetId="0">'1. m. bevételek 2018 (2)'!$A$1:$K$220</definedName>
    <definedName name="_xlnm.Print_Area" localSheetId="1">'2. m. kiadások 2018 (2)'!$A$1:$K$386</definedName>
    <definedName name="_xlnm.Print_Area" localSheetId="2">'2.a KÖH 2018 (2)'!$A$3:$R$13</definedName>
    <definedName name="_xlnm.Print_Area" localSheetId="4">'4. melléklet 2018 (2)'!$A$1:$K$34</definedName>
  </definedNames>
  <calcPr calcId="162913"/>
</workbook>
</file>

<file path=xl/calcChain.xml><?xml version="1.0" encoding="utf-8"?>
<calcChain xmlns="http://schemas.openxmlformats.org/spreadsheetml/2006/main">
  <c r="K18" i="194" l="1"/>
  <c r="K26" i="194"/>
  <c r="K15" i="194"/>
  <c r="E17" i="194"/>
  <c r="E29" i="194"/>
  <c r="E14" i="194" l="1"/>
  <c r="C23" i="161"/>
  <c r="D23" i="161"/>
  <c r="E23" i="161"/>
  <c r="B23" i="161"/>
  <c r="C22" i="161"/>
  <c r="D22" i="161"/>
  <c r="E22" i="161"/>
  <c r="B22" i="161"/>
  <c r="F19" i="161"/>
  <c r="F18" i="161"/>
  <c r="I180" i="191" l="1"/>
  <c r="J180" i="191"/>
  <c r="K180" i="191"/>
  <c r="H180" i="191"/>
  <c r="E15" i="194" s="1"/>
  <c r="I316" i="192"/>
  <c r="J316" i="192"/>
  <c r="K316" i="192"/>
  <c r="H316" i="192"/>
  <c r="H210" i="192"/>
  <c r="S10" i="193" l="1"/>
  <c r="S13" i="193" s="1"/>
  <c r="S11" i="193"/>
  <c r="S12" i="193"/>
  <c r="Q13" i="193"/>
  <c r="O13" i="193"/>
  <c r="M13" i="193"/>
  <c r="K13" i="193"/>
  <c r="I13" i="193"/>
  <c r="G13" i="193"/>
  <c r="E13" i="193"/>
  <c r="C13" i="193"/>
  <c r="I37" i="191"/>
  <c r="K36" i="191"/>
  <c r="K37" i="191" s="1"/>
  <c r="J36" i="191"/>
  <c r="J37" i="191" s="1"/>
  <c r="I36" i="191"/>
  <c r="H36" i="191"/>
  <c r="H37" i="191" s="1"/>
  <c r="I41" i="192"/>
  <c r="J41" i="192"/>
  <c r="K41" i="192"/>
  <c r="H41" i="192"/>
  <c r="I28" i="191"/>
  <c r="I29" i="191" s="1"/>
  <c r="J28" i="191"/>
  <c r="J29" i="191" s="1"/>
  <c r="K28" i="191"/>
  <c r="K29" i="191" s="1"/>
  <c r="H28" i="191"/>
  <c r="H29" i="191" s="1"/>
  <c r="I19" i="191"/>
  <c r="J19" i="191"/>
  <c r="K19" i="191"/>
  <c r="H19" i="191"/>
  <c r="I154" i="191" l="1"/>
  <c r="J154" i="191"/>
  <c r="K154" i="191"/>
  <c r="H154" i="191"/>
  <c r="E26" i="194" s="1"/>
  <c r="I112" i="191"/>
  <c r="J112" i="191"/>
  <c r="K112" i="191"/>
  <c r="H112" i="191"/>
  <c r="I105" i="191"/>
  <c r="H105" i="191"/>
  <c r="I174" i="191" l="1"/>
  <c r="H174" i="191"/>
  <c r="E27" i="194" s="1"/>
  <c r="H337" i="192"/>
  <c r="J174" i="191"/>
  <c r="K174" i="191"/>
  <c r="I251" i="192"/>
  <c r="J251" i="192"/>
  <c r="K251" i="192"/>
  <c r="H251" i="192"/>
  <c r="K16" i="194" s="1"/>
  <c r="I353" i="192"/>
  <c r="J353" i="192"/>
  <c r="K353" i="192"/>
  <c r="H353" i="192"/>
  <c r="H219" i="192"/>
  <c r="I362" i="192"/>
  <c r="H362" i="192"/>
  <c r="I134" i="191"/>
  <c r="H134" i="191"/>
  <c r="E23" i="194" s="1"/>
  <c r="K74" i="191"/>
  <c r="J74" i="191"/>
  <c r="I74" i="191"/>
  <c r="H74" i="191"/>
  <c r="K183" i="192"/>
  <c r="J183" i="192"/>
  <c r="I183" i="192"/>
  <c r="H183" i="192"/>
  <c r="K12" i="194" s="1"/>
  <c r="K92" i="192"/>
  <c r="J92" i="192"/>
  <c r="I92" i="192"/>
  <c r="H92" i="192"/>
  <c r="K11" i="194" s="1"/>
  <c r="K75" i="192"/>
  <c r="J75" i="192"/>
  <c r="I75" i="192"/>
  <c r="H75" i="192"/>
  <c r="K10" i="194" s="1"/>
  <c r="K25" i="194" l="1"/>
  <c r="K382" i="192"/>
  <c r="J382" i="192"/>
  <c r="I382" i="192"/>
  <c r="H382" i="192"/>
  <c r="K371" i="192"/>
  <c r="J371" i="192"/>
  <c r="I371" i="192"/>
  <c r="H371" i="192"/>
  <c r="K27" i="194" s="1"/>
  <c r="K362" i="192"/>
  <c r="J362" i="192"/>
  <c r="I373" i="192"/>
  <c r="H373" i="192"/>
  <c r="K347" i="192"/>
  <c r="J347" i="192"/>
  <c r="I347" i="192"/>
  <c r="H347" i="192"/>
  <c r="K243" i="192"/>
  <c r="J243" i="192"/>
  <c r="I243" i="192"/>
  <c r="H243" i="192"/>
  <c r="K17" i="194" s="1"/>
  <c r="K235" i="192"/>
  <c r="J235" i="192"/>
  <c r="I235" i="192"/>
  <c r="H235" i="192"/>
  <c r="K215" i="192"/>
  <c r="K253" i="192" s="1"/>
  <c r="J215" i="192"/>
  <c r="I215" i="192"/>
  <c r="H215" i="192"/>
  <c r="K13" i="194" s="1"/>
  <c r="K21" i="194" s="1"/>
  <c r="K204" i="192"/>
  <c r="J204" i="192"/>
  <c r="I204" i="192"/>
  <c r="H204" i="192"/>
  <c r="K14" i="194" s="1"/>
  <c r="J57" i="192"/>
  <c r="K56" i="192"/>
  <c r="K57" i="192" s="1"/>
  <c r="J56" i="192"/>
  <c r="I56" i="192"/>
  <c r="I57" i="192" s="1"/>
  <c r="H56" i="192"/>
  <c r="H57" i="192" s="1"/>
  <c r="K38" i="192"/>
  <c r="K42" i="192" s="1"/>
  <c r="J38" i="192"/>
  <c r="J42" i="192" s="1"/>
  <c r="I38" i="192"/>
  <c r="I42" i="192" s="1"/>
  <c r="H38" i="192"/>
  <c r="H42" i="192" s="1"/>
  <c r="K29" i="192"/>
  <c r="K30" i="192" s="1"/>
  <c r="J29" i="192"/>
  <c r="J30" i="192" s="1"/>
  <c r="I29" i="192"/>
  <c r="I30" i="192" s="1"/>
  <c r="H29" i="192"/>
  <c r="H30" i="192" s="1"/>
  <c r="I19" i="192"/>
  <c r="H19" i="192"/>
  <c r="K24" i="194" s="1"/>
  <c r="K16" i="192"/>
  <c r="K20" i="192" s="1"/>
  <c r="J16" i="192"/>
  <c r="J20" i="192" s="1"/>
  <c r="J44" i="192" s="1"/>
  <c r="I16" i="192"/>
  <c r="I20" i="192" s="1"/>
  <c r="H16" i="192"/>
  <c r="K216" i="191"/>
  <c r="J216" i="191"/>
  <c r="I216" i="191"/>
  <c r="H216" i="191"/>
  <c r="K209" i="191"/>
  <c r="J209" i="191"/>
  <c r="I209" i="191"/>
  <c r="H209" i="191"/>
  <c r="E28" i="194" s="1"/>
  <c r="K198" i="191"/>
  <c r="J198" i="191"/>
  <c r="I198" i="191"/>
  <c r="H198" i="191"/>
  <c r="E16" i="194" s="1"/>
  <c r="K182" i="191"/>
  <c r="J182" i="191"/>
  <c r="I182" i="191"/>
  <c r="H182" i="191"/>
  <c r="K164" i="191"/>
  <c r="K166" i="191" s="1"/>
  <c r="J164" i="191"/>
  <c r="J166" i="191" s="1"/>
  <c r="I164" i="191"/>
  <c r="I166" i="191" s="1"/>
  <c r="H164" i="191"/>
  <c r="K148" i="191"/>
  <c r="K156" i="191" s="1"/>
  <c r="J148" i="191"/>
  <c r="J156" i="191" s="1"/>
  <c r="I148" i="191"/>
  <c r="I156" i="191" s="1"/>
  <c r="H148" i="191"/>
  <c r="H156" i="191" s="1"/>
  <c r="K134" i="191"/>
  <c r="J134" i="191"/>
  <c r="K105" i="191"/>
  <c r="K120" i="191" s="1"/>
  <c r="J105" i="191"/>
  <c r="J120" i="191" s="1"/>
  <c r="I120" i="191"/>
  <c r="H120" i="191"/>
  <c r="E12" i="194" s="1"/>
  <c r="K92" i="191"/>
  <c r="J92" i="191"/>
  <c r="I92" i="191"/>
  <c r="H92" i="191"/>
  <c r="K87" i="191"/>
  <c r="J87" i="191"/>
  <c r="I87" i="191"/>
  <c r="H87" i="191"/>
  <c r="K83" i="191"/>
  <c r="K94" i="191" s="1"/>
  <c r="J83" i="191"/>
  <c r="J94" i="191" s="1"/>
  <c r="I83" i="191"/>
  <c r="I94" i="191" s="1"/>
  <c r="H83" i="191"/>
  <c r="H94" i="191" s="1"/>
  <c r="E11" i="194" s="1"/>
  <c r="K49" i="191"/>
  <c r="J49" i="191"/>
  <c r="I49" i="191"/>
  <c r="H49" i="191"/>
  <c r="E13" i="194" s="1"/>
  <c r="K45" i="191"/>
  <c r="K50" i="191" s="1"/>
  <c r="J45" i="191"/>
  <c r="J50" i="191" s="1"/>
  <c r="I45" i="191"/>
  <c r="I50" i="191" s="1"/>
  <c r="H45" i="191"/>
  <c r="H50" i="191" s="1"/>
  <c r="K14" i="191"/>
  <c r="J14" i="191"/>
  <c r="I14" i="191"/>
  <c r="H14" i="191"/>
  <c r="E10" i="194" s="1"/>
  <c r="E21" i="194" s="1"/>
  <c r="H166" i="191" l="1"/>
  <c r="E25" i="194"/>
  <c r="E31" i="194" s="1"/>
  <c r="E34" i="194" s="1"/>
  <c r="H20" i="192"/>
  <c r="K23" i="194"/>
  <c r="K31" i="194" s="1"/>
  <c r="K34" i="194" s="1"/>
  <c r="H20" i="191"/>
  <c r="H39" i="191" s="1"/>
  <c r="I20" i="191"/>
  <c r="I39" i="191" s="1"/>
  <c r="J20" i="191"/>
  <c r="J39" i="191" s="1"/>
  <c r="K20" i="191"/>
  <c r="K39" i="191" s="1"/>
  <c r="J184" i="191"/>
  <c r="K184" i="191"/>
  <c r="H184" i="191"/>
  <c r="H253" i="192"/>
  <c r="H375" i="192" s="1"/>
  <c r="J373" i="192"/>
  <c r="K373" i="192"/>
  <c r="K375" i="192" s="1"/>
  <c r="I253" i="192"/>
  <c r="I375" i="192" s="1"/>
  <c r="J253" i="192"/>
  <c r="K44" i="192"/>
  <c r="H44" i="192"/>
  <c r="I44" i="192"/>
  <c r="I184" i="191"/>
  <c r="G347" i="192"/>
  <c r="F347" i="192"/>
  <c r="E347" i="192"/>
  <c r="D347" i="192"/>
  <c r="E316" i="192"/>
  <c r="D316" i="192"/>
  <c r="K187" i="191" l="1"/>
  <c r="K220" i="191" s="1"/>
  <c r="I187" i="191"/>
  <c r="I220" i="191" s="1"/>
  <c r="J187" i="191"/>
  <c r="J220" i="191" s="1"/>
  <c r="H187" i="191"/>
  <c r="H220" i="191" s="1"/>
  <c r="J375" i="192"/>
  <c r="J386" i="192" s="1"/>
  <c r="K386" i="192"/>
  <c r="H386" i="192"/>
  <c r="I386" i="192"/>
  <c r="J26" i="194" l="1"/>
  <c r="J18" i="194"/>
  <c r="D29" i="194"/>
  <c r="E180" i="191"/>
  <c r="F180" i="191"/>
  <c r="G180" i="191"/>
  <c r="D180" i="191"/>
  <c r="D15" i="194" s="1"/>
  <c r="E174" i="191"/>
  <c r="F174" i="191"/>
  <c r="G174" i="191"/>
  <c r="D174" i="191"/>
  <c r="D27" i="194" s="1"/>
  <c r="D14" i="194"/>
  <c r="C21" i="161"/>
  <c r="D21" i="161"/>
  <c r="E21" i="161"/>
  <c r="B21" i="161"/>
  <c r="F182" i="191" l="1"/>
  <c r="E182" i="191"/>
  <c r="G182" i="191"/>
  <c r="D182" i="191"/>
  <c r="E29" i="191" l="1"/>
  <c r="F29" i="191"/>
  <c r="G29" i="191"/>
  <c r="D29" i="191"/>
  <c r="G251" i="192" l="1"/>
  <c r="G243" i="192"/>
  <c r="G215" i="192"/>
  <c r="G183" i="192"/>
  <c r="G92" i="192"/>
  <c r="G75" i="192"/>
  <c r="G154" i="191"/>
  <c r="G74" i="191"/>
  <c r="G164" i="191" l="1"/>
  <c r="F164" i="191"/>
  <c r="E164" i="191"/>
  <c r="D164" i="191"/>
  <c r="D25" i="194" s="1"/>
  <c r="F154" i="191"/>
  <c r="E154" i="191"/>
  <c r="D154" i="191"/>
  <c r="D26" i="194" s="1"/>
  <c r="G148" i="191"/>
  <c r="F148" i="191"/>
  <c r="E148" i="191"/>
  <c r="D148" i="191"/>
  <c r="G105" i="191"/>
  <c r="F105" i="191"/>
  <c r="E105" i="191"/>
  <c r="D105" i="191"/>
  <c r="G92" i="191"/>
  <c r="F92" i="191"/>
  <c r="E92" i="191"/>
  <c r="D92" i="191"/>
  <c r="F74" i="191"/>
  <c r="E74" i="191"/>
  <c r="D74" i="191"/>
  <c r="G371" i="192" l="1"/>
  <c r="F371" i="192"/>
  <c r="E371" i="192"/>
  <c r="D371" i="192"/>
  <c r="J27" i="194" s="1"/>
  <c r="G362" i="192"/>
  <c r="F362" i="192"/>
  <c r="E362" i="192"/>
  <c r="D362" i="192"/>
  <c r="G353" i="192"/>
  <c r="G373" i="192" s="1"/>
  <c r="F353" i="192"/>
  <c r="E353" i="192"/>
  <c r="D353" i="192"/>
  <c r="E19" i="192"/>
  <c r="D19" i="192"/>
  <c r="J24" i="194" s="1"/>
  <c r="G38" i="192"/>
  <c r="F38" i="192"/>
  <c r="E38" i="192"/>
  <c r="D38" i="192"/>
  <c r="E29" i="192"/>
  <c r="D29" i="192"/>
  <c r="F373" i="192" l="1"/>
  <c r="E373" i="192"/>
  <c r="D373" i="192"/>
  <c r="J25" i="194"/>
  <c r="G316" i="192"/>
  <c r="F316" i="192"/>
  <c r="F251" i="192"/>
  <c r="E251" i="192"/>
  <c r="D251" i="192"/>
  <c r="J16" i="194" s="1"/>
  <c r="F243" i="192"/>
  <c r="E243" i="192"/>
  <c r="D243" i="192"/>
  <c r="J17" i="194" s="1"/>
  <c r="F215" i="192"/>
  <c r="E215" i="192"/>
  <c r="D215" i="192"/>
  <c r="F183" i="192"/>
  <c r="E183" i="192"/>
  <c r="D183" i="192"/>
  <c r="J12" i="194" s="1"/>
  <c r="F92" i="192"/>
  <c r="E92" i="192"/>
  <c r="D92" i="192"/>
  <c r="J11" i="194" s="1"/>
  <c r="F75" i="192"/>
  <c r="E75" i="192"/>
  <c r="D75" i="192"/>
  <c r="J10" i="194" s="1"/>
  <c r="E56" i="192" l="1"/>
  <c r="D56" i="192"/>
  <c r="H21" i="194" l="1"/>
  <c r="I31" i="194" l="1"/>
  <c r="H31" i="194"/>
  <c r="C31" i="194"/>
  <c r="B31" i="194"/>
  <c r="I21" i="194"/>
  <c r="C21" i="194"/>
  <c r="B21" i="194"/>
  <c r="P13" i="193"/>
  <c r="N13" i="193"/>
  <c r="L13" i="193"/>
  <c r="J13" i="193"/>
  <c r="H13" i="193"/>
  <c r="F13" i="193"/>
  <c r="R12" i="193"/>
  <c r="R11" i="193"/>
  <c r="D13" i="193"/>
  <c r="B13" i="193"/>
  <c r="G382" i="192"/>
  <c r="F382" i="192"/>
  <c r="E382" i="192"/>
  <c r="D382" i="192"/>
  <c r="G235" i="192"/>
  <c r="G253" i="192" s="1"/>
  <c r="F235" i="192"/>
  <c r="E235" i="192"/>
  <c r="D235" i="192"/>
  <c r="G204" i="192"/>
  <c r="F204" i="192"/>
  <c r="E204" i="192"/>
  <c r="D204" i="192"/>
  <c r="J14" i="194" s="1"/>
  <c r="G56" i="192"/>
  <c r="G57" i="192" s="1"/>
  <c r="F56" i="192"/>
  <c r="F57" i="192" s="1"/>
  <c r="E57" i="192"/>
  <c r="D57" i="192"/>
  <c r="G42" i="192"/>
  <c r="F42" i="192"/>
  <c r="E42" i="192"/>
  <c r="D42" i="192"/>
  <c r="D30" i="192"/>
  <c r="G29" i="192"/>
  <c r="G30" i="192" s="1"/>
  <c r="F29" i="192"/>
  <c r="F30" i="192" s="1"/>
  <c r="E30" i="192"/>
  <c r="G16" i="192"/>
  <c r="G20" i="192" s="1"/>
  <c r="F16" i="192"/>
  <c r="F20" i="192" s="1"/>
  <c r="E16" i="192"/>
  <c r="E20" i="192" s="1"/>
  <c r="D16" i="192"/>
  <c r="G216" i="191"/>
  <c r="F216" i="191"/>
  <c r="E216" i="191"/>
  <c r="D216" i="191"/>
  <c r="G209" i="191"/>
  <c r="F209" i="191"/>
  <c r="E209" i="191"/>
  <c r="D209" i="191"/>
  <c r="D28" i="194" s="1"/>
  <c r="G198" i="191"/>
  <c r="F198" i="191"/>
  <c r="E198" i="191"/>
  <c r="D198" i="191"/>
  <c r="D16" i="194" s="1"/>
  <c r="G166" i="191"/>
  <c r="F166" i="191"/>
  <c r="E156" i="191"/>
  <c r="D156" i="191"/>
  <c r="G156" i="191"/>
  <c r="F156" i="191"/>
  <c r="G134" i="191"/>
  <c r="F134" i="191"/>
  <c r="E134" i="191"/>
  <c r="D134" i="191"/>
  <c r="D23" i="194" s="1"/>
  <c r="G120" i="191"/>
  <c r="F120" i="191"/>
  <c r="E120" i="191"/>
  <c r="D120" i="191"/>
  <c r="D12" i="194" s="1"/>
  <c r="G87" i="191"/>
  <c r="F87" i="191"/>
  <c r="E87" i="191"/>
  <c r="D87" i="191"/>
  <c r="G83" i="191"/>
  <c r="G94" i="191" s="1"/>
  <c r="F83" i="191"/>
  <c r="E83" i="191"/>
  <c r="D83" i="191"/>
  <c r="G49" i="191"/>
  <c r="F49" i="191"/>
  <c r="E49" i="191"/>
  <c r="D49" i="191"/>
  <c r="D13" i="194" s="1"/>
  <c r="G45" i="191"/>
  <c r="G50" i="191" s="1"/>
  <c r="F45" i="191"/>
  <c r="F50" i="191" s="1"/>
  <c r="E45" i="191"/>
  <c r="D45" i="191"/>
  <c r="G37" i="191"/>
  <c r="F37" i="191"/>
  <c r="E37" i="191"/>
  <c r="D37" i="191"/>
  <c r="G14" i="191"/>
  <c r="F14" i="191"/>
  <c r="F20" i="191" s="1"/>
  <c r="E14" i="191"/>
  <c r="D14" i="191"/>
  <c r="D10" i="194" s="1"/>
  <c r="D31" i="194" l="1"/>
  <c r="D20" i="192"/>
  <c r="D44" i="192" s="1"/>
  <c r="J23" i="194"/>
  <c r="J31" i="194" s="1"/>
  <c r="D253" i="192"/>
  <c r="D375" i="192" s="1"/>
  <c r="J13" i="194"/>
  <c r="J21" i="194" s="1"/>
  <c r="F94" i="191"/>
  <c r="F184" i="191" s="1"/>
  <c r="E20" i="191"/>
  <c r="E39" i="191" s="1"/>
  <c r="D20" i="191"/>
  <c r="D39" i="191" s="1"/>
  <c r="G20" i="191"/>
  <c r="G39" i="191" s="1"/>
  <c r="F39" i="191"/>
  <c r="E44" i="192"/>
  <c r="F44" i="192"/>
  <c r="G44" i="192"/>
  <c r="D166" i="191"/>
  <c r="E166" i="191"/>
  <c r="G184" i="191"/>
  <c r="E94" i="191"/>
  <c r="D94" i="191"/>
  <c r="D11" i="194" s="1"/>
  <c r="D21" i="194" s="1"/>
  <c r="D34" i="194" s="1"/>
  <c r="E50" i="191"/>
  <c r="D50" i="191"/>
  <c r="E253" i="192"/>
  <c r="F253" i="192"/>
  <c r="C34" i="194"/>
  <c r="I34" i="194"/>
  <c r="H34" i="194"/>
  <c r="B34" i="194"/>
  <c r="G375" i="192"/>
  <c r="R10" i="193"/>
  <c r="R13" i="193" s="1"/>
  <c r="J34" i="194" l="1"/>
  <c r="D184" i="191"/>
  <c r="D187" i="191" s="1"/>
  <c r="D220" i="191" s="1"/>
  <c r="G187" i="191"/>
  <c r="G220" i="191" s="1"/>
  <c r="E184" i="191"/>
  <c r="E187" i="191" s="1"/>
  <c r="E220" i="191" s="1"/>
  <c r="F187" i="191"/>
  <c r="F220" i="191" s="1"/>
  <c r="E375" i="192"/>
  <c r="D386" i="192"/>
  <c r="G386" i="192"/>
  <c r="E386" i="192" l="1"/>
  <c r="F17" i="161"/>
  <c r="F16" i="161"/>
  <c r="F15" i="161"/>
  <c r="F13" i="161"/>
  <c r="F12" i="161"/>
  <c r="F11" i="161"/>
  <c r="F10" i="161"/>
  <c r="F23" i="161" l="1"/>
  <c r="F22" i="161"/>
  <c r="F21" i="161"/>
  <c r="F375" i="192" l="1"/>
  <c r="F386" i="192" s="1"/>
</calcChain>
</file>

<file path=xl/sharedStrings.xml><?xml version="1.0" encoding="utf-8"?>
<sst xmlns="http://schemas.openxmlformats.org/spreadsheetml/2006/main" count="723" uniqueCount="522">
  <si>
    <t>1. Informatikai eszközök, szoftverek beszerzése</t>
  </si>
  <si>
    <t>2.1. Dombóvári Város- és Lakásgazdálkodási Nkft. tagi kölcsön</t>
  </si>
  <si>
    <t>1. Tervezett működési célú maradvány</t>
  </si>
  <si>
    <t>2. Tervezett felhalmozási célú maradvány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</si>
  <si>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</si>
  <si>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</si>
  <si>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</si>
  <si>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</si>
  <si>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</si>
  <si>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</si>
  <si>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</si>
  <si>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</si>
  <si>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</si>
  <si>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</si>
  <si>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</si>
  <si>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</si>
  <si>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</si>
  <si>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</si>
  <si>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</si>
  <si>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</si>
  <si>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</si>
  <si>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</si>
  <si>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</si>
  <si>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</si>
  <si>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</si>
  <si>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</si>
  <si>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</si>
  <si>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</si>
  <si>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</si>
  <si>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</si>
  <si>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</si>
  <si>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</si>
  <si>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</si>
  <si>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</si>
  <si>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</si>
  <si>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</si>
  <si>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</si>
  <si>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</si>
  <si>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</si>
  <si>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</si>
  <si>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</si>
  <si>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</si>
  <si>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</si>
  <si>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</si>
  <si>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</si>
  <si>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</si>
  <si>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</si>
  <si>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</si>
  <si>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</si>
  <si>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</si>
  <si>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</si>
  <si>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</si>
  <si>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</si>
  <si>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</si>
  <si>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</si>
  <si>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</si>
  <si>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</si>
  <si>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</si>
  <si>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</si>
  <si>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</si>
  <si>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</si>
  <si>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</si>
  <si>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</si>
  <si>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</si>
  <si>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</si>
  <si>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</si>
  <si>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</si>
  <si>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</si>
  <si>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</si>
  <si>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</si>
  <si>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</si>
  <si>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</si>
  <si>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</si>
  <si>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</si>
  <si>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</si>
  <si>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</si>
  <si>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</si>
  <si>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</si>
  <si>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</si>
  <si>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</si>
  <si>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</si>
  <si>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</si>
  <si>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</si>
  <si>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</si>
  <si>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</si>
  <si>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</si>
  <si>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</si>
  <si>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</si>
  <si>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</si>
  <si>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</si>
  <si>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</si>
  <si>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</si>
  <si>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</si>
  <si>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</si>
  <si>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</si>
  <si>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</si>
  <si>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</si>
  <si>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</si>
  <si>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</si>
  <si>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</si>
  <si>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</si>
  <si>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</si>
  <si>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</si>
  <si>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</si>
  <si>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</si>
  <si>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</si>
  <si>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</si>
  <si>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</si>
  <si>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</si>
  <si>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</si>
  <si>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</si>
  <si>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</si>
  <si>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</si>
  <si>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</si>
  <si>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</si>
  <si>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</si>
  <si>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</si>
  <si>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</si>
  <si>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</si>
  <si>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</si>
  <si>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</si>
  <si>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</si>
  <si>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</si>
  <si>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</si>
  <si>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</si>
  <si>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</si>
  <si>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</si>
  <si>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</si>
  <si>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</si>
  <si>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</si>
  <si>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</si>
  <si>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</si>
  <si>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</si>
  <si>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</si>
  <si>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</si>
  <si>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</si>
  <si>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</si>
  <si>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</si>
  <si>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</si>
  <si>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</si>
  <si>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</si>
  <si>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</si>
  <si>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</si>
  <si>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</si>
  <si>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</si>
  <si>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</si>
  <si>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</si>
  <si>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</si>
  <si>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</si>
  <si>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</si>
  <si>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</si>
  <si>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</si>
  <si>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</si>
  <si>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</si>
  <si>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</si>
  <si>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</si>
  <si>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</si>
  <si>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</si>
  <si>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</si>
  <si>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</si>
  <si>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</si>
  <si>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</si>
  <si>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</si>
  <si>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</si>
  <si>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</si>
  <si>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</si>
  <si>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</si>
  <si>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</si>
  <si>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</si>
  <si>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</si>
  <si>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</si>
  <si>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</si>
  <si>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</si>
  <si>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</si>
  <si>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</si>
  <si>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</si>
  <si>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</si>
  <si>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</si>
  <si>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</si>
  <si>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</si>
  <si>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</si>
  <si>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</si>
  <si>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</si>
  <si>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</si>
  <si>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</si>
  <si>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</si>
  <si>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</si>
  <si>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</si>
  <si>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</si>
  <si>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</si>
  <si>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</si>
  <si>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</si>
  <si>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</si>
  <si>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</si>
  <si>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</si>
  <si>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</si>
  <si>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</si>
  <si>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</si>
  <si>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</si>
  <si>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</si>
  <si>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</si>
  <si>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Tinódi Könyvtár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</si>
  <si>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</si>
  <si>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</si>
  <si>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</si>
  <si>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</si>
  <si>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</si>
  <si>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</si>
  <si>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2.2. Dombóvári HACS Egyesület kölcsön visszafizetés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</si>
  <si>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</si>
  <si>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</si>
  <si>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</si>
  <si>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</si>
  <si>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</si>
  <si>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</si>
  <si>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</si>
  <si>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</si>
  <si>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</si>
  <si>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</si>
  <si>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</si>
  <si>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</si>
  <si>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</si>
  <si>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</si>
  <si>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</si>
  <si>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</si>
  <si>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</si>
  <si>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</si>
  <si>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</si>
  <si>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</si>
  <si>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</si>
  <si>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</si>
  <si>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</si>
  <si>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</si>
  <si>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</si>
  <si>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</si>
  <si>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</si>
  <si>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</si>
  <si>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</si>
  <si>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</si>
  <si>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</si>
  <si>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</si>
  <si>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</si>
  <si>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</si>
  <si>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</si>
  <si>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</si>
  <si>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</si>
  <si>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</si>
  <si>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</si>
  <si>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</si>
  <si>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</si>
  <si>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</si>
  <si>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</si>
  <si>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</si>
  <si>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</si>
  <si>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</si>
  <si>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</si>
  <si>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</si>
  <si>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</si>
  <si>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</si>
  <si>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</si>
  <si>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</si>
  <si>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</si>
  <si>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</si>
  <si>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</si>
  <si>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</si>
  <si>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</si>
  <si>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</si>
  <si>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</si>
  <si>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</si>
  <si>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</si>
  <si>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</si>
  <si>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</si>
  <si>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</si>
  <si>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</si>
  <si>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</si>
  <si>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</si>
  <si>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</si>
  <si>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</si>
  <si>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</si>
  <si>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</si>
  <si>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</si>
  <si>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</si>
  <si>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</si>
  <si>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</si>
  <si>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</si>
  <si>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</si>
  <si>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</si>
  <si>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</si>
  <si>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</si>
  <si>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</si>
  <si>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</si>
  <si>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</si>
  <si>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</si>
  <si>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</si>
  <si>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</si>
  <si>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</si>
  <si>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</si>
  <si>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</si>
  <si>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</si>
  <si>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</si>
  <si>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</si>
  <si>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</si>
  <si>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</si>
  <si>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</si>
  <si>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</si>
  <si>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</si>
  <si>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</si>
  <si>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</si>
  <si>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</si>
  <si>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</si>
  <si>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</si>
  <si>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</si>
  <si>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</si>
  <si>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</si>
  <si>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</si>
  <si>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</si>
  <si>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</si>
  <si>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</si>
  <si>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</si>
  <si>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</si>
  <si>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</si>
  <si>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</si>
  <si>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</si>
  <si>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</si>
  <si>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</si>
  <si>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</si>
  <si>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</si>
  <si>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</si>
  <si>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</si>
  <si>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</si>
  <si>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</si>
  <si>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</si>
  <si>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</si>
  <si>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</si>
  <si>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</si>
  <si>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</si>
  <si>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</si>
  <si>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</si>
  <si>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</si>
  <si>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</si>
  <si>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</si>
  <si>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</si>
  <si>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</si>
  <si>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</si>
  <si>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</si>
  <si>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</si>
  <si>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</si>
  <si>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</si>
  <si>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</si>
  <si>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</si>
  <si>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</si>
  <si>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</si>
  <si>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</si>
  <si>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</si>
  <si>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</si>
  <si>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</si>
  <si>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</si>
  <si>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</si>
  <si>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</si>
  <si>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</si>
  <si>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</si>
  <si>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</si>
  <si>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</si>
  <si>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</si>
  <si>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</si>
  <si>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</si>
  <si>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</si>
  <si>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</si>
  <si>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</si>
  <si>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</si>
  <si>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</si>
  <si>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</si>
  <si>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</si>
  <si>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</si>
  <si>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</si>
  <si>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</si>
  <si>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</si>
  <si>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</si>
  <si>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</si>
  <si>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</si>
  <si>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</si>
  <si>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</si>
  <si>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</si>
  <si>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</si>
  <si>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</si>
  <si>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</si>
  <si>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</si>
  <si>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</si>
  <si>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</si>
  <si>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</si>
  <si>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</si>
  <si>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</si>
  <si>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</si>
  <si>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</si>
  <si>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</si>
  <si>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</si>
  <si>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</si>
  <si>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</si>
  <si>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</si>
  <si>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</si>
  <si>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</si>
  <si>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</si>
  <si>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</si>
  <si>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</si>
  <si>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</si>
  <si>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</si>
  <si>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</si>
  <si>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</si>
  <si>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</si>
  <si>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</si>
  <si>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</si>
  <si>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</si>
  <si>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</si>
  <si>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</si>
  <si>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</si>
  <si>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</si>
  <si>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</si>
  <si>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</si>
  <si>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</si>
  <si>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</si>
  <si>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</si>
  <si>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1.3. Tinódi Könyvtár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</si>
  <si>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</si>
  <si>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</si>
  <si>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</si>
  <si>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</si>
  <si>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</si>
  <si>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</si>
  <si>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</si>
  <si>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</si>
  <si>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</si>
  <si>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</si>
  <si>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</si>
  <si>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</si>
  <si>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létszámkerete 2018. évben</t>
  </si>
  <si>
    <t>Céltartalék (felhalmozási)</t>
  </si>
  <si>
    <t>Egyéb felhalmozási célú kiadások Áht-n belülre, Áht-n kívülre</t>
  </si>
  <si>
    <t>Egyéb működési célú kiadások Áht-n belülre, Áht-n kívülre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</si>
  <si>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</si>
  <si>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</si>
  <si>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</si>
  <si>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</si>
  <si>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</si>
  <si>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</si>
  <si>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</si>
  <si>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</si>
  <si>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</si>
  <si>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</si>
  <si>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</si>
  <si>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</si>
  <si>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24. Dombóvári Helytörténeti Gyűjtemény szélfogó nyílászáróinak felújítása</t>
  </si>
  <si>
    <t>68. Árpád u. 2-6. megsüllyedt ház miatti jogi képviselet díja</t>
  </si>
  <si>
    <t>14. Árpád u. 2-6. megsüllyedt ház miatt önkormányzat számára megítélt perköltség</t>
  </si>
  <si>
    <t>12. Farkas Attila Uszoda</t>
  </si>
  <si>
    <t>69. Farkas Attila Uszoda üzemeltetése</t>
  </si>
  <si>
    <t>15. Farkas Attila Uszoda bevétele</t>
  </si>
  <si>
    <t>25. Ady Endre u. aszfaltburkolat részleges felújítása pályázathoz önerő</t>
  </si>
  <si>
    <t>38. Térfigyelő kamera Gárdonyi utcába</t>
  </si>
  <si>
    <t>2.5. Támogatás Dombóvári Város- és Lakásgazdálkodási Nkft-nek hulladékszállítási feladatokra</t>
  </si>
  <si>
    <t>13. Településrészi gondnokok</t>
  </si>
  <si>
    <t>39. Ingatlan csere Viessmann Kft-vel</t>
  </si>
  <si>
    <t>3. Ingatlan csere Viessmann Kft-vel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</si>
  <si>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</si>
  <si>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</si>
  <si>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</si>
  <si>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</si>
  <si>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2.6. Dombóvári Sportiskola Egyesület részére Farkas Attila Uszoda fejlesztéséhez</t>
  </si>
  <si>
    <t>74. Farkas Attila Uszoda fejlesztés kiviteli terv</t>
  </si>
  <si>
    <t>1.2. Dombóvári Szociális és Gyermekjóléti Intézményfenntartó Társulás részére ipari szárítógép beszerzésére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</si>
  <si>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</si>
  <si>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</si>
  <si>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</si>
  <si>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</si>
  <si>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</si>
  <si>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</si>
  <si>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</si>
  <si>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</si>
  <si>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5.2. Tagi kölcsön a Tinódi Ház Nonprofit Kft. részére</t>
  </si>
  <si>
    <t>5.3. Kamatmentes kölcsön DFC-nek</t>
  </si>
  <si>
    <t>1.3. DFC kölcsön visszafizetése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</si>
  <si>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</si>
  <si>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</si>
  <si>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</si>
  <si>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1.4. Lakásszövetkezettől kölcsön+kamat</t>
  </si>
  <si>
    <t>75. Önkormányzati lakások javítási, felújítási munkái</t>
  </si>
  <si>
    <t>1.1.1. 2017. évről áthúzódó bérkompenzáció támogatása</t>
  </si>
  <si>
    <t>2.1. Költségvetési szerveknél foglalkoztatottak 2018. évi kompenzációja</t>
  </si>
  <si>
    <t>1.4.1. Kulturális pótlék kifizetéséhez támogatás</t>
  </si>
  <si>
    <t>2.2. Egészségügyi kiegészítő pótlék kifizetéséhez támogatás</t>
  </si>
  <si>
    <t>1.3.1. Szociális ágazati összevont pótlék kifizetéséhez támogatás</t>
  </si>
  <si>
    <t>2.3. ASP rendszer bevezetésében aktívan közreműködő köztisztviselők munkájának elismerését célzó támogatás</t>
  </si>
  <si>
    <t>2.3. Biztos Kezdet Gyerekház fejlesztési támogatás</t>
  </si>
  <si>
    <t>43. Elektromos töltőállomás kialakítása</t>
  </si>
  <si>
    <t>1.2. Választásra önkormányzattól</t>
  </si>
  <si>
    <t>1. Helytörténeti Gyűjtemény épületében gázszerelési munkák</t>
  </si>
  <si>
    <t>jav. mód.</t>
  </si>
  <si>
    <t>44. Biztos Kezdet Gyerekház fejlesztése</t>
  </si>
  <si>
    <t>26. Biztos Kezdet Gyerekház fejlesztése</t>
  </si>
  <si>
    <t>2.3. Tinódi Ház Nonprofit Kft. tagi kölcsön visszafizetés</t>
  </si>
  <si>
    <t>5. Hunyadi tér keleti oldalán parkolóhelyek rendezése</t>
  </si>
  <si>
    <t>27. Bezerédj u. parkoló felújítása</t>
  </si>
  <si>
    <t>16. Hunyadi téri buszállomás NY-i oldal útburkolat javítása aszfaltozással</t>
  </si>
  <si>
    <t>20. Horvay utcai üzletsor parkoló felújítás 1. üteme</t>
  </si>
  <si>
    <t>Önkormányzat (2018.04.30-ig)</t>
  </si>
  <si>
    <t>Önkormányzat (2018.05.31-ig)</t>
  </si>
  <si>
    <t>Önkormányzat (2018.06.01-től)</t>
  </si>
  <si>
    <t>Összesen (2018.04.30-ig):</t>
  </si>
  <si>
    <t>Összesen (2018.05.31-ig):</t>
  </si>
  <si>
    <t>Összesen (2018.06.01-től):</t>
  </si>
  <si>
    <t>2018. jav. mód.</t>
  </si>
  <si>
    <t>2017. tény</t>
  </si>
  <si>
    <t>"4. melléklet a 10/2018. (III. 2.) önkormányzati rendelethez"</t>
  </si>
  <si>
    <t>"3. melléklet a 10/2018. (III. 2.) önkormányzati rendelethez"</t>
  </si>
  <si>
    <t>"2.a. melléklet a 10/2018. (III. 2.) önkormányzati rendelethez"</t>
  </si>
  <si>
    <t>"1. melléklet a 10/2018. (III. 2.) önkormányzati rendelethez"</t>
  </si>
  <si>
    <t>"2. melléklet a 10/2018. (III. 2.) önkormányzati rendelethez"</t>
  </si>
  <si>
    <t>Javasolt módosítás</t>
  </si>
  <si>
    <t>1. melléklet a 30/2018. (VI. 28.) önkormányzati rendelethez</t>
  </si>
  <si>
    <t>2. melléklet a 30/2018. (VI. 28.) önkormányzati rendelethez</t>
  </si>
  <si>
    <t>2.a. melléklet a 30/2018. (VI. 28.) önkormányzati rendelethez</t>
  </si>
  <si>
    <t>3. melléklet a 30/2018. (VI. 28.) önkormányzati rendelethez</t>
  </si>
  <si>
    <t>4. melléklet a 30/2018.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</si>
</sst>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9" fontId="2" fillId="0" borderId="0" applyFont="0" applyFill="0" applyBorder="0" applyAlignment="0" applyProtection="0"/>
  </cellStyleXfs>
  <cellXfs count="263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38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1" fillId="0" borderId="0" xfId="61" applyFont="1" applyFill="1" applyAlignment="1">
      <alignment wrapText="1"/>
    </xf>
    <xf numFmtId="0" fontId="41" fillId="0" borderId="0" xfId="61" applyFont="1" applyFill="1"/>
    <xf numFmtId="0" fontId="43" fillId="0" borderId="0" xfId="61" applyFont="1" applyFill="1" applyAlignment="1">
      <alignment wrapText="1"/>
    </xf>
    <xf numFmtId="3" fontId="43" fillId="0" borderId="0" xfId="61" applyNumberFormat="1" applyFont="1" applyFill="1" applyAlignment="1">
      <alignment horizontal="right"/>
    </xf>
    <xf numFmtId="0" fontId="43" fillId="0" borderId="0" xfId="61" applyFont="1" applyFill="1" applyAlignment="1">
      <alignment vertical="center" wrapText="1"/>
    </xf>
    <xf numFmtId="0" fontId="41" fillId="0" borderId="0" xfId="61" applyFont="1" applyFill="1" applyAlignment="1">
      <alignment horizontal="center" vertical="center" wrapText="1"/>
    </xf>
    <xf numFmtId="0" fontId="41" fillId="0" borderId="0" xfId="61" applyFont="1" applyFill="1" applyAlignment="1">
      <alignment vertical="center"/>
    </xf>
    <xf numFmtId="3" fontId="41" fillId="0" borderId="0" xfId="61" applyNumberFormat="1" applyFont="1" applyFill="1" applyAlignment="1">
      <alignment horizontal="center"/>
    </xf>
    <xf numFmtId="0" fontId="41" fillId="0" borderId="0" xfId="61" applyFont="1" applyFill="1" applyAlignment="1">
      <alignment horizontal="center"/>
    </xf>
    <xf numFmtId="0" fontId="41" fillId="0" borderId="0" xfId="61" applyFont="1" applyFill="1" applyAlignment="1">
      <alignment horizontal="center" wrapText="1"/>
    </xf>
    <xf numFmtId="3" fontId="41" fillId="0" borderId="0" xfId="61" applyNumberFormat="1" applyFont="1" applyFill="1" applyBorder="1"/>
    <xf numFmtId="0" fontId="41" fillId="0" borderId="0" xfId="61" applyFont="1" applyFill="1" applyBorder="1" applyAlignment="1">
      <alignment wrapText="1"/>
    </xf>
    <xf numFmtId="3" fontId="43" fillId="0" borderId="0" xfId="61" applyNumberFormat="1" applyFont="1" applyFill="1" applyBorder="1"/>
    <xf numFmtId="0" fontId="41" fillId="0" borderId="0" xfId="61" applyFont="1" applyFill="1" applyAlignment="1">
      <alignment vertical="center" wrapText="1"/>
    </xf>
    <xf numFmtId="3" fontId="41" fillId="0" borderId="0" xfId="61" applyNumberFormat="1" applyFont="1" applyFill="1" applyBorder="1" applyAlignment="1">
      <alignment vertical="center"/>
    </xf>
    <xf numFmtId="0" fontId="42" fillId="0" borderId="0" xfId="61" applyFont="1" applyFill="1" applyAlignment="1">
      <alignment wrapText="1"/>
    </xf>
    <xf numFmtId="0" fontId="2" fillId="0" borderId="0" xfId="51"/>
    <xf numFmtId="3" fontId="42" fillId="0" borderId="0" xfId="51" applyNumberFormat="1" applyFont="1" applyFill="1"/>
    <xf numFmtId="3" fontId="41" fillId="0" borderId="0" xfId="51" applyNumberFormat="1" applyFont="1" applyFill="1"/>
    <xf numFmtId="3" fontId="43" fillId="0" borderId="0" xfId="51" applyNumberFormat="1" applyFont="1" applyFill="1"/>
    <xf numFmtId="0" fontId="41" fillId="0" borderId="0" xfId="51" applyFont="1" applyFill="1" applyAlignment="1">
      <alignment wrapText="1"/>
    </xf>
    <xf numFmtId="0" fontId="41" fillId="0" borderId="0" xfId="51" applyFont="1" applyFill="1"/>
    <xf numFmtId="0" fontId="40" fillId="0" borderId="0" xfId="51" applyFont="1" applyFill="1" applyAlignment="1">
      <alignment wrapText="1"/>
    </xf>
    <xf numFmtId="0" fontId="43" fillId="0" borderId="0" xfId="51" applyFont="1" applyFill="1"/>
    <xf numFmtId="0" fontId="39" fillId="0" borderId="0" xfId="51" applyFont="1"/>
    <xf numFmtId="0" fontId="32" fillId="0" borderId="0" xfId="51" applyFont="1"/>
    <xf numFmtId="0" fontId="39" fillId="0" borderId="0" xfId="51" applyFont="1" applyAlignment="1">
      <alignment wrapText="1"/>
    </xf>
    <xf numFmtId="0" fontId="41" fillId="0" borderId="0" xfId="51" applyFont="1"/>
    <xf numFmtId="0" fontId="40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" fillId="0" borderId="0" xfId="52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3" fontId="41" fillId="0" borderId="0" xfId="61" applyNumberFormat="1" applyFont="1" applyFill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3" fontId="33" fillId="0" borderId="13" xfId="53" applyNumberFormat="1" applyFont="1" applyFill="1" applyBorder="1" applyAlignment="1">
      <alignment wrapText="1"/>
    </xf>
    <xf numFmtId="0" fontId="2" fillId="0" borderId="0" xfId="52" applyAlignment="1"/>
    <xf numFmtId="3" fontId="34" fillId="0" borderId="34" xfId="53" applyNumberFormat="1" applyFont="1" applyFill="1" applyBorder="1"/>
    <xf numFmtId="3" fontId="34" fillId="0" borderId="13" xfId="53" applyNumberFormat="1" applyFont="1" applyFill="1" applyBorder="1" applyAlignment="1">
      <alignment horizontal="right"/>
    </xf>
    <xf numFmtId="3" fontId="33" fillId="0" borderId="34" xfId="53" applyNumberFormat="1" applyFont="1" applyFill="1" applyBorder="1" applyAlignment="1">
      <alignment wrapText="1"/>
    </xf>
    <xf numFmtId="0" fontId="32" fillId="0" borderId="0" xfId="53" applyFont="1" applyFill="1" applyBorder="1" applyAlignment="1">
      <alignment horizontal="right"/>
    </xf>
    <xf numFmtId="0" fontId="23" fillId="0" borderId="0" xfId="53" applyFont="1" applyFill="1" applyBorder="1" applyAlignment="1">
      <alignment horizontal="right"/>
    </xf>
    <xf numFmtId="14" fontId="32" fillId="0" borderId="21" xfId="53" applyNumberFormat="1" applyFont="1" applyFill="1" applyBorder="1" applyAlignment="1">
      <alignment wrapText="1"/>
    </xf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2" fillId="0" borderId="0" xfId="61" applyFont="1" applyAlignment="1">
      <alignment horizontal="center" wrapText="1"/>
    </xf>
    <xf numFmtId="0" fontId="40" fillId="0" borderId="0" xfId="51" applyFont="1" applyAlignment="1">
      <alignment horizontal="center" wrapText="1"/>
    </xf>
    <xf numFmtId="0" fontId="42" fillId="0" borderId="0" xfId="61" applyFont="1" applyFill="1" applyAlignment="1">
      <alignment horizontal="center" vertical="center" wrapText="1"/>
    </xf>
    <xf numFmtId="0" fontId="40" fillId="0" borderId="0" xfId="51" applyFont="1" applyFill="1" applyAlignment="1"/>
  </cellXfs>
  <cellStyles count="63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61" xr:uid="{00000000-0005-0000-0000-000035000000}"/>
    <cellStyle name="Normál_2009. ktv.rendelet" xfId="53" xr:uid="{00000000-0005-0000-0000-000036000000}"/>
    <cellStyle name="Normál_3. sz. melléklet létszám" xfId="59" xr:uid="{00000000-0005-0000-0000-000037000000}"/>
    <cellStyle name="Normál_koltsegvetes_melleklet" xfId="60" xr:uid="{00000000-0005-0000-0000-000038000000}"/>
    <cellStyle name="Normal_KTRSZJ" xfId="54" xr:uid="{00000000-0005-0000-0000-000039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2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7"/>
  <sheetViews>
    <sheetView tabSelected="1" view="pageBreakPreview" zoomScale="75" zoomScaleNormal="75" zoomScaleSheetLayoutView="75" workbookViewId="0">
      <pane ySplit="8" topLeftCell="A9" activePane="bottomLeft" state="frozen"/>
      <selection activeCell="K243" sqref="K243"/>
      <selection pane="bottomLeft" activeCell="H4" sqref="H4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1.33203125" style="31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6384" width="9.109375" style="9"/>
  </cols>
  <sheetData>
    <row r="1" spans="1:12" s="12" customFormat="1" x14ac:dyDescent="0.3">
      <c r="A1" s="166"/>
      <c r="B1" s="166"/>
      <c r="C1" s="166"/>
      <c r="D1" s="166"/>
      <c r="E1" s="166"/>
      <c r="F1" s="166"/>
      <c r="G1" s="166"/>
      <c r="H1" s="165"/>
      <c r="I1" s="165"/>
      <c r="J1" s="165"/>
      <c r="K1" s="229" t="s">
        <v>517</v>
      </c>
      <c r="L1" s="13"/>
    </row>
    <row r="2" spans="1:12" s="12" customFormat="1" x14ac:dyDescent="0.3">
      <c r="A2" s="166"/>
      <c r="B2" s="166"/>
      <c r="C2" s="166"/>
      <c r="D2" s="166"/>
      <c r="E2" s="166"/>
      <c r="F2" s="166"/>
      <c r="G2" s="166"/>
      <c r="H2" s="165"/>
      <c r="I2" s="165"/>
      <c r="J2" s="165"/>
      <c r="K2" s="238" t="s">
        <v>514</v>
      </c>
      <c r="L2" s="13"/>
    </row>
    <row r="3" spans="1:12" s="12" customFormat="1" x14ac:dyDescent="0.3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s="10" customFormat="1" x14ac:dyDescent="0.3">
      <c r="A4" s="167"/>
      <c r="B4" s="167"/>
      <c r="C4" s="167" t="s">
        <v>8</v>
      </c>
      <c r="D4" s="165"/>
      <c r="E4" s="165"/>
      <c r="F4" s="165"/>
      <c r="G4" s="165"/>
      <c r="H4" s="165"/>
      <c r="I4" s="165"/>
      <c r="J4" s="165"/>
      <c r="K4" s="165"/>
    </row>
    <row r="5" spans="1:12" s="10" customFormat="1" ht="17.399999999999999" thickBot="1" x14ac:dyDescent="0.35">
      <c r="A5" s="168"/>
      <c r="B5" s="168"/>
      <c r="C5" s="168" t="s">
        <v>396</v>
      </c>
      <c r="D5" s="169"/>
      <c r="E5" s="169"/>
      <c r="F5" s="169"/>
      <c r="G5" s="169"/>
      <c r="H5" s="169"/>
      <c r="I5" s="169"/>
      <c r="J5" s="169"/>
      <c r="K5" s="169"/>
    </row>
    <row r="6" spans="1:12" s="10" customFormat="1" ht="17.399999999999999" thickBot="1" x14ac:dyDescent="0.35">
      <c r="A6" s="170"/>
      <c r="B6" s="171"/>
      <c r="C6" s="172"/>
      <c r="D6" s="242" t="s">
        <v>156</v>
      </c>
      <c r="E6" s="243"/>
      <c r="F6" s="243"/>
      <c r="G6" s="244"/>
      <c r="H6" s="242" t="s">
        <v>516</v>
      </c>
      <c r="I6" s="243"/>
      <c r="J6" s="243"/>
      <c r="K6" s="244"/>
    </row>
    <row r="7" spans="1:12" s="10" customFormat="1" ht="42.6" thickBot="1" x14ac:dyDescent="0.35">
      <c r="A7" s="47"/>
      <c r="B7" s="59"/>
      <c r="C7" s="173"/>
      <c r="D7" s="174" t="s">
        <v>31</v>
      </c>
      <c r="E7" s="175" t="s">
        <v>51</v>
      </c>
      <c r="F7" s="176" t="s">
        <v>52</v>
      </c>
      <c r="G7" s="177" t="s">
        <v>53</v>
      </c>
      <c r="H7" s="174" t="s">
        <v>31</v>
      </c>
      <c r="I7" s="175" t="s">
        <v>51</v>
      </c>
      <c r="J7" s="176" t="s">
        <v>52</v>
      </c>
      <c r="K7" s="177" t="s">
        <v>53</v>
      </c>
    </row>
    <row r="8" spans="1:12" s="10" customFormat="1" x14ac:dyDescent="0.3">
      <c r="A8" s="179" t="s">
        <v>9</v>
      </c>
      <c r="B8" s="224" t="s">
        <v>10</v>
      </c>
      <c r="C8" s="225" t="s">
        <v>11</v>
      </c>
      <c r="D8" s="179"/>
      <c r="E8" s="180"/>
      <c r="F8" s="180"/>
      <c r="G8" s="181"/>
      <c r="H8" s="179"/>
      <c r="I8" s="180"/>
      <c r="J8" s="180"/>
      <c r="K8" s="181"/>
    </row>
    <row r="9" spans="1:12" s="10" customFormat="1" x14ac:dyDescent="0.3">
      <c r="A9" s="24"/>
      <c r="B9" s="25"/>
      <c r="C9" s="26"/>
      <c r="D9" s="24"/>
      <c r="E9" s="31"/>
      <c r="F9" s="31"/>
      <c r="G9" s="32"/>
      <c r="H9" s="24"/>
      <c r="I9" s="31"/>
      <c r="J9" s="31"/>
      <c r="K9" s="32"/>
    </row>
    <row r="10" spans="1:12" s="10" customFormat="1" x14ac:dyDescent="0.3">
      <c r="A10" s="27">
        <v>101</v>
      </c>
      <c r="B10" s="25"/>
      <c r="C10" s="62" t="s">
        <v>411</v>
      </c>
      <c r="D10" s="27"/>
      <c r="E10" s="34"/>
      <c r="F10" s="34"/>
      <c r="G10" s="103"/>
      <c r="H10" s="27"/>
      <c r="I10" s="34"/>
      <c r="J10" s="34"/>
      <c r="K10" s="103"/>
    </row>
    <row r="11" spans="1:12" s="10" customFormat="1" x14ac:dyDescent="0.3">
      <c r="A11" s="27"/>
      <c r="B11" s="25" t="s">
        <v>12</v>
      </c>
      <c r="C11" s="26" t="s">
        <v>125</v>
      </c>
      <c r="D11" s="24"/>
      <c r="E11" s="31"/>
      <c r="F11" s="31"/>
      <c r="G11" s="32"/>
      <c r="H11" s="24"/>
      <c r="I11" s="31"/>
      <c r="J11" s="31"/>
      <c r="K11" s="32"/>
    </row>
    <row r="12" spans="1:12" s="10" customFormat="1" x14ac:dyDescent="0.3">
      <c r="A12" s="27"/>
      <c r="B12" s="25"/>
      <c r="C12" s="26" t="s">
        <v>6</v>
      </c>
      <c r="D12" s="35">
        <v>3500</v>
      </c>
      <c r="E12" s="30">
        <v>3500</v>
      </c>
      <c r="F12" s="30"/>
      <c r="G12" s="100"/>
      <c r="H12" s="35">
        <v>3500</v>
      </c>
      <c r="I12" s="30">
        <v>3500</v>
      </c>
      <c r="J12" s="30"/>
      <c r="K12" s="100"/>
    </row>
    <row r="13" spans="1:12" s="10" customFormat="1" x14ac:dyDescent="0.3">
      <c r="A13" s="27"/>
      <c r="B13" s="25"/>
      <c r="C13" s="26" t="s">
        <v>76</v>
      </c>
      <c r="D13" s="35">
        <v>5200</v>
      </c>
      <c r="E13" s="30">
        <v>5200</v>
      </c>
      <c r="F13" s="30"/>
      <c r="G13" s="100"/>
      <c r="H13" s="35">
        <v>5200</v>
      </c>
      <c r="I13" s="30">
        <v>5200</v>
      </c>
      <c r="J13" s="30"/>
      <c r="K13" s="100"/>
    </row>
    <row r="14" spans="1:12" s="10" customFormat="1" x14ac:dyDescent="0.3">
      <c r="A14" s="27"/>
      <c r="B14" s="25"/>
      <c r="C14" s="38" t="s">
        <v>32</v>
      </c>
      <c r="D14" s="39">
        <f t="shared" ref="D14:G14" si="0">SUM(D12:D13)</f>
        <v>8700</v>
      </c>
      <c r="E14" s="40">
        <f t="shared" si="0"/>
        <v>8700</v>
      </c>
      <c r="F14" s="40">
        <f t="shared" si="0"/>
        <v>0</v>
      </c>
      <c r="G14" s="101">
        <f t="shared" si="0"/>
        <v>0</v>
      </c>
      <c r="H14" s="39">
        <f t="shared" ref="H14:K14" si="1">SUM(H12:H13)</f>
        <v>8700</v>
      </c>
      <c r="I14" s="40">
        <f t="shared" si="1"/>
        <v>8700</v>
      </c>
      <c r="J14" s="40">
        <f t="shared" si="1"/>
        <v>0</v>
      </c>
      <c r="K14" s="101">
        <f t="shared" si="1"/>
        <v>0</v>
      </c>
    </row>
    <row r="15" spans="1:12" s="10" customFormat="1" x14ac:dyDescent="0.3">
      <c r="A15" s="27"/>
      <c r="B15" s="25" t="s">
        <v>83</v>
      </c>
      <c r="C15" s="26" t="s">
        <v>42</v>
      </c>
      <c r="D15" s="35">
        <v>0</v>
      </c>
      <c r="E15" s="30">
        <v>0</v>
      </c>
      <c r="F15" s="30">
        <v>0</v>
      </c>
      <c r="G15" s="100">
        <v>0</v>
      </c>
      <c r="H15" s="35">
        <v>0</v>
      </c>
      <c r="I15" s="30">
        <v>0</v>
      </c>
      <c r="J15" s="30">
        <v>0</v>
      </c>
      <c r="K15" s="100">
        <v>0</v>
      </c>
    </row>
    <row r="16" spans="1:12" s="10" customFormat="1" x14ac:dyDescent="0.3">
      <c r="A16" s="27"/>
      <c r="B16" s="25"/>
      <c r="C16" s="26" t="s">
        <v>67</v>
      </c>
      <c r="D16" s="85"/>
      <c r="E16" s="30"/>
      <c r="F16" s="30"/>
      <c r="G16" s="106"/>
      <c r="H16" s="85"/>
      <c r="I16" s="30"/>
      <c r="J16" s="30"/>
      <c r="K16" s="106"/>
    </row>
    <row r="17" spans="1:11" s="10" customFormat="1" x14ac:dyDescent="0.3">
      <c r="A17" s="27"/>
      <c r="B17" s="25"/>
      <c r="C17" s="26" t="s">
        <v>198</v>
      </c>
      <c r="D17" s="85"/>
      <c r="E17" s="30"/>
      <c r="F17" s="30"/>
      <c r="G17" s="106"/>
      <c r="H17" s="85">
        <v>1140</v>
      </c>
      <c r="I17" s="30">
        <v>1140</v>
      </c>
      <c r="J17" s="30"/>
      <c r="K17" s="106"/>
    </row>
    <row r="18" spans="1:11" s="10" customFormat="1" x14ac:dyDescent="0.3">
      <c r="A18" s="27"/>
      <c r="B18" s="25"/>
      <c r="C18" s="26" t="s">
        <v>493</v>
      </c>
      <c r="D18" s="85"/>
      <c r="E18" s="30"/>
      <c r="F18" s="30"/>
      <c r="G18" s="106"/>
      <c r="H18" s="85">
        <v>90</v>
      </c>
      <c r="I18" s="30">
        <v>90</v>
      </c>
      <c r="J18" s="30"/>
      <c r="K18" s="106"/>
    </row>
    <row r="19" spans="1:11" s="10" customFormat="1" x14ac:dyDescent="0.3">
      <c r="A19" s="27"/>
      <c r="B19" s="25"/>
      <c r="C19" s="38" t="s">
        <v>32</v>
      </c>
      <c r="D19" s="85"/>
      <c r="E19" s="30"/>
      <c r="F19" s="30"/>
      <c r="G19" s="106"/>
      <c r="H19" s="87">
        <f>SUM(H17:H18)</f>
        <v>1230</v>
      </c>
      <c r="I19" s="40">
        <f t="shared" ref="I19:K19" si="2">SUM(I17:I18)</f>
        <v>1230</v>
      </c>
      <c r="J19" s="40">
        <f t="shared" si="2"/>
        <v>0</v>
      </c>
      <c r="K19" s="231">
        <f t="shared" si="2"/>
        <v>0</v>
      </c>
    </row>
    <row r="20" spans="1:11" s="10" customFormat="1" x14ac:dyDescent="0.3">
      <c r="A20" s="24"/>
      <c r="B20" s="25"/>
      <c r="C20" s="29" t="s">
        <v>14</v>
      </c>
      <c r="D20" s="182">
        <f>D14+D15</f>
        <v>8700</v>
      </c>
      <c r="E20" s="33">
        <f t="shared" ref="E20:G20" si="3">E14+E15</f>
        <v>8700</v>
      </c>
      <c r="F20" s="33">
        <f t="shared" si="3"/>
        <v>0</v>
      </c>
      <c r="G20" s="183">
        <f t="shared" si="3"/>
        <v>0</v>
      </c>
      <c r="H20" s="182">
        <f>H14+H19</f>
        <v>9930</v>
      </c>
      <c r="I20" s="33">
        <f t="shared" ref="I20:K20" si="4">I14+I19</f>
        <v>9930</v>
      </c>
      <c r="J20" s="33">
        <f t="shared" si="4"/>
        <v>0</v>
      </c>
      <c r="K20" s="234">
        <f t="shared" si="4"/>
        <v>0</v>
      </c>
    </row>
    <row r="21" spans="1:11" s="21" customFormat="1" x14ac:dyDescent="0.3">
      <c r="A21" s="24"/>
      <c r="B21" s="28"/>
      <c r="C21" s="26"/>
      <c r="D21" s="24"/>
      <c r="E21" s="31"/>
      <c r="F21" s="31"/>
      <c r="G21" s="32"/>
      <c r="H21" s="24"/>
      <c r="I21" s="31"/>
      <c r="J21" s="31"/>
      <c r="K21" s="32"/>
    </row>
    <row r="22" spans="1:11" s="10" customFormat="1" x14ac:dyDescent="0.3">
      <c r="A22" s="27">
        <v>102</v>
      </c>
      <c r="B22" s="25"/>
      <c r="C22" s="29" t="s">
        <v>55</v>
      </c>
      <c r="D22" s="27"/>
      <c r="E22" s="34"/>
      <c r="F22" s="34"/>
      <c r="G22" s="103"/>
      <c r="H22" s="27"/>
      <c r="I22" s="34"/>
      <c r="J22" s="34"/>
      <c r="K22" s="103"/>
    </row>
    <row r="23" spans="1:11" s="10" customFormat="1" x14ac:dyDescent="0.3">
      <c r="A23" s="27"/>
      <c r="B23" s="25" t="s">
        <v>12</v>
      </c>
      <c r="C23" s="26" t="s">
        <v>125</v>
      </c>
      <c r="D23" s="35">
        <v>85000</v>
      </c>
      <c r="E23" s="30">
        <v>85000</v>
      </c>
      <c r="F23" s="30"/>
      <c r="G23" s="100"/>
      <c r="H23" s="35">
        <v>85000</v>
      </c>
      <c r="I23" s="30">
        <v>85000</v>
      </c>
      <c r="J23" s="30"/>
      <c r="K23" s="100"/>
    </row>
    <row r="24" spans="1:11" s="10" customFormat="1" x14ac:dyDescent="0.3">
      <c r="A24" s="27"/>
      <c r="B24" s="25" t="s">
        <v>83</v>
      </c>
      <c r="C24" s="26" t="s">
        <v>42</v>
      </c>
      <c r="D24" s="35">
        <v>0</v>
      </c>
      <c r="E24" s="30">
        <v>0</v>
      </c>
      <c r="F24" s="30">
        <v>0</v>
      </c>
      <c r="G24" s="100">
        <v>0</v>
      </c>
      <c r="H24" s="35">
        <v>0</v>
      </c>
      <c r="I24" s="30">
        <v>0</v>
      </c>
      <c r="J24" s="30">
        <v>0</v>
      </c>
      <c r="K24" s="100">
        <v>0</v>
      </c>
    </row>
    <row r="25" spans="1:11" s="10" customFormat="1" x14ac:dyDescent="0.3">
      <c r="A25" s="27"/>
      <c r="B25" s="25"/>
      <c r="C25" s="26" t="s">
        <v>67</v>
      </c>
      <c r="D25" s="85"/>
      <c r="E25" s="30"/>
      <c r="F25" s="30"/>
      <c r="G25" s="106"/>
      <c r="H25" s="85"/>
      <c r="I25" s="30"/>
      <c r="J25" s="30"/>
      <c r="K25" s="106"/>
    </row>
    <row r="26" spans="1:11" s="10" customFormat="1" x14ac:dyDescent="0.3">
      <c r="A26" s="27"/>
      <c r="B26" s="25"/>
      <c r="C26" s="26" t="s">
        <v>198</v>
      </c>
      <c r="D26" s="85"/>
      <c r="E26" s="30"/>
      <c r="F26" s="30"/>
      <c r="G26" s="106"/>
      <c r="H26" s="85">
        <v>908</v>
      </c>
      <c r="I26" s="30">
        <v>908</v>
      </c>
      <c r="J26" s="30"/>
      <c r="K26" s="106"/>
    </row>
    <row r="27" spans="1:11" s="10" customFormat="1" x14ac:dyDescent="0.3">
      <c r="A27" s="27"/>
      <c r="B27" s="25"/>
      <c r="C27" s="26" t="s">
        <v>493</v>
      </c>
      <c r="D27" s="85"/>
      <c r="E27" s="30"/>
      <c r="F27" s="30"/>
      <c r="G27" s="106"/>
      <c r="H27" s="85">
        <v>20</v>
      </c>
      <c r="I27" s="30">
        <v>20</v>
      </c>
      <c r="J27" s="30"/>
      <c r="K27" s="106"/>
    </row>
    <row r="28" spans="1:11" s="10" customFormat="1" x14ac:dyDescent="0.3">
      <c r="A28" s="27"/>
      <c r="B28" s="25"/>
      <c r="C28" s="38" t="s">
        <v>32</v>
      </c>
      <c r="D28" s="85"/>
      <c r="E28" s="30"/>
      <c r="F28" s="30"/>
      <c r="G28" s="106"/>
      <c r="H28" s="87">
        <f>SUM(H26:H27)</f>
        <v>928</v>
      </c>
      <c r="I28" s="40">
        <f t="shared" ref="I28:K28" si="5">SUM(I26:I27)</f>
        <v>928</v>
      </c>
      <c r="J28" s="40">
        <f t="shared" si="5"/>
        <v>0</v>
      </c>
      <c r="K28" s="231">
        <f t="shared" si="5"/>
        <v>0</v>
      </c>
    </row>
    <row r="29" spans="1:11" s="10" customFormat="1" x14ac:dyDescent="0.3">
      <c r="A29" s="24"/>
      <c r="B29" s="25"/>
      <c r="C29" s="29" t="s">
        <v>36</v>
      </c>
      <c r="D29" s="182">
        <f>D23+D24</f>
        <v>85000</v>
      </c>
      <c r="E29" s="33">
        <f t="shared" ref="E29:G29" si="6">E23+E24</f>
        <v>85000</v>
      </c>
      <c r="F29" s="33">
        <f t="shared" si="6"/>
        <v>0</v>
      </c>
      <c r="G29" s="183">
        <f t="shared" si="6"/>
        <v>0</v>
      </c>
      <c r="H29" s="182">
        <f>H23+H28</f>
        <v>85928</v>
      </c>
      <c r="I29" s="33">
        <f t="shared" ref="I29:K29" si="7">I23+I28</f>
        <v>85928</v>
      </c>
      <c r="J29" s="33">
        <f t="shared" si="7"/>
        <v>0</v>
      </c>
      <c r="K29" s="234">
        <f t="shared" si="7"/>
        <v>0</v>
      </c>
    </row>
    <row r="30" spans="1:11" s="21" customFormat="1" x14ac:dyDescent="0.3">
      <c r="A30" s="24"/>
      <c r="B30" s="28"/>
      <c r="C30" s="26" t="s">
        <v>7</v>
      </c>
      <c r="D30" s="24"/>
      <c r="E30" s="31"/>
      <c r="F30" s="31"/>
      <c r="G30" s="32"/>
      <c r="H30" s="24"/>
      <c r="I30" s="31"/>
      <c r="J30" s="31"/>
      <c r="K30" s="32"/>
    </row>
    <row r="31" spans="1:11" s="10" customFormat="1" x14ac:dyDescent="0.3">
      <c r="A31" s="27">
        <v>103</v>
      </c>
      <c r="B31" s="25"/>
      <c r="C31" s="29" t="s">
        <v>201</v>
      </c>
      <c r="D31" s="27"/>
      <c r="E31" s="34"/>
      <c r="F31" s="34"/>
      <c r="G31" s="103"/>
      <c r="H31" s="27"/>
      <c r="I31" s="34"/>
      <c r="J31" s="34"/>
      <c r="K31" s="103"/>
    </row>
    <row r="32" spans="1:11" s="10" customFormat="1" x14ac:dyDescent="0.3">
      <c r="A32" s="24"/>
      <c r="B32" s="25" t="s">
        <v>12</v>
      </c>
      <c r="C32" s="26" t="s">
        <v>125</v>
      </c>
      <c r="D32" s="35">
        <v>2500</v>
      </c>
      <c r="E32" s="30">
        <v>2500</v>
      </c>
      <c r="F32" s="30"/>
      <c r="G32" s="100"/>
      <c r="H32" s="35">
        <v>2500</v>
      </c>
      <c r="I32" s="30">
        <v>2500</v>
      </c>
      <c r="J32" s="30"/>
      <c r="K32" s="100"/>
    </row>
    <row r="33" spans="1:11" s="10" customFormat="1" x14ac:dyDescent="0.3">
      <c r="A33" s="27"/>
      <c r="B33" s="25" t="s">
        <v>83</v>
      </c>
      <c r="C33" s="26" t="s">
        <v>42</v>
      </c>
      <c r="D33" s="35">
        <v>0</v>
      </c>
      <c r="E33" s="30">
        <v>0</v>
      </c>
      <c r="F33" s="30">
        <v>0</v>
      </c>
      <c r="G33" s="100">
        <v>0</v>
      </c>
      <c r="H33" s="35">
        <v>0</v>
      </c>
      <c r="I33" s="30">
        <v>0</v>
      </c>
      <c r="J33" s="30">
        <v>0</v>
      </c>
      <c r="K33" s="100">
        <v>0</v>
      </c>
    </row>
    <row r="34" spans="1:11" s="10" customFormat="1" x14ac:dyDescent="0.3">
      <c r="A34" s="27"/>
      <c r="B34" s="25"/>
      <c r="C34" s="26" t="s">
        <v>67</v>
      </c>
      <c r="D34" s="85"/>
      <c r="E34" s="30"/>
      <c r="F34" s="30"/>
      <c r="G34" s="106"/>
      <c r="H34" s="85"/>
      <c r="I34" s="30"/>
      <c r="J34" s="30"/>
      <c r="K34" s="106"/>
    </row>
    <row r="35" spans="1:11" s="10" customFormat="1" x14ac:dyDescent="0.3">
      <c r="A35" s="27"/>
      <c r="B35" s="25"/>
      <c r="C35" s="26" t="s">
        <v>198</v>
      </c>
      <c r="D35" s="85"/>
      <c r="E35" s="30"/>
      <c r="F35" s="30"/>
      <c r="G35" s="106"/>
      <c r="H35" s="85">
        <v>1012</v>
      </c>
      <c r="I35" s="30">
        <v>1012</v>
      </c>
      <c r="J35" s="30"/>
      <c r="K35" s="106"/>
    </row>
    <row r="36" spans="1:11" s="10" customFormat="1" x14ac:dyDescent="0.3">
      <c r="A36" s="27"/>
      <c r="B36" s="25"/>
      <c r="C36" s="38" t="s">
        <v>32</v>
      </c>
      <c r="D36" s="85"/>
      <c r="E36" s="30"/>
      <c r="F36" s="30"/>
      <c r="G36" s="106"/>
      <c r="H36" s="87">
        <f>SUM(H35:H35)</f>
        <v>1012</v>
      </c>
      <c r="I36" s="40">
        <f>SUM(I35:I35)</f>
        <v>1012</v>
      </c>
      <c r="J36" s="40">
        <f>SUM(J35:J35)</f>
        <v>0</v>
      </c>
      <c r="K36" s="231">
        <f>SUM(K35:K35)</f>
        <v>0</v>
      </c>
    </row>
    <row r="37" spans="1:11" s="10" customFormat="1" x14ac:dyDescent="0.3">
      <c r="A37" s="24"/>
      <c r="B37" s="25"/>
      <c r="C37" s="29" t="s">
        <v>24</v>
      </c>
      <c r="D37" s="182">
        <f>D32+D33</f>
        <v>2500</v>
      </c>
      <c r="E37" s="33">
        <f>E32+E33</f>
        <v>2500</v>
      </c>
      <c r="F37" s="33">
        <f>F32+F33</f>
        <v>0</v>
      </c>
      <c r="G37" s="183">
        <f>G32+G33</f>
        <v>0</v>
      </c>
      <c r="H37" s="182">
        <f>H32+H36</f>
        <v>3512</v>
      </c>
      <c r="I37" s="33">
        <f t="shared" ref="I37:K37" si="8">I32+I36</f>
        <v>3512</v>
      </c>
      <c r="J37" s="33">
        <f t="shared" si="8"/>
        <v>0</v>
      </c>
      <c r="K37" s="234">
        <f t="shared" si="8"/>
        <v>0</v>
      </c>
    </row>
    <row r="38" spans="1:11" s="10" customFormat="1" ht="17.25" customHeight="1" x14ac:dyDescent="0.3">
      <c r="A38" s="24"/>
      <c r="B38" s="25"/>
      <c r="C38" s="26"/>
      <c r="D38" s="24"/>
      <c r="E38" s="31"/>
      <c r="F38" s="31"/>
      <c r="G38" s="32"/>
      <c r="H38" s="24"/>
      <c r="I38" s="31"/>
      <c r="J38" s="31"/>
      <c r="K38" s="32"/>
    </row>
    <row r="39" spans="1:11" s="10" customFormat="1" ht="29.25" customHeight="1" x14ac:dyDescent="0.3">
      <c r="A39" s="27"/>
      <c r="B39" s="28"/>
      <c r="C39" s="29" t="s">
        <v>413</v>
      </c>
      <c r="D39" s="182">
        <f t="shared" ref="D39:K39" si="9">D20+D29+D37</f>
        <v>96200</v>
      </c>
      <c r="E39" s="33">
        <f t="shared" si="9"/>
        <v>96200</v>
      </c>
      <c r="F39" s="33">
        <f t="shared" si="9"/>
        <v>0</v>
      </c>
      <c r="G39" s="183">
        <f t="shared" si="9"/>
        <v>0</v>
      </c>
      <c r="H39" s="182">
        <f t="shared" si="9"/>
        <v>99370</v>
      </c>
      <c r="I39" s="33">
        <f t="shared" si="9"/>
        <v>99370</v>
      </c>
      <c r="J39" s="33">
        <f t="shared" si="9"/>
        <v>0</v>
      </c>
      <c r="K39" s="183">
        <f t="shared" si="9"/>
        <v>0</v>
      </c>
    </row>
    <row r="40" spans="1:11" s="10" customFormat="1" x14ac:dyDescent="0.3">
      <c r="A40" s="24"/>
      <c r="B40" s="25"/>
      <c r="C40" s="26"/>
      <c r="D40" s="24"/>
      <c r="E40" s="31"/>
      <c r="F40" s="31"/>
      <c r="G40" s="32"/>
      <c r="H40" s="24"/>
      <c r="I40" s="31"/>
      <c r="J40" s="31"/>
      <c r="K40" s="32"/>
    </row>
    <row r="41" spans="1:11" s="10" customFormat="1" x14ac:dyDescent="0.3">
      <c r="A41" s="184">
        <v>104</v>
      </c>
      <c r="B41" s="42"/>
      <c r="C41" s="29" t="s">
        <v>56</v>
      </c>
      <c r="D41" s="79"/>
      <c r="E41" s="33"/>
      <c r="F41" s="33"/>
      <c r="G41" s="99"/>
      <c r="H41" s="79"/>
      <c r="I41" s="33"/>
      <c r="J41" s="33"/>
      <c r="K41" s="99"/>
    </row>
    <row r="42" spans="1:11" s="10" customFormat="1" x14ac:dyDescent="0.3">
      <c r="A42" s="27"/>
      <c r="B42" s="25" t="s">
        <v>12</v>
      </c>
      <c r="C42" s="26" t="s">
        <v>125</v>
      </c>
      <c r="D42" s="35"/>
      <c r="E42" s="30"/>
      <c r="F42" s="30"/>
      <c r="G42" s="100"/>
      <c r="H42" s="35"/>
      <c r="I42" s="30"/>
      <c r="J42" s="30"/>
      <c r="K42" s="100"/>
    </row>
    <row r="43" spans="1:11" s="10" customFormat="1" x14ac:dyDescent="0.3">
      <c r="A43" s="27"/>
      <c r="B43" s="25"/>
      <c r="C43" s="26" t="s">
        <v>126</v>
      </c>
      <c r="D43" s="35">
        <v>8000</v>
      </c>
      <c r="E43" s="30">
        <v>8000</v>
      </c>
      <c r="F43" s="30"/>
      <c r="G43" s="100"/>
      <c r="H43" s="35">
        <v>8000</v>
      </c>
      <c r="I43" s="30">
        <v>8000</v>
      </c>
      <c r="J43" s="30"/>
      <c r="K43" s="100"/>
    </row>
    <row r="44" spans="1:11" s="10" customFormat="1" x14ac:dyDescent="0.3">
      <c r="A44" s="27"/>
      <c r="B44" s="25"/>
      <c r="C44" s="26" t="s">
        <v>127</v>
      </c>
      <c r="D44" s="35">
        <v>0</v>
      </c>
      <c r="E44" s="30">
        <v>0</v>
      </c>
      <c r="F44" s="30"/>
      <c r="G44" s="100"/>
      <c r="H44" s="35">
        <v>0</v>
      </c>
      <c r="I44" s="30">
        <v>0</v>
      </c>
      <c r="J44" s="30"/>
      <c r="K44" s="100"/>
    </row>
    <row r="45" spans="1:11" s="22" customFormat="1" x14ac:dyDescent="0.3">
      <c r="A45" s="36"/>
      <c r="B45" s="37"/>
      <c r="C45" s="38" t="s">
        <v>32</v>
      </c>
      <c r="D45" s="39">
        <f t="shared" ref="D45:G45" si="10">SUM(D43:D44)</f>
        <v>8000</v>
      </c>
      <c r="E45" s="40">
        <f t="shared" si="10"/>
        <v>8000</v>
      </c>
      <c r="F45" s="40">
        <f t="shared" si="10"/>
        <v>0</v>
      </c>
      <c r="G45" s="101">
        <f t="shared" si="10"/>
        <v>0</v>
      </c>
      <c r="H45" s="39">
        <f t="shared" ref="H45:K45" si="11">SUM(H43:H44)</f>
        <v>8000</v>
      </c>
      <c r="I45" s="40">
        <f t="shared" si="11"/>
        <v>8000</v>
      </c>
      <c r="J45" s="40">
        <f t="shared" si="11"/>
        <v>0</v>
      </c>
      <c r="K45" s="101">
        <f t="shared" si="11"/>
        <v>0</v>
      </c>
    </row>
    <row r="46" spans="1:11" s="10" customFormat="1" x14ac:dyDescent="0.3">
      <c r="A46" s="27"/>
      <c r="B46" s="25" t="s">
        <v>83</v>
      </c>
      <c r="C46" s="26" t="s">
        <v>42</v>
      </c>
      <c r="D46" s="35"/>
      <c r="E46" s="30"/>
      <c r="F46" s="30"/>
      <c r="G46" s="100"/>
      <c r="H46" s="35"/>
      <c r="I46" s="30"/>
      <c r="J46" s="30"/>
      <c r="K46" s="100"/>
    </row>
    <row r="47" spans="1:11" s="10" customFormat="1" x14ac:dyDescent="0.3">
      <c r="A47" s="27"/>
      <c r="B47" s="25"/>
      <c r="C47" s="26" t="s">
        <v>67</v>
      </c>
      <c r="D47" s="35"/>
      <c r="E47" s="30"/>
      <c r="F47" s="30"/>
      <c r="G47" s="100"/>
      <c r="H47" s="35"/>
      <c r="I47" s="30"/>
      <c r="J47" s="30"/>
      <c r="K47" s="100"/>
    </row>
    <row r="48" spans="1:11" s="10" customFormat="1" x14ac:dyDescent="0.3">
      <c r="A48" s="27"/>
      <c r="B48" s="25"/>
      <c r="C48" s="26" t="s">
        <v>198</v>
      </c>
      <c r="D48" s="35">
        <v>5369</v>
      </c>
      <c r="E48" s="30">
        <v>5369</v>
      </c>
      <c r="F48" s="30"/>
      <c r="G48" s="100"/>
      <c r="H48" s="35">
        <v>5369</v>
      </c>
      <c r="I48" s="30">
        <v>5369</v>
      </c>
      <c r="J48" s="30"/>
      <c r="K48" s="100"/>
    </row>
    <row r="49" spans="1:11" s="22" customFormat="1" x14ac:dyDescent="0.3">
      <c r="A49" s="36"/>
      <c r="B49" s="37"/>
      <c r="C49" s="38" t="s">
        <v>32</v>
      </c>
      <c r="D49" s="87">
        <f t="shared" ref="D49:G49" si="12">SUM(D48:D48)</f>
        <v>5369</v>
      </c>
      <c r="E49" s="40">
        <f t="shared" si="12"/>
        <v>5369</v>
      </c>
      <c r="F49" s="40">
        <f t="shared" si="12"/>
        <v>0</v>
      </c>
      <c r="G49" s="104">
        <f t="shared" si="12"/>
        <v>0</v>
      </c>
      <c r="H49" s="87">
        <f t="shared" ref="H49:K49" si="13">SUM(H48:H48)</f>
        <v>5369</v>
      </c>
      <c r="I49" s="40">
        <f t="shared" si="13"/>
        <v>5369</v>
      </c>
      <c r="J49" s="40">
        <f t="shared" si="13"/>
        <v>0</v>
      </c>
      <c r="K49" s="104">
        <f t="shared" si="13"/>
        <v>0</v>
      </c>
    </row>
    <row r="50" spans="1:11" s="10" customFormat="1" x14ac:dyDescent="0.3">
      <c r="A50" s="27"/>
      <c r="B50" s="25"/>
      <c r="C50" s="29" t="s">
        <v>57</v>
      </c>
      <c r="D50" s="182">
        <f t="shared" ref="D50:G50" si="14">D45+D49</f>
        <v>13369</v>
      </c>
      <c r="E50" s="33">
        <f t="shared" si="14"/>
        <v>13369</v>
      </c>
      <c r="F50" s="33">
        <f t="shared" si="14"/>
        <v>0</v>
      </c>
      <c r="G50" s="183">
        <f t="shared" si="14"/>
        <v>0</v>
      </c>
      <c r="H50" s="182">
        <f t="shared" ref="H50:K50" si="15">H45+H49</f>
        <v>13369</v>
      </c>
      <c r="I50" s="33">
        <f t="shared" si="15"/>
        <v>13369</v>
      </c>
      <c r="J50" s="33">
        <f t="shared" si="15"/>
        <v>0</v>
      </c>
      <c r="K50" s="183">
        <f t="shared" si="15"/>
        <v>0</v>
      </c>
    </row>
    <row r="51" spans="1:11" s="10" customFormat="1" x14ac:dyDescent="0.3">
      <c r="A51" s="24"/>
      <c r="B51" s="25"/>
      <c r="C51" s="26"/>
      <c r="D51" s="24"/>
      <c r="E51" s="31"/>
      <c r="F51" s="31"/>
      <c r="G51" s="32"/>
      <c r="H51" s="24"/>
      <c r="I51" s="31"/>
      <c r="J51" s="31"/>
      <c r="K51" s="32"/>
    </row>
    <row r="52" spans="1:11" s="21" customFormat="1" x14ac:dyDescent="0.3">
      <c r="A52" s="27">
        <v>105</v>
      </c>
      <c r="B52" s="28"/>
      <c r="C52" s="62" t="s">
        <v>38</v>
      </c>
      <c r="D52" s="185"/>
      <c r="E52" s="186"/>
      <c r="F52" s="186"/>
      <c r="G52" s="187"/>
      <c r="H52" s="185"/>
      <c r="I52" s="186"/>
      <c r="J52" s="186"/>
      <c r="K52" s="187"/>
    </row>
    <row r="53" spans="1:11" s="10" customFormat="1" x14ac:dyDescent="0.3">
      <c r="A53" s="24"/>
      <c r="B53" s="25" t="s">
        <v>12</v>
      </c>
      <c r="C53" s="26" t="s">
        <v>125</v>
      </c>
      <c r="D53" s="80"/>
      <c r="E53" s="53"/>
      <c r="F53" s="53"/>
      <c r="G53" s="107"/>
      <c r="H53" s="80"/>
      <c r="I53" s="53"/>
      <c r="J53" s="53"/>
      <c r="K53" s="107"/>
    </row>
    <row r="54" spans="1:11" s="10" customFormat="1" ht="28.2" x14ac:dyDescent="0.3">
      <c r="A54" s="24"/>
      <c r="B54" s="25"/>
      <c r="C54" s="45" t="s">
        <v>128</v>
      </c>
      <c r="D54" s="80">
        <v>5000</v>
      </c>
      <c r="E54" s="53">
        <v>5000</v>
      </c>
      <c r="F54" s="53"/>
      <c r="G54" s="107"/>
      <c r="H54" s="80">
        <v>5000</v>
      </c>
      <c r="I54" s="53">
        <v>5000</v>
      </c>
      <c r="J54" s="53"/>
      <c r="K54" s="107"/>
    </row>
    <row r="55" spans="1:11" s="10" customFormat="1" ht="28.2" x14ac:dyDescent="0.3">
      <c r="A55" s="24"/>
      <c r="B55" s="25"/>
      <c r="C55" s="45" t="s">
        <v>129</v>
      </c>
      <c r="D55" s="80">
        <v>9000</v>
      </c>
      <c r="E55" s="53">
        <v>9000</v>
      </c>
      <c r="F55" s="53"/>
      <c r="G55" s="107"/>
      <c r="H55" s="80">
        <v>9000</v>
      </c>
      <c r="I55" s="53">
        <v>9000</v>
      </c>
      <c r="J55" s="53"/>
      <c r="K55" s="107"/>
    </row>
    <row r="56" spans="1:11" s="10" customFormat="1" x14ac:dyDescent="0.3">
      <c r="A56" s="24"/>
      <c r="B56" s="25"/>
      <c r="C56" s="45" t="s">
        <v>130</v>
      </c>
      <c r="D56" s="80">
        <v>2000</v>
      </c>
      <c r="E56" s="53">
        <v>2000</v>
      </c>
      <c r="F56" s="53"/>
      <c r="G56" s="107"/>
      <c r="H56" s="80">
        <v>2000</v>
      </c>
      <c r="I56" s="53">
        <v>2000</v>
      </c>
      <c r="J56" s="53"/>
      <c r="K56" s="107"/>
    </row>
    <row r="57" spans="1:11" s="22" customFormat="1" x14ac:dyDescent="0.3">
      <c r="A57" s="24"/>
      <c r="B57" s="37"/>
      <c r="C57" s="45" t="s">
        <v>131</v>
      </c>
      <c r="D57" s="80"/>
      <c r="E57" s="53"/>
      <c r="F57" s="53"/>
      <c r="G57" s="107"/>
      <c r="H57" s="80"/>
      <c r="I57" s="53"/>
      <c r="J57" s="53"/>
      <c r="K57" s="107"/>
    </row>
    <row r="58" spans="1:11" s="22" customFormat="1" x14ac:dyDescent="0.3">
      <c r="A58" s="24"/>
      <c r="B58" s="37"/>
      <c r="C58" s="188" t="s">
        <v>132</v>
      </c>
      <c r="D58" s="80">
        <v>30850</v>
      </c>
      <c r="E58" s="53">
        <v>30850</v>
      </c>
      <c r="F58" s="53"/>
      <c r="G58" s="107"/>
      <c r="H58" s="80">
        <v>30850</v>
      </c>
      <c r="I58" s="53">
        <v>30850</v>
      </c>
      <c r="J58" s="53"/>
      <c r="K58" s="107"/>
    </row>
    <row r="59" spans="1:11" s="22" customFormat="1" x14ac:dyDescent="0.3">
      <c r="A59" s="24"/>
      <c r="B59" s="37"/>
      <c r="C59" s="188" t="s">
        <v>133</v>
      </c>
      <c r="D59" s="80">
        <v>13350</v>
      </c>
      <c r="E59" s="53">
        <v>13350</v>
      </c>
      <c r="F59" s="53"/>
      <c r="G59" s="107"/>
      <c r="H59" s="80">
        <v>13350</v>
      </c>
      <c r="I59" s="53">
        <v>13350</v>
      </c>
      <c r="J59" s="53"/>
      <c r="K59" s="107"/>
    </row>
    <row r="60" spans="1:11" s="22" customFormat="1" x14ac:dyDescent="0.3">
      <c r="A60" s="24"/>
      <c r="B60" s="37"/>
      <c r="C60" s="188" t="s">
        <v>134</v>
      </c>
      <c r="D60" s="80">
        <v>5000</v>
      </c>
      <c r="E60" s="53">
        <v>5000</v>
      </c>
      <c r="F60" s="53"/>
      <c r="G60" s="107"/>
      <c r="H60" s="80">
        <v>5000</v>
      </c>
      <c r="I60" s="53">
        <v>5000</v>
      </c>
      <c r="J60" s="53"/>
      <c r="K60" s="107"/>
    </row>
    <row r="61" spans="1:11" s="22" customFormat="1" x14ac:dyDescent="0.3">
      <c r="A61" s="24"/>
      <c r="B61" s="37"/>
      <c r="C61" s="188" t="s">
        <v>135</v>
      </c>
      <c r="D61" s="80">
        <v>3800</v>
      </c>
      <c r="E61" s="53">
        <v>3800</v>
      </c>
      <c r="F61" s="53"/>
      <c r="G61" s="107"/>
      <c r="H61" s="80">
        <v>3800</v>
      </c>
      <c r="I61" s="53">
        <v>3800</v>
      </c>
      <c r="J61" s="53"/>
      <c r="K61" s="107"/>
    </row>
    <row r="62" spans="1:11" s="22" customFormat="1" x14ac:dyDescent="0.3">
      <c r="A62" s="24"/>
      <c r="B62" s="37"/>
      <c r="C62" s="188" t="s">
        <v>136</v>
      </c>
      <c r="D62" s="80"/>
      <c r="E62" s="53"/>
      <c r="F62" s="53"/>
      <c r="G62" s="107"/>
      <c r="H62" s="80"/>
      <c r="I62" s="53"/>
      <c r="J62" s="53"/>
      <c r="K62" s="107"/>
    </row>
    <row r="63" spans="1:11" s="22" customFormat="1" x14ac:dyDescent="0.3">
      <c r="A63" s="24"/>
      <c r="B63" s="37"/>
      <c r="C63" s="188" t="s">
        <v>137</v>
      </c>
      <c r="D63" s="80">
        <v>10000</v>
      </c>
      <c r="E63" s="53"/>
      <c r="F63" s="53">
        <v>10000</v>
      </c>
      <c r="G63" s="107"/>
      <c r="H63" s="80">
        <v>10000</v>
      </c>
      <c r="I63" s="53"/>
      <c r="J63" s="53">
        <v>10000</v>
      </c>
      <c r="K63" s="107"/>
    </row>
    <row r="64" spans="1:11" s="22" customFormat="1" x14ac:dyDescent="0.3">
      <c r="A64" s="24"/>
      <c r="B64" s="37"/>
      <c r="C64" s="188" t="s">
        <v>138</v>
      </c>
      <c r="D64" s="80">
        <v>150</v>
      </c>
      <c r="E64" s="53"/>
      <c r="F64" s="53">
        <v>150</v>
      </c>
      <c r="G64" s="107"/>
      <c r="H64" s="80">
        <v>150</v>
      </c>
      <c r="I64" s="53"/>
      <c r="J64" s="53">
        <v>150</v>
      </c>
      <c r="K64" s="107"/>
    </row>
    <row r="65" spans="1:11" s="22" customFormat="1" x14ac:dyDescent="0.3">
      <c r="A65" s="24"/>
      <c r="B65" s="37"/>
      <c r="C65" s="188" t="s">
        <v>377</v>
      </c>
      <c r="D65" s="86">
        <v>17075</v>
      </c>
      <c r="E65" s="53">
        <v>17075</v>
      </c>
      <c r="F65" s="53"/>
      <c r="G65" s="108"/>
      <c r="H65" s="86">
        <v>17075</v>
      </c>
      <c r="I65" s="53">
        <v>17075</v>
      </c>
      <c r="J65" s="53"/>
      <c r="K65" s="108"/>
    </row>
    <row r="66" spans="1:11" s="22" customFormat="1" x14ac:dyDescent="0.3">
      <c r="A66" s="24"/>
      <c r="B66" s="37"/>
      <c r="C66" s="188" t="s">
        <v>378</v>
      </c>
      <c r="D66" s="86">
        <v>210</v>
      </c>
      <c r="E66" s="53">
        <v>210</v>
      </c>
      <c r="F66" s="53"/>
      <c r="G66" s="108"/>
      <c r="H66" s="86">
        <v>210</v>
      </c>
      <c r="I66" s="53">
        <v>210</v>
      </c>
      <c r="J66" s="53"/>
      <c r="K66" s="108"/>
    </row>
    <row r="67" spans="1:11" s="22" customFormat="1" x14ac:dyDescent="0.3">
      <c r="A67" s="24"/>
      <c r="B67" s="37"/>
      <c r="C67" s="188" t="s">
        <v>379</v>
      </c>
      <c r="D67" s="86">
        <v>3000</v>
      </c>
      <c r="E67" s="53">
        <v>3000</v>
      </c>
      <c r="F67" s="53"/>
      <c r="G67" s="108"/>
      <c r="H67" s="86">
        <v>3000</v>
      </c>
      <c r="I67" s="53">
        <v>3000</v>
      </c>
      <c r="J67" s="53"/>
      <c r="K67" s="108"/>
    </row>
    <row r="68" spans="1:11" s="22" customFormat="1" x14ac:dyDescent="0.3">
      <c r="A68" s="24"/>
      <c r="B68" s="37"/>
      <c r="C68" s="188" t="s">
        <v>380</v>
      </c>
      <c r="D68" s="86">
        <v>962</v>
      </c>
      <c r="E68" s="53">
        <v>962</v>
      </c>
      <c r="F68" s="53"/>
      <c r="G68" s="108"/>
      <c r="H68" s="86">
        <v>962</v>
      </c>
      <c r="I68" s="53">
        <v>962</v>
      </c>
      <c r="J68" s="53"/>
      <c r="K68" s="108"/>
    </row>
    <row r="69" spans="1:11" s="22" customFormat="1" x14ac:dyDescent="0.3">
      <c r="A69" s="24"/>
      <c r="B69" s="37"/>
      <c r="C69" s="188" t="s">
        <v>381</v>
      </c>
      <c r="D69" s="86">
        <v>3048</v>
      </c>
      <c r="E69" s="53">
        <v>3048</v>
      </c>
      <c r="F69" s="53"/>
      <c r="G69" s="108"/>
      <c r="H69" s="86">
        <v>3048</v>
      </c>
      <c r="I69" s="53">
        <v>3048</v>
      </c>
      <c r="J69" s="53"/>
      <c r="K69" s="108"/>
    </row>
    <row r="70" spans="1:11" s="22" customFormat="1" x14ac:dyDescent="0.3">
      <c r="A70" s="24"/>
      <c r="B70" s="37"/>
      <c r="C70" s="188" t="s">
        <v>382</v>
      </c>
      <c r="D70" s="86">
        <v>40000</v>
      </c>
      <c r="E70" s="53">
        <v>40000</v>
      </c>
      <c r="F70" s="53"/>
      <c r="G70" s="108"/>
      <c r="H70" s="86">
        <v>40000</v>
      </c>
      <c r="I70" s="53">
        <v>40000</v>
      </c>
      <c r="J70" s="53"/>
      <c r="K70" s="108"/>
    </row>
    <row r="71" spans="1:11" s="22" customFormat="1" ht="28.2" x14ac:dyDescent="0.3">
      <c r="A71" s="24"/>
      <c r="B71" s="37"/>
      <c r="C71" s="188" t="s">
        <v>452</v>
      </c>
      <c r="D71" s="86"/>
      <c r="E71" s="53"/>
      <c r="F71" s="53"/>
      <c r="G71" s="108"/>
      <c r="H71" s="86">
        <v>9613</v>
      </c>
      <c r="I71" s="53">
        <v>9613</v>
      </c>
      <c r="J71" s="53"/>
      <c r="K71" s="108"/>
    </row>
    <row r="72" spans="1:11" s="22" customFormat="1" x14ac:dyDescent="0.3">
      <c r="A72" s="24"/>
      <c r="B72" s="37"/>
      <c r="C72" s="188" t="s">
        <v>455</v>
      </c>
      <c r="D72" s="86"/>
      <c r="E72" s="53"/>
      <c r="F72" s="53"/>
      <c r="G72" s="108"/>
      <c r="H72" s="86">
        <v>11480</v>
      </c>
      <c r="I72" s="53"/>
      <c r="J72" s="53">
        <v>11480</v>
      </c>
      <c r="K72" s="108"/>
    </row>
    <row r="73" spans="1:11" s="22" customFormat="1" x14ac:dyDescent="0.3">
      <c r="A73" s="24"/>
      <c r="B73" s="37"/>
      <c r="C73" s="188"/>
      <c r="D73" s="86"/>
      <c r="E73" s="53"/>
      <c r="F73" s="53"/>
      <c r="G73" s="108"/>
      <c r="H73" s="86"/>
      <c r="I73" s="53"/>
      <c r="J73" s="53"/>
      <c r="K73" s="108"/>
    </row>
    <row r="74" spans="1:11" s="10" customFormat="1" x14ac:dyDescent="0.3">
      <c r="A74" s="24"/>
      <c r="B74" s="25"/>
      <c r="C74" s="64" t="s">
        <v>43</v>
      </c>
      <c r="D74" s="97">
        <f>SUM(D54:D70)</f>
        <v>143445</v>
      </c>
      <c r="E74" s="72">
        <f>SUM(E54:E70)</f>
        <v>133295</v>
      </c>
      <c r="F74" s="72">
        <f>SUM(F54:F70)</f>
        <v>10150</v>
      </c>
      <c r="G74" s="118">
        <f>SUM(G54:G70)</f>
        <v>0</v>
      </c>
      <c r="H74" s="97">
        <f>SUM(H54:H73)</f>
        <v>164538</v>
      </c>
      <c r="I74" s="72">
        <f>SUM(I54:I73)</f>
        <v>142908</v>
      </c>
      <c r="J74" s="72">
        <f>SUM(J54:J73)</f>
        <v>21630</v>
      </c>
      <c r="K74" s="118">
        <f>SUM(K54:K73)</f>
        <v>0</v>
      </c>
    </row>
    <row r="75" spans="1:11" s="10" customFormat="1" x14ac:dyDescent="0.3">
      <c r="A75" s="24"/>
      <c r="B75" s="25"/>
      <c r="C75" s="45"/>
      <c r="D75" s="91"/>
      <c r="E75" s="69"/>
      <c r="F75" s="69"/>
      <c r="G75" s="117"/>
      <c r="H75" s="91"/>
      <c r="I75" s="69"/>
      <c r="J75" s="69"/>
      <c r="K75" s="117"/>
    </row>
    <row r="76" spans="1:11" s="10" customFormat="1" x14ac:dyDescent="0.3">
      <c r="A76" s="24"/>
      <c r="B76" s="25" t="s">
        <v>17</v>
      </c>
      <c r="C76" s="45" t="s">
        <v>71</v>
      </c>
      <c r="D76" s="91"/>
      <c r="E76" s="69"/>
      <c r="F76" s="69"/>
      <c r="G76" s="117"/>
      <c r="H76" s="91"/>
      <c r="I76" s="69"/>
      <c r="J76" s="69"/>
      <c r="K76" s="117"/>
    </row>
    <row r="77" spans="1:11" s="10" customFormat="1" x14ac:dyDescent="0.3">
      <c r="A77" s="24"/>
      <c r="B77" s="25"/>
      <c r="C77" s="45" t="s">
        <v>78</v>
      </c>
      <c r="D77" s="80"/>
      <c r="E77" s="53"/>
      <c r="F77" s="53"/>
      <c r="G77" s="107"/>
      <c r="H77" s="80"/>
      <c r="I77" s="53"/>
      <c r="J77" s="53"/>
      <c r="K77" s="107"/>
    </row>
    <row r="78" spans="1:11" s="10" customFormat="1" x14ac:dyDescent="0.3">
      <c r="A78" s="24"/>
      <c r="B78" s="25"/>
      <c r="C78" s="45" t="s">
        <v>89</v>
      </c>
      <c r="D78" s="80">
        <v>68000</v>
      </c>
      <c r="E78" s="53">
        <v>68000</v>
      </c>
      <c r="F78" s="53"/>
      <c r="G78" s="107"/>
      <c r="H78" s="80">
        <v>68000</v>
      </c>
      <c r="I78" s="53">
        <v>68000</v>
      </c>
      <c r="J78" s="53"/>
      <c r="K78" s="107"/>
    </row>
    <row r="79" spans="1:11" s="10" customFormat="1" x14ac:dyDescent="0.3">
      <c r="A79" s="24"/>
      <c r="B79" s="25"/>
      <c r="C79" s="45" t="s">
        <v>87</v>
      </c>
      <c r="D79" s="80">
        <v>130000</v>
      </c>
      <c r="E79" s="53">
        <v>130000</v>
      </c>
      <c r="F79" s="53"/>
      <c r="G79" s="107"/>
      <c r="H79" s="80">
        <v>130000</v>
      </c>
      <c r="I79" s="53">
        <v>130000</v>
      </c>
      <c r="J79" s="53"/>
      <c r="K79" s="107"/>
    </row>
    <row r="80" spans="1:11" s="10" customFormat="1" x14ac:dyDescent="0.3">
      <c r="A80" s="36"/>
      <c r="B80" s="25"/>
      <c r="C80" s="45" t="s">
        <v>88</v>
      </c>
      <c r="D80" s="80">
        <v>15000</v>
      </c>
      <c r="E80" s="53">
        <v>15000</v>
      </c>
      <c r="F80" s="53"/>
      <c r="G80" s="107"/>
      <c r="H80" s="80">
        <v>15000</v>
      </c>
      <c r="I80" s="53">
        <v>15000</v>
      </c>
      <c r="J80" s="53"/>
      <c r="K80" s="107"/>
    </row>
    <row r="81" spans="1:11" s="22" customFormat="1" x14ac:dyDescent="0.3">
      <c r="A81" s="24"/>
      <c r="B81" s="37"/>
      <c r="C81" s="45" t="s">
        <v>90</v>
      </c>
      <c r="D81" s="80">
        <v>515000</v>
      </c>
      <c r="E81" s="53">
        <v>515000</v>
      </c>
      <c r="F81" s="53"/>
      <c r="G81" s="107"/>
      <c r="H81" s="80">
        <v>515000</v>
      </c>
      <c r="I81" s="53">
        <v>515000</v>
      </c>
      <c r="J81" s="53"/>
      <c r="K81" s="107"/>
    </row>
    <row r="82" spans="1:11" s="22" customFormat="1" x14ac:dyDescent="0.3">
      <c r="A82" s="24"/>
      <c r="B82" s="37"/>
      <c r="C82" s="45" t="s">
        <v>112</v>
      </c>
      <c r="D82" s="80">
        <v>15000</v>
      </c>
      <c r="E82" s="53">
        <v>15000</v>
      </c>
      <c r="F82" s="53"/>
      <c r="G82" s="107"/>
      <c r="H82" s="80">
        <v>15000</v>
      </c>
      <c r="I82" s="53">
        <v>15000</v>
      </c>
      <c r="J82" s="53"/>
      <c r="K82" s="107"/>
    </row>
    <row r="83" spans="1:11" s="10" customFormat="1" x14ac:dyDescent="0.3">
      <c r="A83" s="24"/>
      <c r="B83" s="25"/>
      <c r="C83" s="63" t="s">
        <v>32</v>
      </c>
      <c r="D83" s="97">
        <f t="shared" ref="D83:G83" si="16">SUM(D78:D82)</f>
        <v>743000</v>
      </c>
      <c r="E83" s="72">
        <f t="shared" si="16"/>
        <v>743000</v>
      </c>
      <c r="F83" s="72">
        <f t="shared" si="16"/>
        <v>0</v>
      </c>
      <c r="G83" s="116">
        <f t="shared" si="16"/>
        <v>0</v>
      </c>
      <c r="H83" s="97">
        <f t="shared" ref="H83:K83" si="17">SUM(H78:H82)</f>
        <v>743000</v>
      </c>
      <c r="I83" s="72">
        <f t="shared" si="17"/>
        <v>743000</v>
      </c>
      <c r="J83" s="72">
        <f t="shared" si="17"/>
        <v>0</v>
      </c>
      <c r="K83" s="116">
        <f t="shared" si="17"/>
        <v>0</v>
      </c>
    </row>
    <row r="84" spans="1:11" s="10" customFormat="1" x14ac:dyDescent="0.3">
      <c r="A84" s="24"/>
      <c r="B84" s="25"/>
      <c r="C84" s="63"/>
      <c r="D84" s="97"/>
      <c r="E84" s="72"/>
      <c r="F84" s="72"/>
      <c r="G84" s="116"/>
      <c r="H84" s="97"/>
      <c r="I84" s="72"/>
      <c r="J84" s="72"/>
      <c r="K84" s="116"/>
    </row>
    <row r="85" spans="1:11" s="10" customFormat="1" x14ac:dyDescent="0.3">
      <c r="A85" s="24"/>
      <c r="B85" s="25"/>
      <c r="C85" s="45" t="s">
        <v>79</v>
      </c>
      <c r="D85" s="80"/>
      <c r="E85" s="53"/>
      <c r="F85" s="53"/>
      <c r="G85" s="107"/>
      <c r="H85" s="80"/>
      <c r="I85" s="53"/>
      <c r="J85" s="53"/>
      <c r="K85" s="107"/>
    </row>
    <row r="86" spans="1:11" s="10" customFormat="1" x14ac:dyDescent="0.3">
      <c r="A86" s="36"/>
      <c r="B86" s="25"/>
      <c r="C86" s="45" t="s">
        <v>91</v>
      </c>
      <c r="D86" s="80">
        <v>50000</v>
      </c>
      <c r="E86" s="53">
        <v>50000</v>
      </c>
      <c r="F86" s="53"/>
      <c r="G86" s="107"/>
      <c r="H86" s="80">
        <v>50000</v>
      </c>
      <c r="I86" s="53">
        <v>50000</v>
      </c>
      <c r="J86" s="53"/>
      <c r="K86" s="107"/>
    </row>
    <row r="87" spans="1:11" s="10" customFormat="1" x14ac:dyDescent="0.3">
      <c r="A87" s="24"/>
      <c r="B87" s="25"/>
      <c r="C87" s="63" t="s">
        <v>32</v>
      </c>
      <c r="D87" s="90">
        <f t="shared" ref="D87:G87" si="18">SUM(D86:D86)</f>
        <v>50000</v>
      </c>
      <c r="E87" s="72">
        <f t="shared" si="18"/>
        <v>50000</v>
      </c>
      <c r="F87" s="72">
        <f t="shared" si="18"/>
        <v>0</v>
      </c>
      <c r="G87" s="118">
        <f t="shared" si="18"/>
        <v>0</v>
      </c>
      <c r="H87" s="90">
        <f t="shared" ref="H87:K87" si="19">SUM(H86:H86)</f>
        <v>50000</v>
      </c>
      <c r="I87" s="72">
        <f t="shared" si="19"/>
        <v>50000</v>
      </c>
      <c r="J87" s="72">
        <f t="shared" si="19"/>
        <v>0</v>
      </c>
      <c r="K87" s="118">
        <f t="shared" si="19"/>
        <v>0</v>
      </c>
    </row>
    <row r="88" spans="1:11" s="10" customFormat="1" x14ac:dyDescent="0.3">
      <c r="A88" s="24"/>
      <c r="B88" s="25"/>
      <c r="C88" s="63"/>
      <c r="D88" s="90"/>
      <c r="E88" s="72"/>
      <c r="F88" s="72"/>
      <c r="G88" s="118"/>
      <c r="H88" s="90"/>
      <c r="I88" s="72"/>
      <c r="J88" s="72"/>
      <c r="K88" s="118"/>
    </row>
    <row r="89" spans="1:11" s="22" customFormat="1" x14ac:dyDescent="0.3">
      <c r="A89" s="36"/>
      <c r="B89" s="37"/>
      <c r="C89" s="45" t="s">
        <v>80</v>
      </c>
      <c r="D89" s="80"/>
      <c r="E89" s="53"/>
      <c r="F89" s="53"/>
      <c r="G89" s="107"/>
      <c r="H89" s="80"/>
      <c r="I89" s="53"/>
      <c r="J89" s="53"/>
      <c r="K89" s="107"/>
    </row>
    <row r="90" spans="1:11" s="22" customFormat="1" x14ac:dyDescent="0.3">
      <c r="A90" s="36"/>
      <c r="B90" s="37"/>
      <c r="C90" s="188" t="s">
        <v>92</v>
      </c>
      <c r="D90" s="80">
        <v>6000</v>
      </c>
      <c r="E90" s="53">
        <v>6000</v>
      </c>
      <c r="F90" s="53"/>
      <c r="G90" s="107"/>
      <c r="H90" s="80">
        <v>6000</v>
      </c>
      <c r="I90" s="53">
        <v>6000</v>
      </c>
      <c r="J90" s="53"/>
      <c r="K90" s="107"/>
    </row>
    <row r="91" spans="1:11" s="22" customFormat="1" x14ac:dyDescent="0.3">
      <c r="A91" s="36"/>
      <c r="B91" s="37"/>
      <c r="C91" s="188" t="s">
        <v>383</v>
      </c>
      <c r="D91" s="80">
        <v>6000</v>
      </c>
      <c r="E91" s="53">
        <v>6000</v>
      </c>
      <c r="F91" s="53"/>
      <c r="G91" s="107"/>
      <c r="H91" s="80">
        <v>6000</v>
      </c>
      <c r="I91" s="53">
        <v>6000</v>
      </c>
      <c r="J91" s="53"/>
      <c r="K91" s="107"/>
    </row>
    <row r="92" spans="1:11" s="22" customFormat="1" x14ac:dyDescent="0.3">
      <c r="A92" s="41"/>
      <c r="B92" s="37"/>
      <c r="C92" s="63" t="s">
        <v>32</v>
      </c>
      <c r="D92" s="90">
        <f t="shared" ref="D92:K92" si="20">SUM(D90:D91)</f>
        <v>12000</v>
      </c>
      <c r="E92" s="72">
        <f t="shared" si="20"/>
        <v>12000</v>
      </c>
      <c r="F92" s="72">
        <f t="shared" si="20"/>
        <v>0</v>
      </c>
      <c r="G92" s="118">
        <f t="shared" si="20"/>
        <v>0</v>
      </c>
      <c r="H92" s="90">
        <f t="shared" si="20"/>
        <v>12000</v>
      </c>
      <c r="I92" s="72">
        <f t="shared" si="20"/>
        <v>12000</v>
      </c>
      <c r="J92" s="72">
        <f t="shared" si="20"/>
        <v>0</v>
      </c>
      <c r="K92" s="118">
        <f t="shared" si="20"/>
        <v>0</v>
      </c>
    </row>
    <row r="93" spans="1:11" s="22" customFormat="1" x14ac:dyDescent="0.3">
      <c r="A93" s="41"/>
      <c r="B93" s="37"/>
      <c r="C93" s="63"/>
      <c r="D93" s="90"/>
      <c r="E93" s="72"/>
      <c r="F93" s="72"/>
      <c r="G93" s="118"/>
      <c r="H93" s="90"/>
      <c r="I93" s="72"/>
      <c r="J93" s="72"/>
      <c r="K93" s="118"/>
    </row>
    <row r="94" spans="1:11" s="10" customFormat="1" x14ac:dyDescent="0.3">
      <c r="A94" s="24"/>
      <c r="B94" s="25"/>
      <c r="C94" s="64" t="s">
        <v>44</v>
      </c>
      <c r="D94" s="92">
        <f t="shared" ref="D94:K94" si="21">D83+D87+D92</f>
        <v>805000</v>
      </c>
      <c r="E94" s="73">
        <f t="shared" si="21"/>
        <v>805000</v>
      </c>
      <c r="F94" s="73">
        <f t="shared" si="21"/>
        <v>0</v>
      </c>
      <c r="G94" s="119">
        <f t="shared" si="21"/>
        <v>0</v>
      </c>
      <c r="H94" s="92">
        <f t="shared" si="21"/>
        <v>805000</v>
      </c>
      <c r="I94" s="73">
        <f t="shared" si="21"/>
        <v>805000</v>
      </c>
      <c r="J94" s="73">
        <f t="shared" si="21"/>
        <v>0</v>
      </c>
      <c r="K94" s="119">
        <f t="shared" si="21"/>
        <v>0</v>
      </c>
    </row>
    <row r="95" spans="1:11" s="10" customFormat="1" x14ac:dyDescent="0.3">
      <c r="A95" s="24"/>
      <c r="B95" s="8"/>
      <c r="C95" s="45"/>
      <c r="D95" s="91"/>
      <c r="E95" s="69"/>
      <c r="F95" s="69"/>
      <c r="G95" s="117"/>
      <c r="H95" s="91"/>
      <c r="I95" s="69"/>
      <c r="J95" s="69"/>
      <c r="K95" s="117"/>
    </row>
    <row r="96" spans="1:11" s="10" customFormat="1" x14ac:dyDescent="0.3">
      <c r="A96" s="24"/>
      <c r="B96" s="25" t="s">
        <v>18</v>
      </c>
      <c r="C96" s="45" t="s">
        <v>34</v>
      </c>
      <c r="D96" s="91"/>
      <c r="E96" s="69"/>
      <c r="F96" s="69"/>
      <c r="G96" s="117"/>
      <c r="H96" s="91"/>
      <c r="I96" s="69"/>
      <c r="J96" s="69"/>
      <c r="K96" s="117"/>
    </row>
    <row r="97" spans="1:11" s="10" customFormat="1" ht="28.2" x14ac:dyDescent="0.3">
      <c r="A97" s="24"/>
      <c r="B97" s="25"/>
      <c r="C97" s="45" t="s">
        <v>41</v>
      </c>
      <c r="D97" s="35"/>
      <c r="E97" s="30"/>
      <c r="F97" s="30"/>
      <c r="G97" s="100"/>
      <c r="H97" s="35"/>
      <c r="I97" s="30"/>
      <c r="J97" s="30"/>
      <c r="K97" s="100"/>
    </row>
    <row r="98" spans="1:11" s="10" customFormat="1" x14ac:dyDescent="0.3">
      <c r="A98" s="24"/>
      <c r="B98" s="25"/>
      <c r="C98" s="45" t="s">
        <v>72</v>
      </c>
      <c r="D98" s="35">
        <v>330326</v>
      </c>
      <c r="E98" s="30">
        <v>330326</v>
      </c>
      <c r="F98" s="30"/>
      <c r="G98" s="100"/>
      <c r="H98" s="35">
        <v>330326</v>
      </c>
      <c r="I98" s="30">
        <v>330326</v>
      </c>
      <c r="J98" s="30"/>
      <c r="K98" s="100"/>
    </row>
    <row r="99" spans="1:11" s="10" customFormat="1" x14ac:dyDescent="0.3">
      <c r="A99" s="24"/>
      <c r="B99" s="25"/>
      <c r="C99" s="45" t="s">
        <v>485</v>
      </c>
      <c r="D99" s="35"/>
      <c r="E99" s="30"/>
      <c r="F99" s="30"/>
      <c r="G99" s="100"/>
      <c r="H99" s="35">
        <v>924</v>
      </c>
      <c r="I99" s="30">
        <v>924</v>
      </c>
      <c r="J99" s="30"/>
      <c r="K99" s="100"/>
    </row>
    <row r="100" spans="1:11" s="10" customFormat="1" x14ac:dyDescent="0.3">
      <c r="A100" s="24"/>
      <c r="B100" s="25"/>
      <c r="C100" s="45" t="s">
        <v>73</v>
      </c>
      <c r="D100" s="35">
        <v>230236</v>
      </c>
      <c r="E100" s="30">
        <v>230236</v>
      </c>
      <c r="F100" s="30"/>
      <c r="G100" s="100"/>
      <c r="H100" s="35">
        <v>230236</v>
      </c>
      <c r="I100" s="30">
        <v>230236</v>
      </c>
      <c r="J100" s="30"/>
      <c r="K100" s="100"/>
    </row>
    <row r="101" spans="1:11" s="10" customFormat="1" x14ac:dyDescent="0.3">
      <c r="A101" s="24"/>
      <c r="B101" s="25"/>
      <c r="C101" s="45" t="s">
        <v>75</v>
      </c>
      <c r="D101" s="35">
        <v>467625</v>
      </c>
      <c r="E101" s="30">
        <v>303848</v>
      </c>
      <c r="F101" s="30">
        <v>163777</v>
      </c>
      <c r="G101" s="100"/>
      <c r="H101" s="35">
        <v>467625</v>
      </c>
      <c r="I101" s="30">
        <v>303848</v>
      </c>
      <c r="J101" s="30">
        <v>163777</v>
      </c>
      <c r="K101" s="100"/>
    </row>
    <row r="102" spans="1:11" s="10" customFormat="1" x14ac:dyDescent="0.3">
      <c r="A102" s="24"/>
      <c r="B102" s="25"/>
      <c r="C102" s="239" t="s">
        <v>489</v>
      </c>
      <c r="D102" s="35"/>
      <c r="E102" s="30"/>
      <c r="F102" s="30"/>
      <c r="G102" s="100"/>
      <c r="H102" s="35">
        <v>27483</v>
      </c>
      <c r="I102" s="30">
        <v>27483</v>
      </c>
      <c r="J102" s="30"/>
      <c r="K102" s="100"/>
    </row>
    <row r="103" spans="1:11" s="10" customFormat="1" x14ac:dyDescent="0.3">
      <c r="A103" s="24"/>
      <c r="B103" s="25"/>
      <c r="C103" s="45" t="s">
        <v>74</v>
      </c>
      <c r="D103" s="35">
        <v>22810</v>
      </c>
      <c r="E103" s="30">
        <v>22810</v>
      </c>
      <c r="F103" s="30"/>
      <c r="G103" s="100"/>
      <c r="H103" s="35">
        <v>22810</v>
      </c>
      <c r="I103" s="30">
        <v>22810</v>
      </c>
      <c r="J103" s="30"/>
      <c r="K103" s="100"/>
    </row>
    <row r="104" spans="1:11" s="10" customFormat="1" x14ac:dyDescent="0.3">
      <c r="A104" s="24"/>
      <c r="B104" s="25"/>
      <c r="C104" s="45" t="s">
        <v>487</v>
      </c>
      <c r="D104" s="85"/>
      <c r="E104" s="30"/>
      <c r="F104" s="30"/>
      <c r="G104" s="106"/>
      <c r="H104" s="85">
        <v>943</v>
      </c>
      <c r="I104" s="30">
        <v>943</v>
      </c>
      <c r="J104" s="30"/>
      <c r="K104" s="106"/>
    </row>
    <row r="105" spans="1:11" s="10" customFormat="1" x14ac:dyDescent="0.3">
      <c r="A105" s="24"/>
      <c r="B105" s="25"/>
      <c r="C105" s="63" t="s">
        <v>32</v>
      </c>
      <c r="D105" s="87">
        <f>SUM(D97:D103)</f>
        <v>1050997</v>
      </c>
      <c r="E105" s="40">
        <f>SUM(E97:E103)</f>
        <v>887220</v>
      </c>
      <c r="F105" s="40">
        <f>SUM(F97:F103)</f>
        <v>163777</v>
      </c>
      <c r="G105" s="104">
        <f>SUM(G97:G103)</f>
        <v>0</v>
      </c>
      <c r="H105" s="87">
        <f>SUM(H97:H104)</f>
        <v>1080347</v>
      </c>
      <c r="I105" s="40">
        <f>SUM(I97:I104)</f>
        <v>916570</v>
      </c>
      <c r="J105" s="40">
        <f>SUM(J97:J103)</f>
        <v>163777</v>
      </c>
      <c r="K105" s="104">
        <f>SUM(K97:K103)</f>
        <v>0</v>
      </c>
    </row>
    <row r="106" spans="1:11" s="10" customFormat="1" x14ac:dyDescent="0.3">
      <c r="A106" s="24"/>
      <c r="B106" s="25"/>
      <c r="C106" s="45"/>
      <c r="D106" s="35"/>
      <c r="E106" s="30"/>
      <c r="F106" s="30"/>
      <c r="G106" s="100"/>
      <c r="H106" s="35"/>
      <c r="I106" s="30"/>
      <c r="J106" s="30"/>
      <c r="K106" s="100"/>
    </row>
    <row r="107" spans="1:11" s="10" customFormat="1" x14ac:dyDescent="0.3">
      <c r="A107" s="24"/>
      <c r="B107" s="25"/>
      <c r="C107" s="45" t="s">
        <v>199</v>
      </c>
      <c r="D107" s="35"/>
      <c r="E107" s="30"/>
      <c r="F107" s="30"/>
      <c r="G107" s="100"/>
      <c r="H107" s="35"/>
      <c r="I107" s="30"/>
      <c r="J107" s="30"/>
      <c r="K107" s="100"/>
    </row>
    <row r="108" spans="1:11" s="10" customFormat="1" x14ac:dyDescent="0.3">
      <c r="A108" s="24"/>
      <c r="B108" s="25"/>
      <c r="C108" s="45" t="s">
        <v>486</v>
      </c>
      <c r="D108" s="85"/>
      <c r="E108" s="30"/>
      <c r="F108" s="30"/>
      <c r="G108" s="106"/>
      <c r="H108" s="85">
        <v>3387</v>
      </c>
      <c r="I108" s="30">
        <v>3387</v>
      </c>
      <c r="J108" s="30"/>
      <c r="K108" s="106"/>
    </row>
    <row r="109" spans="1:11" s="10" customFormat="1" x14ac:dyDescent="0.3">
      <c r="A109" s="24"/>
      <c r="B109" s="25"/>
      <c r="C109" s="45" t="s">
        <v>488</v>
      </c>
      <c r="D109" s="85"/>
      <c r="E109" s="30"/>
      <c r="F109" s="30"/>
      <c r="G109" s="106"/>
      <c r="H109" s="85">
        <v>1591</v>
      </c>
      <c r="I109" s="30">
        <v>1591</v>
      </c>
      <c r="J109" s="30"/>
      <c r="K109" s="106"/>
    </row>
    <row r="110" spans="1:11" s="10" customFormat="1" ht="28.2" x14ac:dyDescent="0.3">
      <c r="A110" s="24"/>
      <c r="B110" s="25"/>
      <c r="C110" s="45" t="s">
        <v>490</v>
      </c>
      <c r="D110" s="85"/>
      <c r="E110" s="30"/>
      <c r="F110" s="30"/>
      <c r="G110" s="106"/>
      <c r="H110" s="85">
        <v>1964</v>
      </c>
      <c r="I110" s="30">
        <v>1964</v>
      </c>
      <c r="J110" s="30"/>
      <c r="K110" s="106"/>
    </row>
    <row r="111" spans="1:11" s="10" customFormat="1" x14ac:dyDescent="0.3">
      <c r="A111" s="24"/>
      <c r="B111" s="25"/>
      <c r="C111" s="45"/>
      <c r="D111" s="85"/>
      <c r="E111" s="30"/>
      <c r="F111" s="30"/>
      <c r="G111" s="106"/>
      <c r="H111" s="85"/>
      <c r="I111" s="30"/>
      <c r="J111" s="30"/>
      <c r="K111" s="106"/>
    </row>
    <row r="112" spans="1:11" s="10" customFormat="1" x14ac:dyDescent="0.3">
      <c r="A112" s="24"/>
      <c r="B112" s="25"/>
      <c r="C112" s="63" t="s">
        <v>32</v>
      </c>
      <c r="D112" s="87">
        <v>0</v>
      </c>
      <c r="E112" s="40">
        <v>0</v>
      </c>
      <c r="F112" s="40">
        <v>0</v>
      </c>
      <c r="G112" s="104">
        <v>0</v>
      </c>
      <c r="H112" s="87">
        <f>SUM(H108:H111)</f>
        <v>6942</v>
      </c>
      <c r="I112" s="40">
        <f t="shared" ref="I112:K112" si="22">SUM(I108:I111)</f>
        <v>6942</v>
      </c>
      <c r="J112" s="40">
        <f t="shared" si="22"/>
        <v>0</v>
      </c>
      <c r="K112" s="231">
        <f t="shared" si="22"/>
        <v>0</v>
      </c>
    </row>
    <row r="113" spans="1:11" s="10" customFormat="1" x14ac:dyDescent="0.3">
      <c r="A113" s="24"/>
      <c r="B113" s="25"/>
      <c r="C113" s="63"/>
      <c r="D113" s="39"/>
      <c r="E113" s="40"/>
      <c r="F113" s="40"/>
      <c r="G113" s="101"/>
      <c r="H113" s="39"/>
      <c r="I113" s="40"/>
      <c r="J113" s="40"/>
      <c r="K113" s="101"/>
    </row>
    <row r="114" spans="1:11" s="10" customFormat="1" x14ac:dyDescent="0.3">
      <c r="A114" s="24"/>
      <c r="B114" s="25"/>
      <c r="C114" s="45" t="s">
        <v>200</v>
      </c>
      <c r="D114" s="35"/>
      <c r="E114" s="30"/>
      <c r="F114" s="30"/>
      <c r="G114" s="100"/>
      <c r="H114" s="35"/>
      <c r="I114" s="30"/>
      <c r="J114" s="30"/>
      <c r="K114" s="100"/>
    </row>
    <row r="115" spans="1:11" s="10" customFormat="1" x14ac:dyDescent="0.3">
      <c r="A115" s="24"/>
      <c r="B115" s="25"/>
      <c r="C115" s="63" t="s">
        <v>32</v>
      </c>
      <c r="D115" s="87">
        <v>0</v>
      </c>
      <c r="E115" s="40">
        <v>0</v>
      </c>
      <c r="F115" s="40">
        <v>0</v>
      </c>
      <c r="G115" s="104">
        <v>0</v>
      </c>
      <c r="H115" s="87">
        <v>0</v>
      </c>
      <c r="I115" s="40">
        <v>0</v>
      </c>
      <c r="J115" s="40">
        <v>0</v>
      </c>
      <c r="K115" s="104">
        <v>0</v>
      </c>
    </row>
    <row r="116" spans="1:11" s="10" customFormat="1" x14ac:dyDescent="0.3">
      <c r="A116" s="24"/>
      <c r="B116" s="25"/>
      <c r="C116" s="63"/>
      <c r="D116" s="87"/>
      <c r="E116" s="40"/>
      <c r="F116" s="40"/>
      <c r="G116" s="104"/>
      <c r="H116" s="87"/>
      <c r="I116" s="40"/>
      <c r="J116" s="40"/>
      <c r="K116" s="104"/>
    </row>
    <row r="117" spans="1:11" s="10" customFormat="1" x14ac:dyDescent="0.3">
      <c r="A117" s="24"/>
      <c r="B117" s="25"/>
      <c r="C117" s="45" t="s">
        <v>206</v>
      </c>
      <c r="D117" s="87">
        <v>0</v>
      </c>
      <c r="E117" s="40">
        <v>0</v>
      </c>
      <c r="F117" s="40">
        <v>0</v>
      </c>
      <c r="G117" s="104">
        <v>0</v>
      </c>
      <c r="H117" s="87">
        <v>0</v>
      </c>
      <c r="I117" s="40">
        <v>0</v>
      </c>
      <c r="J117" s="40">
        <v>0</v>
      </c>
      <c r="K117" s="104">
        <v>0</v>
      </c>
    </row>
    <row r="118" spans="1:11" s="22" customFormat="1" x14ac:dyDescent="0.3">
      <c r="A118" s="36"/>
      <c r="B118" s="37"/>
      <c r="C118" s="63" t="s">
        <v>32</v>
      </c>
      <c r="D118" s="87"/>
      <c r="E118" s="40"/>
      <c r="F118" s="40"/>
      <c r="G118" s="104"/>
      <c r="H118" s="87"/>
      <c r="I118" s="40"/>
      <c r="J118" s="40"/>
      <c r="K118" s="104"/>
    </row>
    <row r="119" spans="1:11" s="10" customFormat="1" x14ac:dyDescent="0.3">
      <c r="A119" s="24"/>
      <c r="B119" s="25"/>
      <c r="C119" s="63"/>
      <c r="D119" s="39"/>
      <c r="E119" s="40"/>
      <c r="F119" s="40"/>
      <c r="G119" s="101"/>
      <c r="H119" s="39"/>
      <c r="I119" s="40"/>
      <c r="J119" s="40"/>
      <c r="K119" s="101"/>
    </row>
    <row r="120" spans="1:11" s="10" customFormat="1" x14ac:dyDescent="0.3">
      <c r="A120" s="24"/>
      <c r="B120" s="25"/>
      <c r="C120" s="64" t="s">
        <v>45</v>
      </c>
      <c r="D120" s="189">
        <f t="shared" ref="D120:K120" si="23">SUM(D105,D112,D115)</f>
        <v>1050997</v>
      </c>
      <c r="E120" s="73">
        <f t="shared" si="23"/>
        <v>887220</v>
      </c>
      <c r="F120" s="73">
        <f t="shared" si="23"/>
        <v>163777</v>
      </c>
      <c r="G120" s="226">
        <f t="shared" si="23"/>
        <v>0</v>
      </c>
      <c r="H120" s="189">
        <f t="shared" si="23"/>
        <v>1087289</v>
      </c>
      <c r="I120" s="73">
        <f t="shared" si="23"/>
        <v>923512</v>
      </c>
      <c r="J120" s="73">
        <f t="shared" si="23"/>
        <v>163777</v>
      </c>
      <c r="K120" s="226">
        <f t="shared" si="23"/>
        <v>0</v>
      </c>
    </row>
    <row r="121" spans="1:11" s="10" customFormat="1" x14ac:dyDescent="0.3">
      <c r="A121" s="24"/>
      <c r="B121" s="25"/>
      <c r="C121" s="45"/>
      <c r="D121" s="91"/>
      <c r="E121" s="69"/>
      <c r="F121" s="69"/>
      <c r="G121" s="117"/>
      <c r="H121" s="91"/>
      <c r="I121" s="69"/>
      <c r="J121" s="69"/>
      <c r="K121" s="117"/>
    </row>
    <row r="122" spans="1:11" s="10" customFormat="1" x14ac:dyDescent="0.3">
      <c r="A122" s="24"/>
      <c r="B122" s="25" t="s">
        <v>13</v>
      </c>
      <c r="C122" s="45" t="s">
        <v>86</v>
      </c>
      <c r="D122" s="91"/>
      <c r="E122" s="69"/>
      <c r="F122" s="69"/>
      <c r="G122" s="117"/>
      <c r="H122" s="91"/>
      <c r="I122" s="69"/>
      <c r="J122" s="69"/>
      <c r="K122" s="117"/>
    </row>
    <row r="123" spans="1:11" s="10" customFormat="1" x14ac:dyDescent="0.3">
      <c r="A123" s="24"/>
      <c r="B123" s="25"/>
      <c r="C123" s="45" t="s">
        <v>19</v>
      </c>
      <c r="D123" s="80"/>
      <c r="E123" s="53"/>
      <c r="F123" s="53"/>
      <c r="G123" s="107"/>
      <c r="H123" s="80"/>
      <c r="I123" s="53"/>
      <c r="J123" s="53"/>
      <c r="K123" s="107"/>
    </row>
    <row r="124" spans="1:11" s="10" customFormat="1" x14ac:dyDescent="0.3">
      <c r="A124" s="24"/>
      <c r="B124" s="25"/>
      <c r="C124" s="188" t="s">
        <v>384</v>
      </c>
      <c r="D124" s="80">
        <v>142669</v>
      </c>
      <c r="E124" s="53">
        <v>142669</v>
      </c>
      <c r="F124" s="53"/>
      <c r="G124" s="107"/>
      <c r="H124" s="80">
        <v>194199</v>
      </c>
      <c r="I124" s="53">
        <v>194199</v>
      </c>
      <c r="J124" s="53"/>
      <c r="K124" s="107"/>
    </row>
    <row r="125" spans="1:11" s="10" customFormat="1" x14ac:dyDescent="0.3">
      <c r="A125" s="24"/>
      <c r="B125" s="25"/>
      <c r="C125" s="188" t="s">
        <v>385</v>
      </c>
      <c r="D125" s="80">
        <v>88291</v>
      </c>
      <c r="E125" s="53">
        <v>88291</v>
      </c>
      <c r="F125" s="53"/>
      <c r="G125" s="107"/>
      <c r="H125" s="80">
        <v>88291</v>
      </c>
      <c r="I125" s="53">
        <v>88291</v>
      </c>
      <c r="J125" s="53"/>
      <c r="K125" s="107"/>
    </row>
    <row r="126" spans="1:11" s="10" customFormat="1" x14ac:dyDescent="0.3">
      <c r="A126" s="24"/>
      <c r="B126" s="25"/>
      <c r="C126" s="188" t="s">
        <v>386</v>
      </c>
      <c r="D126" s="80">
        <v>19743</v>
      </c>
      <c r="E126" s="53">
        <v>19743</v>
      </c>
      <c r="F126" s="53"/>
      <c r="G126" s="107"/>
      <c r="H126" s="80">
        <v>19743</v>
      </c>
      <c r="I126" s="53">
        <v>19743</v>
      </c>
      <c r="J126" s="53"/>
      <c r="K126" s="107"/>
    </row>
    <row r="127" spans="1:11" s="10" customFormat="1" x14ac:dyDescent="0.3">
      <c r="A127" s="24"/>
      <c r="B127" s="25"/>
      <c r="C127" s="188" t="s">
        <v>387</v>
      </c>
      <c r="D127" s="80">
        <v>3105</v>
      </c>
      <c r="E127" s="53">
        <v>3105</v>
      </c>
      <c r="F127" s="53"/>
      <c r="G127" s="107"/>
      <c r="H127" s="80">
        <v>3105</v>
      </c>
      <c r="I127" s="53">
        <v>3105</v>
      </c>
      <c r="J127" s="53"/>
      <c r="K127" s="107"/>
    </row>
    <row r="128" spans="1:11" s="10" customFormat="1" x14ac:dyDescent="0.3">
      <c r="A128" s="24"/>
      <c r="B128" s="25"/>
      <c r="C128" s="45" t="s">
        <v>139</v>
      </c>
      <c r="D128" s="80"/>
      <c r="E128" s="53"/>
      <c r="F128" s="53"/>
      <c r="G128" s="107"/>
      <c r="H128" s="80"/>
      <c r="I128" s="53"/>
      <c r="J128" s="53"/>
      <c r="K128" s="107"/>
    </row>
    <row r="129" spans="1:11" s="10" customFormat="1" x14ac:dyDescent="0.3">
      <c r="A129" s="24"/>
      <c r="B129" s="25"/>
      <c r="C129" s="45" t="s">
        <v>140</v>
      </c>
      <c r="D129" s="80"/>
      <c r="E129" s="53"/>
      <c r="F129" s="53"/>
      <c r="G129" s="107"/>
      <c r="H129" s="80"/>
      <c r="I129" s="53"/>
      <c r="J129" s="53"/>
      <c r="K129" s="107"/>
    </row>
    <row r="130" spans="1:11" s="10" customFormat="1" x14ac:dyDescent="0.3">
      <c r="A130" s="24"/>
      <c r="B130" s="25"/>
      <c r="C130" s="188" t="s">
        <v>141</v>
      </c>
      <c r="D130" s="80">
        <v>27944</v>
      </c>
      <c r="E130" s="53">
        <v>27944</v>
      </c>
      <c r="F130" s="53"/>
      <c r="G130" s="107"/>
      <c r="H130" s="80">
        <v>27944</v>
      </c>
      <c r="I130" s="53">
        <v>27944</v>
      </c>
      <c r="J130" s="53"/>
      <c r="K130" s="107"/>
    </row>
    <row r="131" spans="1:11" s="10" customFormat="1" x14ac:dyDescent="0.3">
      <c r="A131" s="24"/>
      <c r="B131" s="25"/>
      <c r="C131" s="188" t="s">
        <v>142</v>
      </c>
      <c r="D131" s="80">
        <v>53630</v>
      </c>
      <c r="E131" s="53">
        <v>53630</v>
      </c>
      <c r="F131" s="53"/>
      <c r="G131" s="107"/>
      <c r="H131" s="80">
        <v>53630</v>
      </c>
      <c r="I131" s="53">
        <v>53630</v>
      </c>
      <c r="J131" s="53"/>
      <c r="K131" s="107"/>
    </row>
    <row r="132" spans="1:11" s="10" customFormat="1" x14ac:dyDescent="0.3">
      <c r="A132" s="24"/>
      <c r="B132" s="25"/>
      <c r="C132" s="188" t="s">
        <v>461</v>
      </c>
      <c r="D132" s="80"/>
      <c r="E132" s="53"/>
      <c r="F132" s="53"/>
      <c r="G132" s="107"/>
      <c r="H132" s="80">
        <v>109000</v>
      </c>
      <c r="I132" s="53">
        <v>109000</v>
      </c>
      <c r="J132" s="53"/>
      <c r="K132" s="107"/>
    </row>
    <row r="133" spans="1:11" s="10" customFormat="1" x14ac:dyDescent="0.3">
      <c r="A133" s="24"/>
      <c r="B133" s="25"/>
      <c r="C133" s="188"/>
      <c r="D133" s="80"/>
      <c r="E133" s="53"/>
      <c r="F133" s="53"/>
      <c r="G133" s="107"/>
      <c r="H133" s="80"/>
      <c r="I133" s="53"/>
      <c r="J133" s="53"/>
      <c r="K133" s="107"/>
    </row>
    <row r="134" spans="1:11" s="10" customFormat="1" x14ac:dyDescent="0.3">
      <c r="A134" s="24"/>
      <c r="B134" s="25"/>
      <c r="C134" s="64" t="s">
        <v>46</v>
      </c>
      <c r="D134" s="92">
        <f t="shared" ref="D134:K134" si="24">SUM(D123:D131)</f>
        <v>335382</v>
      </c>
      <c r="E134" s="73">
        <f t="shared" si="24"/>
        <v>335382</v>
      </c>
      <c r="F134" s="73">
        <f t="shared" si="24"/>
        <v>0</v>
      </c>
      <c r="G134" s="119">
        <f t="shared" si="24"/>
        <v>0</v>
      </c>
      <c r="H134" s="92">
        <f>SUM(H123:H132)</f>
        <v>495912</v>
      </c>
      <c r="I134" s="73">
        <f>SUM(I123:I132)</f>
        <v>495912</v>
      </c>
      <c r="J134" s="73">
        <f t="shared" si="24"/>
        <v>0</v>
      </c>
      <c r="K134" s="119">
        <f t="shared" si="24"/>
        <v>0</v>
      </c>
    </row>
    <row r="135" spans="1:11" s="10" customFormat="1" x14ac:dyDescent="0.3">
      <c r="A135" s="24"/>
      <c r="B135" s="25"/>
      <c r="C135" s="45"/>
      <c r="D135" s="91"/>
      <c r="E135" s="69"/>
      <c r="F135" s="69"/>
      <c r="G135" s="117"/>
      <c r="H135" s="91"/>
      <c r="I135" s="69"/>
      <c r="J135" s="69"/>
      <c r="K135" s="117"/>
    </row>
    <row r="136" spans="1:11" s="10" customFormat="1" x14ac:dyDescent="0.3">
      <c r="A136" s="24"/>
      <c r="B136" s="25" t="s">
        <v>20</v>
      </c>
      <c r="C136" s="45" t="s">
        <v>42</v>
      </c>
      <c r="D136" s="80"/>
      <c r="E136" s="53"/>
      <c r="F136" s="53"/>
      <c r="G136" s="107"/>
      <c r="H136" s="80"/>
      <c r="I136" s="53"/>
      <c r="J136" s="53"/>
      <c r="K136" s="107"/>
    </row>
    <row r="137" spans="1:11" s="10" customFormat="1" x14ac:dyDescent="0.3">
      <c r="A137" s="24"/>
      <c r="B137" s="25"/>
      <c r="C137" s="45" t="s">
        <v>67</v>
      </c>
      <c r="D137" s="80"/>
      <c r="E137" s="53"/>
      <c r="F137" s="53"/>
      <c r="G137" s="107"/>
      <c r="H137" s="80"/>
      <c r="I137" s="53"/>
      <c r="J137" s="53"/>
      <c r="K137" s="107"/>
    </row>
    <row r="138" spans="1:11" s="10" customFormat="1" ht="28.2" x14ac:dyDescent="0.3">
      <c r="A138" s="24"/>
      <c r="B138" s="25"/>
      <c r="C138" s="45" t="s">
        <v>418</v>
      </c>
      <c r="D138" s="80">
        <v>44039</v>
      </c>
      <c r="E138" s="53">
        <v>44039</v>
      </c>
      <c r="F138" s="53"/>
      <c r="G138" s="107"/>
      <c r="H138" s="80">
        <v>44039</v>
      </c>
      <c r="I138" s="53">
        <v>44039</v>
      </c>
      <c r="J138" s="53"/>
      <c r="K138" s="107"/>
    </row>
    <row r="139" spans="1:11" s="22" customFormat="1" x14ac:dyDescent="0.3">
      <c r="A139" s="41"/>
      <c r="B139" s="25"/>
      <c r="C139" s="45" t="s">
        <v>388</v>
      </c>
      <c r="D139" s="80">
        <v>6245</v>
      </c>
      <c r="E139" s="53"/>
      <c r="F139" s="53">
        <v>6245</v>
      </c>
      <c r="G139" s="107"/>
      <c r="H139" s="80">
        <v>6245</v>
      </c>
      <c r="I139" s="53"/>
      <c r="J139" s="53">
        <v>6245</v>
      </c>
      <c r="K139" s="107"/>
    </row>
    <row r="140" spans="1:11" s="22" customFormat="1" x14ac:dyDescent="0.3">
      <c r="A140" s="41"/>
      <c r="B140" s="25"/>
      <c r="C140" s="45" t="s">
        <v>389</v>
      </c>
      <c r="D140" s="86">
        <v>650</v>
      </c>
      <c r="E140" s="53">
        <v>650</v>
      </c>
      <c r="F140" s="53"/>
      <c r="G140" s="108"/>
      <c r="H140" s="86">
        <v>650</v>
      </c>
      <c r="I140" s="53">
        <v>650</v>
      </c>
      <c r="J140" s="53"/>
      <c r="K140" s="108"/>
    </row>
    <row r="141" spans="1:11" s="22" customFormat="1" x14ac:dyDescent="0.3">
      <c r="A141" s="41"/>
      <c r="B141" s="25"/>
      <c r="C141" s="45" t="s">
        <v>143</v>
      </c>
      <c r="D141" s="80"/>
      <c r="E141" s="53"/>
      <c r="F141" s="53"/>
      <c r="G141" s="107"/>
      <c r="H141" s="80"/>
      <c r="I141" s="53"/>
      <c r="J141" s="53"/>
      <c r="K141" s="107"/>
    </row>
    <row r="142" spans="1:11" s="22" customFormat="1" ht="28.2" x14ac:dyDescent="0.3">
      <c r="A142" s="41"/>
      <c r="B142" s="25"/>
      <c r="C142" s="45" t="s">
        <v>144</v>
      </c>
      <c r="D142" s="80">
        <v>8690</v>
      </c>
      <c r="E142" s="53">
        <v>8690</v>
      </c>
      <c r="F142" s="53"/>
      <c r="G142" s="107"/>
      <c r="H142" s="80">
        <v>8690</v>
      </c>
      <c r="I142" s="53">
        <v>8690</v>
      </c>
      <c r="J142" s="53"/>
      <c r="K142" s="107"/>
    </row>
    <row r="143" spans="1:11" s="22" customFormat="1" ht="28.2" x14ac:dyDescent="0.3">
      <c r="A143" s="41"/>
      <c r="B143" s="25"/>
      <c r="C143" s="45" t="s">
        <v>145</v>
      </c>
      <c r="D143" s="80">
        <v>1781</v>
      </c>
      <c r="E143" s="53">
        <v>1781</v>
      </c>
      <c r="F143" s="53"/>
      <c r="G143" s="107"/>
      <c r="H143" s="80">
        <v>1781</v>
      </c>
      <c r="I143" s="53">
        <v>1781</v>
      </c>
      <c r="J143" s="53"/>
      <c r="K143" s="107"/>
    </row>
    <row r="144" spans="1:11" s="22" customFormat="1" ht="28.2" x14ac:dyDescent="0.3">
      <c r="A144" s="41"/>
      <c r="B144" s="25"/>
      <c r="C144" s="45" t="s">
        <v>146</v>
      </c>
      <c r="D144" s="80">
        <v>1629</v>
      </c>
      <c r="E144" s="53">
        <v>1629</v>
      </c>
      <c r="F144" s="53"/>
      <c r="G144" s="107"/>
      <c r="H144" s="80">
        <v>1629</v>
      </c>
      <c r="I144" s="53">
        <v>1629</v>
      </c>
      <c r="J144" s="53"/>
      <c r="K144" s="107"/>
    </row>
    <row r="145" spans="1:11" s="22" customFormat="1" x14ac:dyDescent="0.3">
      <c r="A145" s="41"/>
      <c r="B145" s="25"/>
      <c r="C145" s="76" t="s">
        <v>147</v>
      </c>
      <c r="D145" s="80">
        <v>16904</v>
      </c>
      <c r="E145" s="53">
        <v>16904</v>
      </c>
      <c r="F145" s="53"/>
      <c r="G145" s="107"/>
      <c r="H145" s="80">
        <v>16904</v>
      </c>
      <c r="I145" s="53">
        <v>16904</v>
      </c>
      <c r="J145" s="53"/>
      <c r="K145" s="107"/>
    </row>
    <row r="146" spans="1:11" s="22" customFormat="1" x14ac:dyDescent="0.3">
      <c r="A146" s="41"/>
      <c r="B146" s="25"/>
      <c r="C146" s="45" t="s">
        <v>148</v>
      </c>
      <c r="D146" s="80">
        <v>100</v>
      </c>
      <c r="E146" s="53"/>
      <c r="F146" s="53"/>
      <c r="G146" s="107">
        <v>100</v>
      </c>
      <c r="H146" s="80">
        <v>100</v>
      </c>
      <c r="I146" s="53"/>
      <c r="J146" s="53"/>
      <c r="K146" s="107">
        <v>100</v>
      </c>
    </row>
    <row r="147" spans="1:11" s="22" customFormat="1" x14ac:dyDescent="0.3">
      <c r="A147" s="41"/>
      <c r="B147" s="25"/>
      <c r="C147" s="45" t="s">
        <v>390</v>
      </c>
      <c r="D147" s="86">
        <v>5072</v>
      </c>
      <c r="E147" s="53"/>
      <c r="F147" s="53">
        <v>5072</v>
      </c>
      <c r="G147" s="108"/>
      <c r="H147" s="86">
        <v>5072</v>
      </c>
      <c r="I147" s="53"/>
      <c r="J147" s="53">
        <v>5072</v>
      </c>
      <c r="K147" s="108"/>
    </row>
    <row r="148" spans="1:11" s="22" customFormat="1" x14ac:dyDescent="0.3">
      <c r="A148" s="41"/>
      <c r="B148" s="25"/>
      <c r="C148" s="63" t="s">
        <v>32</v>
      </c>
      <c r="D148" s="87">
        <f t="shared" ref="D148:K148" si="25">SUM(D138:D147)</f>
        <v>85110</v>
      </c>
      <c r="E148" s="40">
        <f t="shared" si="25"/>
        <v>73693</v>
      </c>
      <c r="F148" s="40">
        <f t="shared" si="25"/>
        <v>11317</v>
      </c>
      <c r="G148" s="104">
        <f t="shared" si="25"/>
        <v>100</v>
      </c>
      <c r="H148" s="87">
        <f t="shared" si="25"/>
        <v>85110</v>
      </c>
      <c r="I148" s="40">
        <f t="shared" si="25"/>
        <v>73693</v>
      </c>
      <c r="J148" s="40">
        <f t="shared" si="25"/>
        <v>11317</v>
      </c>
      <c r="K148" s="104">
        <f t="shared" si="25"/>
        <v>100</v>
      </c>
    </row>
    <row r="149" spans="1:11" s="22" customFormat="1" x14ac:dyDescent="0.3">
      <c r="A149" s="41"/>
      <c r="B149" s="37"/>
      <c r="C149" s="63"/>
      <c r="D149" s="93"/>
      <c r="E149" s="68"/>
      <c r="F149" s="68"/>
      <c r="G149" s="120"/>
      <c r="H149" s="93"/>
      <c r="I149" s="68"/>
      <c r="J149" s="68"/>
      <c r="K149" s="120"/>
    </row>
    <row r="150" spans="1:11" s="22" customFormat="1" x14ac:dyDescent="0.3">
      <c r="A150" s="41"/>
      <c r="C150" s="45" t="s">
        <v>96</v>
      </c>
      <c r="D150" s="80"/>
      <c r="E150" s="53"/>
      <c r="F150" s="53"/>
      <c r="G150" s="107"/>
      <c r="H150" s="80"/>
      <c r="I150" s="53"/>
      <c r="J150" s="53"/>
      <c r="K150" s="107"/>
    </row>
    <row r="151" spans="1:11" s="23" customFormat="1" ht="28.2" x14ac:dyDescent="0.3">
      <c r="A151" s="24"/>
      <c r="B151" s="37"/>
      <c r="C151" s="45" t="s">
        <v>391</v>
      </c>
      <c r="D151" s="85">
        <v>1434</v>
      </c>
      <c r="E151" s="30">
        <v>1434</v>
      </c>
      <c r="F151" s="30"/>
      <c r="G151" s="106"/>
      <c r="H151" s="85">
        <v>1434</v>
      </c>
      <c r="I151" s="30">
        <v>1434</v>
      </c>
      <c r="J151" s="30"/>
      <c r="K151" s="106"/>
    </row>
    <row r="152" spans="1:11" s="23" customFormat="1" ht="48.75" customHeight="1" x14ac:dyDescent="0.3">
      <c r="A152" s="24"/>
      <c r="B152" s="37"/>
      <c r="C152" s="45" t="s">
        <v>392</v>
      </c>
      <c r="D152" s="85">
        <v>345</v>
      </c>
      <c r="E152" s="30">
        <v>345</v>
      </c>
      <c r="F152" s="30"/>
      <c r="G152" s="106"/>
      <c r="H152" s="85">
        <v>345</v>
      </c>
      <c r="I152" s="30">
        <v>345</v>
      </c>
      <c r="J152" s="30"/>
      <c r="K152" s="106"/>
    </row>
    <row r="153" spans="1:11" s="23" customFormat="1" x14ac:dyDescent="0.3">
      <c r="A153" s="24"/>
      <c r="B153" s="37"/>
      <c r="C153" s="45" t="s">
        <v>491</v>
      </c>
      <c r="D153" s="85"/>
      <c r="E153" s="30"/>
      <c r="F153" s="30"/>
      <c r="G153" s="106"/>
      <c r="H153" s="85">
        <v>833</v>
      </c>
      <c r="I153" s="30">
        <v>833</v>
      </c>
      <c r="J153" s="30"/>
      <c r="K153" s="106"/>
    </row>
    <row r="154" spans="1:11" s="22" customFormat="1" x14ac:dyDescent="0.3">
      <c r="A154" s="24"/>
      <c r="B154" s="37"/>
      <c r="C154" s="63" t="s">
        <v>32</v>
      </c>
      <c r="D154" s="90">
        <f t="shared" ref="D154:G154" si="26">SUM(D150:D152)</f>
        <v>1779</v>
      </c>
      <c r="E154" s="72">
        <f t="shared" si="26"/>
        <v>1779</v>
      </c>
      <c r="F154" s="72">
        <f t="shared" si="26"/>
        <v>0</v>
      </c>
      <c r="G154" s="118">
        <f t="shared" si="26"/>
        <v>0</v>
      </c>
      <c r="H154" s="97">
        <f>SUM(H150:H153)</f>
        <v>2612</v>
      </c>
      <c r="I154" s="72">
        <f t="shared" ref="I154:K154" si="27">SUM(I150:I153)</f>
        <v>2612</v>
      </c>
      <c r="J154" s="72">
        <f t="shared" si="27"/>
        <v>0</v>
      </c>
      <c r="K154" s="232">
        <f t="shared" si="27"/>
        <v>0</v>
      </c>
    </row>
    <row r="155" spans="1:11" s="10" customFormat="1" x14ac:dyDescent="0.3">
      <c r="A155" s="41"/>
      <c r="B155" s="37"/>
      <c r="C155" s="63"/>
      <c r="D155" s="90"/>
      <c r="E155" s="72"/>
      <c r="F155" s="72"/>
      <c r="G155" s="118"/>
      <c r="H155" s="90"/>
      <c r="I155" s="72"/>
      <c r="J155" s="72"/>
      <c r="K155" s="118"/>
    </row>
    <row r="156" spans="1:11" s="10" customFormat="1" x14ac:dyDescent="0.3">
      <c r="A156" s="41"/>
      <c r="B156" s="37"/>
      <c r="C156" s="64" t="s">
        <v>66</v>
      </c>
      <c r="D156" s="92">
        <f t="shared" ref="D156:K156" si="28">D148+D154</f>
        <v>86889</v>
      </c>
      <c r="E156" s="73">
        <f t="shared" si="28"/>
        <v>75472</v>
      </c>
      <c r="F156" s="73">
        <f t="shared" si="28"/>
        <v>11317</v>
      </c>
      <c r="G156" s="119">
        <f t="shared" si="28"/>
        <v>100</v>
      </c>
      <c r="H156" s="92">
        <f t="shared" si="28"/>
        <v>87722</v>
      </c>
      <c r="I156" s="73">
        <f t="shared" si="28"/>
        <v>76305</v>
      </c>
      <c r="J156" s="73">
        <f t="shared" si="28"/>
        <v>11317</v>
      </c>
      <c r="K156" s="119">
        <f t="shared" si="28"/>
        <v>100</v>
      </c>
    </row>
    <row r="157" spans="1:11" s="10" customFormat="1" x14ac:dyDescent="0.3">
      <c r="A157" s="41"/>
      <c r="B157" s="37"/>
      <c r="C157" s="64"/>
      <c r="D157" s="94"/>
      <c r="E157" s="70"/>
      <c r="F157" s="70"/>
      <c r="G157" s="121"/>
      <c r="H157" s="94"/>
      <c r="I157" s="70"/>
      <c r="J157" s="70"/>
      <c r="K157" s="121"/>
    </row>
    <row r="158" spans="1:11" s="10" customFormat="1" x14ac:dyDescent="0.3">
      <c r="A158" s="41"/>
      <c r="B158" s="25" t="s">
        <v>25</v>
      </c>
      <c r="C158" s="45" t="s">
        <v>70</v>
      </c>
      <c r="D158" s="91"/>
      <c r="E158" s="69"/>
      <c r="F158" s="69"/>
      <c r="G158" s="117"/>
      <c r="H158" s="91"/>
      <c r="I158" s="69"/>
      <c r="J158" s="69"/>
      <c r="K158" s="117"/>
    </row>
    <row r="159" spans="1:11" s="10" customFormat="1" x14ac:dyDescent="0.3">
      <c r="A159" s="41"/>
      <c r="B159" s="43"/>
      <c r="C159" s="45" t="s">
        <v>93</v>
      </c>
      <c r="D159" s="91"/>
      <c r="E159" s="69"/>
      <c r="F159" s="69"/>
      <c r="G159" s="117"/>
      <c r="H159" s="91"/>
      <c r="I159" s="69"/>
      <c r="J159" s="69"/>
      <c r="K159" s="117"/>
    </row>
    <row r="160" spans="1:11" s="23" customFormat="1" x14ac:dyDescent="0.3">
      <c r="A160" s="98"/>
      <c r="B160" s="37"/>
      <c r="C160" s="63" t="s">
        <v>32</v>
      </c>
      <c r="D160" s="97">
        <v>0</v>
      </c>
      <c r="E160" s="72">
        <v>0</v>
      </c>
      <c r="F160" s="72">
        <v>0</v>
      </c>
      <c r="G160" s="116">
        <v>0</v>
      </c>
      <c r="H160" s="97">
        <v>0</v>
      </c>
      <c r="I160" s="72">
        <v>0</v>
      </c>
      <c r="J160" s="72">
        <v>0</v>
      </c>
      <c r="K160" s="116">
        <v>0</v>
      </c>
    </row>
    <row r="161" spans="1:11" s="21" customFormat="1" x14ac:dyDescent="0.3">
      <c r="A161" s="27"/>
      <c r="B161" s="25"/>
      <c r="C161" s="45"/>
      <c r="D161" s="91"/>
      <c r="E161" s="69"/>
      <c r="F161" s="69"/>
      <c r="G161" s="117"/>
      <c r="H161" s="91"/>
      <c r="I161" s="69"/>
      <c r="J161" s="69"/>
      <c r="K161" s="117"/>
    </row>
    <row r="162" spans="1:11" s="21" customFormat="1" x14ac:dyDescent="0.3">
      <c r="A162" s="27"/>
      <c r="B162" s="25"/>
      <c r="C162" s="45" t="s">
        <v>94</v>
      </c>
      <c r="D162" s="91"/>
      <c r="E162" s="69"/>
      <c r="F162" s="69"/>
      <c r="G162" s="117"/>
      <c r="H162" s="91"/>
      <c r="I162" s="69"/>
      <c r="J162" s="69"/>
      <c r="K162" s="117"/>
    </row>
    <row r="163" spans="1:11" s="21" customFormat="1" x14ac:dyDescent="0.3">
      <c r="A163" s="24"/>
      <c r="B163" s="43"/>
      <c r="C163" s="45" t="s">
        <v>393</v>
      </c>
      <c r="D163" s="80">
        <v>2000</v>
      </c>
      <c r="E163" s="53">
        <v>2000</v>
      </c>
      <c r="F163" s="53"/>
      <c r="G163" s="107"/>
      <c r="H163" s="80">
        <v>2000</v>
      </c>
      <c r="I163" s="53">
        <v>2000</v>
      </c>
      <c r="J163" s="53"/>
      <c r="K163" s="107"/>
    </row>
    <row r="164" spans="1:11" s="21" customFormat="1" x14ac:dyDescent="0.3">
      <c r="A164" s="24"/>
      <c r="B164" s="28"/>
      <c r="C164" s="63" t="s">
        <v>32</v>
      </c>
      <c r="D164" s="90">
        <f t="shared" ref="D164:K164" si="29">SUM(D163:D163)</f>
        <v>2000</v>
      </c>
      <c r="E164" s="72">
        <f t="shared" si="29"/>
        <v>2000</v>
      </c>
      <c r="F164" s="72">
        <f t="shared" si="29"/>
        <v>0</v>
      </c>
      <c r="G164" s="118">
        <f t="shared" si="29"/>
        <v>0</v>
      </c>
      <c r="H164" s="90">
        <f t="shared" si="29"/>
        <v>2000</v>
      </c>
      <c r="I164" s="72">
        <f t="shared" si="29"/>
        <v>2000</v>
      </c>
      <c r="J164" s="72">
        <f t="shared" si="29"/>
        <v>0</v>
      </c>
      <c r="K164" s="118">
        <f t="shared" si="29"/>
        <v>0</v>
      </c>
    </row>
    <row r="165" spans="1:11" s="21" customFormat="1" x14ac:dyDescent="0.3">
      <c r="A165" s="24"/>
      <c r="B165" s="28"/>
      <c r="C165" s="63"/>
      <c r="D165" s="90"/>
      <c r="E165" s="72"/>
      <c r="F165" s="72"/>
      <c r="G165" s="118"/>
      <c r="H165" s="90"/>
      <c r="I165" s="72"/>
      <c r="J165" s="72"/>
      <c r="K165" s="118"/>
    </row>
    <row r="166" spans="1:11" s="21" customFormat="1" x14ac:dyDescent="0.3">
      <c r="A166" s="24"/>
      <c r="B166" s="28"/>
      <c r="C166" s="64" t="s">
        <v>81</v>
      </c>
      <c r="D166" s="92">
        <f t="shared" ref="D166:K166" si="30">D160+D164</f>
        <v>2000</v>
      </c>
      <c r="E166" s="73">
        <f t="shared" si="30"/>
        <v>2000</v>
      </c>
      <c r="F166" s="73">
        <f t="shared" si="30"/>
        <v>0</v>
      </c>
      <c r="G166" s="119">
        <f t="shared" si="30"/>
        <v>0</v>
      </c>
      <c r="H166" s="92">
        <f t="shared" si="30"/>
        <v>2000</v>
      </c>
      <c r="I166" s="73">
        <f t="shared" si="30"/>
        <v>2000</v>
      </c>
      <c r="J166" s="73">
        <f t="shared" si="30"/>
        <v>0</v>
      </c>
      <c r="K166" s="119">
        <f t="shared" si="30"/>
        <v>0</v>
      </c>
    </row>
    <row r="167" spans="1:11" s="21" customFormat="1" x14ac:dyDescent="0.3">
      <c r="A167" s="24"/>
      <c r="B167" s="28"/>
      <c r="C167" s="63"/>
      <c r="D167" s="93"/>
      <c r="E167" s="68"/>
      <c r="F167" s="68"/>
      <c r="G167" s="120"/>
      <c r="H167" s="93"/>
      <c r="I167" s="68"/>
      <c r="J167" s="68"/>
      <c r="K167" s="120"/>
    </row>
    <row r="168" spans="1:11" s="21" customFormat="1" x14ac:dyDescent="0.3">
      <c r="A168" s="24"/>
      <c r="B168" s="25" t="s">
        <v>27</v>
      </c>
      <c r="C168" s="45" t="s">
        <v>5</v>
      </c>
      <c r="D168" s="80"/>
      <c r="E168" s="53"/>
      <c r="F168" s="53"/>
      <c r="G168" s="107"/>
      <c r="H168" s="80"/>
      <c r="I168" s="53"/>
      <c r="J168" s="53"/>
      <c r="K168" s="107"/>
    </row>
    <row r="169" spans="1:11" s="21" customFormat="1" x14ac:dyDescent="0.3">
      <c r="A169" s="24"/>
      <c r="B169" s="28"/>
      <c r="C169" s="45" t="s">
        <v>77</v>
      </c>
      <c r="D169" s="80"/>
      <c r="E169" s="53"/>
      <c r="F169" s="53"/>
      <c r="G169" s="107"/>
      <c r="H169" s="80"/>
      <c r="I169" s="53"/>
      <c r="J169" s="53"/>
      <c r="K169" s="107"/>
    </row>
    <row r="170" spans="1:11" s="21" customFormat="1" x14ac:dyDescent="0.3">
      <c r="A170" s="24"/>
      <c r="B170" s="28"/>
      <c r="C170" s="45" t="s">
        <v>149</v>
      </c>
      <c r="D170" s="80">
        <v>700</v>
      </c>
      <c r="E170" s="53">
        <v>700</v>
      </c>
      <c r="F170" s="53"/>
      <c r="G170" s="107"/>
      <c r="H170" s="80">
        <v>700</v>
      </c>
      <c r="I170" s="53">
        <v>700</v>
      </c>
      <c r="J170" s="53"/>
      <c r="K170" s="107"/>
    </row>
    <row r="171" spans="1:11" s="21" customFormat="1" x14ac:dyDescent="0.3">
      <c r="A171" s="24"/>
      <c r="B171" s="28"/>
      <c r="C171" s="45" t="s">
        <v>394</v>
      </c>
      <c r="D171" s="80">
        <v>7600</v>
      </c>
      <c r="E171" s="53">
        <v>7600</v>
      </c>
      <c r="F171" s="53"/>
      <c r="G171" s="107"/>
      <c r="H171" s="80">
        <v>7600</v>
      </c>
      <c r="I171" s="53">
        <v>7600</v>
      </c>
      <c r="J171" s="53"/>
      <c r="K171" s="107"/>
    </row>
    <row r="172" spans="1:11" s="21" customFormat="1" x14ac:dyDescent="0.3">
      <c r="A172" s="58"/>
      <c r="B172" s="223"/>
      <c r="C172" s="45" t="s">
        <v>479</v>
      </c>
      <c r="D172" s="80"/>
      <c r="E172" s="240"/>
      <c r="F172" s="240"/>
      <c r="G172" s="108"/>
      <c r="H172" s="80">
        <v>550</v>
      </c>
      <c r="I172" s="240">
        <v>550</v>
      </c>
      <c r="J172" s="240"/>
      <c r="K172" s="108"/>
    </row>
    <row r="173" spans="1:11" s="21" customFormat="1" x14ac:dyDescent="0.3">
      <c r="A173" s="58"/>
      <c r="B173" s="223"/>
      <c r="C173" s="45" t="s">
        <v>483</v>
      </c>
      <c r="D173" s="80"/>
      <c r="E173" s="240"/>
      <c r="F173" s="240"/>
      <c r="G173" s="108"/>
      <c r="H173" s="86">
        <v>23479</v>
      </c>
      <c r="I173" s="53">
        <v>23479</v>
      </c>
      <c r="J173" s="53"/>
      <c r="K173" s="241"/>
    </row>
    <row r="174" spans="1:11" s="21" customFormat="1" x14ac:dyDescent="0.3">
      <c r="A174" s="58"/>
      <c r="B174" s="223"/>
      <c r="C174" s="63" t="s">
        <v>32</v>
      </c>
      <c r="D174" s="90">
        <f>SUM(D170:D171)</f>
        <v>8300</v>
      </c>
      <c r="E174" s="232">
        <f t="shared" ref="E174:G174" si="31">SUM(E170:E171)</f>
        <v>8300</v>
      </c>
      <c r="F174" s="232">
        <f t="shared" si="31"/>
        <v>0</v>
      </c>
      <c r="G174" s="116">
        <f t="shared" si="31"/>
        <v>0</v>
      </c>
      <c r="H174" s="97">
        <f>SUM(H170:H173)</f>
        <v>32329</v>
      </c>
      <c r="I174" s="72">
        <f>SUM(I170:I173)</f>
        <v>32329</v>
      </c>
      <c r="J174" s="72">
        <f t="shared" ref="J174:K174" si="32">SUM(J170:J172)</f>
        <v>0</v>
      </c>
      <c r="K174" s="232">
        <f t="shared" si="32"/>
        <v>0</v>
      </c>
    </row>
    <row r="175" spans="1:11" s="10" customFormat="1" x14ac:dyDescent="0.3">
      <c r="A175" s="7"/>
      <c r="B175" s="8"/>
      <c r="C175" s="32"/>
      <c r="D175" s="227"/>
      <c r="G175" s="228"/>
      <c r="H175" s="227"/>
      <c r="K175" s="228"/>
    </row>
    <row r="176" spans="1:11" s="21" customFormat="1" x14ac:dyDescent="0.3">
      <c r="A176" s="24"/>
      <c r="B176" s="28"/>
      <c r="C176" s="45" t="s">
        <v>97</v>
      </c>
      <c r="D176" s="80"/>
      <c r="E176" s="53"/>
      <c r="F176" s="53"/>
      <c r="G176" s="107"/>
      <c r="H176" s="80"/>
      <c r="I176" s="53"/>
      <c r="J176" s="53"/>
      <c r="K176" s="107"/>
    </row>
    <row r="177" spans="1:11" s="21" customFormat="1" x14ac:dyDescent="0.3">
      <c r="A177" s="24"/>
      <c r="B177" s="28"/>
      <c r="C177" s="45" t="s">
        <v>1</v>
      </c>
      <c r="D177" s="80">
        <v>8000</v>
      </c>
      <c r="E177" s="53">
        <v>8000</v>
      </c>
      <c r="F177" s="53"/>
      <c r="G177" s="107"/>
      <c r="H177" s="80">
        <v>8000</v>
      </c>
      <c r="I177" s="53">
        <v>8000</v>
      </c>
      <c r="J177" s="53"/>
      <c r="K177" s="107"/>
    </row>
    <row r="178" spans="1:11" s="21" customFormat="1" x14ac:dyDescent="0.3">
      <c r="A178" s="24"/>
      <c r="B178" s="28"/>
      <c r="C178" s="45" t="s">
        <v>208</v>
      </c>
      <c r="D178" s="80">
        <v>5000</v>
      </c>
      <c r="E178" s="53">
        <v>5000</v>
      </c>
      <c r="F178" s="53"/>
      <c r="G178" s="107"/>
      <c r="H178" s="80">
        <v>5000</v>
      </c>
      <c r="I178" s="53">
        <v>5000</v>
      </c>
      <c r="J178" s="53"/>
      <c r="K178" s="107"/>
    </row>
    <row r="179" spans="1:11" s="21" customFormat="1" x14ac:dyDescent="0.3">
      <c r="A179" s="24"/>
      <c r="B179" s="28"/>
      <c r="C179" s="45" t="s">
        <v>498</v>
      </c>
      <c r="D179" s="86"/>
      <c r="E179" s="53"/>
      <c r="F179" s="53"/>
      <c r="G179" s="108"/>
      <c r="H179" s="86">
        <v>5000</v>
      </c>
      <c r="I179" s="53">
        <v>5000</v>
      </c>
      <c r="J179" s="53"/>
      <c r="K179" s="108"/>
    </row>
    <row r="180" spans="1:11" s="21" customFormat="1" x14ac:dyDescent="0.3">
      <c r="A180" s="24"/>
      <c r="B180" s="28"/>
      <c r="C180" s="63" t="s">
        <v>32</v>
      </c>
      <c r="D180" s="97">
        <f>SUM(D177:D178)</f>
        <v>13000</v>
      </c>
      <c r="E180" s="72">
        <f t="shared" ref="E180:G180" si="33">SUM(E177:E178)</f>
        <v>13000</v>
      </c>
      <c r="F180" s="72">
        <f t="shared" si="33"/>
        <v>0</v>
      </c>
      <c r="G180" s="116">
        <f t="shared" si="33"/>
        <v>0</v>
      </c>
      <c r="H180" s="97">
        <f>SUM(H177:H179)</f>
        <v>18000</v>
      </c>
      <c r="I180" s="72">
        <f t="shared" ref="I180:K180" si="34">SUM(I177:I179)</f>
        <v>18000</v>
      </c>
      <c r="J180" s="72">
        <f t="shared" si="34"/>
        <v>0</v>
      </c>
      <c r="K180" s="236">
        <f t="shared" si="34"/>
        <v>0</v>
      </c>
    </row>
    <row r="181" spans="1:11" s="21" customFormat="1" x14ac:dyDescent="0.3">
      <c r="A181" s="24"/>
      <c r="B181" s="28"/>
      <c r="C181" s="63"/>
      <c r="D181" s="90"/>
      <c r="E181" s="72"/>
      <c r="F181" s="72"/>
      <c r="G181" s="118"/>
      <c r="H181" s="90"/>
      <c r="I181" s="72"/>
      <c r="J181" s="72"/>
      <c r="K181" s="118"/>
    </row>
    <row r="182" spans="1:11" s="21" customFormat="1" x14ac:dyDescent="0.3">
      <c r="A182" s="24"/>
      <c r="B182" s="28"/>
      <c r="C182" s="64" t="s">
        <v>48</v>
      </c>
      <c r="D182" s="189">
        <f>D180+D174</f>
        <v>21300</v>
      </c>
      <c r="E182" s="73">
        <f t="shared" ref="E182:G182" si="35">E180+E174</f>
        <v>21300</v>
      </c>
      <c r="F182" s="73">
        <f t="shared" si="35"/>
        <v>0</v>
      </c>
      <c r="G182" s="226">
        <f t="shared" si="35"/>
        <v>0</v>
      </c>
      <c r="H182" s="189">
        <f>H180+H174</f>
        <v>50329</v>
      </c>
      <c r="I182" s="73">
        <f t="shared" ref="I182:K182" si="36">I180+I174</f>
        <v>50329</v>
      </c>
      <c r="J182" s="73">
        <f t="shared" si="36"/>
        <v>0</v>
      </c>
      <c r="K182" s="226">
        <f t="shared" si="36"/>
        <v>0</v>
      </c>
    </row>
    <row r="183" spans="1:11" s="21" customFormat="1" x14ac:dyDescent="0.3">
      <c r="A183" s="24"/>
      <c r="B183" s="28"/>
      <c r="C183" s="45"/>
      <c r="D183" s="80"/>
      <c r="E183" s="53"/>
      <c r="F183" s="53"/>
      <c r="G183" s="107"/>
      <c r="H183" s="80"/>
      <c r="I183" s="53"/>
      <c r="J183" s="53"/>
      <c r="K183" s="107"/>
    </row>
    <row r="184" spans="1:11" s="21" customFormat="1" x14ac:dyDescent="0.3">
      <c r="A184" s="24"/>
      <c r="B184" s="28"/>
      <c r="C184" s="62" t="s">
        <v>16</v>
      </c>
      <c r="D184" s="95">
        <f t="shared" ref="D184:K184" si="37">D74+D94+D120+D134+D156+D166+D182</f>
        <v>2445013</v>
      </c>
      <c r="E184" s="74">
        <f t="shared" si="37"/>
        <v>2259669</v>
      </c>
      <c r="F184" s="74">
        <f t="shared" si="37"/>
        <v>185244</v>
      </c>
      <c r="G184" s="122">
        <f t="shared" si="37"/>
        <v>100</v>
      </c>
      <c r="H184" s="95">
        <f t="shared" si="37"/>
        <v>2692790</v>
      </c>
      <c r="I184" s="74">
        <f t="shared" si="37"/>
        <v>2495966</v>
      </c>
      <c r="J184" s="74">
        <f t="shared" si="37"/>
        <v>196724</v>
      </c>
      <c r="K184" s="122">
        <f t="shared" si="37"/>
        <v>100</v>
      </c>
    </row>
    <row r="185" spans="1:11" s="21" customFormat="1" x14ac:dyDescent="0.3">
      <c r="A185" s="24"/>
      <c r="B185" s="28"/>
      <c r="C185" s="29"/>
      <c r="D185" s="27"/>
      <c r="E185" s="34"/>
      <c r="F185" s="34"/>
      <c r="G185" s="103"/>
      <c r="H185" s="27"/>
      <c r="I185" s="34"/>
      <c r="J185" s="34"/>
      <c r="K185" s="103"/>
    </row>
    <row r="186" spans="1:11" s="21" customFormat="1" x14ac:dyDescent="0.3">
      <c r="A186" s="24"/>
      <c r="B186" s="28"/>
      <c r="C186" s="29"/>
      <c r="D186" s="27"/>
      <c r="E186" s="34"/>
      <c r="F186" s="34"/>
      <c r="G186" s="103"/>
      <c r="H186" s="27"/>
      <c r="I186" s="34"/>
      <c r="J186" s="34"/>
      <c r="K186" s="103"/>
    </row>
    <row r="187" spans="1:11" s="21" customFormat="1" x14ac:dyDescent="0.3">
      <c r="A187" s="245" t="s">
        <v>21</v>
      </c>
      <c r="B187" s="246"/>
      <c r="C187" s="247"/>
      <c r="D187" s="219">
        <f t="shared" ref="D187:K187" si="38">D39+D50+D184</f>
        <v>2554582</v>
      </c>
      <c r="E187" s="220">
        <f t="shared" si="38"/>
        <v>2369238</v>
      </c>
      <c r="F187" s="220">
        <f t="shared" si="38"/>
        <v>185244</v>
      </c>
      <c r="G187" s="221">
        <f t="shared" si="38"/>
        <v>100</v>
      </c>
      <c r="H187" s="219">
        <f t="shared" si="38"/>
        <v>2805529</v>
      </c>
      <c r="I187" s="220">
        <f t="shared" si="38"/>
        <v>2608705</v>
      </c>
      <c r="J187" s="220">
        <f t="shared" si="38"/>
        <v>196724</v>
      </c>
      <c r="K187" s="221">
        <f t="shared" si="38"/>
        <v>100</v>
      </c>
    </row>
    <row r="188" spans="1:11" s="21" customFormat="1" x14ac:dyDescent="0.3">
      <c r="A188" s="24"/>
      <c r="B188" s="28"/>
      <c r="C188" s="29"/>
      <c r="D188" s="27"/>
      <c r="E188" s="34"/>
      <c r="F188" s="34"/>
      <c r="G188" s="103"/>
      <c r="H188" s="27"/>
      <c r="I188" s="34"/>
      <c r="J188" s="34"/>
      <c r="K188" s="103"/>
    </row>
    <row r="189" spans="1:11" s="21" customFormat="1" ht="27.6" x14ac:dyDescent="0.3">
      <c r="A189" s="24"/>
      <c r="B189" s="60" t="s">
        <v>35</v>
      </c>
      <c r="C189" s="46" t="s">
        <v>37</v>
      </c>
      <c r="D189" s="96"/>
      <c r="E189" s="75"/>
      <c r="F189" s="75"/>
      <c r="G189" s="123"/>
      <c r="H189" s="96"/>
      <c r="I189" s="75"/>
      <c r="J189" s="75"/>
      <c r="K189" s="123"/>
    </row>
    <row r="190" spans="1:11" s="10" customFormat="1" x14ac:dyDescent="0.3">
      <c r="A190" s="24"/>
      <c r="B190" s="25"/>
      <c r="C190" s="26" t="s">
        <v>2</v>
      </c>
      <c r="D190" s="35"/>
      <c r="E190" s="30"/>
      <c r="F190" s="30"/>
      <c r="G190" s="100"/>
      <c r="H190" s="35"/>
      <c r="I190" s="30"/>
      <c r="J190" s="30"/>
      <c r="K190" s="100"/>
    </row>
    <row r="191" spans="1:11" s="23" customFormat="1" x14ac:dyDescent="0.3">
      <c r="A191" s="36"/>
      <c r="B191" s="37"/>
      <c r="C191" s="26" t="s">
        <v>419</v>
      </c>
      <c r="D191" s="35"/>
      <c r="E191" s="30"/>
      <c r="F191" s="30"/>
      <c r="G191" s="100"/>
      <c r="H191" s="35"/>
      <c r="I191" s="30"/>
      <c r="J191" s="30"/>
      <c r="K191" s="100"/>
    </row>
    <row r="192" spans="1:11" s="21" customFormat="1" x14ac:dyDescent="0.3">
      <c r="A192" s="24"/>
      <c r="B192" s="25"/>
      <c r="C192" s="26" t="s">
        <v>420</v>
      </c>
      <c r="D192" s="35"/>
      <c r="E192" s="30"/>
      <c r="F192" s="30"/>
      <c r="G192" s="100"/>
      <c r="H192" s="35"/>
      <c r="I192" s="30"/>
      <c r="J192" s="30"/>
      <c r="K192" s="100"/>
    </row>
    <row r="193" spans="1:11" s="22" customFormat="1" x14ac:dyDescent="0.3">
      <c r="A193" s="67"/>
      <c r="B193" s="37"/>
      <c r="C193" s="26" t="s">
        <v>421</v>
      </c>
      <c r="D193" s="35"/>
      <c r="E193" s="30"/>
      <c r="F193" s="30"/>
      <c r="G193" s="100"/>
      <c r="H193" s="35"/>
      <c r="I193" s="30"/>
      <c r="J193" s="30"/>
      <c r="K193" s="100"/>
    </row>
    <row r="194" spans="1:11" s="22" customFormat="1" x14ac:dyDescent="0.3">
      <c r="A194" s="36"/>
      <c r="B194" s="37"/>
      <c r="C194" s="26" t="s">
        <v>422</v>
      </c>
      <c r="D194" s="35"/>
      <c r="E194" s="30"/>
      <c r="F194" s="30"/>
      <c r="G194" s="100"/>
      <c r="H194" s="35"/>
      <c r="I194" s="30"/>
      <c r="J194" s="30"/>
      <c r="K194" s="100"/>
    </row>
    <row r="195" spans="1:11" s="10" customFormat="1" x14ac:dyDescent="0.3">
      <c r="A195" s="24"/>
      <c r="B195" s="25"/>
      <c r="C195" s="26" t="s">
        <v>423</v>
      </c>
      <c r="D195" s="35">
        <v>2722</v>
      </c>
      <c r="E195" s="30">
        <v>2722</v>
      </c>
      <c r="F195" s="30"/>
      <c r="G195" s="100"/>
      <c r="H195" s="35">
        <v>2722</v>
      </c>
      <c r="I195" s="30">
        <v>2722</v>
      </c>
      <c r="J195" s="30"/>
      <c r="K195" s="100"/>
    </row>
    <row r="196" spans="1:11" s="10" customFormat="1" x14ac:dyDescent="0.3">
      <c r="A196" s="24"/>
      <c r="B196" s="25"/>
      <c r="C196" s="26" t="s">
        <v>424</v>
      </c>
      <c r="D196" s="35">
        <v>38852</v>
      </c>
      <c r="E196" s="30">
        <v>38852</v>
      </c>
      <c r="F196" s="30"/>
      <c r="G196" s="100"/>
      <c r="H196" s="35">
        <v>38852</v>
      </c>
      <c r="I196" s="30">
        <v>38852</v>
      </c>
      <c r="J196" s="30"/>
      <c r="K196" s="100"/>
    </row>
    <row r="197" spans="1:11" s="10" customFormat="1" x14ac:dyDescent="0.3">
      <c r="A197" s="24"/>
      <c r="B197" s="25"/>
      <c r="C197" s="26" t="s">
        <v>425</v>
      </c>
      <c r="D197" s="35">
        <v>41323</v>
      </c>
      <c r="E197" s="30">
        <v>41323</v>
      </c>
      <c r="F197" s="30"/>
      <c r="G197" s="100"/>
      <c r="H197" s="35">
        <v>41323</v>
      </c>
      <c r="I197" s="30">
        <v>41323</v>
      </c>
      <c r="J197" s="30"/>
      <c r="K197" s="100"/>
    </row>
    <row r="198" spans="1:11" s="22" customFormat="1" x14ac:dyDescent="0.3">
      <c r="A198" s="36"/>
      <c r="B198" s="37"/>
      <c r="C198" s="38" t="s">
        <v>30</v>
      </c>
      <c r="D198" s="87">
        <f t="shared" ref="D198:K198" si="39">SUM(D191:D197)</f>
        <v>82897</v>
      </c>
      <c r="E198" s="40">
        <f t="shared" si="39"/>
        <v>82897</v>
      </c>
      <c r="F198" s="40">
        <f t="shared" si="39"/>
        <v>0</v>
      </c>
      <c r="G198" s="104">
        <f t="shared" si="39"/>
        <v>0</v>
      </c>
      <c r="H198" s="87">
        <f t="shared" si="39"/>
        <v>82897</v>
      </c>
      <c r="I198" s="40">
        <f t="shared" si="39"/>
        <v>82897</v>
      </c>
      <c r="J198" s="40">
        <f t="shared" si="39"/>
        <v>0</v>
      </c>
      <c r="K198" s="104">
        <f t="shared" si="39"/>
        <v>0</v>
      </c>
    </row>
    <row r="199" spans="1:11" s="10" customFormat="1" x14ac:dyDescent="0.3">
      <c r="A199" s="24"/>
      <c r="B199" s="25"/>
      <c r="C199" s="29"/>
      <c r="D199" s="79"/>
      <c r="E199" s="33"/>
      <c r="F199" s="33"/>
      <c r="G199" s="99"/>
      <c r="H199" s="79"/>
      <c r="I199" s="33"/>
      <c r="J199" s="33"/>
      <c r="K199" s="99"/>
    </row>
    <row r="200" spans="1:11" s="10" customFormat="1" x14ac:dyDescent="0.3">
      <c r="A200" s="24"/>
      <c r="B200" s="25"/>
      <c r="C200" s="26" t="s">
        <v>3</v>
      </c>
      <c r="D200" s="35"/>
      <c r="E200" s="30"/>
      <c r="F200" s="30"/>
      <c r="G200" s="100"/>
      <c r="H200" s="35"/>
      <c r="I200" s="30"/>
      <c r="J200" s="30"/>
      <c r="K200" s="100"/>
    </row>
    <row r="201" spans="1:11" s="10" customFormat="1" x14ac:dyDescent="0.3">
      <c r="A201" s="24"/>
      <c r="B201" s="28"/>
      <c r="C201" s="26" t="s">
        <v>426</v>
      </c>
      <c r="D201" s="35"/>
      <c r="E201" s="30"/>
      <c r="F201" s="30"/>
      <c r="G201" s="100"/>
      <c r="H201" s="35"/>
      <c r="I201" s="30"/>
      <c r="J201" s="30"/>
      <c r="K201" s="100"/>
    </row>
    <row r="202" spans="1:11" s="10" customFormat="1" x14ac:dyDescent="0.3">
      <c r="A202" s="24"/>
      <c r="B202" s="25"/>
      <c r="C202" s="26" t="s">
        <v>427</v>
      </c>
      <c r="D202" s="35"/>
      <c r="E202" s="30"/>
      <c r="F202" s="30"/>
      <c r="G202" s="100"/>
      <c r="H202" s="35"/>
      <c r="I202" s="30"/>
      <c r="J202" s="30"/>
      <c r="K202" s="100"/>
    </row>
    <row r="203" spans="1:11" s="10" customFormat="1" x14ac:dyDescent="0.3">
      <c r="A203" s="24"/>
      <c r="B203" s="25"/>
      <c r="C203" s="26" t="s">
        <v>428</v>
      </c>
      <c r="D203" s="35"/>
      <c r="E203" s="30"/>
      <c r="F203" s="30"/>
      <c r="G203" s="100"/>
      <c r="H203" s="35"/>
      <c r="I203" s="30"/>
      <c r="J203" s="30"/>
      <c r="K203" s="100"/>
    </row>
    <row r="204" spans="1:11" s="10" customFormat="1" x14ac:dyDescent="0.3">
      <c r="A204" s="24"/>
      <c r="B204" s="25"/>
      <c r="C204" s="26" t="s">
        <v>429</v>
      </c>
      <c r="D204" s="35"/>
      <c r="E204" s="30"/>
      <c r="F204" s="30"/>
      <c r="G204" s="100"/>
      <c r="H204" s="35"/>
      <c r="I204" s="30"/>
      <c r="J204" s="30"/>
      <c r="K204" s="100"/>
    </row>
    <row r="205" spans="1:11" s="10" customFormat="1" x14ac:dyDescent="0.3">
      <c r="A205" s="24"/>
      <c r="B205" s="25"/>
      <c r="C205" s="26" t="s">
        <v>430</v>
      </c>
      <c r="D205" s="35">
        <v>7591</v>
      </c>
      <c r="E205" s="30">
        <v>7591</v>
      </c>
      <c r="F205" s="30"/>
      <c r="G205" s="100"/>
      <c r="H205" s="35">
        <v>7591</v>
      </c>
      <c r="I205" s="30">
        <v>7591</v>
      </c>
      <c r="J205" s="30"/>
      <c r="K205" s="100"/>
    </row>
    <row r="206" spans="1:11" s="10" customFormat="1" x14ac:dyDescent="0.3">
      <c r="A206" s="24"/>
      <c r="B206" s="25"/>
      <c r="C206" s="26" t="s">
        <v>431</v>
      </c>
      <c r="D206" s="35">
        <v>165539</v>
      </c>
      <c r="E206" s="30">
        <v>165539</v>
      </c>
      <c r="F206" s="30"/>
      <c r="G206" s="100"/>
      <c r="H206" s="35">
        <v>165539</v>
      </c>
      <c r="I206" s="30">
        <v>165539</v>
      </c>
      <c r="J206" s="30"/>
      <c r="K206" s="100"/>
    </row>
    <row r="207" spans="1:11" s="10" customFormat="1" x14ac:dyDescent="0.3">
      <c r="A207" s="24"/>
      <c r="B207" s="25"/>
      <c r="C207" s="26" t="s">
        <v>432</v>
      </c>
      <c r="D207" s="35">
        <v>208909</v>
      </c>
      <c r="E207" s="30">
        <v>208909</v>
      </c>
      <c r="F207" s="30"/>
      <c r="G207" s="100"/>
      <c r="H207" s="35">
        <v>208909</v>
      </c>
      <c r="I207" s="30">
        <v>208909</v>
      </c>
      <c r="J207" s="30"/>
      <c r="K207" s="100"/>
    </row>
    <row r="208" spans="1:11" s="10" customFormat="1" x14ac:dyDescent="0.3">
      <c r="A208" s="24"/>
      <c r="B208" s="25"/>
      <c r="C208" s="26" t="s">
        <v>433</v>
      </c>
      <c r="D208" s="85">
        <v>971</v>
      </c>
      <c r="E208" s="30">
        <v>971</v>
      </c>
      <c r="F208" s="30"/>
      <c r="G208" s="106"/>
      <c r="H208" s="85">
        <v>971</v>
      </c>
      <c r="I208" s="30">
        <v>971</v>
      </c>
      <c r="J208" s="30"/>
      <c r="K208" s="106"/>
    </row>
    <row r="209" spans="1:11" s="22" customFormat="1" x14ac:dyDescent="0.3">
      <c r="A209" s="36"/>
      <c r="B209" s="37"/>
      <c r="C209" s="38" t="s">
        <v>30</v>
      </c>
      <c r="D209" s="87">
        <f t="shared" ref="D209:K209" si="40">SUM(D201:D208)</f>
        <v>383010</v>
      </c>
      <c r="E209" s="40">
        <f t="shared" si="40"/>
        <v>383010</v>
      </c>
      <c r="F209" s="40">
        <f t="shared" si="40"/>
        <v>0</v>
      </c>
      <c r="G209" s="104">
        <f t="shared" si="40"/>
        <v>0</v>
      </c>
      <c r="H209" s="87">
        <f t="shared" si="40"/>
        <v>383010</v>
      </c>
      <c r="I209" s="40">
        <f t="shared" si="40"/>
        <v>383010</v>
      </c>
      <c r="J209" s="40">
        <f t="shared" si="40"/>
        <v>0</v>
      </c>
      <c r="K209" s="104">
        <f t="shared" si="40"/>
        <v>0</v>
      </c>
    </row>
    <row r="210" spans="1:11" s="10" customFormat="1" x14ac:dyDescent="0.3">
      <c r="A210" s="24"/>
      <c r="B210" s="25"/>
      <c r="C210" s="29"/>
      <c r="D210" s="27"/>
      <c r="E210" s="34"/>
      <c r="F210" s="34"/>
      <c r="G210" s="103"/>
      <c r="H210" s="27"/>
      <c r="I210" s="34"/>
      <c r="J210" s="34"/>
      <c r="K210" s="103"/>
    </row>
    <row r="211" spans="1:11" s="10" customFormat="1" x14ac:dyDescent="0.3">
      <c r="A211" s="24"/>
      <c r="B211" s="25" t="s">
        <v>82</v>
      </c>
      <c r="C211" s="26" t="s">
        <v>22</v>
      </c>
      <c r="D211" s="24"/>
      <c r="E211" s="31"/>
      <c r="F211" s="31"/>
      <c r="G211" s="32"/>
      <c r="H211" s="24"/>
      <c r="I211" s="31"/>
      <c r="J211" s="31"/>
      <c r="K211" s="32"/>
    </row>
    <row r="212" spans="1:11" s="10" customFormat="1" x14ac:dyDescent="0.3">
      <c r="A212" s="24"/>
      <c r="B212" s="28"/>
      <c r="C212" s="26" t="s">
        <v>23</v>
      </c>
      <c r="D212" s="24"/>
      <c r="E212" s="31"/>
      <c r="F212" s="31"/>
      <c r="G212" s="32"/>
      <c r="H212" s="24"/>
      <c r="I212" s="31"/>
      <c r="J212" s="31"/>
      <c r="K212" s="32"/>
    </row>
    <row r="213" spans="1:11" s="10" customFormat="1" x14ac:dyDescent="0.3">
      <c r="A213" s="24"/>
      <c r="B213" s="25"/>
      <c r="C213" s="26" t="s">
        <v>103</v>
      </c>
      <c r="D213" s="24"/>
      <c r="E213" s="31"/>
      <c r="F213" s="31"/>
      <c r="G213" s="32"/>
      <c r="H213" s="24"/>
      <c r="I213" s="31"/>
      <c r="J213" s="31"/>
      <c r="K213" s="32"/>
    </row>
    <row r="214" spans="1:11" s="10" customFormat="1" x14ac:dyDescent="0.3">
      <c r="A214" s="24"/>
      <c r="B214" s="25"/>
      <c r="C214" s="26" t="s">
        <v>104</v>
      </c>
      <c r="D214" s="35">
        <v>237500</v>
      </c>
      <c r="E214" s="30">
        <v>237500</v>
      </c>
      <c r="F214" s="30"/>
      <c r="G214" s="100"/>
      <c r="H214" s="35">
        <v>237500</v>
      </c>
      <c r="I214" s="30">
        <v>237500</v>
      </c>
      <c r="J214" s="30"/>
      <c r="K214" s="100"/>
    </row>
    <row r="215" spans="1:11" s="10" customFormat="1" x14ac:dyDescent="0.3">
      <c r="A215" s="24"/>
      <c r="B215" s="25"/>
      <c r="C215" s="26" t="s">
        <v>105</v>
      </c>
      <c r="D215" s="35"/>
      <c r="E215" s="30"/>
      <c r="F215" s="30"/>
      <c r="G215" s="100"/>
      <c r="H215" s="35">
        <v>392790</v>
      </c>
      <c r="I215" s="30">
        <v>392790</v>
      </c>
      <c r="J215" s="30"/>
      <c r="K215" s="100"/>
    </row>
    <row r="216" spans="1:11" s="22" customFormat="1" x14ac:dyDescent="0.3">
      <c r="A216" s="36"/>
      <c r="B216" s="37"/>
      <c r="C216" s="38" t="s">
        <v>30</v>
      </c>
      <c r="D216" s="87">
        <f t="shared" ref="D216:G216" si="41">SUM(D213:D215)</f>
        <v>237500</v>
      </c>
      <c r="E216" s="40">
        <f t="shared" si="41"/>
        <v>237500</v>
      </c>
      <c r="F216" s="40">
        <f t="shared" si="41"/>
        <v>0</v>
      </c>
      <c r="G216" s="104">
        <f t="shared" si="41"/>
        <v>0</v>
      </c>
      <c r="H216" s="87">
        <f t="shared" ref="H216:K216" si="42">SUM(H213:H215)</f>
        <v>630290</v>
      </c>
      <c r="I216" s="40">
        <f t="shared" si="42"/>
        <v>630290</v>
      </c>
      <c r="J216" s="40">
        <f t="shared" si="42"/>
        <v>0</v>
      </c>
      <c r="K216" s="104">
        <f t="shared" si="42"/>
        <v>0</v>
      </c>
    </row>
    <row r="217" spans="1:11" s="22" customFormat="1" x14ac:dyDescent="0.3">
      <c r="A217" s="36"/>
      <c r="B217" s="37"/>
      <c r="C217" s="38"/>
      <c r="D217" s="39"/>
      <c r="E217" s="40"/>
      <c r="F217" s="40"/>
      <c r="G217" s="101"/>
      <c r="H217" s="39"/>
      <c r="I217" s="40"/>
      <c r="J217" s="40"/>
      <c r="K217" s="101"/>
    </row>
    <row r="218" spans="1:11" s="10" customFormat="1" x14ac:dyDescent="0.3">
      <c r="A218" s="24"/>
      <c r="B218" s="43"/>
      <c r="C218" s="26" t="s">
        <v>106</v>
      </c>
      <c r="D218" s="85"/>
      <c r="E218" s="30"/>
      <c r="F218" s="31"/>
      <c r="G218" s="32"/>
      <c r="H218" s="85"/>
      <c r="I218" s="30"/>
      <c r="J218" s="31"/>
      <c r="K218" s="32"/>
    </row>
    <row r="219" spans="1:11" s="10" customFormat="1" x14ac:dyDescent="0.3">
      <c r="A219" s="24"/>
      <c r="B219" s="25"/>
      <c r="C219" s="26"/>
      <c r="D219" s="24"/>
      <c r="E219" s="31"/>
      <c r="F219" s="31"/>
      <c r="G219" s="32"/>
      <c r="H219" s="24"/>
      <c r="I219" s="31"/>
      <c r="J219" s="31"/>
      <c r="K219" s="32"/>
    </row>
    <row r="220" spans="1:11" s="10" customFormat="1" ht="17.399999999999999" thickBot="1" x14ac:dyDescent="0.35">
      <c r="A220" s="47"/>
      <c r="B220" s="59"/>
      <c r="C220" s="48" t="s">
        <v>21</v>
      </c>
      <c r="D220" s="111">
        <f t="shared" ref="D220:K220" si="43">D187+D209+D198+D216+D218</f>
        <v>3257989</v>
      </c>
      <c r="E220" s="124">
        <f t="shared" si="43"/>
        <v>3072645</v>
      </c>
      <c r="F220" s="124">
        <f t="shared" si="43"/>
        <v>185244</v>
      </c>
      <c r="G220" s="115">
        <f t="shared" si="43"/>
        <v>100</v>
      </c>
      <c r="H220" s="111">
        <f t="shared" si="43"/>
        <v>3901726</v>
      </c>
      <c r="I220" s="124">
        <f t="shared" si="43"/>
        <v>3704902</v>
      </c>
      <c r="J220" s="124">
        <f t="shared" si="43"/>
        <v>196724</v>
      </c>
      <c r="K220" s="115">
        <f t="shared" si="43"/>
        <v>100</v>
      </c>
    </row>
    <row r="221" spans="1:11" s="10" customFormat="1" x14ac:dyDescent="0.3">
      <c r="A221" s="13"/>
      <c r="B221" s="20"/>
      <c r="C221" s="57"/>
      <c r="D221" s="12"/>
      <c r="E221" s="12"/>
      <c r="F221" s="12"/>
      <c r="G221" s="12"/>
      <c r="H221" s="12"/>
      <c r="I221" s="12"/>
      <c r="J221" s="12"/>
      <c r="K221" s="12"/>
    </row>
    <row r="222" spans="1:11" s="10" customFormat="1" x14ac:dyDescent="0.3">
      <c r="A222" s="7"/>
      <c r="B222" s="8"/>
      <c r="C222" s="31"/>
      <c r="D222" s="81"/>
      <c r="H222" s="81"/>
    </row>
    <row r="223" spans="1:11" s="10" customFormat="1" x14ac:dyDescent="0.3">
      <c r="A223" s="7"/>
      <c r="B223" s="8"/>
      <c r="C223" s="31"/>
    </row>
    <row r="224" spans="1:11" s="10" customFormat="1" x14ac:dyDescent="0.3">
      <c r="A224" s="7"/>
      <c r="B224" s="8"/>
      <c r="C224" s="31"/>
    </row>
    <row r="225" spans="1:3" s="10" customFormat="1" x14ac:dyDescent="0.3">
      <c r="A225" s="7"/>
      <c r="B225" s="8"/>
      <c r="C225" s="31"/>
    </row>
    <row r="226" spans="1:3" s="10" customFormat="1" x14ac:dyDescent="0.3">
      <c r="A226" s="7"/>
      <c r="B226" s="8"/>
      <c r="C226" s="31"/>
    </row>
    <row r="227" spans="1:3" s="10" customFormat="1" x14ac:dyDescent="0.3">
      <c r="A227" s="7"/>
      <c r="B227" s="8"/>
      <c r="C227" s="31"/>
    </row>
    <row r="228" spans="1:3" s="10" customFormat="1" x14ac:dyDescent="0.3">
      <c r="A228" s="7"/>
      <c r="B228" s="8"/>
      <c r="C228" s="31"/>
    </row>
    <row r="229" spans="1:3" s="10" customFormat="1" x14ac:dyDescent="0.3">
      <c r="A229" s="7"/>
      <c r="B229" s="8"/>
      <c r="C229" s="31"/>
    </row>
    <row r="230" spans="1:3" s="10" customFormat="1" x14ac:dyDescent="0.3">
      <c r="A230" s="7"/>
      <c r="B230" s="8"/>
      <c r="C230" s="31"/>
    </row>
    <row r="231" spans="1:3" s="10" customFormat="1" x14ac:dyDescent="0.3">
      <c r="A231" s="7"/>
      <c r="B231" s="8"/>
      <c r="C231" s="31"/>
    </row>
    <row r="232" spans="1:3" s="10" customFormat="1" x14ac:dyDescent="0.3">
      <c r="A232" s="7"/>
      <c r="B232" s="8"/>
      <c r="C232" s="31"/>
    </row>
    <row r="233" spans="1:3" s="10" customFormat="1" x14ac:dyDescent="0.3"/>
    <row r="234" spans="1:3" s="10" customFormat="1" x14ac:dyDescent="0.3"/>
    <row r="235" spans="1:3" s="10" customFormat="1" x14ac:dyDescent="0.3"/>
    <row r="236" spans="1:3" s="10" customFormat="1" x14ac:dyDescent="0.3"/>
    <row r="237" spans="1:3" s="10" customFormat="1" x14ac:dyDescent="0.3"/>
    <row r="238" spans="1:3" s="10" customFormat="1" x14ac:dyDescent="0.3"/>
    <row r="239" spans="1:3" s="10" customFormat="1" x14ac:dyDescent="0.3"/>
    <row r="240" spans="1:3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pans="1:3" s="10" customFormat="1" x14ac:dyDescent="0.3"/>
    <row r="274" spans="1:3" s="10" customFormat="1" x14ac:dyDescent="0.3"/>
    <row r="275" spans="1:3" s="10" customFormat="1" x14ac:dyDescent="0.3">
      <c r="A275" s="7"/>
      <c r="B275" s="8"/>
      <c r="C275" s="31"/>
    </row>
    <row r="276" spans="1:3" s="10" customFormat="1" x14ac:dyDescent="0.3">
      <c r="A276" s="7"/>
      <c r="B276" s="8"/>
      <c r="C276" s="31"/>
    </row>
    <row r="277" spans="1:3" s="10" customFormat="1" x14ac:dyDescent="0.3">
      <c r="A277" s="7"/>
      <c r="B277" s="8"/>
      <c r="C277" s="31"/>
    </row>
    <row r="278" spans="1:3" s="10" customFormat="1" x14ac:dyDescent="0.3">
      <c r="A278" s="7"/>
      <c r="B278" s="8"/>
      <c r="C278" s="31"/>
    </row>
    <row r="279" spans="1:3" s="10" customFormat="1" x14ac:dyDescent="0.3">
      <c r="A279" s="7"/>
      <c r="B279" s="8"/>
      <c r="C279" s="31"/>
    </row>
    <row r="280" spans="1:3" s="10" customFormat="1" x14ac:dyDescent="0.3">
      <c r="A280" s="7"/>
      <c r="B280" s="8"/>
      <c r="C280" s="31"/>
    </row>
    <row r="281" spans="1:3" s="10" customFormat="1" x14ac:dyDescent="0.3">
      <c r="A281" s="7"/>
      <c r="B281" s="8"/>
      <c r="C281" s="31"/>
    </row>
    <row r="282" spans="1:3" s="10" customFormat="1" x14ac:dyDescent="0.3">
      <c r="A282" s="7"/>
      <c r="B282" s="8"/>
      <c r="C282" s="31"/>
    </row>
    <row r="283" spans="1:3" s="10" customFormat="1" x14ac:dyDescent="0.3">
      <c r="A283" s="7"/>
      <c r="B283" s="8"/>
      <c r="C283" s="31"/>
    </row>
    <row r="284" spans="1:3" s="10" customFormat="1" x14ac:dyDescent="0.3">
      <c r="A284" s="7"/>
      <c r="B284" s="8"/>
      <c r="C284" s="31"/>
    </row>
    <row r="285" spans="1:3" s="10" customFormat="1" x14ac:dyDescent="0.3">
      <c r="A285" s="7"/>
      <c r="B285" s="8"/>
      <c r="C285" s="31"/>
    </row>
    <row r="286" spans="1:3" s="10" customFormat="1" x14ac:dyDescent="0.3">
      <c r="A286" s="7"/>
      <c r="B286" s="8"/>
      <c r="C286" s="31"/>
    </row>
    <row r="287" spans="1:3" s="10" customFormat="1" x14ac:dyDescent="0.3">
      <c r="A287" s="7"/>
      <c r="B287" s="8"/>
      <c r="C287" s="31"/>
    </row>
  </sheetData>
  <mergeCells count="3">
    <mergeCell ref="D6:G6"/>
    <mergeCell ref="A187:C187"/>
    <mergeCell ref="H6:K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6" fitToHeight="0" orientation="portrait" r:id="rId1"/>
  <headerFooter alignWithMargins="0">
    <oddHeader>&amp;P. oldal</oddHeader>
  </headerFooter>
  <rowBreaks count="1" manualBreakCount="1">
    <brk id="15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9"/>
  <sheetViews>
    <sheetView view="pageBreakPreview" zoomScale="85" zoomScaleNormal="80" zoomScaleSheetLayoutView="85" workbookViewId="0">
      <selection activeCell="K2" sqref="K2"/>
    </sheetView>
  </sheetViews>
  <sheetFormatPr defaultColWidth="9.109375" defaultRowHeight="16.8" x14ac:dyDescent="0.3"/>
  <cols>
    <col min="1" max="1" width="5.88671875" style="58" customWidth="1"/>
    <col min="2" max="2" width="7.6640625" style="31" customWidth="1"/>
    <col min="3" max="3" width="65.44140625" style="31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6384" width="9.109375" style="9"/>
  </cols>
  <sheetData>
    <row r="1" spans="1:12" s="12" customFormat="1" x14ac:dyDescent="0.3">
      <c r="A1" s="166"/>
      <c r="B1" s="166"/>
      <c r="C1" s="166"/>
      <c r="D1" s="166"/>
      <c r="E1" s="166"/>
      <c r="F1" s="166"/>
      <c r="G1" s="166"/>
      <c r="H1" s="165"/>
      <c r="I1" s="165"/>
      <c r="J1" s="165"/>
      <c r="K1" s="229" t="s">
        <v>518</v>
      </c>
      <c r="L1" s="13"/>
    </row>
    <row r="2" spans="1:12" s="12" customFormat="1" x14ac:dyDescent="0.3">
      <c r="A2" s="166"/>
      <c r="B2" s="166"/>
      <c r="C2" s="166"/>
      <c r="D2" s="166"/>
      <c r="E2" s="166"/>
      <c r="F2" s="166"/>
      <c r="G2" s="166"/>
      <c r="H2" s="165"/>
      <c r="I2" s="165"/>
      <c r="J2" s="165"/>
      <c r="K2" s="238" t="s">
        <v>515</v>
      </c>
      <c r="L2" s="13"/>
    </row>
    <row r="3" spans="1:12" s="12" customFormat="1" x14ac:dyDescent="0.3">
      <c r="A3" s="166"/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2" s="10" customFormat="1" x14ac:dyDescent="0.3">
      <c r="A4" s="167"/>
      <c r="B4" s="167"/>
      <c r="C4" s="167" t="s">
        <v>38</v>
      </c>
      <c r="D4" s="165"/>
      <c r="E4" s="165"/>
      <c r="F4" s="165"/>
      <c r="G4" s="165"/>
      <c r="H4" s="165"/>
      <c r="I4" s="165"/>
      <c r="J4" s="165"/>
      <c r="K4" s="165"/>
    </row>
    <row r="5" spans="1:12" s="10" customFormat="1" ht="17.399999999999999" thickBot="1" x14ac:dyDescent="0.35">
      <c r="A5" s="191"/>
      <c r="B5" s="191"/>
      <c r="C5" s="191" t="s">
        <v>395</v>
      </c>
      <c r="D5" s="169"/>
      <c r="E5" s="169"/>
      <c r="F5" s="169"/>
      <c r="G5" s="169"/>
      <c r="H5" s="169"/>
      <c r="I5" s="169"/>
      <c r="J5" s="169"/>
      <c r="K5" s="169"/>
    </row>
    <row r="6" spans="1:12" s="10" customFormat="1" ht="33.75" customHeight="1" thickBot="1" x14ac:dyDescent="0.35">
      <c r="A6" s="192"/>
      <c r="B6" s="193"/>
      <c r="C6" s="194"/>
      <c r="D6" s="242" t="s">
        <v>156</v>
      </c>
      <c r="E6" s="243"/>
      <c r="F6" s="243"/>
      <c r="G6" s="244"/>
      <c r="H6" s="242" t="s">
        <v>516</v>
      </c>
      <c r="I6" s="243"/>
      <c r="J6" s="243"/>
      <c r="K6" s="244"/>
    </row>
    <row r="7" spans="1:12" s="49" customFormat="1" ht="42" thickBot="1" x14ac:dyDescent="0.3">
      <c r="A7" s="195"/>
      <c r="B7" s="196"/>
      <c r="C7" s="197"/>
      <c r="D7" s="174" t="s">
        <v>31</v>
      </c>
      <c r="E7" s="175" t="s">
        <v>51</v>
      </c>
      <c r="F7" s="176" t="s">
        <v>52</v>
      </c>
      <c r="G7" s="177" t="s">
        <v>53</v>
      </c>
      <c r="H7" s="174" t="s">
        <v>31</v>
      </c>
      <c r="I7" s="175" t="s">
        <v>51</v>
      </c>
      <c r="J7" s="176" t="s">
        <v>52</v>
      </c>
      <c r="K7" s="177" t="s">
        <v>53</v>
      </c>
    </row>
    <row r="8" spans="1:12" s="10" customFormat="1" x14ac:dyDescent="0.3">
      <c r="A8" s="198" t="s">
        <v>9</v>
      </c>
      <c r="B8" s="199" t="s">
        <v>10</v>
      </c>
      <c r="C8" s="200" t="s">
        <v>11</v>
      </c>
      <c r="D8" s="178"/>
      <c r="E8" s="201"/>
      <c r="F8" s="201"/>
      <c r="G8" s="202"/>
      <c r="H8" s="178"/>
      <c r="I8" s="201"/>
      <c r="J8" s="201"/>
      <c r="K8" s="202"/>
    </row>
    <row r="9" spans="1:12" s="10" customFormat="1" x14ac:dyDescent="0.3">
      <c r="A9" s="184"/>
      <c r="B9" s="203"/>
      <c r="C9" s="66"/>
      <c r="D9" s="79"/>
      <c r="E9" s="33"/>
      <c r="F9" s="33"/>
      <c r="G9" s="99"/>
      <c r="H9" s="79"/>
      <c r="I9" s="33"/>
      <c r="J9" s="33"/>
      <c r="K9" s="99"/>
    </row>
    <row r="10" spans="1:12" s="10" customFormat="1" x14ac:dyDescent="0.3">
      <c r="A10" s="184">
        <v>101</v>
      </c>
      <c r="B10" s="203"/>
      <c r="C10" s="218" t="s">
        <v>411</v>
      </c>
      <c r="D10" s="182"/>
      <c r="E10" s="33"/>
      <c r="F10" s="33"/>
      <c r="G10" s="99"/>
      <c r="H10" s="182"/>
      <c r="I10" s="33"/>
      <c r="J10" s="33"/>
      <c r="K10" s="99"/>
    </row>
    <row r="11" spans="1:12" s="10" customFormat="1" x14ac:dyDescent="0.3">
      <c r="A11" s="204"/>
      <c r="B11" s="42" t="s">
        <v>12</v>
      </c>
      <c r="C11" s="65" t="s">
        <v>28</v>
      </c>
      <c r="D11" s="85">
        <v>211000</v>
      </c>
      <c r="E11" s="30">
        <v>211000</v>
      </c>
      <c r="F11" s="30"/>
      <c r="G11" s="100"/>
      <c r="H11" s="85">
        <v>212484</v>
      </c>
      <c r="I11" s="30">
        <v>212484</v>
      </c>
      <c r="J11" s="30"/>
      <c r="K11" s="100"/>
    </row>
    <row r="12" spans="1:12" s="10" customFormat="1" x14ac:dyDescent="0.3">
      <c r="A12" s="204"/>
      <c r="B12" s="42" t="s">
        <v>17</v>
      </c>
      <c r="C12" s="65" t="s">
        <v>65</v>
      </c>
      <c r="D12" s="85">
        <v>40900</v>
      </c>
      <c r="E12" s="30">
        <v>40900</v>
      </c>
      <c r="F12" s="30"/>
      <c r="G12" s="100"/>
      <c r="H12" s="85">
        <v>41190</v>
      </c>
      <c r="I12" s="30">
        <v>41190</v>
      </c>
      <c r="J12" s="30"/>
      <c r="K12" s="100"/>
    </row>
    <row r="13" spans="1:12" s="10" customFormat="1" x14ac:dyDescent="0.3">
      <c r="A13" s="204"/>
      <c r="B13" s="42" t="s">
        <v>18</v>
      </c>
      <c r="C13" s="65" t="s">
        <v>33</v>
      </c>
      <c r="D13" s="85">
        <v>26000</v>
      </c>
      <c r="E13" s="30">
        <v>26000</v>
      </c>
      <c r="F13" s="30"/>
      <c r="G13" s="100"/>
      <c r="H13" s="85">
        <v>26000</v>
      </c>
      <c r="I13" s="30">
        <v>26000</v>
      </c>
      <c r="J13" s="30"/>
      <c r="K13" s="100"/>
    </row>
    <row r="14" spans="1:12" s="10" customFormat="1" x14ac:dyDescent="0.3">
      <c r="A14" s="204"/>
      <c r="B14" s="42" t="s">
        <v>25</v>
      </c>
      <c r="C14" s="65" t="s">
        <v>60</v>
      </c>
      <c r="D14" s="85"/>
      <c r="E14" s="30"/>
      <c r="F14" s="30"/>
      <c r="G14" s="100"/>
      <c r="H14" s="85"/>
      <c r="I14" s="30"/>
      <c r="J14" s="30"/>
      <c r="K14" s="100"/>
    </row>
    <row r="15" spans="1:12" s="10" customFormat="1" x14ac:dyDescent="0.3">
      <c r="A15" s="204"/>
      <c r="B15" s="42"/>
      <c r="C15" s="65" t="s">
        <v>414</v>
      </c>
      <c r="D15" s="85">
        <v>1000</v>
      </c>
      <c r="E15" s="30">
        <v>1000</v>
      </c>
      <c r="F15" s="30"/>
      <c r="G15" s="100"/>
      <c r="H15" s="85">
        <v>1000</v>
      </c>
      <c r="I15" s="30">
        <v>1000</v>
      </c>
      <c r="J15" s="30"/>
      <c r="K15" s="100"/>
    </row>
    <row r="16" spans="1:12" s="22" customFormat="1" x14ac:dyDescent="0.3">
      <c r="A16" s="205"/>
      <c r="B16" s="206"/>
      <c r="C16" s="207" t="s">
        <v>62</v>
      </c>
      <c r="D16" s="87">
        <f t="shared" ref="D16:G16" si="0">SUM(D15:D15)</f>
        <v>1000</v>
      </c>
      <c r="E16" s="40">
        <f t="shared" si="0"/>
        <v>1000</v>
      </c>
      <c r="F16" s="40">
        <f t="shared" si="0"/>
        <v>0</v>
      </c>
      <c r="G16" s="101">
        <f t="shared" si="0"/>
        <v>0</v>
      </c>
      <c r="H16" s="87">
        <f t="shared" ref="H16:K16" si="1">SUM(H15:H15)</f>
        <v>1000</v>
      </c>
      <c r="I16" s="40">
        <f t="shared" si="1"/>
        <v>1000</v>
      </c>
      <c r="J16" s="40">
        <f t="shared" si="1"/>
        <v>0</v>
      </c>
      <c r="K16" s="101">
        <f t="shared" si="1"/>
        <v>0</v>
      </c>
    </row>
    <row r="17" spans="1:11" s="22" customFormat="1" x14ac:dyDescent="0.3">
      <c r="A17" s="205"/>
      <c r="B17" s="42" t="s">
        <v>27</v>
      </c>
      <c r="C17" s="65" t="s">
        <v>26</v>
      </c>
      <c r="D17" s="87"/>
      <c r="E17" s="40"/>
      <c r="F17" s="40"/>
      <c r="G17" s="104"/>
      <c r="H17" s="87"/>
      <c r="I17" s="40"/>
      <c r="J17" s="40"/>
      <c r="K17" s="104"/>
    </row>
    <row r="18" spans="1:11" s="22" customFormat="1" x14ac:dyDescent="0.3">
      <c r="A18" s="205"/>
      <c r="B18" s="42"/>
      <c r="C18" s="65" t="s">
        <v>368</v>
      </c>
      <c r="D18" s="85">
        <v>1000</v>
      </c>
      <c r="E18" s="30">
        <v>1000</v>
      </c>
      <c r="F18" s="40"/>
      <c r="G18" s="104"/>
      <c r="H18" s="85">
        <v>1000</v>
      </c>
      <c r="I18" s="30">
        <v>1000</v>
      </c>
      <c r="J18" s="40"/>
      <c r="K18" s="104"/>
    </row>
    <row r="19" spans="1:11" s="22" customFormat="1" x14ac:dyDescent="0.3">
      <c r="A19" s="205"/>
      <c r="B19" s="42"/>
      <c r="C19" s="207" t="s">
        <v>207</v>
      </c>
      <c r="D19" s="87">
        <f>SUM(D18)</f>
        <v>1000</v>
      </c>
      <c r="E19" s="40">
        <f>SUM(E18)</f>
        <v>1000</v>
      </c>
      <c r="F19" s="40"/>
      <c r="G19" s="104"/>
      <c r="H19" s="87">
        <f>SUM(H18)</f>
        <v>1000</v>
      </c>
      <c r="I19" s="40">
        <f>SUM(I18)</f>
        <v>1000</v>
      </c>
      <c r="J19" s="40"/>
      <c r="K19" s="104"/>
    </row>
    <row r="20" spans="1:11" s="10" customFormat="1" x14ac:dyDescent="0.3">
      <c r="A20" s="204"/>
      <c r="B20" s="42"/>
      <c r="C20" s="66" t="s">
        <v>14</v>
      </c>
      <c r="D20" s="88">
        <f>D11+D12+D13+D16+D19</f>
        <v>279900</v>
      </c>
      <c r="E20" s="50">
        <f t="shared" ref="E20:G20" si="2">E11+E12+E13+E16+E19</f>
        <v>279900</v>
      </c>
      <c r="F20" s="50">
        <f t="shared" si="2"/>
        <v>0</v>
      </c>
      <c r="G20" s="102">
        <f t="shared" si="2"/>
        <v>0</v>
      </c>
      <c r="H20" s="88">
        <f>H11+H12+H13+H16+H19</f>
        <v>281674</v>
      </c>
      <c r="I20" s="50">
        <f t="shared" ref="I20:K20" si="3">I11+I12+I13+I16+I19</f>
        <v>281674</v>
      </c>
      <c r="J20" s="50">
        <f t="shared" si="3"/>
        <v>0</v>
      </c>
      <c r="K20" s="102">
        <f t="shared" si="3"/>
        <v>0</v>
      </c>
    </row>
    <row r="21" spans="1:11" s="10" customFormat="1" x14ac:dyDescent="0.3">
      <c r="A21" s="204"/>
      <c r="B21" s="42"/>
      <c r="C21" s="65"/>
      <c r="D21" s="65"/>
      <c r="E21" s="31"/>
      <c r="F21" s="31"/>
      <c r="G21" s="32"/>
      <c r="H21" s="65"/>
      <c r="I21" s="31"/>
      <c r="J21" s="31"/>
      <c r="K21" s="32"/>
    </row>
    <row r="22" spans="1:11" s="10" customFormat="1" x14ac:dyDescent="0.3">
      <c r="A22" s="184">
        <v>102</v>
      </c>
      <c r="B22" s="203"/>
      <c r="C22" s="66" t="s">
        <v>55</v>
      </c>
      <c r="D22" s="27"/>
      <c r="E22" s="34"/>
      <c r="F22" s="34"/>
      <c r="G22" s="103"/>
      <c r="H22" s="27"/>
      <c r="I22" s="34"/>
      <c r="J22" s="34"/>
      <c r="K22" s="103"/>
    </row>
    <row r="23" spans="1:11" s="10" customFormat="1" x14ac:dyDescent="0.3">
      <c r="A23" s="204"/>
      <c r="B23" s="42" t="s">
        <v>12</v>
      </c>
      <c r="C23" s="65" t="s">
        <v>28</v>
      </c>
      <c r="D23" s="85">
        <v>143000</v>
      </c>
      <c r="E23" s="30">
        <v>143000</v>
      </c>
      <c r="F23" s="30"/>
      <c r="G23" s="100"/>
      <c r="H23" s="85">
        <v>144559</v>
      </c>
      <c r="I23" s="30">
        <v>144559</v>
      </c>
      <c r="J23" s="30"/>
      <c r="K23" s="100"/>
    </row>
    <row r="24" spans="1:11" s="10" customFormat="1" x14ac:dyDescent="0.3">
      <c r="A24" s="204"/>
      <c r="B24" s="42" t="s">
        <v>17</v>
      </c>
      <c r="C24" s="65" t="s">
        <v>65</v>
      </c>
      <c r="D24" s="85">
        <v>27000</v>
      </c>
      <c r="E24" s="30">
        <v>27000</v>
      </c>
      <c r="F24" s="30"/>
      <c r="G24" s="100"/>
      <c r="H24" s="85">
        <v>27307</v>
      </c>
      <c r="I24" s="30">
        <v>27307</v>
      </c>
      <c r="J24" s="30"/>
      <c r="K24" s="100"/>
    </row>
    <row r="25" spans="1:11" s="10" customFormat="1" x14ac:dyDescent="0.3">
      <c r="A25" s="204"/>
      <c r="B25" s="42" t="s">
        <v>18</v>
      </c>
      <c r="C25" s="65" t="s">
        <v>33</v>
      </c>
      <c r="D25" s="85">
        <v>160000</v>
      </c>
      <c r="E25" s="30">
        <v>160000</v>
      </c>
      <c r="F25" s="30"/>
      <c r="G25" s="100"/>
      <c r="H25" s="85">
        <v>160000</v>
      </c>
      <c r="I25" s="30">
        <v>160000</v>
      </c>
      <c r="J25" s="30"/>
      <c r="K25" s="100"/>
    </row>
    <row r="26" spans="1:11" s="10" customFormat="1" x14ac:dyDescent="0.3">
      <c r="A26" s="204"/>
      <c r="B26" s="42" t="s">
        <v>25</v>
      </c>
      <c r="C26" s="65" t="s">
        <v>60</v>
      </c>
      <c r="D26" s="85"/>
      <c r="E26" s="30"/>
      <c r="F26" s="30"/>
      <c r="G26" s="100"/>
      <c r="H26" s="85"/>
      <c r="I26" s="30"/>
      <c r="J26" s="30"/>
      <c r="K26" s="100"/>
    </row>
    <row r="27" spans="1:11" s="10" customFormat="1" x14ac:dyDescent="0.3">
      <c r="A27" s="204"/>
      <c r="B27" s="42"/>
      <c r="C27" s="65" t="s">
        <v>414</v>
      </c>
      <c r="D27" s="85">
        <v>1500</v>
      </c>
      <c r="E27" s="30">
        <v>1500</v>
      </c>
      <c r="F27" s="30"/>
      <c r="G27" s="100"/>
      <c r="H27" s="85">
        <v>1500</v>
      </c>
      <c r="I27" s="30">
        <v>1500</v>
      </c>
      <c r="J27" s="30"/>
      <c r="K27" s="100"/>
    </row>
    <row r="28" spans="1:11" s="10" customFormat="1" x14ac:dyDescent="0.3">
      <c r="A28" s="204"/>
      <c r="B28" s="42"/>
      <c r="C28" s="65" t="s">
        <v>367</v>
      </c>
      <c r="D28" s="85">
        <v>1500</v>
      </c>
      <c r="E28" s="30">
        <v>1500</v>
      </c>
      <c r="F28" s="30"/>
      <c r="G28" s="106"/>
      <c r="H28" s="85">
        <v>1500</v>
      </c>
      <c r="I28" s="30">
        <v>1500</v>
      </c>
      <c r="J28" s="30"/>
      <c r="K28" s="106"/>
    </row>
    <row r="29" spans="1:11" s="22" customFormat="1" x14ac:dyDescent="0.3">
      <c r="A29" s="205"/>
      <c r="B29" s="206"/>
      <c r="C29" s="207" t="s">
        <v>62</v>
      </c>
      <c r="D29" s="87">
        <f>SUM(D27:D28)</f>
        <v>3000</v>
      </c>
      <c r="E29" s="40">
        <f>SUM(E27:E28)</f>
        <v>3000</v>
      </c>
      <c r="F29" s="40">
        <f>SUM(F27:F27)</f>
        <v>0</v>
      </c>
      <c r="G29" s="104">
        <f>SUM(G27:G27)</f>
        <v>0</v>
      </c>
      <c r="H29" s="87">
        <f>SUM(H27:H28)</f>
        <v>3000</v>
      </c>
      <c r="I29" s="40">
        <f>SUM(I27:I28)</f>
        <v>3000</v>
      </c>
      <c r="J29" s="40">
        <f>SUM(J27:J27)</f>
        <v>0</v>
      </c>
      <c r="K29" s="104">
        <f>SUM(K27:K27)</f>
        <v>0</v>
      </c>
    </row>
    <row r="30" spans="1:11" s="10" customFormat="1" x14ac:dyDescent="0.3">
      <c r="A30" s="204"/>
      <c r="B30" s="42"/>
      <c r="C30" s="66" t="s">
        <v>36</v>
      </c>
      <c r="D30" s="208">
        <f t="shared" ref="D30:K30" si="4">SUM(D23:D25)+D29</f>
        <v>333000</v>
      </c>
      <c r="E30" s="50">
        <f t="shared" si="4"/>
        <v>333000</v>
      </c>
      <c r="F30" s="50">
        <f t="shared" si="4"/>
        <v>0</v>
      </c>
      <c r="G30" s="209">
        <f t="shared" si="4"/>
        <v>0</v>
      </c>
      <c r="H30" s="208">
        <f t="shared" si="4"/>
        <v>334866</v>
      </c>
      <c r="I30" s="50">
        <f t="shared" si="4"/>
        <v>334866</v>
      </c>
      <c r="J30" s="50">
        <f t="shared" si="4"/>
        <v>0</v>
      </c>
      <c r="K30" s="209">
        <f t="shared" si="4"/>
        <v>0</v>
      </c>
    </row>
    <row r="31" spans="1:11" s="10" customFormat="1" x14ac:dyDescent="0.3">
      <c r="A31" s="204"/>
      <c r="B31" s="42"/>
      <c r="C31" s="65"/>
      <c r="D31" s="24"/>
      <c r="E31" s="31"/>
      <c r="F31" s="31"/>
      <c r="G31" s="32"/>
      <c r="H31" s="24"/>
      <c r="I31" s="31"/>
      <c r="J31" s="31"/>
      <c r="K31" s="32"/>
    </row>
    <row r="32" spans="1:11" s="10" customFormat="1" x14ac:dyDescent="0.3">
      <c r="A32" s="184">
        <v>103</v>
      </c>
      <c r="B32" s="42"/>
      <c r="C32" s="66" t="s">
        <v>201</v>
      </c>
      <c r="D32" s="27"/>
      <c r="E32" s="34"/>
      <c r="F32" s="34"/>
      <c r="G32" s="103"/>
      <c r="H32" s="27"/>
      <c r="I32" s="34"/>
      <c r="J32" s="34"/>
      <c r="K32" s="103"/>
    </row>
    <row r="33" spans="1:11" s="10" customFormat="1" x14ac:dyDescent="0.3">
      <c r="A33" s="204"/>
      <c r="B33" s="42" t="s">
        <v>12</v>
      </c>
      <c r="C33" s="65" t="s">
        <v>28</v>
      </c>
      <c r="D33" s="85">
        <v>16485</v>
      </c>
      <c r="E33" s="30">
        <v>16485</v>
      </c>
      <c r="F33" s="30"/>
      <c r="G33" s="100"/>
      <c r="H33" s="85">
        <v>18245</v>
      </c>
      <c r="I33" s="30">
        <v>18245</v>
      </c>
      <c r="J33" s="30"/>
      <c r="K33" s="100"/>
    </row>
    <row r="34" spans="1:11" s="10" customFormat="1" x14ac:dyDescent="0.3">
      <c r="A34" s="204"/>
      <c r="B34" s="42" t="s">
        <v>17</v>
      </c>
      <c r="C34" s="65" t="s">
        <v>65</v>
      </c>
      <c r="D34" s="85">
        <v>3215</v>
      </c>
      <c r="E34" s="30">
        <v>3215</v>
      </c>
      <c r="F34" s="30"/>
      <c r="G34" s="100"/>
      <c r="H34" s="85">
        <v>3559</v>
      </c>
      <c r="I34" s="30">
        <v>3559</v>
      </c>
      <c r="J34" s="30"/>
      <c r="K34" s="100"/>
    </row>
    <row r="35" spans="1:11" s="10" customFormat="1" x14ac:dyDescent="0.3">
      <c r="A35" s="204"/>
      <c r="B35" s="42" t="s">
        <v>18</v>
      </c>
      <c r="C35" s="65" t="s">
        <v>33</v>
      </c>
      <c r="D35" s="85">
        <v>16000</v>
      </c>
      <c r="E35" s="30">
        <v>16000</v>
      </c>
      <c r="F35" s="30"/>
      <c r="G35" s="100"/>
      <c r="H35" s="85">
        <v>16127</v>
      </c>
      <c r="I35" s="30">
        <v>16127</v>
      </c>
      <c r="J35" s="30"/>
      <c r="K35" s="100"/>
    </row>
    <row r="36" spans="1:11" s="10" customFormat="1" x14ac:dyDescent="0.3">
      <c r="A36" s="204"/>
      <c r="B36" s="42" t="s">
        <v>25</v>
      </c>
      <c r="C36" s="65" t="s">
        <v>60</v>
      </c>
      <c r="D36" s="85"/>
      <c r="E36" s="30"/>
      <c r="F36" s="30"/>
      <c r="G36" s="100"/>
      <c r="H36" s="85"/>
      <c r="I36" s="30"/>
      <c r="J36" s="30"/>
      <c r="K36" s="100"/>
    </row>
    <row r="37" spans="1:11" s="10" customFormat="1" x14ac:dyDescent="0.3">
      <c r="A37" s="204"/>
      <c r="B37" s="42"/>
      <c r="C37" s="65" t="s">
        <v>414</v>
      </c>
      <c r="D37" s="85">
        <v>2500</v>
      </c>
      <c r="E37" s="30">
        <v>2500</v>
      </c>
      <c r="F37" s="30"/>
      <c r="G37" s="100"/>
      <c r="H37" s="85">
        <v>2500</v>
      </c>
      <c r="I37" s="30">
        <v>2500</v>
      </c>
      <c r="J37" s="30"/>
      <c r="K37" s="100"/>
    </row>
    <row r="38" spans="1:11" s="22" customFormat="1" x14ac:dyDescent="0.3">
      <c r="A38" s="205"/>
      <c r="B38" s="206"/>
      <c r="C38" s="207" t="s">
        <v>62</v>
      </c>
      <c r="D38" s="87">
        <f t="shared" ref="D38:K38" si="5">SUM(D37:D37)</f>
        <v>2500</v>
      </c>
      <c r="E38" s="40">
        <f t="shared" si="5"/>
        <v>2500</v>
      </c>
      <c r="F38" s="40">
        <f t="shared" si="5"/>
        <v>0</v>
      </c>
      <c r="G38" s="104">
        <f t="shared" si="5"/>
        <v>0</v>
      </c>
      <c r="H38" s="87">
        <f t="shared" si="5"/>
        <v>2500</v>
      </c>
      <c r="I38" s="40">
        <f t="shared" si="5"/>
        <v>2500</v>
      </c>
      <c r="J38" s="40">
        <f t="shared" si="5"/>
        <v>0</v>
      </c>
      <c r="K38" s="104">
        <f t="shared" si="5"/>
        <v>0</v>
      </c>
    </row>
    <row r="39" spans="1:11" s="22" customFormat="1" x14ac:dyDescent="0.3">
      <c r="A39" s="205"/>
      <c r="B39" s="42" t="s">
        <v>27</v>
      </c>
      <c r="C39" s="65" t="s">
        <v>26</v>
      </c>
      <c r="D39" s="87"/>
      <c r="E39" s="40"/>
      <c r="F39" s="40"/>
      <c r="G39" s="104"/>
      <c r="H39" s="87"/>
      <c r="I39" s="40"/>
      <c r="J39" s="40"/>
      <c r="K39" s="104"/>
    </row>
    <row r="40" spans="1:11" s="22" customFormat="1" x14ac:dyDescent="0.3">
      <c r="A40" s="205"/>
      <c r="B40" s="42"/>
      <c r="C40" s="65" t="s">
        <v>494</v>
      </c>
      <c r="D40" s="85"/>
      <c r="E40" s="30"/>
      <c r="F40" s="30"/>
      <c r="G40" s="106"/>
      <c r="H40" s="85">
        <v>990</v>
      </c>
      <c r="I40" s="30">
        <v>990</v>
      </c>
      <c r="J40" s="30"/>
      <c r="K40" s="106"/>
    </row>
    <row r="41" spans="1:11" s="22" customFormat="1" x14ac:dyDescent="0.3">
      <c r="A41" s="205"/>
      <c r="B41" s="42"/>
      <c r="C41" s="207" t="s">
        <v>207</v>
      </c>
      <c r="D41" s="87"/>
      <c r="E41" s="40"/>
      <c r="F41" s="40"/>
      <c r="G41" s="104"/>
      <c r="H41" s="87">
        <f>SUM(H40)</f>
        <v>990</v>
      </c>
      <c r="I41" s="40">
        <f t="shared" ref="I41:K41" si="6">SUM(I40)</f>
        <v>990</v>
      </c>
      <c r="J41" s="40">
        <f t="shared" si="6"/>
        <v>0</v>
      </c>
      <c r="K41" s="231">
        <f t="shared" si="6"/>
        <v>0</v>
      </c>
    </row>
    <row r="42" spans="1:11" s="10" customFormat="1" x14ac:dyDescent="0.3">
      <c r="A42" s="204"/>
      <c r="B42" s="42"/>
      <c r="C42" s="66" t="s">
        <v>412</v>
      </c>
      <c r="D42" s="208">
        <f t="shared" ref="D42:G42" si="7">SUM(D33:D35)+D38</f>
        <v>38200</v>
      </c>
      <c r="E42" s="50">
        <f t="shared" si="7"/>
        <v>38200</v>
      </c>
      <c r="F42" s="50">
        <f t="shared" si="7"/>
        <v>0</v>
      </c>
      <c r="G42" s="209">
        <f t="shared" si="7"/>
        <v>0</v>
      </c>
      <c r="H42" s="88">
        <f>SUM(H33:H35)+H38+H41</f>
        <v>41421</v>
      </c>
      <c r="I42" s="50">
        <f t="shared" ref="I42:K42" si="8">SUM(I33:I35)+I38+I41</f>
        <v>41421</v>
      </c>
      <c r="J42" s="50">
        <f t="shared" si="8"/>
        <v>0</v>
      </c>
      <c r="K42" s="235">
        <f t="shared" si="8"/>
        <v>0</v>
      </c>
    </row>
    <row r="43" spans="1:11" s="10" customFormat="1" x14ac:dyDescent="0.3">
      <c r="A43" s="204"/>
      <c r="B43" s="42"/>
      <c r="C43" s="66"/>
      <c r="D43" s="27"/>
      <c r="E43" s="34"/>
      <c r="F43" s="34"/>
      <c r="G43" s="103"/>
      <c r="H43" s="27"/>
      <c r="I43" s="34"/>
      <c r="J43" s="34"/>
      <c r="K43" s="103"/>
    </row>
    <row r="44" spans="1:11" s="10" customFormat="1" x14ac:dyDescent="0.3">
      <c r="A44" s="204"/>
      <c r="B44" s="42"/>
      <c r="C44" s="66" t="s">
        <v>413</v>
      </c>
      <c r="D44" s="88">
        <f t="shared" ref="D44:K44" si="9">SUM(D20,D30,D42)</f>
        <v>651100</v>
      </c>
      <c r="E44" s="50">
        <f t="shared" si="9"/>
        <v>651100</v>
      </c>
      <c r="F44" s="50">
        <f t="shared" si="9"/>
        <v>0</v>
      </c>
      <c r="G44" s="102">
        <f t="shared" si="9"/>
        <v>0</v>
      </c>
      <c r="H44" s="88">
        <f t="shared" si="9"/>
        <v>657961</v>
      </c>
      <c r="I44" s="50">
        <f t="shared" si="9"/>
        <v>657961</v>
      </c>
      <c r="J44" s="50">
        <f t="shared" si="9"/>
        <v>0</v>
      </c>
      <c r="K44" s="102">
        <f t="shared" si="9"/>
        <v>0</v>
      </c>
    </row>
    <row r="45" spans="1:11" s="10" customFormat="1" x14ac:dyDescent="0.3">
      <c r="A45" s="204"/>
      <c r="B45" s="42"/>
      <c r="C45" s="66"/>
      <c r="D45" s="27"/>
      <c r="E45" s="34"/>
      <c r="F45" s="34"/>
      <c r="G45" s="103"/>
      <c r="H45" s="27"/>
      <c r="I45" s="34"/>
      <c r="J45" s="34"/>
      <c r="K45" s="103"/>
    </row>
    <row r="46" spans="1:11" s="10" customFormat="1" x14ac:dyDescent="0.3">
      <c r="A46" s="184">
        <v>104</v>
      </c>
      <c r="B46" s="42"/>
      <c r="C46" s="66" t="s">
        <v>56</v>
      </c>
      <c r="D46" s="66"/>
      <c r="E46" s="34"/>
      <c r="F46" s="34"/>
      <c r="G46" s="103"/>
      <c r="H46" s="66"/>
      <c r="I46" s="34"/>
      <c r="J46" s="34"/>
      <c r="K46" s="103"/>
    </row>
    <row r="47" spans="1:11" s="10" customFormat="1" x14ac:dyDescent="0.3">
      <c r="A47" s="204"/>
      <c r="B47" s="42" t="s">
        <v>12</v>
      </c>
      <c r="C47" s="65" t="s">
        <v>28</v>
      </c>
      <c r="D47" s="85">
        <v>261168</v>
      </c>
      <c r="E47" s="30">
        <v>261168</v>
      </c>
      <c r="F47" s="30"/>
      <c r="G47" s="100"/>
      <c r="H47" s="85">
        <v>260554</v>
      </c>
      <c r="I47" s="30">
        <v>260554</v>
      </c>
      <c r="J47" s="30"/>
      <c r="K47" s="100"/>
    </row>
    <row r="48" spans="1:11" s="10" customFormat="1" x14ac:dyDescent="0.3">
      <c r="A48" s="204"/>
      <c r="B48" s="42" t="s">
        <v>17</v>
      </c>
      <c r="C48" s="65" t="s">
        <v>65</v>
      </c>
      <c r="D48" s="85">
        <v>50859</v>
      </c>
      <c r="E48" s="30">
        <v>50859</v>
      </c>
      <c r="F48" s="30"/>
      <c r="G48" s="100"/>
      <c r="H48" s="85">
        <v>50931</v>
      </c>
      <c r="I48" s="30">
        <v>50931</v>
      </c>
      <c r="J48" s="30"/>
      <c r="K48" s="100"/>
    </row>
    <row r="49" spans="1:11" s="10" customFormat="1" x14ac:dyDescent="0.3">
      <c r="A49" s="204"/>
      <c r="B49" s="42" t="s">
        <v>18</v>
      </c>
      <c r="C49" s="65" t="s">
        <v>33</v>
      </c>
      <c r="D49" s="85">
        <v>80000</v>
      </c>
      <c r="E49" s="30">
        <v>80000</v>
      </c>
      <c r="F49" s="30"/>
      <c r="G49" s="100"/>
      <c r="H49" s="85">
        <v>80000</v>
      </c>
      <c r="I49" s="30">
        <v>80000</v>
      </c>
      <c r="J49" s="30"/>
      <c r="K49" s="100"/>
    </row>
    <row r="50" spans="1:11" s="10" customFormat="1" x14ac:dyDescent="0.3">
      <c r="A50" s="204"/>
      <c r="B50" s="42" t="s">
        <v>25</v>
      </c>
      <c r="C50" s="65" t="s">
        <v>60</v>
      </c>
      <c r="D50" s="85"/>
      <c r="E50" s="30"/>
      <c r="F50" s="30"/>
      <c r="G50" s="100"/>
      <c r="H50" s="85"/>
      <c r="I50" s="30"/>
      <c r="J50" s="30"/>
      <c r="K50" s="100"/>
    </row>
    <row r="51" spans="1:11" s="10" customFormat="1" x14ac:dyDescent="0.3">
      <c r="A51" s="204"/>
      <c r="B51" s="42"/>
      <c r="C51" s="65" t="s">
        <v>0</v>
      </c>
      <c r="D51" s="85">
        <v>5000</v>
      </c>
      <c r="E51" s="30">
        <v>5000</v>
      </c>
      <c r="F51" s="30"/>
      <c r="G51" s="100"/>
      <c r="H51" s="85">
        <v>5000</v>
      </c>
      <c r="I51" s="30">
        <v>5000</v>
      </c>
      <c r="J51" s="30"/>
      <c r="K51" s="100"/>
    </row>
    <row r="52" spans="1:11" s="10" customFormat="1" x14ac:dyDescent="0.3">
      <c r="A52" s="204"/>
      <c r="B52" s="42"/>
      <c r="C52" s="65" t="s">
        <v>95</v>
      </c>
      <c r="D52" s="85">
        <v>600</v>
      </c>
      <c r="E52" s="30">
        <v>600</v>
      </c>
      <c r="F52" s="30"/>
      <c r="G52" s="100"/>
      <c r="H52" s="85">
        <v>600</v>
      </c>
      <c r="I52" s="30">
        <v>600</v>
      </c>
      <c r="J52" s="30"/>
      <c r="K52" s="100"/>
    </row>
    <row r="53" spans="1:11" s="10" customFormat="1" x14ac:dyDescent="0.3">
      <c r="A53" s="204"/>
      <c r="B53" s="42"/>
      <c r="C53" s="65" t="s">
        <v>415</v>
      </c>
      <c r="D53" s="85">
        <v>5000</v>
      </c>
      <c r="E53" s="30">
        <v>5000</v>
      </c>
      <c r="F53" s="30"/>
      <c r="G53" s="100"/>
      <c r="H53" s="85">
        <v>5000</v>
      </c>
      <c r="I53" s="30">
        <v>5000</v>
      </c>
      <c r="J53" s="30"/>
      <c r="K53" s="100"/>
    </row>
    <row r="54" spans="1:11" s="10" customFormat="1" x14ac:dyDescent="0.3">
      <c r="A54" s="204"/>
      <c r="B54" s="42"/>
      <c r="C54" s="65" t="s">
        <v>155</v>
      </c>
      <c r="D54" s="85">
        <v>4700</v>
      </c>
      <c r="E54" s="30">
        <v>4700</v>
      </c>
      <c r="F54" s="30"/>
      <c r="G54" s="100"/>
      <c r="H54" s="85">
        <v>4700</v>
      </c>
      <c r="I54" s="30">
        <v>4700</v>
      </c>
      <c r="J54" s="30"/>
      <c r="K54" s="100"/>
    </row>
    <row r="55" spans="1:11" s="10" customFormat="1" x14ac:dyDescent="0.3">
      <c r="A55" s="204"/>
      <c r="B55" s="42"/>
      <c r="C55" s="61" t="s">
        <v>217</v>
      </c>
      <c r="D55" s="85">
        <v>3000</v>
      </c>
      <c r="E55" s="30">
        <v>3000</v>
      </c>
      <c r="F55" s="30"/>
      <c r="G55" s="106"/>
      <c r="H55" s="85">
        <v>3000</v>
      </c>
      <c r="I55" s="30">
        <v>3000</v>
      </c>
      <c r="J55" s="30"/>
      <c r="K55" s="106"/>
    </row>
    <row r="56" spans="1:11" s="10" customFormat="1" x14ac:dyDescent="0.3">
      <c r="A56" s="205"/>
      <c r="B56" s="206"/>
      <c r="C56" s="207" t="s">
        <v>62</v>
      </c>
      <c r="D56" s="87">
        <f t="shared" ref="D56:K56" si="10">SUM(D51:D55)</f>
        <v>18300</v>
      </c>
      <c r="E56" s="40">
        <f t="shared" si="10"/>
        <v>18300</v>
      </c>
      <c r="F56" s="40">
        <f t="shared" si="10"/>
        <v>0</v>
      </c>
      <c r="G56" s="104">
        <f t="shared" si="10"/>
        <v>0</v>
      </c>
      <c r="H56" s="87">
        <f t="shared" si="10"/>
        <v>18300</v>
      </c>
      <c r="I56" s="40">
        <f t="shared" si="10"/>
        <v>18300</v>
      </c>
      <c r="J56" s="40">
        <f t="shared" si="10"/>
        <v>0</v>
      </c>
      <c r="K56" s="104">
        <f t="shared" si="10"/>
        <v>0</v>
      </c>
    </row>
    <row r="57" spans="1:11" s="10" customFormat="1" x14ac:dyDescent="0.3">
      <c r="A57" s="204"/>
      <c r="B57" s="42"/>
      <c r="C57" s="66" t="s">
        <v>15</v>
      </c>
      <c r="D57" s="182">
        <f t="shared" ref="D57:K57" si="11">D47+D48+D49+D56</f>
        <v>410327</v>
      </c>
      <c r="E57" s="33">
        <f t="shared" si="11"/>
        <v>410327</v>
      </c>
      <c r="F57" s="33">
        <f t="shared" si="11"/>
        <v>0</v>
      </c>
      <c r="G57" s="183">
        <f t="shared" si="11"/>
        <v>0</v>
      </c>
      <c r="H57" s="182">
        <f t="shared" si="11"/>
        <v>409785</v>
      </c>
      <c r="I57" s="33">
        <f t="shared" si="11"/>
        <v>409785</v>
      </c>
      <c r="J57" s="33">
        <f t="shared" si="11"/>
        <v>0</v>
      </c>
      <c r="K57" s="183">
        <f t="shared" si="11"/>
        <v>0</v>
      </c>
    </row>
    <row r="58" spans="1:11" s="10" customFormat="1" x14ac:dyDescent="0.3">
      <c r="A58" s="204"/>
      <c r="B58" s="42"/>
      <c r="C58" s="82"/>
      <c r="D58" s="41"/>
      <c r="E58" s="71"/>
      <c r="F58" s="71"/>
      <c r="G58" s="105"/>
      <c r="H58" s="41"/>
      <c r="I58" s="71"/>
      <c r="J58" s="71"/>
      <c r="K58" s="105"/>
    </row>
    <row r="59" spans="1:11" s="10" customFormat="1" x14ac:dyDescent="0.3">
      <c r="A59" s="184">
        <v>105</v>
      </c>
      <c r="B59" s="42"/>
      <c r="C59" s="66" t="s">
        <v>38</v>
      </c>
      <c r="D59" s="27"/>
      <c r="E59" s="34"/>
      <c r="F59" s="34"/>
      <c r="G59" s="103"/>
      <c r="H59" s="27"/>
      <c r="I59" s="34"/>
      <c r="J59" s="34"/>
      <c r="K59" s="103"/>
    </row>
    <row r="60" spans="1:11" s="10" customFormat="1" x14ac:dyDescent="0.3">
      <c r="A60" s="204"/>
      <c r="B60" s="42" t="s">
        <v>12</v>
      </c>
      <c r="C60" s="65" t="s">
        <v>28</v>
      </c>
      <c r="D60" s="210"/>
      <c r="E60" s="44"/>
      <c r="F60" s="44"/>
      <c r="G60" s="211"/>
      <c r="H60" s="210"/>
      <c r="I60" s="44"/>
      <c r="J60" s="44"/>
      <c r="K60" s="211"/>
    </row>
    <row r="61" spans="1:11" s="10" customFormat="1" x14ac:dyDescent="0.3">
      <c r="A61" s="204"/>
      <c r="B61" s="42"/>
      <c r="C61" s="65" t="s">
        <v>218</v>
      </c>
      <c r="D61" s="35">
        <v>15402</v>
      </c>
      <c r="E61" s="30"/>
      <c r="F61" s="30">
        <v>15402</v>
      </c>
      <c r="G61" s="100"/>
      <c r="H61" s="35">
        <v>15402</v>
      </c>
      <c r="I61" s="30"/>
      <c r="J61" s="30">
        <v>15402</v>
      </c>
      <c r="K61" s="100"/>
    </row>
    <row r="62" spans="1:11" s="10" customFormat="1" x14ac:dyDescent="0.3">
      <c r="A62" s="204"/>
      <c r="B62" s="42"/>
      <c r="C62" s="65" t="s">
        <v>219</v>
      </c>
      <c r="D62" s="35">
        <v>29770</v>
      </c>
      <c r="E62" s="30">
        <v>29770</v>
      </c>
      <c r="F62" s="30"/>
      <c r="G62" s="100"/>
      <c r="H62" s="35">
        <v>29770</v>
      </c>
      <c r="I62" s="30">
        <v>29770</v>
      </c>
      <c r="J62" s="30"/>
      <c r="K62" s="100"/>
    </row>
    <row r="63" spans="1:11" s="10" customFormat="1" ht="15.75" customHeight="1" x14ac:dyDescent="0.3">
      <c r="A63" s="204"/>
      <c r="B63" s="42"/>
      <c r="C63" s="65" t="s">
        <v>220</v>
      </c>
      <c r="D63" s="35">
        <v>11549</v>
      </c>
      <c r="E63" s="30">
        <v>11549</v>
      </c>
      <c r="F63" s="30"/>
      <c r="G63" s="100"/>
      <c r="H63" s="35">
        <v>11549</v>
      </c>
      <c r="I63" s="30">
        <v>11549</v>
      </c>
      <c r="J63" s="30"/>
      <c r="K63" s="100"/>
    </row>
    <row r="64" spans="1:11" s="10" customFormat="1" x14ac:dyDescent="0.3">
      <c r="A64" s="204"/>
      <c r="B64" s="42"/>
      <c r="C64" s="61" t="s">
        <v>221</v>
      </c>
      <c r="D64" s="85">
        <v>16346</v>
      </c>
      <c r="E64" s="30">
        <v>16346</v>
      </c>
      <c r="F64" s="30"/>
      <c r="G64" s="106"/>
      <c r="H64" s="85">
        <v>16346</v>
      </c>
      <c r="I64" s="30">
        <v>16346</v>
      </c>
      <c r="J64" s="30"/>
      <c r="K64" s="106"/>
    </row>
    <row r="65" spans="1:11" s="10" customFormat="1" x14ac:dyDescent="0.3">
      <c r="A65" s="204"/>
      <c r="B65" s="42"/>
      <c r="C65" s="61" t="s">
        <v>222</v>
      </c>
      <c r="D65" s="85">
        <v>3386</v>
      </c>
      <c r="E65" s="30"/>
      <c r="F65" s="30">
        <v>3386</v>
      </c>
      <c r="G65" s="106"/>
      <c r="H65" s="85">
        <v>3386</v>
      </c>
      <c r="I65" s="30"/>
      <c r="J65" s="30">
        <v>3386</v>
      </c>
      <c r="K65" s="106"/>
    </row>
    <row r="66" spans="1:11" s="10" customFormat="1" x14ac:dyDescent="0.3">
      <c r="A66" s="204"/>
      <c r="B66" s="42"/>
      <c r="C66" s="61" t="s">
        <v>223</v>
      </c>
      <c r="D66" s="85">
        <v>2361</v>
      </c>
      <c r="E66" s="30">
        <v>2361</v>
      </c>
      <c r="F66" s="30"/>
      <c r="G66" s="106"/>
      <c r="H66" s="85">
        <v>2361</v>
      </c>
      <c r="I66" s="30">
        <v>2361</v>
      </c>
      <c r="J66" s="30"/>
      <c r="K66" s="106"/>
    </row>
    <row r="67" spans="1:11" s="10" customFormat="1" ht="28.2" x14ac:dyDescent="0.3">
      <c r="A67" s="204"/>
      <c r="B67" s="42"/>
      <c r="C67" s="61" t="s">
        <v>224</v>
      </c>
      <c r="D67" s="85">
        <v>285</v>
      </c>
      <c r="E67" s="30">
        <v>285</v>
      </c>
      <c r="F67" s="30"/>
      <c r="G67" s="106"/>
      <c r="H67" s="85">
        <v>285</v>
      </c>
      <c r="I67" s="30">
        <v>285</v>
      </c>
      <c r="J67" s="30"/>
      <c r="K67" s="106"/>
    </row>
    <row r="68" spans="1:11" s="10" customFormat="1" ht="28.5" customHeight="1" x14ac:dyDescent="0.3">
      <c r="A68" s="204"/>
      <c r="B68" s="42"/>
      <c r="C68" s="61" t="s">
        <v>225</v>
      </c>
      <c r="D68" s="85">
        <v>1400</v>
      </c>
      <c r="E68" s="30">
        <v>1400</v>
      </c>
      <c r="F68" s="30"/>
      <c r="G68" s="106"/>
      <c r="H68" s="85">
        <v>1400</v>
      </c>
      <c r="I68" s="30">
        <v>1400</v>
      </c>
      <c r="J68" s="30"/>
      <c r="K68" s="106"/>
    </row>
    <row r="69" spans="1:11" s="10" customFormat="1" ht="30" customHeight="1" x14ac:dyDescent="0.3">
      <c r="A69" s="204"/>
      <c r="B69" s="42"/>
      <c r="C69" s="61" t="s">
        <v>226</v>
      </c>
      <c r="D69" s="85">
        <v>1193</v>
      </c>
      <c r="E69" s="30">
        <v>1193</v>
      </c>
      <c r="F69" s="30"/>
      <c r="G69" s="106"/>
      <c r="H69" s="85">
        <v>1193</v>
      </c>
      <c r="I69" s="30">
        <v>1193</v>
      </c>
      <c r="J69" s="30"/>
      <c r="K69" s="106"/>
    </row>
    <row r="70" spans="1:11" s="10" customFormat="1" ht="42" x14ac:dyDescent="0.3">
      <c r="A70" s="204"/>
      <c r="B70" s="42"/>
      <c r="C70" s="61" t="s">
        <v>227</v>
      </c>
      <c r="D70" s="85">
        <v>1325</v>
      </c>
      <c r="E70" s="30">
        <v>1325</v>
      </c>
      <c r="F70" s="30"/>
      <c r="G70" s="106"/>
      <c r="H70" s="85">
        <v>1325</v>
      </c>
      <c r="I70" s="30">
        <v>1325</v>
      </c>
      <c r="J70" s="30"/>
      <c r="K70" s="106"/>
    </row>
    <row r="71" spans="1:11" s="10" customFormat="1" x14ac:dyDescent="0.3">
      <c r="A71" s="204"/>
      <c r="B71" s="42"/>
      <c r="C71" s="61" t="s">
        <v>228</v>
      </c>
      <c r="D71" s="85">
        <v>4244</v>
      </c>
      <c r="E71" s="30">
        <v>4244</v>
      </c>
      <c r="F71" s="30"/>
      <c r="G71" s="106"/>
      <c r="H71" s="85">
        <v>4244</v>
      </c>
      <c r="I71" s="30">
        <v>4244</v>
      </c>
      <c r="J71" s="30"/>
      <c r="K71" s="106"/>
    </row>
    <row r="72" spans="1:11" s="10" customFormat="1" x14ac:dyDescent="0.3">
      <c r="A72" s="204"/>
      <c r="B72" s="42"/>
      <c r="C72" s="61" t="s">
        <v>453</v>
      </c>
      <c r="D72" s="85"/>
      <c r="E72" s="30"/>
      <c r="F72" s="30"/>
      <c r="G72" s="106"/>
      <c r="H72" s="85">
        <v>6368</v>
      </c>
      <c r="I72" s="30"/>
      <c r="J72" s="30">
        <v>6368</v>
      </c>
      <c r="K72" s="106"/>
    </row>
    <row r="73" spans="1:11" s="10" customFormat="1" x14ac:dyDescent="0.3">
      <c r="A73" s="204"/>
      <c r="B73" s="42"/>
      <c r="C73" s="61" t="s">
        <v>459</v>
      </c>
      <c r="D73" s="85"/>
      <c r="E73" s="30"/>
      <c r="F73" s="30"/>
      <c r="G73" s="106"/>
      <c r="H73" s="85">
        <v>4184</v>
      </c>
      <c r="I73" s="30">
        <v>4184</v>
      </c>
      <c r="J73" s="30"/>
      <c r="K73" s="106"/>
    </row>
    <row r="74" spans="1:11" s="10" customFormat="1" x14ac:dyDescent="0.3">
      <c r="A74" s="204"/>
      <c r="B74" s="42"/>
      <c r="C74" s="61"/>
      <c r="D74" s="85"/>
      <c r="E74" s="30"/>
      <c r="F74" s="30"/>
      <c r="G74" s="106"/>
      <c r="H74" s="85"/>
      <c r="I74" s="30"/>
      <c r="J74" s="30"/>
      <c r="K74" s="106"/>
    </row>
    <row r="75" spans="1:11" s="10" customFormat="1" x14ac:dyDescent="0.3">
      <c r="A75" s="204"/>
      <c r="B75" s="42"/>
      <c r="C75" s="82" t="s">
        <v>43</v>
      </c>
      <c r="D75" s="89">
        <f>SUM(D61:D71)</f>
        <v>87261</v>
      </c>
      <c r="E75" s="44">
        <f>SUM(E61:E71)</f>
        <v>68473</v>
      </c>
      <c r="F75" s="44">
        <f>SUM(F61:F71)</f>
        <v>18788</v>
      </c>
      <c r="G75" s="114">
        <f>SUM(G61:G71)</f>
        <v>0</v>
      </c>
      <c r="H75" s="89">
        <f>SUM(H61:H74)</f>
        <v>97813</v>
      </c>
      <c r="I75" s="44">
        <f>SUM(I61:I74)</f>
        <v>72657</v>
      </c>
      <c r="J75" s="44">
        <f>SUM(J61:J74)</f>
        <v>25156</v>
      </c>
      <c r="K75" s="114">
        <f>SUM(K61:K74)</f>
        <v>0</v>
      </c>
    </row>
    <row r="76" spans="1:11" s="10" customFormat="1" x14ac:dyDescent="0.3">
      <c r="A76" s="204"/>
      <c r="B76" s="42"/>
      <c r="C76" s="82"/>
      <c r="D76" s="210"/>
      <c r="E76" s="44"/>
      <c r="F76" s="44"/>
      <c r="G76" s="211"/>
      <c r="H76" s="210"/>
      <c r="I76" s="44"/>
      <c r="J76" s="44"/>
      <c r="K76" s="211"/>
    </row>
    <row r="77" spans="1:11" s="10" customFormat="1" x14ac:dyDescent="0.3">
      <c r="A77" s="204"/>
      <c r="B77" s="42" t="s">
        <v>17</v>
      </c>
      <c r="C77" s="65" t="s">
        <v>65</v>
      </c>
      <c r="D77" s="210"/>
      <c r="E77" s="44"/>
      <c r="F77" s="44"/>
      <c r="G77" s="211"/>
      <c r="H77" s="210"/>
      <c r="I77" s="44"/>
      <c r="J77" s="44"/>
      <c r="K77" s="211"/>
    </row>
    <row r="78" spans="1:11" s="22" customFormat="1" x14ac:dyDescent="0.3">
      <c r="A78" s="205"/>
      <c r="B78" s="206"/>
      <c r="C78" s="65" t="s">
        <v>218</v>
      </c>
      <c r="D78" s="85">
        <v>1502</v>
      </c>
      <c r="E78" s="30"/>
      <c r="F78" s="30">
        <v>1502</v>
      </c>
      <c r="G78" s="100"/>
      <c r="H78" s="85">
        <v>1502</v>
      </c>
      <c r="I78" s="30"/>
      <c r="J78" s="30">
        <v>1502</v>
      </c>
      <c r="K78" s="100"/>
    </row>
    <row r="79" spans="1:11" s="10" customFormat="1" x14ac:dyDescent="0.3">
      <c r="A79" s="204"/>
      <c r="B79" s="42"/>
      <c r="C79" s="65" t="s">
        <v>219</v>
      </c>
      <c r="D79" s="85">
        <v>5556</v>
      </c>
      <c r="E79" s="30">
        <v>5556</v>
      </c>
      <c r="F79" s="30"/>
      <c r="G79" s="100"/>
      <c r="H79" s="85">
        <v>5556</v>
      </c>
      <c r="I79" s="30">
        <v>5556</v>
      </c>
      <c r="J79" s="30"/>
      <c r="K79" s="100"/>
    </row>
    <row r="80" spans="1:11" s="10" customFormat="1" x14ac:dyDescent="0.3">
      <c r="A80" s="204"/>
      <c r="B80" s="42"/>
      <c r="C80" s="65" t="s">
        <v>220</v>
      </c>
      <c r="D80" s="85">
        <v>2592</v>
      </c>
      <c r="E80" s="30">
        <v>2592</v>
      </c>
      <c r="F80" s="30"/>
      <c r="G80" s="100"/>
      <c r="H80" s="85">
        <v>2592</v>
      </c>
      <c r="I80" s="30">
        <v>2592</v>
      </c>
      <c r="J80" s="30"/>
      <c r="K80" s="100"/>
    </row>
    <row r="81" spans="1:11" s="10" customFormat="1" x14ac:dyDescent="0.3">
      <c r="A81" s="204"/>
      <c r="B81" s="42"/>
      <c r="C81" s="61" t="s">
        <v>221</v>
      </c>
      <c r="D81" s="85">
        <v>3250</v>
      </c>
      <c r="E81" s="30">
        <v>3250</v>
      </c>
      <c r="F81" s="30"/>
      <c r="G81" s="100"/>
      <c r="H81" s="85">
        <v>3250</v>
      </c>
      <c r="I81" s="30">
        <v>3250</v>
      </c>
      <c r="J81" s="30"/>
      <c r="K81" s="100"/>
    </row>
    <row r="82" spans="1:11" s="10" customFormat="1" x14ac:dyDescent="0.3">
      <c r="A82" s="204"/>
      <c r="B82" s="42"/>
      <c r="C82" s="61" t="s">
        <v>222</v>
      </c>
      <c r="D82" s="85">
        <v>496</v>
      </c>
      <c r="E82" s="30"/>
      <c r="F82" s="30">
        <v>496</v>
      </c>
      <c r="G82" s="100"/>
      <c r="H82" s="85">
        <v>496</v>
      </c>
      <c r="I82" s="30"/>
      <c r="J82" s="30">
        <v>496</v>
      </c>
      <c r="K82" s="100"/>
    </row>
    <row r="83" spans="1:11" s="10" customFormat="1" x14ac:dyDescent="0.3">
      <c r="A83" s="204"/>
      <c r="B83" s="42"/>
      <c r="C83" s="61" t="s">
        <v>223</v>
      </c>
      <c r="D83" s="85">
        <v>472</v>
      </c>
      <c r="E83" s="30">
        <v>472</v>
      </c>
      <c r="F83" s="30"/>
      <c r="G83" s="106"/>
      <c r="H83" s="85">
        <v>472</v>
      </c>
      <c r="I83" s="30">
        <v>472</v>
      </c>
      <c r="J83" s="30"/>
      <c r="K83" s="106"/>
    </row>
    <row r="84" spans="1:11" s="10" customFormat="1" ht="28.2" x14ac:dyDescent="0.3">
      <c r="A84" s="204"/>
      <c r="B84" s="42"/>
      <c r="C84" s="61" t="s">
        <v>224</v>
      </c>
      <c r="D84" s="85">
        <v>57</v>
      </c>
      <c r="E84" s="30">
        <v>57</v>
      </c>
      <c r="F84" s="30"/>
      <c r="G84" s="106"/>
      <c r="H84" s="85">
        <v>57</v>
      </c>
      <c r="I84" s="30">
        <v>57</v>
      </c>
      <c r="J84" s="30"/>
      <c r="K84" s="106"/>
    </row>
    <row r="85" spans="1:11" s="10" customFormat="1" ht="28.2" x14ac:dyDescent="0.3">
      <c r="A85" s="204"/>
      <c r="B85" s="42"/>
      <c r="C85" s="61" t="s">
        <v>225</v>
      </c>
      <c r="D85" s="85">
        <v>378</v>
      </c>
      <c r="E85" s="30">
        <v>378</v>
      </c>
      <c r="F85" s="30"/>
      <c r="G85" s="106"/>
      <c r="H85" s="85">
        <v>378</v>
      </c>
      <c r="I85" s="30">
        <v>378</v>
      </c>
      <c r="J85" s="30"/>
      <c r="K85" s="106"/>
    </row>
    <row r="86" spans="1:11" s="10" customFormat="1" ht="42" x14ac:dyDescent="0.3">
      <c r="A86" s="204"/>
      <c r="B86" s="42"/>
      <c r="C86" s="61" t="s">
        <v>226</v>
      </c>
      <c r="D86" s="85">
        <v>322</v>
      </c>
      <c r="E86" s="30">
        <v>322</v>
      </c>
      <c r="F86" s="30"/>
      <c r="G86" s="106"/>
      <c r="H86" s="85">
        <v>322</v>
      </c>
      <c r="I86" s="30">
        <v>322</v>
      </c>
      <c r="J86" s="30"/>
      <c r="K86" s="106"/>
    </row>
    <row r="87" spans="1:11" s="10" customFormat="1" ht="42" x14ac:dyDescent="0.3">
      <c r="A87" s="204"/>
      <c r="B87" s="42"/>
      <c r="C87" s="61" t="s">
        <v>227</v>
      </c>
      <c r="D87" s="85">
        <v>358</v>
      </c>
      <c r="E87" s="30">
        <v>358</v>
      </c>
      <c r="F87" s="30"/>
      <c r="G87" s="106"/>
      <c r="H87" s="85">
        <v>358</v>
      </c>
      <c r="I87" s="30">
        <v>358</v>
      </c>
      <c r="J87" s="30"/>
      <c r="K87" s="106"/>
    </row>
    <row r="88" spans="1:11" s="10" customFormat="1" x14ac:dyDescent="0.3">
      <c r="A88" s="204"/>
      <c r="B88" s="42"/>
      <c r="C88" s="61" t="s">
        <v>228</v>
      </c>
      <c r="D88" s="85">
        <v>828</v>
      </c>
      <c r="E88" s="30">
        <v>828</v>
      </c>
      <c r="F88" s="30"/>
      <c r="G88" s="106"/>
      <c r="H88" s="85">
        <v>828</v>
      </c>
      <c r="I88" s="30">
        <v>828</v>
      </c>
      <c r="J88" s="30"/>
      <c r="K88" s="106"/>
    </row>
    <row r="89" spans="1:11" s="10" customFormat="1" x14ac:dyDescent="0.3">
      <c r="A89" s="204"/>
      <c r="B89" s="42"/>
      <c r="C89" s="61" t="s">
        <v>453</v>
      </c>
      <c r="D89" s="85"/>
      <c r="E89" s="30"/>
      <c r="F89" s="30"/>
      <c r="G89" s="106"/>
      <c r="H89" s="85">
        <v>1388</v>
      </c>
      <c r="I89" s="30"/>
      <c r="J89" s="30">
        <v>1388</v>
      </c>
      <c r="K89" s="106"/>
    </row>
    <row r="90" spans="1:11" s="10" customFormat="1" x14ac:dyDescent="0.3">
      <c r="A90" s="204"/>
      <c r="B90" s="42"/>
      <c r="C90" s="61" t="s">
        <v>459</v>
      </c>
      <c r="D90" s="85"/>
      <c r="E90" s="30"/>
      <c r="F90" s="30"/>
      <c r="G90" s="106"/>
      <c r="H90" s="85">
        <v>816</v>
      </c>
      <c r="I90" s="30">
        <v>816</v>
      </c>
      <c r="J90" s="30"/>
      <c r="K90" s="106"/>
    </row>
    <row r="91" spans="1:11" s="10" customFormat="1" x14ac:dyDescent="0.3">
      <c r="A91" s="204"/>
      <c r="B91" s="42"/>
      <c r="C91" s="61"/>
      <c r="D91" s="85"/>
      <c r="E91" s="30"/>
      <c r="F91" s="30"/>
      <c r="G91" s="106"/>
      <c r="H91" s="85"/>
      <c r="I91" s="30"/>
      <c r="J91" s="30"/>
      <c r="K91" s="106"/>
    </row>
    <row r="92" spans="1:11" s="10" customFormat="1" x14ac:dyDescent="0.3">
      <c r="A92" s="204"/>
      <c r="B92" s="42"/>
      <c r="C92" s="82" t="s">
        <v>44</v>
      </c>
      <c r="D92" s="89">
        <f>SUM(D78:D88)</f>
        <v>15811</v>
      </c>
      <c r="E92" s="44">
        <f>SUM(E78:E88)</f>
        <v>13813</v>
      </c>
      <c r="F92" s="44">
        <f>SUM(F78:F88)</f>
        <v>1998</v>
      </c>
      <c r="G92" s="114">
        <f>SUM(G78:G88)</f>
        <v>0</v>
      </c>
      <c r="H92" s="89">
        <f>SUM(H78:H91)</f>
        <v>18015</v>
      </c>
      <c r="I92" s="44">
        <f>SUM(I78:I91)</f>
        <v>14629</v>
      </c>
      <c r="J92" s="44">
        <f>SUM(J78:J91)</f>
        <v>3386</v>
      </c>
      <c r="K92" s="114">
        <f>SUM(K78:K91)</f>
        <v>0</v>
      </c>
    </row>
    <row r="93" spans="1:11" s="10" customFormat="1" x14ac:dyDescent="0.3">
      <c r="A93" s="204"/>
      <c r="B93" s="42"/>
      <c r="C93" s="82"/>
      <c r="D93" s="41"/>
      <c r="E93" s="71"/>
      <c r="F93" s="71"/>
      <c r="G93" s="105"/>
      <c r="H93" s="41"/>
      <c r="I93" s="71"/>
      <c r="J93" s="71"/>
      <c r="K93" s="105"/>
    </row>
    <row r="94" spans="1:11" s="10" customFormat="1" x14ac:dyDescent="0.3">
      <c r="A94" s="204"/>
      <c r="B94" s="42" t="s">
        <v>18</v>
      </c>
      <c r="C94" s="65" t="s">
        <v>33</v>
      </c>
      <c r="D94" s="210"/>
      <c r="E94" s="44"/>
      <c r="F94" s="44"/>
      <c r="G94" s="211"/>
      <c r="H94" s="210"/>
      <c r="I94" s="44"/>
      <c r="J94" s="44"/>
      <c r="K94" s="211"/>
    </row>
    <row r="95" spans="1:11" s="10" customFormat="1" x14ac:dyDescent="0.3">
      <c r="A95" s="204"/>
      <c r="B95" s="31"/>
      <c r="C95" s="65" t="s">
        <v>39</v>
      </c>
      <c r="D95" s="35">
        <v>2000</v>
      </c>
      <c r="E95" s="30"/>
      <c r="F95" s="30">
        <v>2000</v>
      </c>
      <c r="G95" s="100"/>
      <c r="H95" s="35">
        <v>2000</v>
      </c>
      <c r="I95" s="30"/>
      <c r="J95" s="30">
        <v>2000</v>
      </c>
      <c r="K95" s="100"/>
    </row>
    <row r="96" spans="1:11" s="10" customFormat="1" x14ac:dyDescent="0.3">
      <c r="A96" s="204"/>
      <c r="B96" s="42"/>
      <c r="C96" s="65" t="s">
        <v>113</v>
      </c>
      <c r="D96" s="35">
        <v>2400</v>
      </c>
      <c r="E96" s="30">
        <v>2400</v>
      </c>
      <c r="F96" s="30"/>
      <c r="G96" s="100"/>
      <c r="H96" s="35">
        <v>2400</v>
      </c>
      <c r="I96" s="30">
        <v>2400</v>
      </c>
      <c r="J96" s="30"/>
      <c r="K96" s="100"/>
    </row>
    <row r="97" spans="1:11" s="10" customFormat="1" x14ac:dyDescent="0.3">
      <c r="A97" s="204"/>
      <c r="B97" s="42"/>
      <c r="C97" s="65" t="s">
        <v>229</v>
      </c>
      <c r="D97" s="35">
        <v>1400</v>
      </c>
      <c r="E97" s="30">
        <v>1400</v>
      </c>
      <c r="F97" s="30"/>
      <c r="G97" s="100"/>
      <c r="H97" s="35">
        <v>1400</v>
      </c>
      <c r="I97" s="30">
        <v>1400</v>
      </c>
      <c r="J97" s="30"/>
      <c r="K97" s="100"/>
    </row>
    <row r="98" spans="1:11" s="10" customFormat="1" x14ac:dyDescent="0.3">
      <c r="A98" s="204"/>
      <c r="B98" s="42"/>
      <c r="C98" s="65" t="s">
        <v>230</v>
      </c>
      <c r="D98" s="35">
        <v>2300</v>
      </c>
      <c r="E98" s="30">
        <v>2300</v>
      </c>
      <c r="F98" s="30"/>
      <c r="G98" s="100"/>
      <c r="H98" s="35">
        <v>2300</v>
      </c>
      <c r="I98" s="30">
        <v>2300</v>
      </c>
      <c r="J98" s="30"/>
      <c r="K98" s="100"/>
    </row>
    <row r="99" spans="1:11" s="10" customFormat="1" x14ac:dyDescent="0.3">
      <c r="A99" s="204"/>
      <c r="B99" s="42"/>
      <c r="C99" s="65" t="s">
        <v>231</v>
      </c>
      <c r="D99" s="35">
        <v>30000</v>
      </c>
      <c r="E99" s="30">
        <v>30000</v>
      </c>
      <c r="F99" s="30"/>
      <c r="G99" s="100"/>
      <c r="H99" s="35">
        <v>30000</v>
      </c>
      <c r="I99" s="30">
        <v>30000</v>
      </c>
      <c r="J99" s="30"/>
      <c r="K99" s="100"/>
    </row>
    <row r="100" spans="1:11" s="10" customFormat="1" x14ac:dyDescent="0.3">
      <c r="A100" s="204"/>
      <c r="B100" s="42"/>
      <c r="C100" s="65" t="s">
        <v>232</v>
      </c>
      <c r="D100" s="35">
        <v>2000</v>
      </c>
      <c r="E100" s="30">
        <v>2000</v>
      </c>
      <c r="F100" s="30"/>
      <c r="G100" s="100"/>
      <c r="H100" s="35">
        <v>2270</v>
      </c>
      <c r="I100" s="30">
        <v>2270</v>
      </c>
      <c r="J100" s="30"/>
      <c r="K100" s="100"/>
    </row>
    <row r="101" spans="1:11" s="10" customFormat="1" x14ac:dyDescent="0.3">
      <c r="A101" s="204"/>
      <c r="B101" s="42"/>
      <c r="C101" s="65" t="s">
        <v>233</v>
      </c>
      <c r="D101" s="35">
        <v>25000</v>
      </c>
      <c r="E101" s="30">
        <v>25000</v>
      </c>
      <c r="F101" s="30"/>
      <c r="G101" s="100"/>
      <c r="H101" s="35">
        <v>25000</v>
      </c>
      <c r="I101" s="30">
        <v>25000</v>
      </c>
      <c r="J101" s="30"/>
      <c r="K101" s="100"/>
    </row>
    <row r="102" spans="1:11" s="10" customFormat="1" x14ac:dyDescent="0.3">
      <c r="A102" s="204"/>
      <c r="B102" s="42"/>
      <c r="C102" s="65" t="s">
        <v>234</v>
      </c>
      <c r="D102" s="35">
        <v>4000</v>
      </c>
      <c r="E102" s="30">
        <v>4000</v>
      </c>
      <c r="F102" s="30"/>
      <c r="G102" s="100"/>
      <c r="H102" s="35">
        <v>4000</v>
      </c>
      <c r="I102" s="30">
        <v>4000</v>
      </c>
      <c r="J102" s="30"/>
      <c r="K102" s="100"/>
    </row>
    <row r="103" spans="1:11" s="10" customFormat="1" x14ac:dyDescent="0.3">
      <c r="A103" s="204"/>
      <c r="B103" s="42"/>
      <c r="C103" s="65" t="s">
        <v>235</v>
      </c>
      <c r="D103" s="35">
        <v>6000</v>
      </c>
      <c r="E103" s="30">
        <v>6000</v>
      </c>
      <c r="F103" s="30"/>
      <c r="G103" s="100"/>
      <c r="H103" s="35">
        <v>6000</v>
      </c>
      <c r="I103" s="30">
        <v>6000</v>
      </c>
      <c r="J103" s="30"/>
      <c r="K103" s="100"/>
    </row>
    <row r="104" spans="1:11" s="10" customFormat="1" ht="32.25" customHeight="1" x14ac:dyDescent="0.3">
      <c r="A104" s="204"/>
      <c r="B104" s="42"/>
      <c r="C104" s="65" t="s">
        <v>236</v>
      </c>
      <c r="D104" s="35">
        <v>25000</v>
      </c>
      <c r="E104" s="30">
        <v>25000</v>
      </c>
      <c r="F104" s="30"/>
      <c r="G104" s="100"/>
      <c r="H104" s="35">
        <v>25000</v>
      </c>
      <c r="I104" s="30">
        <v>25000</v>
      </c>
      <c r="J104" s="30"/>
      <c r="K104" s="100"/>
    </row>
    <row r="105" spans="1:11" s="10" customFormat="1" x14ac:dyDescent="0.3">
      <c r="A105" s="204"/>
      <c r="B105" s="42"/>
      <c r="C105" s="65" t="s">
        <v>237</v>
      </c>
      <c r="D105" s="35"/>
      <c r="E105" s="30"/>
      <c r="F105" s="30"/>
      <c r="G105" s="100"/>
      <c r="H105" s="35"/>
      <c r="I105" s="30"/>
      <c r="J105" s="30"/>
      <c r="K105" s="100"/>
    </row>
    <row r="106" spans="1:11" s="10" customFormat="1" ht="28.2" x14ac:dyDescent="0.3">
      <c r="A106" s="204"/>
      <c r="B106" s="42"/>
      <c r="C106" s="61" t="s">
        <v>238</v>
      </c>
      <c r="D106" s="35">
        <v>78000</v>
      </c>
      <c r="E106" s="30">
        <v>78000</v>
      </c>
      <c r="F106" s="30"/>
      <c r="G106" s="100"/>
      <c r="H106" s="35">
        <v>78000</v>
      </c>
      <c r="I106" s="30">
        <v>78000</v>
      </c>
      <c r="J106" s="30"/>
      <c r="K106" s="100"/>
    </row>
    <row r="107" spans="1:11" s="10" customFormat="1" ht="28.2" x14ac:dyDescent="0.3">
      <c r="A107" s="204"/>
      <c r="B107" s="42"/>
      <c r="C107" s="61" t="s">
        <v>239</v>
      </c>
      <c r="D107" s="35">
        <v>12000</v>
      </c>
      <c r="E107" s="30">
        <v>12000</v>
      </c>
      <c r="F107" s="30"/>
      <c r="G107" s="100"/>
      <c r="H107" s="35">
        <v>12000</v>
      </c>
      <c r="I107" s="30">
        <v>12000</v>
      </c>
      <c r="J107" s="30"/>
      <c r="K107" s="100"/>
    </row>
    <row r="108" spans="1:11" s="10" customFormat="1" x14ac:dyDescent="0.3">
      <c r="A108" s="204"/>
      <c r="B108" s="42"/>
      <c r="C108" s="65" t="s">
        <v>240</v>
      </c>
      <c r="D108" s="35">
        <v>35000</v>
      </c>
      <c r="E108" s="30">
        <v>35000</v>
      </c>
      <c r="F108" s="30"/>
      <c r="G108" s="100"/>
      <c r="H108" s="35">
        <v>31749</v>
      </c>
      <c r="I108" s="30">
        <v>31749</v>
      </c>
      <c r="J108" s="30"/>
      <c r="K108" s="100"/>
    </row>
    <row r="109" spans="1:11" s="10" customFormat="1" ht="28.2" x14ac:dyDescent="0.3">
      <c r="A109" s="204"/>
      <c r="B109" s="42"/>
      <c r="C109" s="61" t="s">
        <v>241</v>
      </c>
      <c r="D109" s="35"/>
      <c r="E109" s="30"/>
      <c r="F109" s="30"/>
      <c r="G109" s="100"/>
      <c r="H109" s="35"/>
      <c r="I109" s="30"/>
      <c r="J109" s="30"/>
      <c r="K109" s="100"/>
    </row>
    <row r="110" spans="1:11" s="10" customFormat="1" x14ac:dyDescent="0.3">
      <c r="A110" s="204"/>
      <c r="B110" s="42"/>
      <c r="C110" s="65" t="s">
        <v>242</v>
      </c>
      <c r="D110" s="35">
        <v>1500</v>
      </c>
      <c r="E110" s="30">
        <v>1500</v>
      </c>
      <c r="F110" s="30"/>
      <c r="G110" s="100"/>
      <c r="H110" s="35">
        <v>1500</v>
      </c>
      <c r="I110" s="30">
        <v>1500</v>
      </c>
      <c r="J110" s="30"/>
      <c r="K110" s="100"/>
    </row>
    <row r="111" spans="1:11" s="10" customFormat="1" x14ac:dyDescent="0.3">
      <c r="A111" s="204"/>
      <c r="B111" s="42"/>
      <c r="C111" s="65" t="s">
        <v>243</v>
      </c>
      <c r="D111" s="35">
        <v>2000</v>
      </c>
      <c r="E111" s="30">
        <v>2000</v>
      </c>
      <c r="F111" s="30"/>
      <c r="G111" s="100"/>
      <c r="H111" s="35">
        <v>2000</v>
      </c>
      <c r="I111" s="30">
        <v>2000</v>
      </c>
      <c r="J111" s="30"/>
      <c r="K111" s="100"/>
    </row>
    <row r="112" spans="1:11" s="10" customFormat="1" x14ac:dyDescent="0.3">
      <c r="A112" s="204"/>
      <c r="B112" s="42"/>
      <c r="C112" s="65" t="s">
        <v>244</v>
      </c>
      <c r="D112" s="35">
        <v>3000</v>
      </c>
      <c r="E112" s="30">
        <v>3000</v>
      </c>
      <c r="F112" s="30"/>
      <c r="G112" s="100"/>
      <c r="H112" s="35">
        <v>3000</v>
      </c>
      <c r="I112" s="30">
        <v>3000</v>
      </c>
      <c r="J112" s="30"/>
      <c r="K112" s="100"/>
    </row>
    <row r="113" spans="1:11" s="10" customFormat="1" x14ac:dyDescent="0.3">
      <c r="A113" s="204"/>
      <c r="B113" s="42"/>
      <c r="C113" s="65" t="s">
        <v>245</v>
      </c>
      <c r="D113" s="35">
        <v>7085</v>
      </c>
      <c r="E113" s="30">
        <v>7085</v>
      </c>
      <c r="F113" s="30"/>
      <c r="G113" s="100"/>
      <c r="H113" s="35">
        <v>7085</v>
      </c>
      <c r="I113" s="30">
        <v>7085</v>
      </c>
      <c r="J113" s="30"/>
      <c r="K113" s="100"/>
    </row>
    <row r="114" spans="1:11" s="10" customFormat="1" x14ac:dyDescent="0.3">
      <c r="A114" s="204"/>
      <c r="B114" s="42"/>
      <c r="C114" s="65" t="s">
        <v>246</v>
      </c>
      <c r="D114" s="35">
        <v>300</v>
      </c>
      <c r="E114" s="30">
        <v>300</v>
      </c>
      <c r="F114" s="30"/>
      <c r="G114" s="100"/>
      <c r="H114" s="35">
        <v>300</v>
      </c>
      <c r="I114" s="30">
        <v>300</v>
      </c>
      <c r="J114" s="30"/>
      <c r="K114" s="100"/>
    </row>
    <row r="115" spans="1:11" s="10" customFormat="1" x14ac:dyDescent="0.3">
      <c r="A115" s="204"/>
      <c r="B115" s="42"/>
      <c r="C115" s="65" t="s">
        <v>408</v>
      </c>
      <c r="D115" s="35">
        <v>54880</v>
      </c>
      <c r="E115" s="30">
        <v>54880</v>
      </c>
      <c r="F115" s="30"/>
      <c r="G115" s="100"/>
      <c r="H115" s="35">
        <v>54880</v>
      </c>
      <c r="I115" s="30">
        <v>54880</v>
      </c>
      <c r="J115" s="30"/>
      <c r="K115" s="100"/>
    </row>
    <row r="116" spans="1:11" s="10" customFormat="1" x14ac:dyDescent="0.3">
      <c r="A116" s="204"/>
      <c r="B116" s="42"/>
      <c r="C116" s="65" t="s">
        <v>247</v>
      </c>
      <c r="D116" s="35">
        <v>500</v>
      </c>
      <c r="E116" s="30">
        <v>500</v>
      </c>
      <c r="F116" s="30"/>
      <c r="G116" s="100"/>
      <c r="H116" s="35">
        <v>500</v>
      </c>
      <c r="I116" s="30">
        <v>500</v>
      </c>
      <c r="J116" s="30"/>
      <c r="K116" s="100"/>
    </row>
    <row r="117" spans="1:11" s="10" customFormat="1" x14ac:dyDescent="0.3">
      <c r="A117" s="204"/>
      <c r="B117" s="42"/>
      <c r="C117" s="65" t="s">
        <v>248</v>
      </c>
      <c r="D117" s="35">
        <v>500</v>
      </c>
      <c r="E117" s="30">
        <v>500</v>
      </c>
      <c r="F117" s="30"/>
      <c r="G117" s="100"/>
      <c r="H117" s="35">
        <v>500</v>
      </c>
      <c r="I117" s="30">
        <v>500</v>
      </c>
      <c r="J117" s="30"/>
      <c r="K117" s="100"/>
    </row>
    <row r="118" spans="1:11" s="10" customFormat="1" ht="17.25" customHeight="1" x14ac:dyDescent="0.3">
      <c r="A118" s="204"/>
      <c r="B118" s="42"/>
      <c r="C118" s="65" t="s">
        <v>249</v>
      </c>
      <c r="D118" s="35">
        <v>2000</v>
      </c>
      <c r="E118" s="30">
        <v>2000</v>
      </c>
      <c r="F118" s="30"/>
      <c r="G118" s="100"/>
      <c r="H118" s="35">
        <v>2000</v>
      </c>
      <c r="I118" s="30">
        <v>2000</v>
      </c>
      <c r="J118" s="30"/>
      <c r="K118" s="100"/>
    </row>
    <row r="119" spans="1:11" s="10" customFormat="1" x14ac:dyDescent="0.3">
      <c r="A119" s="204"/>
      <c r="B119" s="42"/>
      <c r="C119" s="65" t="s">
        <v>250</v>
      </c>
      <c r="D119" s="35"/>
      <c r="E119" s="30"/>
      <c r="F119" s="30"/>
      <c r="G119" s="100"/>
      <c r="H119" s="35"/>
      <c r="I119" s="30"/>
      <c r="J119" s="30"/>
      <c r="K119" s="100"/>
    </row>
    <row r="120" spans="1:11" s="10" customFormat="1" x14ac:dyDescent="0.3">
      <c r="A120" s="204"/>
      <c r="B120" s="42"/>
      <c r="C120" s="65" t="s">
        <v>251</v>
      </c>
      <c r="D120" s="35">
        <v>4000</v>
      </c>
      <c r="E120" s="30">
        <v>4000</v>
      </c>
      <c r="F120" s="30"/>
      <c r="G120" s="100"/>
      <c r="H120" s="35">
        <v>4000</v>
      </c>
      <c r="I120" s="30">
        <v>4000</v>
      </c>
      <c r="J120" s="30"/>
      <c r="K120" s="100"/>
    </row>
    <row r="121" spans="1:11" s="10" customFormat="1" x14ac:dyDescent="0.3">
      <c r="A121" s="204"/>
      <c r="B121" s="42"/>
      <c r="C121" s="65" t="s">
        <v>252</v>
      </c>
      <c r="D121" s="35">
        <v>5000</v>
      </c>
      <c r="E121" s="30">
        <v>5000</v>
      </c>
      <c r="F121" s="30"/>
      <c r="G121" s="100"/>
      <c r="H121" s="35">
        <v>5000</v>
      </c>
      <c r="I121" s="30">
        <v>5000</v>
      </c>
      <c r="J121" s="30"/>
      <c r="K121" s="100"/>
    </row>
    <row r="122" spans="1:11" s="10" customFormat="1" ht="18.75" customHeight="1" x14ac:dyDescent="0.3">
      <c r="A122" s="204"/>
      <c r="B122" s="42"/>
      <c r="C122" s="65" t="s">
        <v>253</v>
      </c>
      <c r="D122" s="35">
        <v>3000</v>
      </c>
      <c r="E122" s="30">
        <v>3000</v>
      </c>
      <c r="F122" s="30"/>
      <c r="G122" s="100"/>
      <c r="H122" s="35">
        <v>3000</v>
      </c>
      <c r="I122" s="30">
        <v>3000</v>
      </c>
      <c r="J122" s="30"/>
      <c r="K122" s="100"/>
    </row>
    <row r="123" spans="1:11" s="10" customFormat="1" x14ac:dyDescent="0.3">
      <c r="A123" s="204"/>
      <c r="B123" s="42"/>
      <c r="C123" s="61" t="s">
        <v>254</v>
      </c>
      <c r="D123" s="80">
        <v>250</v>
      </c>
      <c r="E123" s="53"/>
      <c r="F123" s="53">
        <v>250</v>
      </c>
      <c r="G123" s="107"/>
      <c r="H123" s="80">
        <v>250</v>
      </c>
      <c r="I123" s="53"/>
      <c r="J123" s="53">
        <v>250</v>
      </c>
      <c r="K123" s="107"/>
    </row>
    <row r="124" spans="1:11" s="10" customFormat="1" ht="16.5" customHeight="1" x14ac:dyDescent="0.3">
      <c r="A124" s="204"/>
      <c r="B124" s="42"/>
      <c r="C124" s="61" t="s">
        <v>255</v>
      </c>
      <c r="D124" s="80">
        <v>9500</v>
      </c>
      <c r="E124" s="53"/>
      <c r="F124" s="53">
        <v>9500</v>
      </c>
      <c r="G124" s="107"/>
      <c r="H124" s="80">
        <v>9500</v>
      </c>
      <c r="I124" s="53"/>
      <c r="J124" s="53">
        <v>9500</v>
      </c>
      <c r="K124" s="107"/>
    </row>
    <row r="125" spans="1:11" s="10" customFormat="1" ht="18.75" customHeight="1" x14ac:dyDescent="0.3">
      <c r="A125" s="204"/>
      <c r="B125" s="42"/>
      <c r="C125" s="61" t="s">
        <v>256</v>
      </c>
      <c r="D125" s="80">
        <v>10000</v>
      </c>
      <c r="E125" s="53"/>
      <c r="F125" s="53">
        <v>10000</v>
      </c>
      <c r="G125" s="107"/>
      <c r="H125" s="80">
        <v>10000</v>
      </c>
      <c r="I125" s="53"/>
      <c r="J125" s="53">
        <v>10000</v>
      </c>
      <c r="K125" s="107"/>
    </row>
    <row r="126" spans="1:11" s="10" customFormat="1" x14ac:dyDescent="0.3">
      <c r="A126" s="204"/>
      <c r="B126" s="42"/>
      <c r="C126" s="61" t="s">
        <v>257</v>
      </c>
      <c r="D126" s="80">
        <v>1500</v>
      </c>
      <c r="E126" s="53"/>
      <c r="F126" s="53">
        <v>1500</v>
      </c>
      <c r="G126" s="107"/>
      <c r="H126" s="80">
        <v>1500</v>
      </c>
      <c r="I126" s="53"/>
      <c r="J126" s="53">
        <v>1500</v>
      </c>
      <c r="K126" s="107"/>
    </row>
    <row r="127" spans="1:11" s="10" customFormat="1" ht="18" customHeight="1" x14ac:dyDescent="0.3">
      <c r="A127" s="204"/>
      <c r="B127" s="42"/>
      <c r="C127" s="61" t="s">
        <v>258</v>
      </c>
      <c r="D127" s="80">
        <v>25000</v>
      </c>
      <c r="E127" s="53">
        <v>25000</v>
      </c>
      <c r="F127" s="53"/>
      <c r="G127" s="107"/>
      <c r="H127" s="80">
        <v>25000</v>
      </c>
      <c r="I127" s="53">
        <v>25000</v>
      </c>
      <c r="J127" s="53"/>
      <c r="K127" s="107"/>
    </row>
    <row r="128" spans="1:11" s="10" customFormat="1" x14ac:dyDescent="0.3">
      <c r="A128" s="204"/>
      <c r="B128" s="42"/>
      <c r="C128" s="61" t="s">
        <v>259</v>
      </c>
      <c r="D128" s="80">
        <v>55000</v>
      </c>
      <c r="E128" s="53"/>
      <c r="F128" s="53">
        <v>55000</v>
      </c>
      <c r="G128" s="107"/>
      <c r="H128" s="80">
        <v>55000</v>
      </c>
      <c r="I128" s="53"/>
      <c r="J128" s="53">
        <v>55000</v>
      </c>
      <c r="K128" s="107"/>
    </row>
    <row r="129" spans="1:11" s="10" customFormat="1" x14ac:dyDescent="0.3">
      <c r="A129" s="204"/>
      <c r="B129" s="42"/>
      <c r="C129" s="61" t="s">
        <v>260</v>
      </c>
      <c r="D129" s="80">
        <v>31000</v>
      </c>
      <c r="E129" s="53"/>
      <c r="F129" s="53">
        <v>31000</v>
      </c>
      <c r="G129" s="107"/>
      <c r="H129" s="80">
        <v>31000</v>
      </c>
      <c r="I129" s="53"/>
      <c r="J129" s="53">
        <v>31000</v>
      </c>
      <c r="K129" s="107"/>
    </row>
    <row r="130" spans="1:11" s="10" customFormat="1" x14ac:dyDescent="0.3">
      <c r="A130" s="204"/>
      <c r="B130" s="42"/>
      <c r="C130" s="61" t="s">
        <v>261</v>
      </c>
      <c r="D130" s="80">
        <v>6096</v>
      </c>
      <c r="E130" s="53">
        <v>6096</v>
      </c>
      <c r="F130" s="53"/>
      <c r="G130" s="107"/>
      <c r="H130" s="80">
        <v>6096</v>
      </c>
      <c r="I130" s="53">
        <v>6096</v>
      </c>
      <c r="J130" s="53"/>
      <c r="K130" s="107"/>
    </row>
    <row r="131" spans="1:11" s="10" customFormat="1" ht="28.2" x14ac:dyDescent="0.3">
      <c r="A131" s="204"/>
      <c r="B131" s="42"/>
      <c r="C131" s="61" t="s">
        <v>262</v>
      </c>
      <c r="D131" s="35">
        <v>2000</v>
      </c>
      <c r="E131" s="30">
        <v>2000</v>
      </c>
      <c r="F131" s="30"/>
      <c r="G131" s="100"/>
      <c r="H131" s="35">
        <v>2000</v>
      </c>
      <c r="I131" s="30">
        <v>2000</v>
      </c>
      <c r="J131" s="30"/>
      <c r="K131" s="100"/>
    </row>
    <row r="132" spans="1:11" s="10" customFormat="1" x14ac:dyDescent="0.3">
      <c r="A132" s="204"/>
      <c r="B132" s="42"/>
      <c r="C132" s="61" t="s">
        <v>263</v>
      </c>
      <c r="D132" s="86">
        <v>1120</v>
      </c>
      <c r="E132" s="53">
        <v>1120</v>
      </c>
      <c r="F132" s="53"/>
      <c r="G132" s="107"/>
      <c r="H132" s="86">
        <v>1120</v>
      </c>
      <c r="I132" s="53">
        <v>1120</v>
      </c>
      <c r="J132" s="53"/>
      <c r="K132" s="107"/>
    </row>
    <row r="133" spans="1:11" s="10" customFormat="1" x14ac:dyDescent="0.3">
      <c r="A133" s="204"/>
      <c r="B133" s="42"/>
      <c r="C133" s="61" t="s">
        <v>264</v>
      </c>
      <c r="D133" s="86"/>
      <c r="E133" s="53"/>
      <c r="F133" s="53"/>
      <c r="G133" s="108"/>
      <c r="H133" s="86"/>
      <c r="I133" s="53"/>
      <c r="J133" s="53"/>
      <c r="K133" s="108"/>
    </row>
    <row r="134" spans="1:11" s="10" customFormat="1" x14ac:dyDescent="0.3">
      <c r="A134" s="204"/>
      <c r="B134" s="42"/>
      <c r="C134" s="61" t="s">
        <v>265</v>
      </c>
      <c r="D134" s="86">
        <v>10000</v>
      </c>
      <c r="E134" s="53"/>
      <c r="F134" s="53">
        <v>10000</v>
      </c>
      <c r="G134" s="108"/>
      <c r="H134" s="86">
        <v>10000</v>
      </c>
      <c r="I134" s="53"/>
      <c r="J134" s="53">
        <v>10000</v>
      </c>
      <c r="K134" s="108"/>
    </row>
    <row r="135" spans="1:11" s="10" customFormat="1" x14ac:dyDescent="0.3">
      <c r="A135" s="204"/>
      <c r="B135" s="42"/>
      <c r="C135" s="61" t="s">
        <v>266</v>
      </c>
      <c r="D135" s="86">
        <v>400</v>
      </c>
      <c r="E135" s="53"/>
      <c r="F135" s="53">
        <v>400</v>
      </c>
      <c r="G135" s="108"/>
      <c r="H135" s="86">
        <v>400</v>
      </c>
      <c r="I135" s="53"/>
      <c r="J135" s="53">
        <v>400</v>
      </c>
      <c r="K135" s="108"/>
    </row>
    <row r="136" spans="1:11" s="10" customFormat="1" x14ac:dyDescent="0.3">
      <c r="A136" s="204"/>
      <c r="B136" s="42"/>
      <c r="C136" s="61" t="s">
        <v>267</v>
      </c>
      <c r="D136" s="86">
        <v>1000</v>
      </c>
      <c r="E136" s="53">
        <v>1000</v>
      </c>
      <c r="F136" s="53"/>
      <c r="G136" s="108"/>
      <c r="H136" s="86">
        <v>1000</v>
      </c>
      <c r="I136" s="53">
        <v>1000</v>
      </c>
      <c r="J136" s="53"/>
      <c r="K136" s="108"/>
    </row>
    <row r="137" spans="1:11" s="10" customFormat="1" x14ac:dyDescent="0.3">
      <c r="A137" s="204"/>
      <c r="B137" s="42"/>
      <c r="C137" s="61" t="s">
        <v>268</v>
      </c>
      <c r="D137" s="86">
        <v>2000</v>
      </c>
      <c r="E137" s="53">
        <v>2000</v>
      </c>
      <c r="F137" s="53"/>
      <c r="G137" s="108"/>
      <c r="H137" s="86">
        <v>2000</v>
      </c>
      <c r="I137" s="53">
        <v>2000</v>
      </c>
      <c r="J137" s="53"/>
      <c r="K137" s="108"/>
    </row>
    <row r="138" spans="1:11" s="10" customFormat="1" x14ac:dyDescent="0.3">
      <c r="A138" s="204"/>
      <c r="B138" s="42"/>
      <c r="C138" s="61" t="s">
        <v>269</v>
      </c>
      <c r="D138" s="86">
        <v>20000</v>
      </c>
      <c r="E138" s="53">
        <v>20000</v>
      </c>
      <c r="F138" s="53"/>
      <c r="G138" s="108"/>
      <c r="H138" s="86">
        <v>20000</v>
      </c>
      <c r="I138" s="53">
        <v>20000</v>
      </c>
      <c r="J138" s="53"/>
      <c r="K138" s="108"/>
    </row>
    <row r="139" spans="1:11" s="10" customFormat="1" x14ac:dyDescent="0.3">
      <c r="A139" s="204"/>
      <c r="B139" s="42"/>
      <c r="C139" s="61" t="s">
        <v>270</v>
      </c>
      <c r="D139" s="86"/>
      <c r="E139" s="53"/>
      <c r="F139" s="53"/>
      <c r="G139" s="108"/>
      <c r="H139" s="86"/>
      <c r="I139" s="53"/>
      <c r="J139" s="53"/>
      <c r="K139" s="108"/>
    </row>
    <row r="140" spans="1:11" s="10" customFormat="1" ht="18.75" customHeight="1" x14ac:dyDescent="0.3">
      <c r="A140" s="204"/>
      <c r="B140" s="42"/>
      <c r="C140" s="61" t="s">
        <v>271</v>
      </c>
      <c r="D140" s="86">
        <v>25000</v>
      </c>
      <c r="E140" s="53">
        <v>25000</v>
      </c>
      <c r="F140" s="53"/>
      <c r="G140" s="108"/>
      <c r="H140" s="86">
        <v>25000</v>
      </c>
      <c r="I140" s="53">
        <v>25000</v>
      </c>
      <c r="J140" s="53"/>
      <c r="K140" s="108"/>
    </row>
    <row r="141" spans="1:11" s="10" customFormat="1" x14ac:dyDescent="0.3">
      <c r="A141" s="204"/>
      <c r="B141" s="42"/>
      <c r="C141" s="61" t="s">
        <v>272</v>
      </c>
      <c r="D141" s="86">
        <v>2000</v>
      </c>
      <c r="E141" s="53">
        <v>2000</v>
      </c>
      <c r="F141" s="53"/>
      <c r="G141" s="108"/>
      <c r="H141" s="86">
        <v>2000</v>
      </c>
      <c r="I141" s="53">
        <v>2000</v>
      </c>
      <c r="J141" s="53"/>
      <c r="K141" s="108"/>
    </row>
    <row r="142" spans="1:11" s="10" customFormat="1" x14ac:dyDescent="0.3">
      <c r="A142" s="204"/>
      <c r="B142" s="42"/>
      <c r="C142" s="61" t="s">
        <v>273</v>
      </c>
      <c r="D142" s="86">
        <v>1000</v>
      </c>
      <c r="E142" s="53"/>
      <c r="F142" s="53">
        <v>1000</v>
      </c>
      <c r="G142" s="108"/>
      <c r="H142" s="86">
        <v>1000</v>
      </c>
      <c r="I142" s="53"/>
      <c r="J142" s="53">
        <v>1000</v>
      </c>
      <c r="K142" s="108"/>
    </row>
    <row r="143" spans="1:11" s="10" customFormat="1" x14ac:dyDescent="0.3">
      <c r="A143" s="204"/>
      <c r="B143" s="42"/>
      <c r="C143" s="61" t="s">
        <v>274</v>
      </c>
      <c r="D143" s="86">
        <v>2000</v>
      </c>
      <c r="E143" s="53">
        <v>2000</v>
      </c>
      <c r="F143" s="53"/>
      <c r="G143" s="108"/>
      <c r="H143" s="86">
        <v>2000</v>
      </c>
      <c r="I143" s="53">
        <v>2000</v>
      </c>
      <c r="J143" s="53"/>
      <c r="K143" s="108"/>
    </row>
    <row r="144" spans="1:11" s="10" customFormat="1" x14ac:dyDescent="0.3">
      <c r="A144" s="204"/>
      <c r="B144" s="42"/>
      <c r="C144" s="61" t="s">
        <v>275</v>
      </c>
      <c r="D144" s="86">
        <v>500</v>
      </c>
      <c r="E144" s="53"/>
      <c r="F144" s="53">
        <v>500</v>
      </c>
      <c r="G144" s="108"/>
      <c r="H144" s="86">
        <v>500</v>
      </c>
      <c r="I144" s="53"/>
      <c r="J144" s="53">
        <v>500</v>
      </c>
      <c r="K144" s="108"/>
    </row>
    <row r="145" spans="1:11" s="10" customFormat="1" x14ac:dyDescent="0.3">
      <c r="A145" s="204"/>
      <c r="B145" s="42"/>
      <c r="C145" s="61" t="s">
        <v>276</v>
      </c>
      <c r="D145" s="86">
        <v>2000</v>
      </c>
      <c r="E145" s="53">
        <v>2000</v>
      </c>
      <c r="F145" s="53"/>
      <c r="G145" s="108"/>
      <c r="H145" s="86">
        <v>2000</v>
      </c>
      <c r="I145" s="53">
        <v>2000</v>
      </c>
      <c r="J145" s="53"/>
      <c r="K145" s="108"/>
    </row>
    <row r="146" spans="1:11" s="10" customFormat="1" x14ac:dyDescent="0.3">
      <c r="A146" s="204"/>
      <c r="B146" s="42"/>
      <c r="C146" s="61" t="s">
        <v>277</v>
      </c>
      <c r="D146" s="86">
        <v>2500</v>
      </c>
      <c r="E146" s="53">
        <v>2500</v>
      </c>
      <c r="F146" s="53"/>
      <c r="G146" s="108"/>
      <c r="H146" s="86">
        <v>2500</v>
      </c>
      <c r="I146" s="53">
        <v>2500</v>
      </c>
      <c r="J146" s="53"/>
      <c r="K146" s="108"/>
    </row>
    <row r="147" spans="1:11" s="10" customFormat="1" x14ac:dyDescent="0.3">
      <c r="A147" s="204"/>
      <c r="B147" s="42"/>
      <c r="C147" s="61" t="s">
        <v>278</v>
      </c>
      <c r="D147" s="86">
        <v>500</v>
      </c>
      <c r="E147" s="53">
        <v>500</v>
      </c>
      <c r="F147" s="53"/>
      <c r="G147" s="108"/>
      <c r="H147" s="86">
        <v>500</v>
      </c>
      <c r="I147" s="53">
        <v>500</v>
      </c>
      <c r="J147" s="53"/>
      <c r="K147" s="108"/>
    </row>
    <row r="148" spans="1:11" s="10" customFormat="1" x14ac:dyDescent="0.3">
      <c r="A148" s="204"/>
      <c r="B148" s="42"/>
      <c r="C148" s="61" t="s">
        <v>279</v>
      </c>
      <c r="D148" s="86">
        <v>2000</v>
      </c>
      <c r="E148" s="53">
        <v>2000</v>
      </c>
      <c r="F148" s="53"/>
      <c r="G148" s="108"/>
      <c r="H148" s="86">
        <v>2000</v>
      </c>
      <c r="I148" s="53">
        <v>2000</v>
      </c>
      <c r="J148" s="53"/>
      <c r="K148" s="108"/>
    </row>
    <row r="149" spans="1:11" s="10" customFormat="1" x14ac:dyDescent="0.3">
      <c r="A149" s="204"/>
      <c r="B149" s="42"/>
      <c r="C149" s="61" t="s">
        <v>280</v>
      </c>
      <c r="D149" s="86">
        <v>3000</v>
      </c>
      <c r="E149" s="53">
        <v>3000</v>
      </c>
      <c r="F149" s="53"/>
      <c r="G149" s="108"/>
      <c r="H149" s="86">
        <v>3000</v>
      </c>
      <c r="I149" s="53">
        <v>3000</v>
      </c>
      <c r="J149" s="53"/>
      <c r="K149" s="108"/>
    </row>
    <row r="150" spans="1:11" s="10" customFormat="1" x14ac:dyDescent="0.3">
      <c r="A150" s="204"/>
      <c r="B150" s="42"/>
      <c r="C150" s="61" t="s">
        <v>281</v>
      </c>
      <c r="D150" s="86">
        <v>2200</v>
      </c>
      <c r="E150" s="53">
        <v>2200</v>
      </c>
      <c r="F150" s="53"/>
      <c r="G150" s="108"/>
      <c r="H150" s="86">
        <v>2200</v>
      </c>
      <c r="I150" s="53">
        <v>2200</v>
      </c>
      <c r="J150" s="53"/>
      <c r="K150" s="108"/>
    </row>
    <row r="151" spans="1:11" s="10" customFormat="1" x14ac:dyDescent="0.3">
      <c r="A151" s="204"/>
      <c r="B151" s="42"/>
      <c r="C151" s="61" t="s">
        <v>282</v>
      </c>
      <c r="D151" s="86">
        <v>180</v>
      </c>
      <c r="E151" s="53">
        <v>180</v>
      </c>
      <c r="F151" s="53"/>
      <c r="G151" s="108"/>
      <c r="H151" s="86">
        <v>180</v>
      </c>
      <c r="I151" s="53">
        <v>180</v>
      </c>
      <c r="J151" s="53"/>
      <c r="K151" s="108"/>
    </row>
    <row r="152" spans="1:11" s="10" customFormat="1" x14ac:dyDescent="0.3">
      <c r="A152" s="204"/>
      <c r="B152" s="42"/>
      <c r="C152" s="61" t="s">
        <v>283</v>
      </c>
      <c r="D152" s="86">
        <v>500</v>
      </c>
      <c r="E152" s="53">
        <v>500</v>
      </c>
      <c r="F152" s="53"/>
      <c r="G152" s="108"/>
      <c r="H152" s="86">
        <v>500</v>
      </c>
      <c r="I152" s="53">
        <v>500</v>
      </c>
      <c r="J152" s="53"/>
      <c r="K152" s="108"/>
    </row>
    <row r="153" spans="1:11" s="10" customFormat="1" x14ac:dyDescent="0.3">
      <c r="A153" s="204"/>
      <c r="B153" s="42"/>
      <c r="C153" s="61" t="s">
        <v>284</v>
      </c>
      <c r="D153" s="86">
        <v>500</v>
      </c>
      <c r="E153" s="53">
        <v>500</v>
      </c>
      <c r="F153" s="53"/>
      <c r="G153" s="108"/>
      <c r="H153" s="86">
        <v>500</v>
      </c>
      <c r="I153" s="53">
        <v>500</v>
      </c>
      <c r="J153" s="53"/>
      <c r="K153" s="108"/>
    </row>
    <row r="154" spans="1:11" s="10" customFormat="1" ht="28.2" x14ac:dyDescent="0.3">
      <c r="A154" s="204"/>
      <c r="B154" s="42"/>
      <c r="C154" s="61" t="s">
        <v>285</v>
      </c>
      <c r="D154" s="86">
        <v>6343</v>
      </c>
      <c r="E154" s="53">
        <v>6343</v>
      </c>
      <c r="F154" s="53"/>
      <c r="G154" s="108"/>
      <c r="H154" s="86">
        <v>6343</v>
      </c>
      <c r="I154" s="53">
        <v>6343</v>
      </c>
      <c r="J154" s="53"/>
      <c r="K154" s="108"/>
    </row>
    <row r="155" spans="1:11" s="10" customFormat="1" ht="28.2" x14ac:dyDescent="0.3">
      <c r="A155" s="204"/>
      <c r="B155" s="42"/>
      <c r="C155" s="61" t="s">
        <v>286</v>
      </c>
      <c r="D155" s="86">
        <v>2513</v>
      </c>
      <c r="E155" s="53">
        <v>2513</v>
      </c>
      <c r="F155" s="53"/>
      <c r="G155" s="108"/>
      <c r="H155" s="86">
        <v>2513</v>
      </c>
      <c r="I155" s="53">
        <v>2513</v>
      </c>
      <c r="J155" s="53"/>
      <c r="K155" s="108"/>
    </row>
    <row r="156" spans="1:11" s="10" customFormat="1" ht="28.2" x14ac:dyDescent="0.3">
      <c r="A156" s="204"/>
      <c r="B156" s="42"/>
      <c r="C156" s="61" t="s">
        <v>287</v>
      </c>
      <c r="D156" s="86">
        <v>1037</v>
      </c>
      <c r="E156" s="53">
        <v>1037</v>
      </c>
      <c r="F156" s="53"/>
      <c r="G156" s="108"/>
      <c r="H156" s="86">
        <v>1037</v>
      </c>
      <c r="I156" s="53">
        <v>1037</v>
      </c>
      <c r="J156" s="53"/>
      <c r="K156" s="108"/>
    </row>
    <row r="157" spans="1:11" s="10" customFormat="1" ht="30" customHeight="1" x14ac:dyDescent="0.3">
      <c r="A157" s="204"/>
      <c r="B157" s="42"/>
      <c r="C157" s="61" t="s">
        <v>288</v>
      </c>
      <c r="D157" s="86">
        <v>1511</v>
      </c>
      <c r="E157" s="53">
        <v>1511</v>
      </c>
      <c r="F157" s="53"/>
      <c r="G157" s="108"/>
      <c r="H157" s="86">
        <v>1511</v>
      </c>
      <c r="I157" s="53">
        <v>1511</v>
      </c>
      <c r="J157" s="53"/>
      <c r="K157" s="108"/>
    </row>
    <row r="158" spans="1:11" s="10" customFormat="1" ht="30.75" customHeight="1" x14ac:dyDescent="0.3">
      <c r="A158" s="204"/>
      <c r="B158" s="42"/>
      <c r="C158" s="61" t="s">
        <v>289</v>
      </c>
      <c r="D158" s="86">
        <v>1644</v>
      </c>
      <c r="E158" s="53">
        <v>1644</v>
      </c>
      <c r="F158" s="53"/>
      <c r="G158" s="108"/>
      <c r="H158" s="86">
        <v>1644</v>
      </c>
      <c r="I158" s="53">
        <v>1644</v>
      </c>
      <c r="J158" s="53"/>
      <c r="K158" s="108"/>
    </row>
    <row r="159" spans="1:11" s="10" customFormat="1" ht="42" x14ac:dyDescent="0.3">
      <c r="A159" s="204"/>
      <c r="B159" s="42"/>
      <c r="C159" s="61" t="s">
        <v>290</v>
      </c>
      <c r="D159" s="86">
        <v>3781</v>
      </c>
      <c r="E159" s="53">
        <v>3781</v>
      </c>
      <c r="F159" s="53"/>
      <c r="G159" s="108"/>
      <c r="H159" s="86">
        <v>3781</v>
      </c>
      <c r="I159" s="53">
        <v>3781</v>
      </c>
      <c r="J159" s="53"/>
      <c r="K159" s="108"/>
    </row>
    <row r="160" spans="1:11" s="10" customFormat="1" ht="28.2" x14ac:dyDescent="0.3">
      <c r="A160" s="204"/>
      <c r="B160" s="42"/>
      <c r="C160" s="61" t="s">
        <v>291</v>
      </c>
      <c r="D160" s="86">
        <v>4680</v>
      </c>
      <c r="E160" s="53">
        <v>4680</v>
      </c>
      <c r="F160" s="53"/>
      <c r="G160" s="108"/>
      <c r="H160" s="86">
        <v>4680</v>
      </c>
      <c r="I160" s="53">
        <v>4680</v>
      </c>
      <c r="J160" s="53"/>
      <c r="K160" s="108"/>
    </row>
    <row r="161" spans="1:11" s="10" customFormat="1" x14ac:dyDescent="0.3">
      <c r="A161" s="204"/>
      <c r="B161" s="42"/>
      <c r="C161" s="61" t="s">
        <v>292</v>
      </c>
      <c r="D161" s="86">
        <v>6858</v>
      </c>
      <c r="E161" s="53">
        <v>6858</v>
      </c>
      <c r="F161" s="53"/>
      <c r="G161" s="108"/>
      <c r="H161" s="86">
        <v>6858</v>
      </c>
      <c r="I161" s="53">
        <v>6858</v>
      </c>
      <c r="J161" s="53"/>
      <c r="K161" s="108"/>
    </row>
    <row r="162" spans="1:11" s="10" customFormat="1" x14ac:dyDescent="0.3">
      <c r="A162" s="204"/>
      <c r="B162" s="42"/>
      <c r="C162" s="61" t="s">
        <v>293</v>
      </c>
      <c r="D162" s="86">
        <v>550</v>
      </c>
      <c r="E162" s="53">
        <v>550</v>
      </c>
      <c r="F162" s="53"/>
      <c r="G162" s="108"/>
      <c r="H162" s="86">
        <v>550</v>
      </c>
      <c r="I162" s="53">
        <v>550</v>
      </c>
      <c r="J162" s="53"/>
      <c r="K162" s="108"/>
    </row>
    <row r="163" spans="1:11" s="10" customFormat="1" x14ac:dyDescent="0.3">
      <c r="A163" s="204"/>
      <c r="B163" s="42"/>
      <c r="C163" s="61" t="s">
        <v>294</v>
      </c>
      <c r="D163" s="86">
        <v>1820</v>
      </c>
      <c r="E163" s="53">
        <v>1820</v>
      </c>
      <c r="F163" s="53"/>
      <c r="G163" s="108"/>
      <c r="H163" s="86">
        <v>1820</v>
      </c>
      <c r="I163" s="53">
        <v>1820</v>
      </c>
      <c r="J163" s="53"/>
      <c r="K163" s="108"/>
    </row>
    <row r="164" spans="1:11" s="10" customFormat="1" x14ac:dyDescent="0.3">
      <c r="A164" s="204"/>
      <c r="B164" s="42"/>
      <c r="C164" s="61" t="s">
        <v>295</v>
      </c>
      <c r="D164" s="86">
        <v>1000</v>
      </c>
      <c r="E164" s="53">
        <v>1000</v>
      </c>
      <c r="F164" s="53"/>
      <c r="G164" s="108"/>
      <c r="H164" s="86">
        <v>1000</v>
      </c>
      <c r="I164" s="53">
        <v>1000</v>
      </c>
      <c r="J164" s="53"/>
      <c r="K164" s="108"/>
    </row>
    <row r="165" spans="1:11" s="10" customFormat="1" x14ac:dyDescent="0.3">
      <c r="A165" s="204"/>
      <c r="B165" s="42"/>
      <c r="C165" s="61" t="s">
        <v>296</v>
      </c>
      <c r="D165" s="86">
        <v>700</v>
      </c>
      <c r="E165" s="53">
        <v>700</v>
      </c>
      <c r="F165" s="53"/>
      <c r="G165" s="108"/>
      <c r="H165" s="86">
        <v>700</v>
      </c>
      <c r="I165" s="53">
        <v>700</v>
      </c>
      <c r="J165" s="53"/>
      <c r="K165" s="108"/>
    </row>
    <row r="166" spans="1:11" s="10" customFormat="1" x14ac:dyDescent="0.3">
      <c r="A166" s="204"/>
      <c r="B166" s="42"/>
      <c r="C166" s="61" t="s">
        <v>297</v>
      </c>
      <c r="D166" s="86">
        <v>3100</v>
      </c>
      <c r="E166" s="53">
        <v>3100</v>
      </c>
      <c r="F166" s="53"/>
      <c r="G166" s="108"/>
      <c r="H166" s="86">
        <v>3100</v>
      </c>
      <c r="I166" s="53">
        <v>3100</v>
      </c>
      <c r="J166" s="53"/>
      <c r="K166" s="108"/>
    </row>
    <row r="167" spans="1:11" s="10" customFormat="1" x14ac:dyDescent="0.3">
      <c r="A167" s="204"/>
      <c r="B167" s="42"/>
      <c r="C167" s="61" t="s">
        <v>298</v>
      </c>
      <c r="D167" s="86">
        <v>800</v>
      </c>
      <c r="E167" s="53">
        <v>800</v>
      </c>
      <c r="F167" s="53"/>
      <c r="G167" s="108"/>
      <c r="H167" s="86">
        <v>800</v>
      </c>
      <c r="I167" s="53">
        <v>800</v>
      </c>
      <c r="J167" s="53"/>
      <c r="K167" s="108"/>
    </row>
    <row r="168" spans="1:11" s="10" customFormat="1" x14ac:dyDescent="0.3">
      <c r="A168" s="204"/>
      <c r="B168" s="42"/>
      <c r="C168" s="61" t="s">
        <v>299</v>
      </c>
      <c r="D168" s="86">
        <v>100</v>
      </c>
      <c r="E168" s="53">
        <v>100</v>
      </c>
      <c r="F168" s="53"/>
      <c r="G168" s="108"/>
      <c r="H168" s="86">
        <v>100</v>
      </c>
      <c r="I168" s="53">
        <v>100</v>
      </c>
      <c r="J168" s="53"/>
      <c r="K168" s="108"/>
    </row>
    <row r="169" spans="1:11" s="10" customFormat="1" x14ac:dyDescent="0.3">
      <c r="A169" s="204"/>
      <c r="B169" s="42"/>
      <c r="C169" s="61" t="s">
        <v>300</v>
      </c>
      <c r="D169" s="86">
        <v>301</v>
      </c>
      <c r="E169" s="53">
        <v>301</v>
      </c>
      <c r="F169" s="53"/>
      <c r="G169" s="108"/>
      <c r="H169" s="86">
        <v>301</v>
      </c>
      <c r="I169" s="53">
        <v>301</v>
      </c>
      <c r="J169" s="53"/>
      <c r="K169" s="108"/>
    </row>
    <row r="170" spans="1:11" s="10" customFormat="1" x14ac:dyDescent="0.3">
      <c r="A170" s="204"/>
      <c r="B170" s="42"/>
      <c r="C170" s="61" t="s">
        <v>301</v>
      </c>
      <c r="D170" s="86">
        <v>550</v>
      </c>
      <c r="E170" s="53">
        <v>550</v>
      </c>
      <c r="F170" s="53"/>
      <c r="G170" s="108"/>
      <c r="H170" s="86">
        <v>550</v>
      </c>
      <c r="I170" s="53">
        <v>550</v>
      </c>
      <c r="J170" s="53"/>
      <c r="K170" s="108"/>
    </row>
    <row r="171" spans="1:11" s="10" customFormat="1" x14ac:dyDescent="0.3">
      <c r="A171" s="204"/>
      <c r="B171" s="42"/>
      <c r="C171" s="61" t="s">
        <v>302</v>
      </c>
      <c r="D171" s="86">
        <v>250</v>
      </c>
      <c r="E171" s="53">
        <v>250</v>
      </c>
      <c r="F171" s="53"/>
      <c r="G171" s="108"/>
      <c r="H171" s="86">
        <v>250</v>
      </c>
      <c r="I171" s="53">
        <v>250</v>
      </c>
      <c r="J171" s="53"/>
      <c r="K171" s="108"/>
    </row>
    <row r="172" spans="1:11" s="10" customFormat="1" ht="28.2" x14ac:dyDescent="0.3">
      <c r="A172" s="204"/>
      <c r="B172" s="42"/>
      <c r="C172" s="61" t="s">
        <v>303</v>
      </c>
      <c r="D172" s="86">
        <v>1000</v>
      </c>
      <c r="E172" s="53">
        <v>1000</v>
      </c>
      <c r="F172" s="53"/>
      <c r="G172" s="108"/>
      <c r="H172" s="86">
        <v>1000</v>
      </c>
      <c r="I172" s="53">
        <v>1000</v>
      </c>
      <c r="J172" s="53"/>
      <c r="K172" s="108"/>
    </row>
    <row r="173" spans="1:11" s="10" customFormat="1" x14ac:dyDescent="0.3">
      <c r="A173" s="204"/>
      <c r="B173" s="42"/>
      <c r="C173" s="61" t="s">
        <v>304</v>
      </c>
      <c r="D173" s="86">
        <v>1000</v>
      </c>
      <c r="E173" s="53">
        <v>1000</v>
      </c>
      <c r="F173" s="53"/>
      <c r="G173" s="108"/>
      <c r="H173" s="86">
        <v>1000</v>
      </c>
      <c r="I173" s="53">
        <v>1000</v>
      </c>
      <c r="J173" s="53"/>
      <c r="K173" s="108"/>
    </row>
    <row r="174" spans="1:11" s="10" customFormat="1" x14ac:dyDescent="0.3">
      <c r="A174" s="204"/>
      <c r="B174" s="42"/>
      <c r="C174" s="61" t="s">
        <v>451</v>
      </c>
      <c r="D174" s="86"/>
      <c r="E174" s="53"/>
      <c r="F174" s="53"/>
      <c r="G174" s="108"/>
      <c r="H174" s="86">
        <v>2500</v>
      </c>
      <c r="I174" s="53">
        <v>2500</v>
      </c>
      <c r="J174" s="53"/>
      <c r="K174" s="108"/>
    </row>
    <row r="175" spans="1:11" s="10" customFormat="1" x14ac:dyDescent="0.3">
      <c r="A175" s="204"/>
      <c r="B175" s="42"/>
      <c r="C175" s="61" t="s">
        <v>454</v>
      </c>
      <c r="D175" s="86"/>
      <c r="E175" s="53"/>
      <c r="F175" s="53"/>
      <c r="G175" s="108"/>
      <c r="H175" s="86">
        <v>10328</v>
      </c>
      <c r="I175" s="53"/>
      <c r="J175" s="53">
        <v>10328</v>
      </c>
      <c r="K175" s="108"/>
    </row>
    <row r="176" spans="1:11" s="10" customFormat="1" x14ac:dyDescent="0.3">
      <c r="A176" s="204"/>
      <c r="B176" s="42"/>
      <c r="C176" s="61" t="s">
        <v>462</v>
      </c>
      <c r="D176" s="86"/>
      <c r="E176" s="53"/>
      <c r="F176" s="53"/>
      <c r="G176" s="108"/>
      <c r="H176" s="86">
        <v>14000</v>
      </c>
      <c r="I176" s="53">
        <v>14000</v>
      </c>
      <c r="J176" s="53"/>
      <c r="K176" s="108"/>
    </row>
    <row r="177" spans="1:11" s="10" customFormat="1" x14ac:dyDescent="0.3">
      <c r="A177" s="204"/>
      <c r="B177" s="42"/>
      <c r="C177" s="61" t="s">
        <v>463</v>
      </c>
      <c r="D177" s="86"/>
      <c r="E177" s="53"/>
      <c r="F177" s="53"/>
      <c r="G177" s="108"/>
      <c r="H177" s="86">
        <v>500</v>
      </c>
      <c r="I177" s="53">
        <v>500</v>
      </c>
      <c r="J177" s="53"/>
      <c r="K177" s="108"/>
    </row>
    <row r="178" spans="1:11" s="10" customFormat="1" x14ac:dyDescent="0.3">
      <c r="A178" s="204"/>
      <c r="B178" s="42"/>
      <c r="C178" s="61" t="s">
        <v>464</v>
      </c>
      <c r="D178" s="86"/>
      <c r="E178" s="53"/>
      <c r="F178" s="53"/>
      <c r="G178" s="108"/>
      <c r="H178" s="86">
        <v>3251</v>
      </c>
      <c r="I178" s="53">
        <v>3251</v>
      </c>
      <c r="J178" s="53"/>
      <c r="K178" s="108"/>
    </row>
    <row r="179" spans="1:11" s="10" customFormat="1" x14ac:dyDescent="0.3">
      <c r="A179" s="204"/>
      <c r="B179" s="42"/>
      <c r="C179" s="61" t="s">
        <v>465</v>
      </c>
      <c r="D179" s="86"/>
      <c r="E179" s="53"/>
      <c r="F179" s="53"/>
      <c r="G179" s="108"/>
      <c r="H179" s="86">
        <v>750</v>
      </c>
      <c r="I179" s="53">
        <v>750</v>
      </c>
      <c r="J179" s="53"/>
      <c r="K179" s="108"/>
    </row>
    <row r="180" spans="1:11" s="10" customFormat="1" x14ac:dyDescent="0.3">
      <c r="A180" s="204"/>
      <c r="B180" s="42"/>
      <c r="C180" s="61" t="s">
        <v>467</v>
      </c>
      <c r="D180" s="86"/>
      <c r="E180" s="53"/>
      <c r="F180" s="53"/>
      <c r="G180" s="108"/>
      <c r="H180" s="86">
        <v>600</v>
      </c>
      <c r="I180" s="53">
        <v>600</v>
      </c>
      <c r="J180" s="53"/>
      <c r="K180" s="108"/>
    </row>
    <row r="181" spans="1:11" s="10" customFormat="1" x14ac:dyDescent="0.3">
      <c r="A181" s="204"/>
      <c r="B181" s="42"/>
      <c r="C181" s="61" t="s">
        <v>484</v>
      </c>
      <c r="D181" s="86"/>
      <c r="E181" s="53"/>
      <c r="F181" s="53"/>
      <c r="G181" s="108"/>
      <c r="H181" s="86">
        <v>3000</v>
      </c>
      <c r="I181" s="53">
        <v>3000</v>
      </c>
      <c r="J181" s="53"/>
      <c r="K181" s="108"/>
    </row>
    <row r="182" spans="1:11" s="10" customFormat="1" x14ac:dyDescent="0.3">
      <c r="A182" s="204"/>
      <c r="B182" s="42"/>
      <c r="C182" s="61"/>
      <c r="D182" s="86"/>
      <c r="E182" s="53"/>
      <c r="F182" s="53"/>
      <c r="G182" s="108"/>
      <c r="H182" s="86"/>
      <c r="I182" s="53"/>
      <c r="J182" s="53"/>
      <c r="K182" s="108"/>
    </row>
    <row r="183" spans="1:11" s="10" customFormat="1" x14ac:dyDescent="0.3">
      <c r="A183" s="204"/>
      <c r="B183" s="42"/>
      <c r="C183" s="82" t="s">
        <v>45</v>
      </c>
      <c r="D183" s="89">
        <f>SUM(D95:D173)</f>
        <v>567149</v>
      </c>
      <c r="E183" s="44">
        <f>SUM(E95:E173)</f>
        <v>445999</v>
      </c>
      <c r="F183" s="44">
        <f>SUM(F95:F173)</f>
        <v>121150</v>
      </c>
      <c r="G183" s="114">
        <f>SUM(G95:G173)</f>
        <v>0</v>
      </c>
      <c r="H183" s="89">
        <f>SUM(H95:H182)</f>
        <v>599097</v>
      </c>
      <c r="I183" s="44">
        <f>SUM(I95:I182)</f>
        <v>467619</v>
      </c>
      <c r="J183" s="44">
        <f>SUM(J95:J182)</f>
        <v>131478</v>
      </c>
      <c r="K183" s="114">
        <f>SUM(K95:K182)</f>
        <v>0</v>
      </c>
    </row>
    <row r="184" spans="1:11" s="10" customFormat="1" x14ac:dyDescent="0.3">
      <c r="A184" s="204"/>
      <c r="B184" s="42"/>
      <c r="C184" s="82"/>
      <c r="D184" s="212"/>
      <c r="E184" s="81"/>
      <c r="F184" s="81"/>
      <c r="G184" s="109"/>
      <c r="H184" s="212"/>
      <c r="I184" s="81"/>
      <c r="J184" s="81"/>
      <c r="K184" s="109"/>
    </row>
    <row r="185" spans="1:11" s="10" customFormat="1" x14ac:dyDescent="0.3">
      <c r="A185" s="204"/>
      <c r="B185" s="42" t="s">
        <v>13</v>
      </c>
      <c r="C185" s="65" t="s">
        <v>58</v>
      </c>
      <c r="D185" s="78"/>
      <c r="E185" s="81"/>
      <c r="F185" s="81"/>
      <c r="G185" s="109"/>
      <c r="H185" s="78"/>
      <c r="I185" s="81"/>
      <c r="J185" s="81"/>
      <c r="K185" s="109"/>
    </row>
    <row r="186" spans="1:11" s="113" customFormat="1" x14ac:dyDescent="0.3">
      <c r="A186" s="213"/>
      <c r="B186" s="42"/>
      <c r="C186" s="61" t="s">
        <v>115</v>
      </c>
      <c r="D186" s="35"/>
      <c r="E186" s="30"/>
      <c r="F186" s="30"/>
      <c r="G186" s="100"/>
      <c r="H186" s="35"/>
      <c r="I186" s="30"/>
      <c r="J186" s="30"/>
      <c r="K186" s="100"/>
    </row>
    <row r="187" spans="1:11" s="113" customFormat="1" x14ac:dyDescent="0.3">
      <c r="A187" s="213"/>
      <c r="B187" s="42"/>
      <c r="C187" s="61" t="s">
        <v>116</v>
      </c>
      <c r="D187" s="35">
        <v>10000</v>
      </c>
      <c r="E187" s="30"/>
      <c r="F187" s="30"/>
      <c r="G187" s="106">
        <v>10000</v>
      </c>
      <c r="H187" s="35">
        <v>10000</v>
      </c>
      <c r="I187" s="30"/>
      <c r="J187" s="30"/>
      <c r="K187" s="106">
        <v>10000</v>
      </c>
    </row>
    <row r="188" spans="1:11" s="113" customFormat="1" ht="28.2" x14ac:dyDescent="0.3">
      <c r="A188" s="213"/>
      <c r="B188" s="42"/>
      <c r="C188" s="61" t="s">
        <v>117</v>
      </c>
      <c r="D188" s="35">
        <v>1000</v>
      </c>
      <c r="E188" s="30"/>
      <c r="F188" s="30"/>
      <c r="G188" s="106">
        <v>1000</v>
      </c>
      <c r="H188" s="35">
        <v>1000</v>
      </c>
      <c r="I188" s="30"/>
      <c r="J188" s="30"/>
      <c r="K188" s="106">
        <v>1000</v>
      </c>
    </row>
    <row r="189" spans="1:11" s="113" customFormat="1" x14ac:dyDescent="0.3">
      <c r="A189" s="213"/>
      <c r="B189" s="42"/>
      <c r="C189" s="61" t="s">
        <v>118</v>
      </c>
      <c r="D189" s="35">
        <v>1500</v>
      </c>
      <c r="E189" s="30"/>
      <c r="F189" s="30"/>
      <c r="G189" s="106">
        <v>1500</v>
      </c>
      <c r="H189" s="35">
        <v>1500</v>
      </c>
      <c r="I189" s="30"/>
      <c r="J189" s="30"/>
      <c r="K189" s="106">
        <v>1500</v>
      </c>
    </row>
    <row r="190" spans="1:11" s="113" customFormat="1" x14ac:dyDescent="0.3">
      <c r="A190" s="213"/>
      <c r="B190" s="42"/>
      <c r="C190" s="61" t="s">
        <v>119</v>
      </c>
      <c r="D190" s="35">
        <v>7500</v>
      </c>
      <c r="E190" s="30"/>
      <c r="F190" s="30"/>
      <c r="G190" s="106">
        <v>7500</v>
      </c>
      <c r="H190" s="35">
        <v>7500</v>
      </c>
      <c r="I190" s="30"/>
      <c r="J190" s="30"/>
      <c r="K190" s="106">
        <v>7500</v>
      </c>
    </row>
    <row r="191" spans="1:11" s="113" customFormat="1" ht="30" customHeight="1" x14ac:dyDescent="0.3">
      <c r="A191" s="213"/>
      <c r="B191" s="42"/>
      <c r="C191" s="61" t="s">
        <v>120</v>
      </c>
      <c r="D191" s="35">
        <v>100</v>
      </c>
      <c r="E191" s="30"/>
      <c r="F191" s="30"/>
      <c r="G191" s="106">
        <v>100</v>
      </c>
      <c r="H191" s="35">
        <v>100</v>
      </c>
      <c r="I191" s="30"/>
      <c r="J191" s="30"/>
      <c r="K191" s="106">
        <v>100</v>
      </c>
    </row>
    <row r="192" spans="1:11" s="113" customFormat="1" x14ac:dyDescent="0.3">
      <c r="A192" s="213"/>
      <c r="B192" s="42"/>
      <c r="C192" s="61" t="s">
        <v>121</v>
      </c>
      <c r="D192" s="35">
        <v>200</v>
      </c>
      <c r="E192" s="30"/>
      <c r="F192" s="30"/>
      <c r="G192" s="106">
        <v>200</v>
      </c>
      <c r="H192" s="35">
        <v>200</v>
      </c>
      <c r="I192" s="30"/>
      <c r="J192" s="30"/>
      <c r="K192" s="106">
        <v>200</v>
      </c>
    </row>
    <row r="193" spans="1:11" s="113" customFormat="1" x14ac:dyDescent="0.3">
      <c r="A193" s="213"/>
      <c r="B193" s="42"/>
      <c r="C193" s="61" t="s">
        <v>122</v>
      </c>
      <c r="D193" s="35">
        <v>100</v>
      </c>
      <c r="E193" s="30"/>
      <c r="F193" s="30"/>
      <c r="G193" s="106">
        <v>100</v>
      </c>
      <c r="H193" s="35">
        <v>100</v>
      </c>
      <c r="I193" s="30"/>
      <c r="J193" s="30"/>
      <c r="K193" s="106">
        <v>100</v>
      </c>
    </row>
    <row r="194" spans="1:11" s="113" customFormat="1" x14ac:dyDescent="0.3">
      <c r="A194" s="213"/>
      <c r="B194" s="42"/>
      <c r="C194" s="61" t="s">
        <v>150</v>
      </c>
      <c r="D194" s="35">
        <v>1000</v>
      </c>
      <c r="E194" s="30"/>
      <c r="F194" s="30"/>
      <c r="G194" s="106">
        <v>1000</v>
      </c>
      <c r="H194" s="35">
        <v>1000</v>
      </c>
      <c r="I194" s="30"/>
      <c r="J194" s="30"/>
      <c r="K194" s="106">
        <v>1000</v>
      </c>
    </row>
    <row r="195" spans="1:11" s="113" customFormat="1" x14ac:dyDescent="0.3">
      <c r="A195" s="213"/>
      <c r="B195" s="42"/>
      <c r="C195" s="61" t="s">
        <v>151</v>
      </c>
      <c r="D195" s="35">
        <v>6000</v>
      </c>
      <c r="E195" s="30"/>
      <c r="F195" s="30"/>
      <c r="G195" s="106">
        <v>6000</v>
      </c>
      <c r="H195" s="35">
        <v>6000</v>
      </c>
      <c r="I195" s="30"/>
      <c r="J195" s="30"/>
      <c r="K195" s="106">
        <v>6000</v>
      </c>
    </row>
    <row r="196" spans="1:11" s="113" customFormat="1" x14ac:dyDescent="0.3">
      <c r="A196" s="213"/>
      <c r="B196" s="42"/>
      <c r="C196" s="214" t="s">
        <v>205</v>
      </c>
      <c r="D196" s="35">
        <v>500</v>
      </c>
      <c r="E196" s="30"/>
      <c r="F196" s="30"/>
      <c r="G196" s="106">
        <v>500</v>
      </c>
      <c r="H196" s="35">
        <v>500</v>
      </c>
      <c r="I196" s="30"/>
      <c r="J196" s="30"/>
      <c r="K196" s="106">
        <v>500</v>
      </c>
    </row>
    <row r="197" spans="1:11" s="113" customFormat="1" x14ac:dyDescent="0.3">
      <c r="A197" s="213"/>
      <c r="B197" s="42"/>
      <c r="C197" s="214" t="s">
        <v>204</v>
      </c>
      <c r="D197" s="35">
        <v>2500</v>
      </c>
      <c r="E197" s="30"/>
      <c r="F197" s="30"/>
      <c r="G197" s="106">
        <v>2500</v>
      </c>
      <c r="H197" s="35">
        <v>2500</v>
      </c>
      <c r="I197" s="30"/>
      <c r="J197" s="30"/>
      <c r="K197" s="106">
        <v>2500</v>
      </c>
    </row>
    <row r="198" spans="1:11" s="113" customFormat="1" x14ac:dyDescent="0.3">
      <c r="A198" s="213"/>
      <c r="B198" s="42"/>
      <c r="C198" s="214" t="s">
        <v>203</v>
      </c>
      <c r="D198" s="35">
        <v>3500</v>
      </c>
      <c r="E198" s="30"/>
      <c r="F198" s="30"/>
      <c r="G198" s="106">
        <v>3500</v>
      </c>
      <c r="H198" s="35">
        <v>3500</v>
      </c>
      <c r="I198" s="30"/>
      <c r="J198" s="30"/>
      <c r="K198" s="106">
        <v>3500</v>
      </c>
    </row>
    <row r="199" spans="1:11" s="113" customFormat="1" x14ac:dyDescent="0.3">
      <c r="A199" s="213"/>
      <c r="B199" s="42"/>
      <c r="C199" s="61" t="s">
        <v>202</v>
      </c>
      <c r="D199" s="35">
        <v>1000</v>
      </c>
      <c r="E199" s="30"/>
      <c r="F199" s="30"/>
      <c r="G199" s="106">
        <v>1000</v>
      </c>
      <c r="H199" s="35">
        <v>1000</v>
      </c>
      <c r="I199" s="30"/>
      <c r="J199" s="30"/>
      <c r="K199" s="106">
        <v>1000</v>
      </c>
    </row>
    <row r="200" spans="1:11" s="113" customFormat="1" x14ac:dyDescent="0.3">
      <c r="A200" s="213"/>
      <c r="B200" s="42"/>
      <c r="C200" s="61" t="s">
        <v>442</v>
      </c>
      <c r="D200" s="35">
        <v>1500</v>
      </c>
      <c r="E200" s="30"/>
      <c r="F200" s="30"/>
      <c r="G200" s="106">
        <v>1500</v>
      </c>
      <c r="H200" s="35">
        <v>1500</v>
      </c>
      <c r="I200" s="30"/>
      <c r="J200" s="30"/>
      <c r="K200" s="106">
        <v>1500</v>
      </c>
    </row>
    <row r="201" spans="1:11" s="113" customFormat="1" x14ac:dyDescent="0.3">
      <c r="A201" s="213"/>
      <c r="B201" s="42"/>
      <c r="C201" s="61" t="s">
        <v>123</v>
      </c>
      <c r="D201" s="35">
        <v>2500</v>
      </c>
      <c r="E201" s="30"/>
      <c r="F201" s="30"/>
      <c r="G201" s="106">
        <v>2500</v>
      </c>
      <c r="H201" s="35">
        <v>2500</v>
      </c>
      <c r="I201" s="30"/>
      <c r="J201" s="30"/>
      <c r="K201" s="106">
        <v>2500</v>
      </c>
    </row>
    <row r="202" spans="1:11" s="113" customFormat="1" x14ac:dyDescent="0.3">
      <c r="A202" s="213"/>
      <c r="B202" s="42"/>
      <c r="C202" s="61" t="s">
        <v>124</v>
      </c>
      <c r="D202" s="35">
        <v>100</v>
      </c>
      <c r="E202" s="30"/>
      <c r="F202" s="30"/>
      <c r="G202" s="106">
        <v>100</v>
      </c>
      <c r="H202" s="35">
        <v>100</v>
      </c>
      <c r="I202" s="30"/>
      <c r="J202" s="30"/>
      <c r="K202" s="106">
        <v>100</v>
      </c>
    </row>
    <row r="203" spans="1:11" s="113" customFormat="1" x14ac:dyDescent="0.3">
      <c r="A203" s="213"/>
      <c r="B203" s="42"/>
      <c r="C203" s="61"/>
      <c r="D203" s="35"/>
      <c r="E203" s="30"/>
      <c r="F203" s="30"/>
      <c r="G203" s="106"/>
      <c r="H203" s="35"/>
      <c r="I203" s="30"/>
      <c r="J203" s="30"/>
      <c r="K203" s="106"/>
    </row>
    <row r="204" spans="1:11" s="10" customFormat="1" x14ac:dyDescent="0.3">
      <c r="A204" s="204"/>
      <c r="B204" s="51"/>
      <c r="C204" s="82" t="s">
        <v>46</v>
      </c>
      <c r="D204" s="210">
        <f>SUM(D186:D202)</f>
        <v>39000</v>
      </c>
      <c r="E204" s="44">
        <f>SUM(E186:E201)</f>
        <v>0</v>
      </c>
      <c r="F204" s="44">
        <f>SUM(F186:F201)</f>
        <v>0</v>
      </c>
      <c r="G204" s="211">
        <f>SUM(G186:G202)</f>
        <v>39000</v>
      </c>
      <c r="H204" s="210">
        <f>SUM(H186:H202)</f>
        <v>39000</v>
      </c>
      <c r="I204" s="44">
        <f>SUM(I186:I201)</f>
        <v>0</v>
      </c>
      <c r="J204" s="44">
        <f>SUM(J186:J201)</f>
        <v>0</v>
      </c>
      <c r="K204" s="211">
        <f>SUM(K186:K202)</f>
        <v>39000</v>
      </c>
    </row>
    <row r="205" spans="1:11" s="10" customFormat="1" x14ac:dyDescent="0.3">
      <c r="A205" s="204"/>
      <c r="B205" s="42"/>
      <c r="C205" s="82"/>
      <c r="D205" s="78"/>
      <c r="E205" s="81"/>
      <c r="F205" s="81"/>
      <c r="G205" s="109"/>
      <c r="H205" s="78"/>
      <c r="I205" s="81"/>
      <c r="J205" s="81"/>
      <c r="K205" s="109"/>
    </row>
    <row r="206" spans="1:11" s="10" customFormat="1" x14ac:dyDescent="0.3">
      <c r="A206" s="204"/>
      <c r="B206" s="42" t="s">
        <v>20</v>
      </c>
      <c r="C206" s="65" t="s">
        <v>59</v>
      </c>
      <c r="D206" s="78"/>
      <c r="E206" s="81"/>
      <c r="F206" s="81"/>
      <c r="G206" s="109"/>
      <c r="H206" s="78"/>
      <c r="I206" s="81"/>
      <c r="J206" s="81"/>
      <c r="K206" s="109"/>
    </row>
    <row r="207" spans="1:11" s="10" customFormat="1" x14ac:dyDescent="0.3">
      <c r="A207" s="204"/>
      <c r="B207" s="42"/>
      <c r="C207" s="65" t="s">
        <v>63</v>
      </c>
      <c r="D207" s="78"/>
      <c r="E207" s="81"/>
      <c r="F207" s="81"/>
      <c r="G207" s="109"/>
      <c r="H207" s="78"/>
      <c r="I207" s="81"/>
      <c r="J207" s="81"/>
      <c r="K207" s="109"/>
    </row>
    <row r="208" spans="1:11" s="10" customFormat="1" ht="16.5" customHeight="1" x14ac:dyDescent="0.3">
      <c r="A208" s="204"/>
      <c r="B208" s="42"/>
      <c r="C208" s="65" t="s">
        <v>40</v>
      </c>
      <c r="D208" s="35">
        <v>600</v>
      </c>
      <c r="E208" s="30">
        <v>600</v>
      </c>
      <c r="F208" s="30"/>
      <c r="G208" s="100"/>
      <c r="H208" s="35">
        <v>600</v>
      </c>
      <c r="I208" s="30">
        <v>600</v>
      </c>
      <c r="J208" s="30"/>
      <c r="K208" s="100"/>
    </row>
    <row r="209" spans="1:11" s="10" customFormat="1" ht="16.5" customHeight="1" x14ac:dyDescent="0.3">
      <c r="A209" s="204"/>
      <c r="B209" s="42"/>
      <c r="C209" s="65" t="s">
        <v>68</v>
      </c>
      <c r="D209" s="35">
        <v>3500</v>
      </c>
      <c r="E209" s="30"/>
      <c r="F209" s="30">
        <v>3500</v>
      </c>
      <c r="G209" s="100"/>
      <c r="H209" s="35">
        <v>3500</v>
      </c>
      <c r="I209" s="30"/>
      <c r="J209" s="30">
        <v>3500</v>
      </c>
      <c r="K209" s="100"/>
    </row>
    <row r="210" spans="1:11" s="10" customFormat="1" ht="28.2" x14ac:dyDescent="0.3">
      <c r="A210" s="204"/>
      <c r="B210" s="42"/>
      <c r="C210" s="61" t="s">
        <v>102</v>
      </c>
      <c r="D210" s="80">
        <v>333530</v>
      </c>
      <c r="E210" s="53">
        <v>169753</v>
      </c>
      <c r="F210" s="30">
        <v>163777</v>
      </c>
      <c r="G210" s="107"/>
      <c r="H210" s="80">
        <f>333530+1852+518+1591+27236</f>
        <v>364727</v>
      </c>
      <c r="I210" s="53">
        <v>200950</v>
      </c>
      <c r="J210" s="30">
        <v>163777</v>
      </c>
      <c r="K210" s="107"/>
    </row>
    <row r="211" spans="1:11" s="10" customFormat="1" ht="15" customHeight="1" x14ac:dyDescent="0.3">
      <c r="A211" s="204"/>
      <c r="B211" s="42"/>
      <c r="C211" s="61" t="s">
        <v>152</v>
      </c>
      <c r="D211" s="86">
        <v>400</v>
      </c>
      <c r="E211" s="53"/>
      <c r="F211" s="53">
        <v>400</v>
      </c>
      <c r="G211" s="108"/>
      <c r="H211" s="86">
        <v>400</v>
      </c>
      <c r="I211" s="53"/>
      <c r="J211" s="53">
        <v>400</v>
      </c>
      <c r="K211" s="108"/>
    </row>
    <row r="212" spans="1:11" s="10" customFormat="1" ht="42" x14ac:dyDescent="0.3">
      <c r="A212" s="204"/>
      <c r="B212" s="42"/>
      <c r="C212" s="215" t="s">
        <v>305</v>
      </c>
      <c r="D212" s="86">
        <v>953</v>
      </c>
      <c r="E212" s="53">
        <v>953</v>
      </c>
      <c r="F212" s="53"/>
      <c r="G212" s="108"/>
      <c r="H212" s="86">
        <v>953</v>
      </c>
      <c r="I212" s="53">
        <v>953</v>
      </c>
      <c r="J212" s="53"/>
      <c r="K212" s="108"/>
    </row>
    <row r="213" spans="1:11" s="10" customFormat="1" x14ac:dyDescent="0.3">
      <c r="A213" s="204"/>
      <c r="B213" s="42"/>
      <c r="C213" s="215" t="s">
        <v>306</v>
      </c>
      <c r="D213" s="86">
        <v>461</v>
      </c>
      <c r="E213" s="53">
        <v>461</v>
      </c>
      <c r="F213" s="53"/>
      <c r="G213" s="108"/>
      <c r="H213" s="86">
        <v>461</v>
      </c>
      <c r="I213" s="53">
        <v>461</v>
      </c>
      <c r="J213" s="53"/>
      <c r="K213" s="108"/>
    </row>
    <row r="214" spans="1:11" s="10" customFormat="1" x14ac:dyDescent="0.3">
      <c r="A214" s="204"/>
      <c r="B214" s="42"/>
      <c r="C214" s="215" t="s">
        <v>307</v>
      </c>
      <c r="D214" s="86">
        <v>287</v>
      </c>
      <c r="E214" s="53"/>
      <c r="F214" s="53">
        <v>287</v>
      </c>
      <c r="G214" s="108"/>
      <c r="H214" s="86">
        <v>287</v>
      </c>
      <c r="I214" s="53"/>
      <c r="J214" s="53">
        <v>287</v>
      </c>
      <c r="K214" s="108"/>
    </row>
    <row r="215" spans="1:11" s="10" customFormat="1" x14ac:dyDescent="0.3">
      <c r="A215" s="204"/>
      <c r="B215" s="42"/>
      <c r="C215" s="207" t="s">
        <v>30</v>
      </c>
      <c r="D215" s="87">
        <f t="shared" ref="D215:K215" si="12">SUM(D208:D214)</f>
        <v>339731</v>
      </c>
      <c r="E215" s="40">
        <f t="shared" si="12"/>
        <v>171767</v>
      </c>
      <c r="F215" s="40">
        <f t="shared" si="12"/>
        <v>167964</v>
      </c>
      <c r="G215" s="104">
        <f t="shared" si="12"/>
        <v>0</v>
      </c>
      <c r="H215" s="87">
        <f t="shared" si="12"/>
        <v>370928</v>
      </c>
      <c r="I215" s="40">
        <f t="shared" si="12"/>
        <v>202964</v>
      </c>
      <c r="J215" s="40">
        <f t="shared" si="12"/>
        <v>167964</v>
      </c>
      <c r="K215" s="104">
        <f t="shared" si="12"/>
        <v>0</v>
      </c>
    </row>
    <row r="216" spans="1:11" s="10" customFormat="1" x14ac:dyDescent="0.3">
      <c r="A216" s="204"/>
      <c r="B216" s="42"/>
      <c r="C216" s="207"/>
      <c r="D216" s="78"/>
      <c r="E216" s="81"/>
      <c r="F216" s="81"/>
      <c r="G216" s="109"/>
      <c r="H216" s="78"/>
      <c r="I216" s="81"/>
      <c r="J216" s="81"/>
      <c r="K216" s="109"/>
    </row>
    <row r="217" spans="1:11" s="10" customFormat="1" x14ac:dyDescent="0.3">
      <c r="A217" s="204"/>
      <c r="B217" s="42"/>
      <c r="C217" s="65" t="s">
        <v>64</v>
      </c>
      <c r="D217" s="78"/>
      <c r="E217" s="81"/>
      <c r="F217" s="81"/>
      <c r="G217" s="109"/>
      <c r="H217" s="78"/>
      <c r="I217" s="81"/>
      <c r="J217" s="81"/>
      <c r="K217" s="109"/>
    </row>
    <row r="218" spans="1:11" s="10" customFormat="1" x14ac:dyDescent="0.3">
      <c r="A218" s="204"/>
      <c r="B218" s="42"/>
      <c r="C218" s="65" t="s">
        <v>114</v>
      </c>
      <c r="D218" s="35">
        <v>38400</v>
      </c>
      <c r="E218" s="30">
        <v>38400</v>
      </c>
      <c r="F218" s="30"/>
      <c r="G218" s="100"/>
      <c r="H218" s="35">
        <v>38400</v>
      </c>
      <c r="I218" s="30">
        <v>38400</v>
      </c>
      <c r="J218" s="30"/>
      <c r="K218" s="100"/>
    </row>
    <row r="219" spans="1:11" s="10" customFormat="1" x14ac:dyDescent="0.3">
      <c r="A219" s="204"/>
      <c r="B219" s="42"/>
      <c r="C219" s="65" t="s">
        <v>443</v>
      </c>
      <c r="D219" s="35">
        <v>24000</v>
      </c>
      <c r="E219" s="30">
        <v>24000</v>
      </c>
      <c r="F219" s="30"/>
      <c r="G219" s="100"/>
      <c r="H219" s="35">
        <f>24000-600</f>
        <v>23400</v>
      </c>
      <c r="I219" s="30">
        <v>23400</v>
      </c>
      <c r="J219" s="30"/>
      <c r="K219" s="100"/>
    </row>
    <row r="220" spans="1:11" s="10" customFormat="1" x14ac:dyDescent="0.3">
      <c r="A220" s="204"/>
      <c r="B220" s="42"/>
      <c r="C220" s="65" t="s">
        <v>308</v>
      </c>
      <c r="D220" s="35">
        <v>4000</v>
      </c>
      <c r="E220" s="30"/>
      <c r="F220" s="30">
        <v>4000</v>
      </c>
      <c r="G220" s="100"/>
      <c r="H220" s="35">
        <v>4000</v>
      </c>
      <c r="I220" s="30"/>
      <c r="J220" s="30">
        <v>4000</v>
      </c>
      <c r="K220" s="100"/>
    </row>
    <row r="221" spans="1:11" s="10" customFormat="1" x14ac:dyDescent="0.3">
      <c r="A221" s="204"/>
      <c r="B221" s="42"/>
      <c r="C221" s="65" t="s">
        <v>309</v>
      </c>
      <c r="D221" s="35">
        <v>600</v>
      </c>
      <c r="E221" s="30">
        <v>600</v>
      </c>
      <c r="F221" s="30"/>
      <c r="G221" s="100"/>
      <c r="H221" s="35">
        <v>600</v>
      </c>
      <c r="I221" s="30">
        <v>600</v>
      </c>
      <c r="J221" s="30"/>
      <c r="K221" s="100"/>
    </row>
    <row r="222" spans="1:11" s="10" customFormat="1" x14ac:dyDescent="0.3">
      <c r="A222" s="204"/>
      <c r="B222" s="42"/>
      <c r="C222" s="65" t="s">
        <v>310</v>
      </c>
      <c r="D222" s="35">
        <v>14259</v>
      </c>
      <c r="E222" s="30">
        <v>14259</v>
      </c>
      <c r="F222" s="30"/>
      <c r="G222" s="100"/>
      <c r="H222" s="35">
        <v>14259</v>
      </c>
      <c r="I222" s="30">
        <v>14259</v>
      </c>
      <c r="J222" s="30"/>
      <c r="K222" s="100"/>
    </row>
    <row r="223" spans="1:11" s="10" customFormat="1" x14ac:dyDescent="0.3">
      <c r="A223" s="204"/>
      <c r="B223" s="42"/>
      <c r="C223" s="65" t="s">
        <v>311</v>
      </c>
      <c r="D223" s="35">
        <v>3280</v>
      </c>
      <c r="E223" s="30">
        <v>3280</v>
      </c>
      <c r="F223" s="30"/>
      <c r="G223" s="100"/>
      <c r="H223" s="35">
        <v>3280</v>
      </c>
      <c r="I223" s="30">
        <v>3280</v>
      </c>
      <c r="J223" s="30"/>
      <c r="K223" s="100"/>
    </row>
    <row r="224" spans="1:11" s="10" customFormat="1" x14ac:dyDescent="0.3">
      <c r="A224" s="204"/>
      <c r="B224" s="42"/>
      <c r="C224" s="61" t="s">
        <v>312</v>
      </c>
      <c r="D224" s="80">
        <v>4000</v>
      </c>
      <c r="E224" s="53"/>
      <c r="F224" s="53">
        <v>4000</v>
      </c>
      <c r="G224" s="107"/>
      <c r="H224" s="80">
        <v>4000</v>
      </c>
      <c r="I224" s="53"/>
      <c r="J224" s="53">
        <v>4000</v>
      </c>
      <c r="K224" s="107"/>
    </row>
    <row r="225" spans="1:11" s="22" customFormat="1" x14ac:dyDescent="0.3">
      <c r="A225" s="205"/>
      <c r="B225" s="42"/>
      <c r="C225" s="61" t="s">
        <v>313</v>
      </c>
      <c r="D225" s="80">
        <v>1000</v>
      </c>
      <c r="E225" s="53"/>
      <c r="F225" s="53">
        <v>1000</v>
      </c>
      <c r="G225" s="107"/>
      <c r="H225" s="80">
        <v>1000</v>
      </c>
      <c r="I225" s="53"/>
      <c r="J225" s="53">
        <v>1000</v>
      </c>
      <c r="K225" s="107"/>
    </row>
    <row r="226" spans="1:11" s="10" customFormat="1" x14ac:dyDescent="0.3">
      <c r="A226" s="204"/>
      <c r="B226" s="42"/>
      <c r="C226" s="61" t="s">
        <v>314</v>
      </c>
      <c r="D226" s="80">
        <v>200</v>
      </c>
      <c r="E226" s="53"/>
      <c r="F226" s="53">
        <v>200</v>
      </c>
      <c r="G226" s="107"/>
      <c r="H226" s="80">
        <v>400</v>
      </c>
      <c r="I226" s="53"/>
      <c r="J226" s="53">
        <v>400</v>
      </c>
      <c r="K226" s="107"/>
    </row>
    <row r="227" spans="1:11" s="10" customFormat="1" x14ac:dyDescent="0.3">
      <c r="A227" s="204"/>
      <c r="B227" s="42"/>
      <c r="C227" s="61" t="s">
        <v>315</v>
      </c>
      <c r="D227" s="80">
        <v>1000</v>
      </c>
      <c r="E227" s="53"/>
      <c r="F227" s="53">
        <v>1000</v>
      </c>
      <c r="G227" s="107"/>
      <c r="H227" s="80">
        <v>1000</v>
      </c>
      <c r="I227" s="53"/>
      <c r="J227" s="53">
        <v>1000</v>
      </c>
      <c r="K227" s="107"/>
    </row>
    <row r="228" spans="1:11" s="10" customFormat="1" x14ac:dyDescent="0.3">
      <c r="A228" s="204"/>
      <c r="B228" s="42"/>
      <c r="C228" s="61" t="s">
        <v>316</v>
      </c>
      <c r="D228" s="80">
        <v>100</v>
      </c>
      <c r="E228" s="53"/>
      <c r="F228" s="53">
        <v>100</v>
      </c>
      <c r="G228" s="107"/>
      <c r="H228" s="80">
        <v>100</v>
      </c>
      <c r="I228" s="53"/>
      <c r="J228" s="53">
        <v>100</v>
      </c>
      <c r="K228" s="107"/>
    </row>
    <row r="229" spans="1:11" s="10" customFormat="1" x14ac:dyDescent="0.3">
      <c r="A229" s="204"/>
      <c r="B229" s="42"/>
      <c r="C229" s="215" t="s">
        <v>317</v>
      </c>
      <c r="D229" s="86">
        <v>500</v>
      </c>
      <c r="E229" s="53">
        <v>500</v>
      </c>
      <c r="F229" s="53"/>
      <c r="G229" s="108"/>
      <c r="H229" s="86">
        <v>500</v>
      </c>
      <c r="I229" s="53">
        <v>500</v>
      </c>
      <c r="J229" s="53"/>
      <c r="K229" s="108"/>
    </row>
    <row r="230" spans="1:11" s="10" customFormat="1" x14ac:dyDescent="0.3">
      <c r="A230" s="204"/>
      <c r="B230" s="42"/>
      <c r="C230" s="215" t="s">
        <v>318</v>
      </c>
      <c r="D230" s="86">
        <v>1000</v>
      </c>
      <c r="E230" s="53"/>
      <c r="F230" s="53">
        <v>1000</v>
      </c>
      <c r="G230" s="108"/>
      <c r="H230" s="86">
        <v>1000</v>
      </c>
      <c r="I230" s="53"/>
      <c r="J230" s="53">
        <v>1000</v>
      </c>
      <c r="K230" s="108"/>
    </row>
    <row r="231" spans="1:11" s="10" customFormat="1" ht="28.2" x14ac:dyDescent="0.3">
      <c r="A231" s="204"/>
      <c r="B231" s="42"/>
      <c r="C231" s="215" t="s">
        <v>319</v>
      </c>
      <c r="D231" s="86">
        <v>44000</v>
      </c>
      <c r="E231" s="53">
        <v>44000</v>
      </c>
      <c r="F231" s="53"/>
      <c r="G231" s="108"/>
      <c r="H231" s="86">
        <v>44000</v>
      </c>
      <c r="I231" s="53">
        <v>44000</v>
      </c>
      <c r="J231" s="53"/>
      <c r="K231" s="108"/>
    </row>
    <row r="232" spans="1:11" s="10" customFormat="1" x14ac:dyDescent="0.3">
      <c r="A232" s="204"/>
      <c r="B232" s="42"/>
      <c r="C232" s="215" t="s">
        <v>320</v>
      </c>
      <c r="D232" s="86">
        <v>1200</v>
      </c>
      <c r="E232" s="53">
        <v>1200</v>
      </c>
      <c r="F232" s="53"/>
      <c r="G232" s="108"/>
      <c r="H232" s="86">
        <v>1200</v>
      </c>
      <c r="I232" s="53">
        <v>1200</v>
      </c>
      <c r="J232" s="53"/>
      <c r="K232" s="108"/>
    </row>
    <row r="233" spans="1:11" s="10" customFormat="1" ht="28.2" x14ac:dyDescent="0.3">
      <c r="A233" s="204"/>
      <c r="B233" s="42"/>
      <c r="C233" s="215" t="s">
        <v>321</v>
      </c>
      <c r="D233" s="86">
        <v>1787</v>
      </c>
      <c r="E233" s="53">
        <v>1787</v>
      </c>
      <c r="F233" s="53"/>
      <c r="G233" s="108"/>
      <c r="H233" s="86">
        <v>1787</v>
      </c>
      <c r="I233" s="53">
        <v>1787</v>
      </c>
      <c r="J233" s="53"/>
      <c r="K233" s="108"/>
    </row>
    <row r="234" spans="1:11" s="10" customFormat="1" ht="28.2" x14ac:dyDescent="0.3">
      <c r="A234" s="204"/>
      <c r="B234" s="42"/>
      <c r="C234" s="215" t="s">
        <v>322</v>
      </c>
      <c r="D234" s="86">
        <v>12036</v>
      </c>
      <c r="E234" s="53">
        <v>12036</v>
      </c>
      <c r="F234" s="53"/>
      <c r="G234" s="108"/>
      <c r="H234" s="86">
        <v>12036</v>
      </c>
      <c r="I234" s="53">
        <v>12036</v>
      </c>
      <c r="J234" s="53"/>
      <c r="K234" s="108"/>
    </row>
    <row r="235" spans="1:11" s="10" customFormat="1" x14ac:dyDescent="0.3">
      <c r="A235" s="204"/>
      <c r="B235" s="42"/>
      <c r="C235" s="207" t="s">
        <v>30</v>
      </c>
      <c r="D235" s="87">
        <f t="shared" ref="D235:K235" si="13">SUM(D218:D234)</f>
        <v>151362</v>
      </c>
      <c r="E235" s="40">
        <f t="shared" si="13"/>
        <v>140062</v>
      </c>
      <c r="F235" s="40">
        <f t="shared" si="13"/>
        <v>11300</v>
      </c>
      <c r="G235" s="104">
        <f t="shared" si="13"/>
        <v>0</v>
      </c>
      <c r="H235" s="87">
        <f t="shared" si="13"/>
        <v>150962</v>
      </c>
      <c r="I235" s="40">
        <f t="shared" si="13"/>
        <v>139462</v>
      </c>
      <c r="J235" s="40">
        <f t="shared" si="13"/>
        <v>11500</v>
      </c>
      <c r="K235" s="104">
        <f t="shared" si="13"/>
        <v>0</v>
      </c>
    </row>
    <row r="236" spans="1:11" s="10" customFormat="1" x14ac:dyDescent="0.3">
      <c r="A236" s="204"/>
      <c r="B236" s="42"/>
      <c r="C236" s="82"/>
      <c r="D236" s="78"/>
      <c r="E236" s="81"/>
      <c r="F236" s="81"/>
      <c r="G236" s="109"/>
      <c r="H236" s="78"/>
      <c r="I236" s="81"/>
      <c r="J236" s="81"/>
      <c r="K236" s="109"/>
    </row>
    <row r="237" spans="1:11" s="10" customFormat="1" x14ac:dyDescent="0.3">
      <c r="A237" s="24"/>
      <c r="B237" s="51"/>
      <c r="C237" s="65" t="s">
        <v>85</v>
      </c>
      <c r="D237" s="78"/>
      <c r="E237" s="81"/>
      <c r="F237" s="81"/>
      <c r="G237" s="109"/>
      <c r="H237" s="78"/>
      <c r="I237" s="81"/>
      <c r="J237" s="81"/>
      <c r="K237" s="109"/>
    </row>
    <row r="238" spans="1:11" s="10" customFormat="1" ht="28.2" x14ac:dyDescent="0.3">
      <c r="A238" s="24"/>
      <c r="B238" s="51"/>
      <c r="C238" s="61" t="s">
        <v>323</v>
      </c>
      <c r="D238" s="80">
        <v>2431</v>
      </c>
      <c r="E238" s="53">
        <v>2431</v>
      </c>
      <c r="F238" s="53"/>
      <c r="G238" s="107"/>
      <c r="H238" s="80">
        <v>2431</v>
      </c>
      <c r="I238" s="53">
        <v>2431</v>
      </c>
      <c r="J238" s="53"/>
      <c r="K238" s="107"/>
    </row>
    <row r="239" spans="1:11" s="10" customFormat="1" x14ac:dyDescent="0.3">
      <c r="A239" s="24"/>
      <c r="B239" s="51"/>
      <c r="C239" s="61" t="s">
        <v>324</v>
      </c>
      <c r="D239" s="86">
        <v>1715</v>
      </c>
      <c r="E239" s="53">
        <v>1715</v>
      </c>
      <c r="F239" s="53"/>
      <c r="G239" s="108"/>
      <c r="H239" s="86">
        <v>1715</v>
      </c>
      <c r="I239" s="53">
        <v>1715</v>
      </c>
      <c r="J239" s="53"/>
      <c r="K239" s="108"/>
    </row>
    <row r="240" spans="1:11" s="10" customFormat="1" ht="28.2" x14ac:dyDescent="0.3">
      <c r="A240" s="24"/>
      <c r="B240" s="51"/>
      <c r="C240" s="61" t="s">
        <v>325</v>
      </c>
      <c r="D240" s="86">
        <v>4385</v>
      </c>
      <c r="E240" s="53">
        <v>4385</v>
      </c>
      <c r="F240" s="53"/>
      <c r="G240" s="108"/>
      <c r="H240" s="86">
        <v>4385</v>
      </c>
      <c r="I240" s="53">
        <v>4385</v>
      </c>
      <c r="J240" s="53"/>
      <c r="K240" s="108"/>
    </row>
    <row r="241" spans="1:11" s="10" customFormat="1" ht="42" x14ac:dyDescent="0.3">
      <c r="A241" s="24"/>
      <c r="B241" s="51"/>
      <c r="C241" s="61" t="s">
        <v>326</v>
      </c>
      <c r="D241" s="86">
        <v>3096</v>
      </c>
      <c r="E241" s="53">
        <v>3096</v>
      </c>
      <c r="F241" s="53"/>
      <c r="G241" s="108"/>
      <c r="H241" s="86">
        <v>3096</v>
      </c>
      <c r="I241" s="53">
        <v>3096</v>
      </c>
      <c r="J241" s="53"/>
      <c r="K241" s="108"/>
    </row>
    <row r="242" spans="1:11" s="10" customFormat="1" ht="42" x14ac:dyDescent="0.3">
      <c r="A242" s="24"/>
      <c r="B242" s="51"/>
      <c r="C242" s="61" t="s">
        <v>327</v>
      </c>
      <c r="D242" s="86">
        <v>7335</v>
      </c>
      <c r="E242" s="53">
        <v>7335</v>
      </c>
      <c r="F242" s="53"/>
      <c r="G242" s="108"/>
      <c r="H242" s="86">
        <v>7335</v>
      </c>
      <c r="I242" s="53">
        <v>7335</v>
      </c>
      <c r="J242" s="53"/>
      <c r="K242" s="108"/>
    </row>
    <row r="243" spans="1:11" s="10" customFormat="1" x14ac:dyDescent="0.3">
      <c r="A243" s="24"/>
      <c r="B243" s="42"/>
      <c r="C243" s="207" t="s">
        <v>30</v>
      </c>
      <c r="D243" s="89">
        <f t="shared" ref="D243:K243" si="14">SUM(D238:D242)</f>
        <v>18962</v>
      </c>
      <c r="E243" s="44">
        <f t="shared" si="14"/>
        <v>18962</v>
      </c>
      <c r="F243" s="44">
        <f t="shared" si="14"/>
        <v>0</v>
      </c>
      <c r="G243" s="114">
        <f t="shared" si="14"/>
        <v>0</v>
      </c>
      <c r="H243" s="89">
        <f t="shared" si="14"/>
        <v>18962</v>
      </c>
      <c r="I243" s="44">
        <f t="shared" si="14"/>
        <v>18962</v>
      </c>
      <c r="J243" s="44">
        <f t="shared" si="14"/>
        <v>0</v>
      </c>
      <c r="K243" s="114">
        <f t="shared" si="14"/>
        <v>0</v>
      </c>
    </row>
    <row r="244" spans="1:11" s="10" customFormat="1" x14ac:dyDescent="0.3">
      <c r="A244" s="24"/>
      <c r="B244" s="42"/>
      <c r="C244" s="82"/>
      <c r="D244" s="78"/>
      <c r="E244" s="81"/>
      <c r="F244" s="81"/>
      <c r="G244" s="109"/>
      <c r="H244" s="78"/>
      <c r="I244" s="81"/>
      <c r="J244" s="81"/>
      <c r="K244" s="109"/>
    </row>
    <row r="245" spans="1:11" s="10" customFormat="1" x14ac:dyDescent="0.3">
      <c r="A245" s="24"/>
      <c r="B245" s="51"/>
      <c r="C245" s="65" t="s">
        <v>69</v>
      </c>
      <c r="D245" s="35">
        <v>5000</v>
      </c>
      <c r="E245" s="30">
        <v>5000</v>
      </c>
      <c r="F245" s="30"/>
      <c r="G245" s="100"/>
      <c r="H245" s="35">
        <v>0</v>
      </c>
      <c r="I245" s="30">
        <v>0</v>
      </c>
      <c r="J245" s="30"/>
      <c r="K245" s="100"/>
    </row>
    <row r="246" spans="1:11" s="10" customFormat="1" x14ac:dyDescent="0.3">
      <c r="A246" s="24"/>
      <c r="B246" s="51"/>
      <c r="C246" s="65"/>
      <c r="D246" s="35"/>
      <c r="E246" s="30"/>
      <c r="F246" s="30"/>
      <c r="G246" s="100"/>
      <c r="H246" s="35"/>
      <c r="I246" s="30"/>
      <c r="J246" s="30"/>
      <c r="K246" s="100"/>
    </row>
    <row r="247" spans="1:11" s="10" customFormat="1" ht="28.2" x14ac:dyDescent="0.3">
      <c r="A247" s="24"/>
      <c r="B247" s="51"/>
      <c r="C247" s="61" t="s">
        <v>107</v>
      </c>
      <c r="D247" s="35"/>
      <c r="E247" s="30"/>
      <c r="F247" s="30"/>
      <c r="G247" s="100"/>
      <c r="H247" s="35"/>
      <c r="I247" s="30"/>
      <c r="J247" s="30"/>
      <c r="K247" s="100"/>
    </row>
    <row r="248" spans="1:11" s="10" customFormat="1" x14ac:dyDescent="0.3">
      <c r="A248" s="24"/>
      <c r="B248" s="51"/>
      <c r="C248" s="215" t="s">
        <v>153</v>
      </c>
      <c r="D248" s="86">
        <v>5000</v>
      </c>
      <c r="E248" s="53">
        <v>5000</v>
      </c>
      <c r="F248" s="53"/>
      <c r="G248" s="108"/>
      <c r="H248" s="86">
        <v>6200</v>
      </c>
      <c r="I248" s="53">
        <v>6200</v>
      </c>
      <c r="J248" s="53"/>
      <c r="K248" s="108"/>
    </row>
    <row r="249" spans="1:11" s="10" customFormat="1" x14ac:dyDescent="0.3">
      <c r="A249" s="24"/>
      <c r="B249" s="51"/>
      <c r="C249" s="215" t="s">
        <v>477</v>
      </c>
      <c r="D249" s="86"/>
      <c r="E249" s="53"/>
      <c r="F249" s="53"/>
      <c r="G249" s="108"/>
      <c r="H249" s="86">
        <v>5000</v>
      </c>
      <c r="I249" s="53">
        <v>5000</v>
      </c>
      <c r="J249" s="53"/>
      <c r="K249" s="108"/>
    </row>
    <row r="250" spans="1:11" s="10" customFormat="1" x14ac:dyDescent="0.3">
      <c r="A250" s="24"/>
      <c r="B250" s="51"/>
      <c r="C250" s="215" t="s">
        <v>478</v>
      </c>
      <c r="D250" s="86"/>
      <c r="E250" s="53"/>
      <c r="F250" s="53"/>
      <c r="G250" s="108"/>
      <c r="H250" s="86">
        <v>550</v>
      </c>
      <c r="I250" s="53">
        <v>550</v>
      </c>
      <c r="J250" s="53"/>
      <c r="K250" s="241"/>
    </row>
    <row r="251" spans="1:11" s="10" customFormat="1" x14ac:dyDescent="0.3">
      <c r="A251" s="24"/>
      <c r="B251" s="42"/>
      <c r="C251" s="207" t="s">
        <v>30</v>
      </c>
      <c r="D251" s="89">
        <f t="shared" ref="D251:G251" si="15">SUM(D248:D248)</f>
        <v>5000</v>
      </c>
      <c r="E251" s="44">
        <f t="shared" si="15"/>
        <v>5000</v>
      </c>
      <c r="F251" s="44">
        <f t="shared" si="15"/>
        <v>0</v>
      </c>
      <c r="G251" s="114">
        <f t="shared" si="15"/>
        <v>0</v>
      </c>
      <c r="H251" s="89">
        <f>SUM(H248:H250)</f>
        <v>11750</v>
      </c>
      <c r="I251" s="44">
        <f t="shared" ref="I251:K251" si="16">SUM(I248:I250)</f>
        <v>11750</v>
      </c>
      <c r="J251" s="44">
        <f t="shared" si="16"/>
        <v>0</v>
      </c>
      <c r="K251" s="230">
        <f t="shared" si="16"/>
        <v>0</v>
      </c>
    </row>
    <row r="252" spans="1:11" s="10" customFormat="1" x14ac:dyDescent="0.3">
      <c r="A252" s="24"/>
      <c r="B252" s="42"/>
      <c r="C252" s="65"/>
      <c r="D252" s="78"/>
      <c r="E252" s="81"/>
      <c r="F252" s="81"/>
      <c r="G252" s="109"/>
      <c r="H252" s="78"/>
      <c r="I252" s="81"/>
      <c r="J252" s="81"/>
      <c r="K252" s="109"/>
    </row>
    <row r="253" spans="1:11" s="10" customFormat="1" x14ac:dyDescent="0.3">
      <c r="A253" s="24"/>
      <c r="B253" s="42"/>
      <c r="C253" s="82" t="s">
        <v>66</v>
      </c>
      <c r="D253" s="89">
        <f t="shared" ref="D253:K253" si="17">D215+D235+D243+D245+D251</f>
        <v>520055</v>
      </c>
      <c r="E253" s="44">
        <f t="shared" si="17"/>
        <v>340791</v>
      </c>
      <c r="F253" s="44">
        <f t="shared" si="17"/>
        <v>179264</v>
      </c>
      <c r="G253" s="114">
        <f t="shared" si="17"/>
        <v>0</v>
      </c>
      <c r="H253" s="89">
        <f t="shared" si="17"/>
        <v>552602</v>
      </c>
      <c r="I253" s="44">
        <f t="shared" si="17"/>
        <v>373138</v>
      </c>
      <c r="J253" s="44">
        <f t="shared" si="17"/>
        <v>179464</v>
      </c>
      <c r="K253" s="114">
        <f t="shared" si="17"/>
        <v>0</v>
      </c>
    </row>
    <row r="254" spans="1:11" s="10" customFormat="1" x14ac:dyDescent="0.3">
      <c r="A254" s="204"/>
      <c r="B254" s="42"/>
      <c r="C254" s="82"/>
      <c r="D254" s="78"/>
      <c r="E254" s="81"/>
      <c r="F254" s="81"/>
      <c r="G254" s="109"/>
      <c r="H254" s="78"/>
      <c r="I254" s="81"/>
      <c r="J254" s="81"/>
      <c r="K254" s="109"/>
    </row>
    <row r="255" spans="1:11" s="10" customFormat="1" x14ac:dyDescent="0.3">
      <c r="A255" s="204"/>
      <c r="B255" s="42" t="s">
        <v>25</v>
      </c>
      <c r="C255" s="65" t="s">
        <v>60</v>
      </c>
      <c r="D255" s="78"/>
      <c r="E255" s="81"/>
      <c r="F255" s="81"/>
      <c r="G255" s="109"/>
      <c r="H255" s="78"/>
      <c r="I255" s="81"/>
      <c r="J255" s="81"/>
      <c r="K255" s="109"/>
    </row>
    <row r="256" spans="1:11" s="10" customFormat="1" x14ac:dyDescent="0.3">
      <c r="A256" s="204"/>
      <c r="B256" s="42"/>
      <c r="C256" s="65" t="s">
        <v>328</v>
      </c>
      <c r="D256" s="35">
        <v>10000</v>
      </c>
      <c r="E256" s="30">
        <v>10000</v>
      </c>
      <c r="F256" s="81"/>
      <c r="G256" s="109"/>
      <c r="H256" s="35">
        <v>10000</v>
      </c>
      <c r="I256" s="30">
        <v>10000</v>
      </c>
      <c r="J256" s="81"/>
      <c r="K256" s="109"/>
    </row>
    <row r="257" spans="1:12" s="10" customFormat="1" x14ac:dyDescent="0.3">
      <c r="A257" s="204"/>
      <c r="B257" s="42"/>
      <c r="C257" s="65" t="s">
        <v>329</v>
      </c>
      <c r="D257" s="35">
        <v>3000</v>
      </c>
      <c r="E257" s="30">
        <v>3000</v>
      </c>
      <c r="F257" s="81"/>
      <c r="G257" s="109"/>
      <c r="H257" s="35">
        <v>0</v>
      </c>
      <c r="I257" s="30">
        <v>0</v>
      </c>
      <c r="J257" s="81"/>
      <c r="K257" s="109"/>
      <c r="L257" s="81"/>
    </row>
    <row r="258" spans="1:12" s="10" customFormat="1" x14ac:dyDescent="0.3">
      <c r="A258" s="204"/>
      <c r="B258" s="42"/>
      <c r="C258" s="65" t="s">
        <v>330</v>
      </c>
      <c r="D258" s="35">
        <v>5000</v>
      </c>
      <c r="E258" s="30">
        <v>5000</v>
      </c>
      <c r="F258" s="81"/>
      <c r="G258" s="109"/>
      <c r="H258" s="35">
        <v>5000</v>
      </c>
      <c r="I258" s="30">
        <v>5000</v>
      </c>
      <c r="J258" s="81"/>
      <c r="K258" s="109"/>
      <c r="L258" s="81"/>
    </row>
    <row r="259" spans="1:12" s="10" customFormat="1" x14ac:dyDescent="0.3">
      <c r="A259" s="204"/>
      <c r="B259" s="42"/>
      <c r="C259" s="65" t="s">
        <v>331</v>
      </c>
      <c r="D259" s="35">
        <v>250</v>
      </c>
      <c r="E259" s="30">
        <v>250</v>
      </c>
      <c r="F259" s="81"/>
      <c r="G259" s="109"/>
      <c r="H259" s="35">
        <v>250</v>
      </c>
      <c r="I259" s="30">
        <v>250</v>
      </c>
      <c r="J259" s="81"/>
      <c r="K259" s="109"/>
      <c r="L259" s="81"/>
    </row>
    <row r="260" spans="1:12" s="10" customFormat="1" x14ac:dyDescent="0.3">
      <c r="A260" s="204"/>
      <c r="B260" s="42"/>
      <c r="C260" s="65" t="s">
        <v>332</v>
      </c>
      <c r="D260" s="35">
        <v>2000</v>
      </c>
      <c r="E260" s="30">
        <v>2000</v>
      </c>
      <c r="F260" s="81"/>
      <c r="G260" s="109"/>
      <c r="H260" s="35">
        <v>0</v>
      </c>
      <c r="I260" s="30">
        <v>0</v>
      </c>
      <c r="J260" s="81"/>
      <c r="K260" s="109"/>
      <c r="L260" s="81"/>
    </row>
    <row r="261" spans="1:12" s="10" customFormat="1" x14ac:dyDescent="0.3">
      <c r="A261" s="204"/>
      <c r="B261" s="42"/>
      <c r="C261" s="65" t="s">
        <v>333</v>
      </c>
      <c r="D261" s="35">
        <v>4000</v>
      </c>
      <c r="E261" s="30">
        <v>4000</v>
      </c>
      <c r="F261" s="81"/>
      <c r="G261" s="109"/>
      <c r="H261" s="35">
        <v>4000</v>
      </c>
      <c r="I261" s="30">
        <v>4000</v>
      </c>
      <c r="J261" s="81"/>
      <c r="K261" s="109"/>
      <c r="L261" s="81"/>
    </row>
    <row r="262" spans="1:12" s="10" customFormat="1" x14ac:dyDescent="0.3">
      <c r="A262" s="204"/>
      <c r="B262" s="42"/>
      <c r="C262" s="65" t="s">
        <v>334</v>
      </c>
      <c r="D262" s="35">
        <v>2500</v>
      </c>
      <c r="E262" s="30">
        <v>2500</v>
      </c>
      <c r="F262" s="81"/>
      <c r="G262" s="109"/>
      <c r="H262" s="35">
        <v>2500</v>
      </c>
      <c r="I262" s="30">
        <v>2500</v>
      </c>
      <c r="J262" s="81"/>
      <c r="K262" s="109"/>
      <c r="L262" s="81"/>
    </row>
    <row r="263" spans="1:12" s="10" customFormat="1" ht="15" customHeight="1" x14ac:dyDescent="0.3">
      <c r="A263" s="204"/>
      <c r="B263" s="42"/>
      <c r="C263" s="65" t="s">
        <v>335</v>
      </c>
      <c r="D263" s="35">
        <v>4946</v>
      </c>
      <c r="E263" s="30">
        <v>4946</v>
      </c>
      <c r="F263" s="81"/>
      <c r="G263" s="109"/>
      <c r="H263" s="35">
        <v>4946</v>
      </c>
      <c r="I263" s="30">
        <v>4946</v>
      </c>
      <c r="J263" s="81"/>
      <c r="K263" s="109"/>
      <c r="L263" s="81"/>
    </row>
    <row r="264" spans="1:12" s="10" customFormat="1" x14ac:dyDescent="0.3">
      <c r="A264" s="204"/>
      <c r="B264" s="42"/>
      <c r="C264" s="65" t="s">
        <v>336</v>
      </c>
      <c r="D264" s="35">
        <v>468</v>
      </c>
      <c r="E264" s="30">
        <v>468</v>
      </c>
      <c r="F264" s="81"/>
      <c r="G264" s="109"/>
      <c r="H264" s="35">
        <v>468</v>
      </c>
      <c r="I264" s="30">
        <v>468</v>
      </c>
      <c r="J264" s="81"/>
      <c r="K264" s="109"/>
      <c r="L264" s="81"/>
    </row>
    <row r="265" spans="1:12" s="10" customFormat="1" x14ac:dyDescent="0.3">
      <c r="A265" s="204"/>
      <c r="B265" s="42"/>
      <c r="C265" s="65" t="s">
        <v>337</v>
      </c>
      <c r="D265" s="35">
        <v>7000</v>
      </c>
      <c r="E265" s="30">
        <v>7000</v>
      </c>
      <c r="F265" s="30"/>
      <c r="G265" s="100"/>
      <c r="H265" s="85">
        <v>0</v>
      </c>
      <c r="I265" s="30">
        <v>0</v>
      </c>
      <c r="J265" s="30"/>
      <c r="K265" s="100"/>
      <c r="L265" s="81"/>
    </row>
    <row r="266" spans="1:12" s="10" customFormat="1" x14ac:dyDescent="0.3">
      <c r="A266" s="204"/>
      <c r="B266" s="42"/>
      <c r="C266" s="65" t="s">
        <v>469</v>
      </c>
      <c r="D266" s="85"/>
      <c r="E266" s="30"/>
      <c r="F266" s="30"/>
      <c r="G266" s="100"/>
      <c r="H266" s="85">
        <v>67</v>
      </c>
      <c r="I266" s="30">
        <v>67</v>
      </c>
      <c r="J266" s="30"/>
      <c r="K266" s="100"/>
      <c r="L266" s="81"/>
    </row>
    <row r="267" spans="1:12" s="10" customFormat="1" x14ac:dyDescent="0.3">
      <c r="A267" s="204"/>
      <c r="B267" s="42"/>
      <c r="C267" s="65" t="s">
        <v>470</v>
      </c>
      <c r="D267" s="85"/>
      <c r="E267" s="30"/>
      <c r="F267" s="30"/>
      <c r="G267" s="100"/>
      <c r="H267" s="85">
        <v>64</v>
      </c>
      <c r="I267" s="30">
        <v>64</v>
      </c>
      <c r="J267" s="30"/>
      <c r="K267" s="100"/>
      <c r="L267" s="81"/>
    </row>
    <row r="268" spans="1:12" s="10" customFormat="1" x14ac:dyDescent="0.3">
      <c r="A268" s="204"/>
      <c r="B268" s="42"/>
      <c r="C268" s="65" t="s">
        <v>471</v>
      </c>
      <c r="D268" s="85"/>
      <c r="E268" s="30"/>
      <c r="F268" s="30"/>
      <c r="G268" s="100"/>
      <c r="H268" s="85">
        <v>240</v>
      </c>
      <c r="I268" s="30">
        <v>240</v>
      </c>
      <c r="J268" s="30"/>
      <c r="K268" s="100"/>
      <c r="L268" s="81"/>
    </row>
    <row r="269" spans="1:12" s="10" customFormat="1" x14ac:dyDescent="0.3">
      <c r="A269" s="204"/>
      <c r="B269" s="42"/>
      <c r="C269" s="65" t="s">
        <v>472</v>
      </c>
      <c r="D269" s="85"/>
      <c r="E269" s="30"/>
      <c r="F269" s="30"/>
      <c r="G269" s="100"/>
      <c r="H269" s="85">
        <v>2500</v>
      </c>
      <c r="I269" s="30">
        <v>2500</v>
      </c>
      <c r="J269" s="30"/>
      <c r="K269" s="100"/>
      <c r="L269" s="81"/>
    </row>
    <row r="270" spans="1:12" s="10" customFormat="1" x14ac:dyDescent="0.3">
      <c r="A270" s="204"/>
      <c r="B270" s="42"/>
      <c r="C270" s="65" t="s">
        <v>473</v>
      </c>
      <c r="D270" s="85"/>
      <c r="E270" s="30"/>
      <c r="F270" s="30"/>
      <c r="G270" s="100"/>
      <c r="H270" s="85">
        <v>1900</v>
      </c>
      <c r="I270" s="30">
        <v>1900</v>
      </c>
      <c r="J270" s="30"/>
      <c r="K270" s="100"/>
      <c r="L270" s="81"/>
    </row>
    <row r="271" spans="1:12" s="10" customFormat="1" x14ac:dyDescent="0.3">
      <c r="A271" s="204"/>
      <c r="B271" s="42"/>
      <c r="C271" s="65" t="s">
        <v>474</v>
      </c>
      <c r="D271" s="85"/>
      <c r="E271" s="30"/>
      <c r="F271" s="30"/>
      <c r="G271" s="100"/>
      <c r="H271" s="85">
        <v>4318</v>
      </c>
      <c r="I271" s="30">
        <v>4318</v>
      </c>
      <c r="J271" s="30"/>
      <c r="K271" s="100"/>
      <c r="L271" s="81"/>
    </row>
    <row r="272" spans="1:12" s="10" customFormat="1" x14ac:dyDescent="0.3">
      <c r="A272" s="204"/>
      <c r="B272" s="42"/>
      <c r="C272" s="65" t="s">
        <v>475</v>
      </c>
      <c r="D272" s="85"/>
      <c r="E272" s="30"/>
      <c r="F272" s="30"/>
      <c r="G272" s="100"/>
      <c r="H272" s="85">
        <v>1993</v>
      </c>
      <c r="I272" s="30">
        <v>1993</v>
      </c>
      <c r="J272" s="30"/>
      <c r="K272" s="100"/>
      <c r="L272" s="81"/>
    </row>
    <row r="273" spans="1:12" s="10" customFormat="1" x14ac:dyDescent="0.3">
      <c r="A273" s="204"/>
      <c r="B273" s="42"/>
      <c r="C273" s="65" t="s">
        <v>476</v>
      </c>
      <c r="D273" s="85"/>
      <c r="E273" s="30"/>
      <c r="F273" s="30"/>
      <c r="G273" s="100"/>
      <c r="H273" s="85">
        <v>13400</v>
      </c>
      <c r="I273" s="30">
        <v>13400</v>
      </c>
      <c r="J273" s="30"/>
      <c r="K273" s="100"/>
      <c r="L273" s="81"/>
    </row>
    <row r="274" spans="1:12" s="10" customFormat="1" x14ac:dyDescent="0.3">
      <c r="A274" s="204"/>
      <c r="B274" s="42"/>
      <c r="C274" s="61" t="s">
        <v>338</v>
      </c>
      <c r="D274" s="85">
        <v>8800</v>
      </c>
      <c r="E274" s="30">
        <v>8800</v>
      </c>
      <c r="F274" s="30"/>
      <c r="G274" s="100"/>
      <c r="H274" s="85">
        <v>8800</v>
      </c>
      <c r="I274" s="30">
        <v>8800</v>
      </c>
      <c r="J274" s="30"/>
      <c r="K274" s="100"/>
      <c r="L274" s="81"/>
    </row>
    <row r="275" spans="1:12" s="10" customFormat="1" x14ac:dyDescent="0.3">
      <c r="A275" s="204"/>
      <c r="B275" s="42"/>
      <c r="C275" s="61" t="s">
        <v>339</v>
      </c>
      <c r="D275" s="85">
        <v>2886</v>
      </c>
      <c r="E275" s="30">
        <v>2886</v>
      </c>
      <c r="F275" s="30"/>
      <c r="G275" s="100"/>
      <c r="H275" s="85">
        <v>2886</v>
      </c>
      <c r="I275" s="30">
        <v>2886</v>
      </c>
      <c r="J275" s="30"/>
      <c r="K275" s="100"/>
      <c r="L275" s="81"/>
    </row>
    <row r="276" spans="1:12" s="10" customFormat="1" x14ac:dyDescent="0.3">
      <c r="A276" s="204"/>
      <c r="B276" s="42"/>
      <c r="C276" s="61" t="s">
        <v>340</v>
      </c>
      <c r="D276" s="85">
        <v>5509</v>
      </c>
      <c r="E276" s="30">
        <v>5509</v>
      </c>
      <c r="F276" s="30"/>
      <c r="G276" s="100"/>
      <c r="H276" s="85">
        <v>5509</v>
      </c>
      <c r="I276" s="30">
        <v>5509</v>
      </c>
      <c r="J276" s="30"/>
      <c r="K276" s="100"/>
      <c r="L276" s="81"/>
    </row>
    <row r="277" spans="1:12" s="10" customFormat="1" ht="16.5" customHeight="1" x14ac:dyDescent="0.3">
      <c r="A277" s="204"/>
      <c r="B277" s="42"/>
      <c r="C277" s="61" t="s">
        <v>416</v>
      </c>
      <c r="D277" s="85">
        <v>5000</v>
      </c>
      <c r="E277" s="30">
        <v>5000</v>
      </c>
      <c r="F277" s="30"/>
      <c r="G277" s="100"/>
      <c r="H277" s="85">
        <v>5000</v>
      </c>
      <c r="I277" s="30">
        <v>5000</v>
      </c>
      <c r="J277" s="30"/>
      <c r="K277" s="100"/>
      <c r="L277" s="81"/>
    </row>
    <row r="278" spans="1:12" s="10" customFormat="1" x14ac:dyDescent="0.3">
      <c r="A278" s="204"/>
      <c r="B278" s="42"/>
      <c r="C278" s="61" t="s">
        <v>341</v>
      </c>
      <c r="D278" s="85">
        <v>2559</v>
      </c>
      <c r="E278" s="30">
        <v>2559</v>
      </c>
      <c r="F278" s="30"/>
      <c r="G278" s="100"/>
      <c r="H278" s="85">
        <v>2559</v>
      </c>
      <c r="I278" s="30">
        <v>2559</v>
      </c>
      <c r="J278" s="30"/>
      <c r="K278" s="100"/>
      <c r="L278" s="81"/>
    </row>
    <row r="279" spans="1:12" s="10" customFormat="1" ht="28.2" x14ac:dyDescent="0.3">
      <c r="A279" s="204"/>
      <c r="B279" s="42"/>
      <c r="C279" s="61" t="s">
        <v>342</v>
      </c>
      <c r="D279" s="86">
        <v>1000</v>
      </c>
      <c r="E279" s="53">
        <v>1000</v>
      </c>
      <c r="F279" s="53"/>
      <c r="G279" s="108"/>
      <c r="H279" s="86">
        <v>0</v>
      </c>
      <c r="I279" s="53">
        <v>0</v>
      </c>
      <c r="J279" s="53"/>
      <c r="K279" s="108"/>
      <c r="L279" s="81"/>
    </row>
    <row r="280" spans="1:12" s="10" customFormat="1" ht="28.2" x14ac:dyDescent="0.3">
      <c r="A280" s="204"/>
      <c r="B280" s="42"/>
      <c r="C280" s="61" t="s">
        <v>343</v>
      </c>
      <c r="D280" s="86">
        <v>500</v>
      </c>
      <c r="E280" s="53">
        <v>500</v>
      </c>
      <c r="F280" s="53"/>
      <c r="G280" s="108"/>
      <c r="H280" s="86">
        <v>0</v>
      </c>
      <c r="I280" s="53">
        <v>0</v>
      </c>
      <c r="J280" s="53"/>
      <c r="K280" s="108"/>
      <c r="L280" s="81"/>
    </row>
    <row r="281" spans="1:12" s="10" customFormat="1" x14ac:dyDescent="0.3">
      <c r="A281" s="204"/>
      <c r="B281" s="42"/>
      <c r="C281" s="61" t="s">
        <v>344</v>
      </c>
      <c r="D281" s="86">
        <v>1500</v>
      </c>
      <c r="E281" s="53">
        <v>1500</v>
      </c>
      <c r="F281" s="53"/>
      <c r="G281" s="108"/>
      <c r="H281" s="86">
        <v>0</v>
      </c>
      <c r="I281" s="53">
        <v>0</v>
      </c>
      <c r="J281" s="53"/>
      <c r="K281" s="108"/>
      <c r="L281" s="81"/>
    </row>
    <row r="282" spans="1:12" s="10" customFormat="1" x14ac:dyDescent="0.3">
      <c r="A282" s="204"/>
      <c r="B282" s="42"/>
      <c r="C282" s="61" t="s">
        <v>345</v>
      </c>
      <c r="D282" s="86">
        <v>1600</v>
      </c>
      <c r="E282" s="53">
        <v>1600</v>
      </c>
      <c r="F282" s="53"/>
      <c r="G282" s="108"/>
      <c r="H282" s="86">
        <v>1000</v>
      </c>
      <c r="I282" s="53">
        <v>1000</v>
      </c>
      <c r="J282" s="53"/>
      <c r="K282" s="108"/>
      <c r="L282" s="81"/>
    </row>
    <row r="283" spans="1:12" s="10" customFormat="1" x14ac:dyDescent="0.3">
      <c r="A283" s="204"/>
      <c r="B283" s="42"/>
      <c r="C283" s="61" t="s">
        <v>346</v>
      </c>
      <c r="D283" s="86">
        <v>3600</v>
      </c>
      <c r="E283" s="53">
        <v>3600</v>
      </c>
      <c r="F283" s="53"/>
      <c r="G283" s="108"/>
      <c r="H283" s="86">
        <v>0</v>
      </c>
      <c r="I283" s="53">
        <v>0</v>
      </c>
      <c r="J283" s="53"/>
      <c r="K283" s="108"/>
      <c r="L283" s="81"/>
    </row>
    <row r="284" spans="1:12" s="10" customFormat="1" ht="16.5" customHeight="1" x14ac:dyDescent="0.3">
      <c r="A284" s="204"/>
      <c r="B284" s="42"/>
      <c r="C284" s="61" t="s">
        <v>441</v>
      </c>
      <c r="D284" s="86">
        <v>2200</v>
      </c>
      <c r="E284" s="53">
        <v>2200</v>
      </c>
      <c r="F284" s="53"/>
      <c r="G284" s="108"/>
      <c r="H284" s="86">
        <v>0</v>
      </c>
      <c r="I284" s="53">
        <v>0</v>
      </c>
      <c r="J284" s="53"/>
      <c r="K284" s="108"/>
      <c r="L284" s="81"/>
    </row>
    <row r="285" spans="1:12" s="10" customFormat="1" x14ac:dyDescent="0.3">
      <c r="A285" s="204"/>
      <c r="B285" s="42"/>
      <c r="C285" s="61" t="s">
        <v>347</v>
      </c>
      <c r="D285" s="86">
        <v>4318</v>
      </c>
      <c r="E285" s="53">
        <v>4318</v>
      </c>
      <c r="F285" s="53"/>
      <c r="G285" s="108"/>
      <c r="H285" s="86">
        <v>4318</v>
      </c>
      <c r="I285" s="53">
        <v>4318</v>
      </c>
      <c r="J285" s="53"/>
      <c r="K285" s="108"/>
      <c r="L285" s="81"/>
    </row>
    <row r="286" spans="1:12" s="10" customFormat="1" x14ac:dyDescent="0.3">
      <c r="A286" s="204"/>
      <c r="B286" s="42"/>
      <c r="C286" s="61" t="s">
        <v>348</v>
      </c>
      <c r="D286" s="86">
        <v>12850</v>
      </c>
      <c r="E286" s="53">
        <v>12850</v>
      </c>
      <c r="F286" s="53"/>
      <c r="G286" s="108"/>
      <c r="H286" s="86">
        <v>12850</v>
      </c>
      <c r="I286" s="53">
        <v>12850</v>
      </c>
      <c r="J286" s="53"/>
      <c r="K286" s="108"/>
      <c r="L286" s="81"/>
    </row>
    <row r="287" spans="1:12" s="10" customFormat="1" ht="15" customHeight="1" x14ac:dyDescent="0.3">
      <c r="A287" s="204"/>
      <c r="B287" s="42"/>
      <c r="C287" s="61" t="s">
        <v>349</v>
      </c>
      <c r="D287" s="86">
        <v>10490</v>
      </c>
      <c r="E287" s="53">
        <v>10490</v>
      </c>
      <c r="F287" s="53"/>
      <c r="G287" s="108"/>
      <c r="H287" s="86">
        <v>31470</v>
      </c>
      <c r="I287" s="53">
        <v>31470</v>
      </c>
      <c r="J287" s="53"/>
      <c r="K287" s="108"/>
      <c r="L287" s="81"/>
    </row>
    <row r="288" spans="1:12" s="10" customFormat="1" x14ac:dyDescent="0.3">
      <c r="A288" s="204"/>
      <c r="B288" s="42"/>
      <c r="C288" s="61" t="s">
        <v>209</v>
      </c>
      <c r="D288" s="86">
        <v>2000</v>
      </c>
      <c r="E288" s="53">
        <v>2000</v>
      </c>
      <c r="F288" s="53"/>
      <c r="G288" s="108"/>
      <c r="H288" s="86">
        <v>2000</v>
      </c>
      <c r="I288" s="53">
        <v>2000</v>
      </c>
      <c r="J288" s="53"/>
      <c r="K288" s="108"/>
      <c r="L288" s="81"/>
    </row>
    <row r="289" spans="1:12" s="10" customFormat="1" x14ac:dyDescent="0.3">
      <c r="A289" s="204"/>
      <c r="B289" s="42"/>
      <c r="C289" s="61" t="s">
        <v>154</v>
      </c>
      <c r="D289" s="86">
        <v>2000</v>
      </c>
      <c r="E289" s="53">
        <v>2000</v>
      </c>
      <c r="F289" s="53"/>
      <c r="G289" s="108"/>
      <c r="H289" s="86">
        <v>0</v>
      </c>
      <c r="I289" s="53">
        <v>0</v>
      </c>
      <c r="J289" s="53"/>
      <c r="K289" s="108"/>
      <c r="L289" s="81"/>
    </row>
    <row r="290" spans="1:12" s="10" customFormat="1" x14ac:dyDescent="0.3">
      <c r="A290" s="204"/>
      <c r="B290" s="42"/>
      <c r="C290" s="61" t="s">
        <v>350</v>
      </c>
      <c r="D290" s="86">
        <v>83683</v>
      </c>
      <c r="E290" s="53">
        <v>83683</v>
      </c>
      <c r="F290" s="53"/>
      <c r="G290" s="108"/>
      <c r="H290" s="86">
        <v>83683</v>
      </c>
      <c r="I290" s="53">
        <v>83683</v>
      </c>
      <c r="J290" s="53"/>
      <c r="K290" s="108"/>
      <c r="L290" s="81"/>
    </row>
    <row r="291" spans="1:12" s="10" customFormat="1" x14ac:dyDescent="0.3">
      <c r="A291" s="204"/>
      <c r="B291" s="42"/>
      <c r="C291" s="61" t="s">
        <v>397</v>
      </c>
      <c r="D291" s="86"/>
      <c r="E291" s="53"/>
      <c r="F291" s="53"/>
      <c r="G291" s="108"/>
      <c r="H291" s="86"/>
      <c r="I291" s="53"/>
      <c r="J291" s="53"/>
      <c r="K291" s="108"/>
      <c r="L291" s="81"/>
    </row>
    <row r="292" spans="1:12" s="10" customFormat="1" x14ac:dyDescent="0.3">
      <c r="A292" s="204"/>
      <c r="B292" s="42"/>
      <c r="C292" s="61" t="s">
        <v>398</v>
      </c>
      <c r="D292" s="86">
        <v>1000</v>
      </c>
      <c r="E292" s="53">
        <v>1000</v>
      </c>
      <c r="F292" s="53"/>
      <c r="G292" s="108"/>
      <c r="H292" s="86">
        <v>1000</v>
      </c>
      <c r="I292" s="53">
        <v>1000</v>
      </c>
      <c r="J292" s="53"/>
      <c r="K292" s="108"/>
      <c r="L292" s="81"/>
    </row>
    <row r="293" spans="1:12" s="10" customFormat="1" x14ac:dyDescent="0.3">
      <c r="A293" s="204"/>
      <c r="B293" s="42"/>
      <c r="C293" s="61" t="s">
        <v>399</v>
      </c>
      <c r="D293" s="86">
        <v>750</v>
      </c>
      <c r="E293" s="53">
        <v>750</v>
      </c>
      <c r="F293" s="53"/>
      <c r="G293" s="108"/>
      <c r="H293" s="86">
        <v>0</v>
      </c>
      <c r="I293" s="53">
        <v>0</v>
      </c>
      <c r="J293" s="53"/>
      <c r="K293" s="108"/>
      <c r="L293" s="81"/>
    </row>
    <row r="294" spans="1:12" s="10" customFormat="1" x14ac:dyDescent="0.3">
      <c r="A294" s="204"/>
      <c r="B294" s="42"/>
      <c r="C294" s="61" t="s">
        <v>400</v>
      </c>
      <c r="D294" s="86">
        <v>1000</v>
      </c>
      <c r="E294" s="53">
        <v>1000</v>
      </c>
      <c r="F294" s="53"/>
      <c r="G294" s="108"/>
      <c r="H294" s="86">
        <v>1000</v>
      </c>
      <c r="I294" s="53">
        <v>1000</v>
      </c>
      <c r="J294" s="53"/>
      <c r="K294" s="108"/>
      <c r="L294" s="81"/>
    </row>
    <row r="295" spans="1:12" s="10" customFormat="1" x14ac:dyDescent="0.3">
      <c r="A295" s="204"/>
      <c r="B295" s="42"/>
      <c r="C295" s="61" t="s">
        <v>401</v>
      </c>
      <c r="D295" s="86">
        <v>1500</v>
      </c>
      <c r="E295" s="53">
        <v>1500</v>
      </c>
      <c r="F295" s="53"/>
      <c r="G295" s="108"/>
      <c r="H295" s="86">
        <v>0</v>
      </c>
      <c r="I295" s="53">
        <v>0</v>
      </c>
      <c r="J295" s="53"/>
      <c r="K295" s="108"/>
      <c r="L295" s="81"/>
    </row>
    <row r="296" spans="1:12" s="10" customFormat="1" x14ac:dyDescent="0.3">
      <c r="A296" s="204"/>
      <c r="B296" s="42"/>
      <c r="C296" s="61" t="s">
        <v>402</v>
      </c>
      <c r="D296" s="86">
        <v>457</v>
      </c>
      <c r="E296" s="53">
        <v>457</v>
      </c>
      <c r="F296" s="53"/>
      <c r="G296" s="108"/>
      <c r="H296" s="86">
        <v>457</v>
      </c>
      <c r="I296" s="53">
        <v>457</v>
      </c>
      <c r="J296" s="53"/>
      <c r="K296" s="108"/>
      <c r="L296" s="81"/>
    </row>
    <row r="297" spans="1:12" s="10" customFormat="1" x14ac:dyDescent="0.3">
      <c r="A297" s="204"/>
      <c r="B297" s="42"/>
      <c r="C297" s="61" t="s">
        <v>403</v>
      </c>
      <c r="D297" s="86">
        <v>1041</v>
      </c>
      <c r="E297" s="53">
        <v>1041</v>
      </c>
      <c r="F297" s="53"/>
      <c r="G297" s="108"/>
      <c r="H297" s="86">
        <v>1041</v>
      </c>
      <c r="I297" s="53">
        <v>1041</v>
      </c>
      <c r="J297" s="53"/>
      <c r="K297" s="108"/>
      <c r="L297" s="81"/>
    </row>
    <row r="298" spans="1:12" s="10" customFormat="1" x14ac:dyDescent="0.3">
      <c r="A298" s="204"/>
      <c r="B298" s="42"/>
      <c r="C298" s="61" t="s">
        <v>404</v>
      </c>
      <c r="D298" s="86">
        <v>620</v>
      </c>
      <c r="E298" s="53">
        <v>620</v>
      </c>
      <c r="F298" s="53"/>
      <c r="G298" s="108"/>
      <c r="H298" s="86">
        <v>620</v>
      </c>
      <c r="I298" s="53">
        <v>620</v>
      </c>
      <c r="J298" s="53"/>
      <c r="K298" s="108"/>
      <c r="L298" s="81"/>
    </row>
    <row r="299" spans="1:12" s="10" customFormat="1" x14ac:dyDescent="0.3">
      <c r="A299" s="204"/>
      <c r="B299" s="42"/>
      <c r="C299" s="61" t="s">
        <v>405</v>
      </c>
      <c r="D299" s="86">
        <v>857</v>
      </c>
      <c r="E299" s="53">
        <v>857</v>
      </c>
      <c r="F299" s="53"/>
      <c r="G299" s="108"/>
      <c r="H299" s="86">
        <v>857</v>
      </c>
      <c r="I299" s="53">
        <v>857</v>
      </c>
      <c r="J299" s="53"/>
      <c r="K299" s="108"/>
      <c r="L299" s="81"/>
    </row>
    <row r="300" spans="1:12" s="10" customFormat="1" ht="29.25" customHeight="1" x14ac:dyDescent="0.3">
      <c r="A300" s="204"/>
      <c r="B300" s="42"/>
      <c r="C300" s="61" t="s">
        <v>407</v>
      </c>
      <c r="D300" s="86">
        <v>800</v>
      </c>
      <c r="E300" s="53">
        <v>800</v>
      </c>
      <c r="F300" s="53"/>
      <c r="G300" s="108"/>
      <c r="H300" s="86">
        <v>800</v>
      </c>
      <c r="I300" s="53">
        <v>800</v>
      </c>
      <c r="J300" s="53"/>
      <c r="K300" s="108"/>
      <c r="L300" s="81"/>
    </row>
    <row r="301" spans="1:12" s="10" customFormat="1" ht="28.2" x14ac:dyDescent="0.3">
      <c r="A301" s="204"/>
      <c r="B301" s="42"/>
      <c r="C301" s="61" t="s">
        <v>409</v>
      </c>
      <c r="D301" s="86">
        <v>2250</v>
      </c>
      <c r="E301" s="53">
        <v>2250</v>
      </c>
      <c r="F301" s="53"/>
      <c r="G301" s="108"/>
      <c r="H301" s="86">
        <v>2250</v>
      </c>
      <c r="I301" s="53">
        <v>2250</v>
      </c>
      <c r="J301" s="53"/>
      <c r="K301" s="108"/>
      <c r="L301" s="81"/>
    </row>
    <row r="302" spans="1:12" s="10" customFormat="1" x14ac:dyDescent="0.3">
      <c r="A302" s="204"/>
      <c r="B302" s="42"/>
      <c r="C302" s="61" t="s">
        <v>410</v>
      </c>
      <c r="D302" s="86">
        <v>4000</v>
      </c>
      <c r="E302" s="53">
        <v>4000</v>
      </c>
      <c r="F302" s="53"/>
      <c r="G302" s="108"/>
      <c r="H302" s="86">
        <v>4000</v>
      </c>
      <c r="I302" s="53">
        <v>4000</v>
      </c>
      <c r="J302" s="53"/>
      <c r="K302" s="108"/>
      <c r="L302" s="81"/>
    </row>
    <row r="303" spans="1:12" s="10" customFormat="1" x14ac:dyDescent="0.3">
      <c r="A303" s="204"/>
      <c r="B303" s="42"/>
      <c r="C303" s="61" t="s">
        <v>444</v>
      </c>
      <c r="D303" s="86">
        <v>4399</v>
      </c>
      <c r="E303" s="53">
        <v>4399</v>
      </c>
      <c r="F303" s="53"/>
      <c r="G303" s="108"/>
      <c r="H303" s="86">
        <v>0</v>
      </c>
      <c r="I303" s="53">
        <v>0</v>
      </c>
      <c r="J303" s="53"/>
      <c r="K303" s="108"/>
      <c r="L303" s="81"/>
    </row>
    <row r="304" spans="1:12" s="10" customFormat="1" x14ac:dyDescent="0.3">
      <c r="A304" s="204"/>
      <c r="B304" s="42"/>
      <c r="C304" s="61" t="s">
        <v>446</v>
      </c>
      <c r="D304" s="86"/>
      <c r="E304" s="53"/>
      <c r="F304" s="53"/>
      <c r="G304" s="108"/>
      <c r="H304" s="86">
        <v>380</v>
      </c>
      <c r="I304" s="53">
        <v>380</v>
      </c>
      <c r="J304" s="53"/>
      <c r="K304" s="108"/>
      <c r="L304" s="81"/>
    </row>
    <row r="305" spans="1:12" s="10" customFormat="1" x14ac:dyDescent="0.3">
      <c r="A305" s="204"/>
      <c r="B305" s="42"/>
      <c r="C305" s="61" t="s">
        <v>447</v>
      </c>
      <c r="D305" s="86"/>
      <c r="E305" s="53"/>
      <c r="F305" s="53"/>
      <c r="G305" s="108"/>
      <c r="H305" s="86">
        <v>5721</v>
      </c>
      <c r="I305" s="53">
        <v>5721</v>
      </c>
      <c r="J305" s="53"/>
      <c r="K305" s="108"/>
      <c r="L305" s="81"/>
    </row>
    <row r="306" spans="1:12" s="10" customFormat="1" x14ac:dyDescent="0.3">
      <c r="A306" s="204"/>
      <c r="B306" s="42"/>
      <c r="C306" s="61" t="s">
        <v>448</v>
      </c>
      <c r="D306" s="86"/>
      <c r="E306" s="53"/>
      <c r="F306" s="53"/>
      <c r="G306" s="108"/>
      <c r="H306" s="86">
        <v>1080</v>
      </c>
      <c r="I306" s="53">
        <v>1080</v>
      </c>
      <c r="J306" s="53"/>
      <c r="K306" s="108"/>
      <c r="L306" s="81"/>
    </row>
    <row r="307" spans="1:12" s="10" customFormat="1" x14ac:dyDescent="0.3">
      <c r="A307" s="204"/>
      <c r="B307" s="42"/>
      <c r="C307" s="61" t="s">
        <v>449</v>
      </c>
      <c r="D307" s="86"/>
      <c r="E307" s="53"/>
      <c r="F307" s="53"/>
      <c r="G307" s="108"/>
      <c r="H307" s="86">
        <v>826</v>
      </c>
      <c r="I307" s="53">
        <v>826</v>
      </c>
      <c r="J307" s="53"/>
      <c r="K307" s="108"/>
      <c r="L307" s="81"/>
    </row>
    <row r="308" spans="1:12" s="10" customFormat="1" x14ac:dyDescent="0.3">
      <c r="A308" s="204"/>
      <c r="B308" s="42"/>
      <c r="C308" s="61" t="s">
        <v>457</v>
      </c>
      <c r="D308" s="86"/>
      <c r="E308" s="53"/>
      <c r="F308" s="53"/>
      <c r="G308" s="108"/>
      <c r="H308" s="86">
        <v>170</v>
      </c>
      <c r="I308" s="53">
        <v>170</v>
      </c>
      <c r="J308" s="53"/>
      <c r="K308" s="108"/>
      <c r="L308" s="81"/>
    </row>
    <row r="309" spans="1:12" s="10" customFormat="1" x14ac:dyDescent="0.3">
      <c r="A309" s="204"/>
      <c r="B309" s="42"/>
      <c r="C309" s="61" t="s">
        <v>460</v>
      </c>
      <c r="D309" s="86"/>
      <c r="E309" s="53"/>
      <c r="F309" s="53"/>
      <c r="G309" s="108"/>
      <c r="H309" s="86">
        <v>122000</v>
      </c>
      <c r="I309" s="53">
        <v>122000</v>
      </c>
      <c r="J309" s="53"/>
      <c r="K309" s="108"/>
      <c r="L309" s="81"/>
    </row>
    <row r="310" spans="1:12" s="10" customFormat="1" x14ac:dyDescent="0.3">
      <c r="A310" s="204"/>
      <c r="B310" s="42"/>
      <c r="C310" s="61" t="s">
        <v>480</v>
      </c>
      <c r="D310" s="86"/>
      <c r="E310" s="53"/>
      <c r="F310" s="53"/>
      <c r="G310" s="108"/>
      <c r="H310" s="86">
        <v>2400</v>
      </c>
      <c r="I310" s="53">
        <v>2400</v>
      </c>
      <c r="J310" s="53"/>
      <c r="K310" s="108"/>
      <c r="L310" s="81"/>
    </row>
    <row r="311" spans="1:12" s="10" customFormat="1" ht="28.2" x14ac:dyDescent="0.3">
      <c r="A311" s="204"/>
      <c r="B311" s="42"/>
      <c r="C311" s="61" t="s">
        <v>481</v>
      </c>
      <c r="D311" s="86"/>
      <c r="E311" s="53"/>
      <c r="F311" s="53"/>
      <c r="G311" s="108"/>
      <c r="H311" s="86">
        <v>2000</v>
      </c>
      <c r="I311" s="53">
        <v>2000</v>
      </c>
      <c r="J311" s="53"/>
      <c r="K311" s="108"/>
      <c r="L311" s="81"/>
    </row>
    <row r="312" spans="1:12" s="10" customFormat="1" x14ac:dyDescent="0.3">
      <c r="A312" s="204"/>
      <c r="B312" s="42"/>
      <c r="C312" s="61" t="s">
        <v>482</v>
      </c>
      <c r="D312" s="86"/>
      <c r="E312" s="53"/>
      <c r="F312" s="53"/>
      <c r="G312" s="108"/>
      <c r="H312" s="86">
        <v>2300</v>
      </c>
      <c r="I312" s="53">
        <v>2300</v>
      </c>
      <c r="J312" s="53"/>
      <c r="K312" s="108"/>
      <c r="L312" s="81"/>
    </row>
    <row r="313" spans="1:12" s="10" customFormat="1" x14ac:dyDescent="0.3">
      <c r="A313" s="204"/>
      <c r="B313" s="42"/>
      <c r="C313" s="61" t="s">
        <v>492</v>
      </c>
      <c r="D313" s="86"/>
      <c r="E313" s="53"/>
      <c r="F313" s="53"/>
      <c r="G313" s="108"/>
      <c r="H313" s="86">
        <v>2813</v>
      </c>
      <c r="I313" s="53">
        <v>2813</v>
      </c>
      <c r="J313" s="53"/>
      <c r="K313" s="108"/>
      <c r="L313" s="81"/>
    </row>
    <row r="314" spans="1:12" s="10" customFormat="1" x14ac:dyDescent="0.3">
      <c r="A314" s="204"/>
      <c r="B314" s="42"/>
      <c r="C314" s="61" t="s">
        <v>496</v>
      </c>
      <c r="D314" s="86"/>
      <c r="E314" s="53"/>
      <c r="F314" s="53"/>
      <c r="G314" s="108"/>
      <c r="H314" s="86">
        <v>433</v>
      </c>
      <c r="I314" s="53">
        <v>433</v>
      </c>
      <c r="J314" s="53"/>
      <c r="K314" s="108"/>
      <c r="L314" s="81"/>
    </row>
    <row r="315" spans="1:12" s="10" customFormat="1" x14ac:dyDescent="0.3">
      <c r="A315" s="204"/>
      <c r="B315" s="42"/>
      <c r="C315" s="61"/>
      <c r="D315" s="86"/>
      <c r="E315" s="53"/>
      <c r="F315" s="53"/>
      <c r="G315" s="108"/>
      <c r="H315" s="86"/>
      <c r="I315" s="53"/>
      <c r="J315" s="53"/>
      <c r="K315" s="108"/>
    </row>
    <row r="316" spans="1:12" s="10" customFormat="1" x14ac:dyDescent="0.3">
      <c r="A316" s="204"/>
      <c r="B316" s="42"/>
      <c r="C316" s="82" t="s">
        <v>47</v>
      </c>
      <c r="D316" s="89">
        <f>SUM(D256:D304)</f>
        <v>208333</v>
      </c>
      <c r="E316" s="44">
        <f>SUM(E256:E304)</f>
        <v>208333</v>
      </c>
      <c r="F316" s="44">
        <f>SUM(F256:F302)</f>
        <v>0</v>
      </c>
      <c r="G316" s="114">
        <f>SUM(G256:G302)</f>
        <v>0</v>
      </c>
      <c r="H316" s="89">
        <f>SUM(H256:H315)</f>
        <v>363869</v>
      </c>
      <c r="I316" s="44">
        <f t="shared" ref="I316:K316" si="18">SUM(I256:I315)</f>
        <v>363869</v>
      </c>
      <c r="J316" s="44">
        <f t="shared" si="18"/>
        <v>0</v>
      </c>
      <c r="K316" s="230">
        <f t="shared" si="18"/>
        <v>0</v>
      </c>
    </row>
    <row r="317" spans="1:12" s="10" customFormat="1" x14ac:dyDescent="0.3">
      <c r="A317" s="204"/>
      <c r="B317" s="42"/>
      <c r="C317" s="82"/>
      <c r="D317" s="78"/>
      <c r="E317" s="81"/>
      <c r="F317" s="81"/>
      <c r="G317" s="109"/>
      <c r="H317" s="78"/>
      <c r="I317" s="81"/>
      <c r="J317" s="81"/>
      <c r="K317" s="109"/>
    </row>
    <row r="318" spans="1:12" s="10" customFormat="1" x14ac:dyDescent="0.3">
      <c r="A318" s="204"/>
      <c r="B318" s="42" t="s">
        <v>27</v>
      </c>
      <c r="C318" s="65" t="s">
        <v>26</v>
      </c>
      <c r="D318" s="78"/>
      <c r="E318" s="81"/>
      <c r="F318" s="81"/>
      <c r="G318" s="109"/>
      <c r="H318" s="78"/>
      <c r="I318" s="81"/>
      <c r="J318" s="81"/>
      <c r="K318" s="109"/>
    </row>
    <row r="319" spans="1:12" s="10" customFormat="1" x14ac:dyDescent="0.3">
      <c r="A319" s="204"/>
      <c r="B319" s="42"/>
      <c r="C319" s="65" t="s">
        <v>440</v>
      </c>
      <c r="D319" s="86">
        <v>2050</v>
      </c>
      <c r="E319" s="53">
        <v>2050</v>
      </c>
      <c r="F319" s="30"/>
      <c r="G319" s="100"/>
      <c r="H319" s="86">
        <v>0</v>
      </c>
      <c r="I319" s="53">
        <v>0</v>
      </c>
      <c r="J319" s="30"/>
      <c r="K319" s="100"/>
      <c r="L319" s="81"/>
    </row>
    <row r="320" spans="1:12" s="10" customFormat="1" x14ac:dyDescent="0.3">
      <c r="A320" s="204"/>
      <c r="B320" s="42"/>
      <c r="C320" s="65" t="s">
        <v>351</v>
      </c>
      <c r="D320" s="85">
        <v>7050</v>
      </c>
      <c r="E320" s="30">
        <v>7050</v>
      </c>
      <c r="F320" s="30"/>
      <c r="G320" s="100"/>
      <c r="H320" s="85">
        <v>7050</v>
      </c>
      <c r="I320" s="30">
        <v>7050</v>
      </c>
      <c r="J320" s="30"/>
      <c r="K320" s="100"/>
      <c r="L320" s="81"/>
    </row>
    <row r="321" spans="1:12" s="10" customFormat="1" x14ac:dyDescent="0.3">
      <c r="A321" s="204"/>
      <c r="B321" s="42"/>
      <c r="C321" s="65" t="s">
        <v>352</v>
      </c>
      <c r="D321" s="85">
        <v>3000</v>
      </c>
      <c r="E321" s="30">
        <v>3000</v>
      </c>
      <c r="F321" s="30"/>
      <c r="G321" s="100"/>
      <c r="H321" s="85">
        <v>0</v>
      </c>
      <c r="I321" s="30">
        <v>0</v>
      </c>
      <c r="J321" s="30"/>
      <c r="K321" s="100"/>
      <c r="L321" s="81"/>
    </row>
    <row r="322" spans="1:12" s="10" customFormat="1" ht="28.2" x14ac:dyDescent="0.3">
      <c r="A322" s="204"/>
      <c r="B322" s="42"/>
      <c r="C322" s="61" t="s">
        <v>353</v>
      </c>
      <c r="D322" s="85">
        <v>2500</v>
      </c>
      <c r="E322" s="30">
        <v>2500</v>
      </c>
      <c r="F322" s="30"/>
      <c r="G322" s="100"/>
      <c r="H322" s="85">
        <v>2000</v>
      </c>
      <c r="I322" s="30">
        <v>2000</v>
      </c>
      <c r="J322" s="30"/>
      <c r="K322" s="100"/>
      <c r="L322" s="81"/>
    </row>
    <row r="323" spans="1:12" s="10" customFormat="1" x14ac:dyDescent="0.3">
      <c r="A323" s="204"/>
      <c r="B323" s="42"/>
      <c r="C323" s="65" t="s">
        <v>499</v>
      </c>
      <c r="D323" s="85">
        <v>3000</v>
      </c>
      <c r="E323" s="30">
        <v>3000</v>
      </c>
      <c r="F323" s="30"/>
      <c r="G323" s="100"/>
      <c r="H323" s="85">
        <v>5000</v>
      </c>
      <c r="I323" s="30">
        <v>5000</v>
      </c>
      <c r="J323" s="30"/>
      <c r="K323" s="100"/>
      <c r="L323" s="81"/>
    </row>
    <row r="324" spans="1:12" s="10" customFormat="1" x14ac:dyDescent="0.3">
      <c r="A324" s="204"/>
      <c r="B324" s="42"/>
      <c r="C324" s="65" t="s">
        <v>354</v>
      </c>
      <c r="D324" s="85">
        <v>1000</v>
      </c>
      <c r="E324" s="30">
        <v>1000</v>
      </c>
      <c r="F324" s="30"/>
      <c r="G324" s="100"/>
      <c r="H324" s="85">
        <v>0</v>
      </c>
      <c r="I324" s="30">
        <v>0</v>
      </c>
      <c r="J324" s="30"/>
      <c r="K324" s="100"/>
      <c r="L324" s="81"/>
    </row>
    <row r="325" spans="1:12" s="10" customFormat="1" x14ac:dyDescent="0.3">
      <c r="A325" s="204"/>
      <c r="B325" s="42"/>
      <c r="C325" s="61" t="s">
        <v>355</v>
      </c>
      <c r="D325" s="85">
        <v>4500</v>
      </c>
      <c r="E325" s="30">
        <v>4500</v>
      </c>
      <c r="F325" s="30"/>
      <c r="G325" s="100"/>
      <c r="H325" s="85">
        <v>2500</v>
      </c>
      <c r="I325" s="30">
        <v>2500</v>
      </c>
      <c r="J325" s="30"/>
      <c r="K325" s="100"/>
      <c r="L325" s="81"/>
    </row>
    <row r="326" spans="1:12" s="10" customFormat="1" x14ac:dyDescent="0.3">
      <c r="A326" s="204"/>
      <c r="B326" s="42"/>
      <c r="C326" s="61" t="s">
        <v>356</v>
      </c>
      <c r="D326" s="85">
        <v>3584</v>
      </c>
      <c r="E326" s="30">
        <v>3584</v>
      </c>
      <c r="F326" s="30"/>
      <c r="G326" s="100"/>
      <c r="H326" s="85">
        <v>3584</v>
      </c>
      <c r="I326" s="30">
        <v>3584</v>
      </c>
      <c r="J326" s="30"/>
      <c r="K326" s="100"/>
      <c r="L326" s="81"/>
    </row>
    <row r="327" spans="1:12" s="10" customFormat="1" x14ac:dyDescent="0.3">
      <c r="A327" s="204"/>
      <c r="B327" s="42"/>
      <c r="C327" s="61" t="s">
        <v>357</v>
      </c>
      <c r="D327" s="85">
        <v>1000</v>
      </c>
      <c r="E327" s="30">
        <v>1000</v>
      </c>
      <c r="F327" s="30"/>
      <c r="G327" s="100"/>
      <c r="H327" s="85">
        <v>0</v>
      </c>
      <c r="I327" s="30">
        <v>0</v>
      </c>
      <c r="J327" s="30"/>
      <c r="K327" s="100"/>
      <c r="L327" s="81"/>
    </row>
    <row r="328" spans="1:12" s="10" customFormat="1" x14ac:dyDescent="0.3">
      <c r="A328" s="204"/>
      <c r="B328" s="42"/>
      <c r="C328" s="61" t="s">
        <v>358</v>
      </c>
      <c r="D328" s="85">
        <v>3000</v>
      </c>
      <c r="E328" s="30">
        <v>3000</v>
      </c>
      <c r="F328" s="30"/>
      <c r="G328" s="100"/>
      <c r="H328" s="85">
        <v>1000</v>
      </c>
      <c r="I328" s="30">
        <v>1000</v>
      </c>
      <c r="J328" s="30"/>
      <c r="K328" s="100"/>
      <c r="L328" s="81"/>
    </row>
    <row r="329" spans="1:12" s="10" customFormat="1" x14ac:dyDescent="0.3">
      <c r="A329" s="204"/>
      <c r="B329" s="42"/>
      <c r="C329" s="61" t="s">
        <v>359</v>
      </c>
      <c r="D329" s="85">
        <v>400</v>
      </c>
      <c r="E329" s="30">
        <v>400</v>
      </c>
      <c r="F329" s="30"/>
      <c r="G329" s="100"/>
      <c r="H329" s="85">
        <v>400</v>
      </c>
      <c r="I329" s="30">
        <v>400</v>
      </c>
      <c r="J329" s="30"/>
      <c r="K329" s="100"/>
      <c r="L329" s="81"/>
    </row>
    <row r="330" spans="1:12" s="10" customFormat="1" ht="16.5" customHeight="1" x14ac:dyDescent="0.3">
      <c r="A330" s="204"/>
      <c r="B330" s="42"/>
      <c r="C330" s="61" t="s">
        <v>360</v>
      </c>
      <c r="D330" s="86">
        <v>25000</v>
      </c>
      <c r="E330" s="53">
        <v>25000</v>
      </c>
      <c r="F330" s="53"/>
      <c r="G330" s="107"/>
      <c r="H330" s="86">
        <v>20000</v>
      </c>
      <c r="I330" s="53">
        <v>20000</v>
      </c>
      <c r="J330" s="53"/>
      <c r="K330" s="107"/>
      <c r="L330" s="81"/>
    </row>
    <row r="331" spans="1:12" s="10" customFormat="1" x14ac:dyDescent="0.3">
      <c r="A331" s="204"/>
      <c r="B331" s="42"/>
      <c r="C331" s="61" t="s">
        <v>361</v>
      </c>
      <c r="D331" s="86">
        <v>10000</v>
      </c>
      <c r="E331" s="53">
        <v>10000</v>
      </c>
      <c r="F331" s="53"/>
      <c r="G331" s="107"/>
      <c r="H331" s="86">
        <v>10000</v>
      </c>
      <c r="I331" s="53">
        <v>10000</v>
      </c>
      <c r="J331" s="53"/>
      <c r="K331" s="107"/>
      <c r="L331" s="81"/>
    </row>
    <row r="332" spans="1:12" s="10" customFormat="1" x14ac:dyDescent="0.3">
      <c r="A332" s="204"/>
      <c r="B332" s="42"/>
      <c r="C332" s="61" t="s">
        <v>362</v>
      </c>
      <c r="D332" s="86">
        <v>1100</v>
      </c>
      <c r="E332" s="53">
        <v>1100</v>
      </c>
      <c r="F332" s="53"/>
      <c r="G332" s="107"/>
      <c r="H332" s="86">
        <v>1100</v>
      </c>
      <c r="I332" s="53">
        <v>1100</v>
      </c>
      <c r="J332" s="53"/>
      <c r="K332" s="107"/>
      <c r="L332" s="81"/>
    </row>
    <row r="333" spans="1:12" s="10" customFormat="1" x14ac:dyDescent="0.3">
      <c r="A333" s="204"/>
      <c r="B333" s="42"/>
      <c r="C333" s="61" t="s">
        <v>363</v>
      </c>
      <c r="D333" s="86">
        <v>10000</v>
      </c>
      <c r="E333" s="53">
        <v>10000</v>
      </c>
      <c r="F333" s="53"/>
      <c r="G333" s="107"/>
      <c r="H333" s="86">
        <v>5237</v>
      </c>
      <c r="I333" s="53">
        <v>5237</v>
      </c>
      <c r="J333" s="53"/>
      <c r="K333" s="107"/>
      <c r="L333" s="81"/>
    </row>
    <row r="334" spans="1:12" s="10" customFormat="1" x14ac:dyDescent="0.3">
      <c r="A334" s="204"/>
      <c r="B334" s="42"/>
      <c r="C334" s="61" t="s">
        <v>501</v>
      </c>
      <c r="D334" s="86">
        <v>3000</v>
      </c>
      <c r="E334" s="53">
        <v>3000</v>
      </c>
      <c r="F334" s="53"/>
      <c r="G334" s="107"/>
      <c r="H334" s="86">
        <v>8150</v>
      </c>
      <c r="I334" s="53">
        <v>8150</v>
      </c>
      <c r="J334" s="53"/>
      <c r="K334" s="107"/>
      <c r="L334" s="81"/>
    </row>
    <row r="335" spans="1:12" s="10" customFormat="1" ht="28.2" x14ac:dyDescent="0.3">
      <c r="A335" s="204"/>
      <c r="B335" s="42"/>
      <c r="C335" s="61" t="s">
        <v>364</v>
      </c>
      <c r="D335" s="85">
        <v>3000</v>
      </c>
      <c r="E335" s="30">
        <v>3000</v>
      </c>
      <c r="F335" s="30"/>
      <c r="G335" s="100"/>
      <c r="H335" s="85">
        <v>4000</v>
      </c>
      <c r="I335" s="30">
        <v>4000</v>
      </c>
      <c r="J335" s="30"/>
      <c r="K335" s="100"/>
      <c r="L335" s="81"/>
    </row>
    <row r="336" spans="1:12" s="10" customFormat="1" ht="28.2" x14ac:dyDescent="0.3">
      <c r="A336" s="204"/>
      <c r="B336" s="42"/>
      <c r="C336" s="215" t="s">
        <v>365</v>
      </c>
      <c r="D336" s="85">
        <v>140912</v>
      </c>
      <c r="E336" s="30">
        <v>140912</v>
      </c>
      <c r="F336" s="30"/>
      <c r="G336" s="106"/>
      <c r="H336" s="85">
        <v>140912</v>
      </c>
      <c r="I336" s="30">
        <v>140912</v>
      </c>
      <c r="J336" s="30"/>
      <c r="K336" s="106"/>
      <c r="L336" s="81"/>
    </row>
    <row r="337" spans="1:12" s="10" customFormat="1" ht="28.2" x14ac:dyDescent="0.3">
      <c r="A337" s="204"/>
      <c r="B337" s="42"/>
      <c r="C337" s="215" t="s">
        <v>366</v>
      </c>
      <c r="D337" s="85">
        <v>66227</v>
      </c>
      <c r="E337" s="30">
        <v>66227</v>
      </c>
      <c r="F337" s="30"/>
      <c r="G337" s="106"/>
      <c r="H337" s="85">
        <f>66227+9426</f>
        <v>75653</v>
      </c>
      <c r="I337" s="30">
        <v>75653</v>
      </c>
      <c r="J337" s="30"/>
      <c r="K337" s="106"/>
      <c r="L337" s="81"/>
    </row>
    <row r="338" spans="1:12" s="10" customFormat="1" x14ac:dyDescent="0.3">
      <c r="A338" s="204"/>
      <c r="B338" s="42"/>
      <c r="C338" s="215" t="s">
        <v>502</v>
      </c>
      <c r="D338" s="85">
        <v>3000</v>
      </c>
      <c r="E338" s="30">
        <v>3000</v>
      </c>
      <c r="F338" s="30"/>
      <c r="G338" s="106"/>
      <c r="H338" s="85">
        <v>3000</v>
      </c>
      <c r="I338" s="30">
        <v>3000</v>
      </c>
      <c r="J338" s="30"/>
      <c r="K338" s="106"/>
      <c r="L338" s="81"/>
    </row>
    <row r="339" spans="1:12" s="10" customFormat="1" x14ac:dyDescent="0.3">
      <c r="A339" s="204"/>
      <c r="B339" s="42"/>
      <c r="C339" s="215" t="s">
        <v>438</v>
      </c>
      <c r="D339" s="85">
        <v>6000</v>
      </c>
      <c r="E339" s="30">
        <v>6000</v>
      </c>
      <c r="F339" s="30"/>
      <c r="G339" s="106"/>
      <c r="H339" s="85">
        <v>6977</v>
      </c>
      <c r="I339" s="30">
        <v>6977</v>
      </c>
      <c r="J339" s="30"/>
      <c r="K339" s="106"/>
      <c r="L339" s="81"/>
    </row>
    <row r="340" spans="1:12" s="10" customFormat="1" x14ac:dyDescent="0.3">
      <c r="A340" s="204"/>
      <c r="B340" s="42"/>
      <c r="C340" s="215" t="s">
        <v>439</v>
      </c>
      <c r="D340" s="85">
        <v>2000</v>
      </c>
      <c r="E340" s="30">
        <v>2000</v>
      </c>
      <c r="F340" s="30"/>
      <c r="G340" s="106"/>
      <c r="H340" s="85">
        <v>2000</v>
      </c>
      <c r="I340" s="30">
        <v>2000</v>
      </c>
      <c r="J340" s="30"/>
      <c r="K340" s="106"/>
      <c r="L340" s="81"/>
    </row>
    <row r="341" spans="1:12" s="10" customFormat="1" x14ac:dyDescent="0.3">
      <c r="A341" s="204"/>
      <c r="B341" s="42"/>
      <c r="C341" s="215" t="s">
        <v>445</v>
      </c>
      <c r="D341" s="85">
        <v>2500</v>
      </c>
      <c r="E341" s="30">
        <v>2500</v>
      </c>
      <c r="F341" s="30"/>
      <c r="G341" s="106"/>
      <c r="H341" s="85">
        <v>0</v>
      </c>
      <c r="I341" s="30">
        <v>0</v>
      </c>
      <c r="J341" s="30"/>
      <c r="K341" s="106"/>
      <c r="L341" s="81"/>
    </row>
    <row r="342" spans="1:12" s="10" customFormat="1" x14ac:dyDescent="0.3">
      <c r="A342" s="204"/>
      <c r="B342" s="42"/>
      <c r="C342" s="215" t="s">
        <v>450</v>
      </c>
      <c r="D342" s="85"/>
      <c r="E342" s="30"/>
      <c r="F342" s="30"/>
      <c r="G342" s="106"/>
      <c r="H342" s="85">
        <v>3500</v>
      </c>
      <c r="I342" s="30">
        <v>3500</v>
      </c>
      <c r="J342" s="30"/>
      <c r="K342" s="106"/>
      <c r="L342" s="81"/>
    </row>
    <row r="343" spans="1:12" s="10" customFormat="1" x14ac:dyDescent="0.3">
      <c r="A343" s="204"/>
      <c r="B343" s="42"/>
      <c r="C343" s="215" t="s">
        <v>456</v>
      </c>
      <c r="D343" s="85"/>
      <c r="E343" s="30"/>
      <c r="F343" s="30"/>
      <c r="G343" s="106"/>
      <c r="H343" s="85">
        <v>4763</v>
      </c>
      <c r="I343" s="30">
        <v>4763</v>
      </c>
      <c r="J343" s="30"/>
      <c r="K343" s="106"/>
      <c r="L343" s="81"/>
    </row>
    <row r="344" spans="1:12" s="10" customFormat="1" x14ac:dyDescent="0.3">
      <c r="A344" s="204"/>
      <c r="B344" s="42"/>
      <c r="C344" s="61" t="s">
        <v>497</v>
      </c>
      <c r="D344" s="85"/>
      <c r="E344" s="30"/>
      <c r="F344" s="30"/>
      <c r="G344" s="106"/>
      <c r="H344" s="85">
        <v>400</v>
      </c>
      <c r="I344" s="30">
        <v>400</v>
      </c>
      <c r="J344" s="30"/>
      <c r="K344" s="106"/>
      <c r="L344" s="81"/>
    </row>
    <row r="345" spans="1:12" s="10" customFormat="1" x14ac:dyDescent="0.3">
      <c r="A345" s="204"/>
      <c r="B345" s="42"/>
      <c r="C345" s="61" t="s">
        <v>500</v>
      </c>
      <c r="D345" s="85"/>
      <c r="E345" s="30"/>
      <c r="F345" s="30"/>
      <c r="G345" s="106"/>
      <c r="H345" s="85">
        <v>2300</v>
      </c>
      <c r="I345" s="30">
        <v>2300</v>
      </c>
      <c r="J345" s="30"/>
      <c r="K345" s="106"/>
      <c r="L345" s="81"/>
    </row>
    <row r="346" spans="1:12" s="10" customFormat="1" x14ac:dyDescent="0.3">
      <c r="A346" s="204"/>
      <c r="B346" s="42"/>
      <c r="C346" s="215"/>
      <c r="D346" s="85"/>
      <c r="E346" s="30"/>
      <c r="F346" s="30"/>
      <c r="G346" s="106"/>
      <c r="H346" s="85"/>
      <c r="I346" s="30"/>
      <c r="J346" s="30"/>
      <c r="K346" s="106"/>
    </row>
    <row r="347" spans="1:12" s="10" customFormat="1" x14ac:dyDescent="0.3">
      <c r="A347" s="204"/>
      <c r="B347" s="42"/>
      <c r="C347" s="82" t="s">
        <v>48</v>
      </c>
      <c r="D347" s="89">
        <f t="shared" ref="D347:K347" si="19">SUM(D319:D346)</f>
        <v>303823</v>
      </c>
      <c r="E347" s="44">
        <f t="shared" si="19"/>
        <v>303823</v>
      </c>
      <c r="F347" s="44">
        <f t="shared" si="19"/>
        <v>0</v>
      </c>
      <c r="G347" s="114">
        <f t="shared" si="19"/>
        <v>0</v>
      </c>
      <c r="H347" s="89">
        <f t="shared" si="19"/>
        <v>309526</v>
      </c>
      <c r="I347" s="44">
        <f t="shared" si="19"/>
        <v>309526</v>
      </c>
      <c r="J347" s="44">
        <f t="shared" si="19"/>
        <v>0</v>
      </c>
      <c r="K347" s="114">
        <f t="shared" si="19"/>
        <v>0</v>
      </c>
      <c r="L347" s="81"/>
    </row>
    <row r="348" spans="1:12" s="10" customFormat="1" x14ac:dyDescent="0.3">
      <c r="A348" s="204"/>
      <c r="B348" s="51"/>
      <c r="C348" s="82"/>
      <c r="D348" s="78"/>
      <c r="E348" s="81"/>
      <c r="F348" s="81"/>
      <c r="G348" s="109"/>
      <c r="H348" s="78"/>
      <c r="I348" s="81"/>
      <c r="J348" s="81"/>
      <c r="K348" s="109"/>
    </row>
    <row r="349" spans="1:12" s="10" customFormat="1" x14ac:dyDescent="0.3">
      <c r="A349" s="204"/>
      <c r="B349" s="42" t="s">
        <v>35</v>
      </c>
      <c r="C349" s="65" t="s">
        <v>61</v>
      </c>
      <c r="D349" s="78"/>
      <c r="E349" s="81"/>
      <c r="F349" s="81"/>
      <c r="G349" s="109"/>
      <c r="H349" s="78"/>
      <c r="I349" s="81"/>
      <c r="J349" s="81"/>
      <c r="K349" s="109"/>
    </row>
    <row r="350" spans="1:12" s="10" customFormat="1" x14ac:dyDescent="0.3">
      <c r="A350" s="204"/>
      <c r="B350" s="42"/>
      <c r="C350" s="65" t="s">
        <v>98</v>
      </c>
      <c r="D350" s="78"/>
      <c r="E350" s="81"/>
      <c r="F350" s="81"/>
      <c r="G350" s="109"/>
      <c r="H350" s="78"/>
      <c r="I350" s="81"/>
      <c r="J350" s="81"/>
      <c r="K350" s="109"/>
    </row>
    <row r="351" spans="1:12" s="10" customFormat="1" ht="28.2" x14ac:dyDescent="0.3">
      <c r="A351" s="204"/>
      <c r="B351" s="42"/>
      <c r="C351" s="61" t="s">
        <v>369</v>
      </c>
      <c r="D351" s="85">
        <v>300</v>
      </c>
      <c r="E351" s="30">
        <v>300</v>
      </c>
      <c r="F351" s="30"/>
      <c r="G351" s="106"/>
      <c r="H351" s="85">
        <v>300</v>
      </c>
      <c r="I351" s="30">
        <v>300</v>
      </c>
      <c r="J351" s="30"/>
      <c r="K351" s="106"/>
    </row>
    <row r="352" spans="1:12" s="10" customFormat="1" ht="28.2" x14ac:dyDescent="0.3">
      <c r="A352" s="204"/>
      <c r="B352" s="42"/>
      <c r="C352" s="61" t="s">
        <v>468</v>
      </c>
      <c r="D352" s="85"/>
      <c r="E352" s="30"/>
      <c r="F352" s="30"/>
      <c r="G352" s="106"/>
      <c r="H352" s="85">
        <v>1350</v>
      </c>
      <c r="I352" s="30">
        <v>1350</v>
      </c>
      <c r="J352" s="30"/>
      <c r="K352" s="106"/>
    </row>
    <row r="353" spans="1:11" s="10" customFormat="1" x14ac:dyDescent="0.3">
      <c r="A353" s="24"/>
      <c r="B353" s="42"/>
      <c r="C353" s="207" t="s">
        <v>30</v>
      </c>
      <c r="D353" s="87">
        <f t="shared" ref="D353:G353" si="20">SUM(D351:D351)</f>
        <v>300</v>
      </c>
      <c r="E353" s="40">
        <f t="shared" si="20"/>
        <v>300</v>
      </c>
      <c r="F353" s="40">
        <f t="shared" si="20"/>
        <v>0</v>
      </c>
      <c r="G353" s="104">
        <f t="shared" si="20"/>
        <v>0</v>
      </c>
      <c r="H353" s="87">
        <f>SUM(H351:H352)</f>
        <v>1650</v>
      </c>
      <c r="I353" s="40">
        <f t="shared" ref="I353:K353" si="21">SUM(I351:I352)</f>
        <v>1650</v>
      </c>
      <c r="J353" s="40">
        <f t="shared" si="21"/>
        <v>0</v>
      </c>
      <c r="K353" s="231">
        <f t="shared" si="21"/>
        <v>0</v>
      </c>
    </row>
    <row r="354" spans="1:11" s="10" customFormat="1" x14ac:dyDescent="0.3">
      <c r="A354" s="24"/>
      <c r="B354" s="42"/>
      <c r="C354" s="207"/>
      <c r="D354" s="39"/>
      <c r="E354" s="40"/>
      <c r="F354" s="40"/>
      <c r="G354" s="101"/>
      <c r="H354" s="39"/>
      <c r="I354" s="40"/>
      <c r="J354" s="40"/>
      <c r="K354" s="101"/>
    </row>
    <row r="355" spans="1:11" s="10" customFormat="1" x14ac:dyDescent="0.3">
      <c r="A355" s="216"/>
      <c r="B355" s="52"/>
      <c r="C355" s="65" t="s">
        <v>99</v>
      </c>
      <c r="D355" s="35"/>
      <c r="E355" s="30"/>
      <c r="F355" s="30"/>
      <c r="G355" s="100"/>
      <c r="H355" s="35"/>
      <c r="I355" s="30"/>
      <c r="J355" s="30"/>
      <c r="K355" s="100"/>
    </row>
    <row r="356" spans="1:11" s="10" customFormat="1" x14ac:dyDescent="0.3">
      <c r="A356" s="24"/>
      <c r="B356" s="52"/>
      <c r="C356" s="215" t="s">
        <v>370</v>
      </c>
      <c r="D356" s="85">
        <v>2300</v>
      </c>
      <c r="E356" s="30">
        <v>2300</v>
      </c>
      <c r="F356" s="30"/>
      <c r="G356" s="106"/>
      <c r="H356" s="85">
        <v>0</v>
      </c>
      <c r="I356" s="30">
        <v>0</v>
      </c>
      <c r="J356" s="30"/>
      <c r="K356" s="106"/>
    </row>
    <row r="357" spans="1:11" s="10" customFormat="1" ht="28.2" x14ac:dyDescent="0.3">
      <c r="A357" s="24"/>
      <c r="B357" s="52"/>
      <c r="C357" s="215" t="s">
        <v>371</v>
      </c>
      <c r="D357" s="85">
        <v>3850</v>
      </c>
      <c r="E357" s="30">
        <v>3850</v>
      </c>
      <c r="F357" s="30"/>
      <c r="G357" s="106"/>
      <c r="H357" s="85">
        <v>3850</v>
      </c>
      <c r="I357" s="30">
        <v>3850</v>
      </c>
      <c r="J357" s="30"/>
      <c r="K357" s="106"/>
    </row>
    <row r="358" spans="1:11" s="10" customFormat="1" ht="28.2" x14ac:dyDescent="0.3">
      <c r="A358" s="24"/>
      <c r="B358" s="52"/>
      <c r="C358" s="215" t="s">
        <v>406</v>
      </c>
      <c r="D358" s="85">
        <v>500</v>
      </c>
      <c r="E358" s="30">
        <v>500</v>
      </c>
      <c r="F358" s="30"/>
      <c r="G358" s="106"/>
      <c r="H358" s="85">
        <v>500</v>
      </c>
      <c r="I358" s="30">
        <v>500</v>
      </c>
      <c r="J358" s="30"/>
      <c r="K358" s="106"/>
    </row>
    <row r="359" spans="1:11" s="10" customFormat="1" x14ac:dyDescent="0.3">
      <c r="A359" s="24"/>
      <c r="B359" s="52"/>
      <c r="C359" s="215" t="s">
        <v>417</v>
      </c>
      <c r="D359" s="85">
        <v>1500</v>
      </c>
      <c r="E359" s="30">
        <v>1500</v>
      </c>
      <c r="F359" s="30"/>
      <c r="G359" s="106"/>
      <c r="H359" s="85">
        <v>1500</v>
      </c>
      <c r="I359" s="30">
        <v>1500</v>
      </c>
      <c r="J359" s="30"/>
      <c r="K359" s="106"/>
    </row>
    <row r="360" spans="1:11" s="10" customFormat="1" ht="28.2" x14ac:dyDescent="0.3">
      <c r="A360" s="24"/>
      <c r="B360" s="52"/>
      <c r="C360" s="215" t="s">
        <v>458</v>
      </c>
      <c r="D360" s="85"/>
      <c r="E360" s="30"/>
      <c r="F360" s="30"/>
      <c r="G360" s="106"/>
      <c r="H360" s="85">
        <v>3100</v>
      </c>
      <c r="I360" s="30">
        <v>3100</v>
      </c>
      <c r="J360" s="30"/>
      <c r="K360" s="106"/>
    </row>
    <row r="361" spans="1:11" s="10" customFormat="1" ht="28.2" x14ac:dyDescent="0.3">
      <c r="A361" s="24"/>
      <c r="B361" s="52"/>
      <c r="C361" s="215" t="s">
        <v>466</v>
      </c>
      <c r="D361" s="85"/>
      <c r="E361" s="30"/>
      <c r="F361" s="30"/>
      <c r="G361" s="106"/>
      <c r="H361" s="85">
        <v>3988</v>
      </c>
      <c r="I361" s="30">
        <v>3988</v>
      </c>
      <c r="J361" s="30"/>
      <c r="K361" s="106"/>
    </row>
    <row r="362" spans="1:11" s="10" customFormat="1" x14ac:dyDescent="0.3">
      <c r="A362" s="24"/>
      <c r="B362" s="52"/>
      <c r="C362" s="207" t="s">
        <v>30</v>
      </c>
      <c r="D362" s="87">
        <f>SUM(D356:D359)</f>
        <v>8150</v>
      </c>
      <c r="E362" s="40">
        <f>SUM(E356:E359)</f>
        <v>8150</v>
      </c>
      <c r="F362" s="40">
        <f>SUM(F356:F359)</f>
        <v>0</v>
      </c>
      <c r="G362" s="104">
        <f>SUM(G356:G359)</f>
        <v>0</v>
      </c>
      <c r="H362" s="87">
        <f>SUM(H356:H361)</f>
        <v>12938</v>
      </c>
      <c r="I362" s="40">
        <f>SUM(I356:I361)</f>
        <v>12938</v>
      </c>
      <c r="J362" s="40">
        <f>SUM(J356:J359)</f>
        <v>0</v>
      </c>
      <c r="K362" s="104">
        <f>SUM(K356:K359)</f>
        <v>0</v>
      </c>
    </row>
    <row r="363" spans="1:11" s="10" customFormat="1" x14ac:dyDescent="0.3">
      <c r="A363" s="24"/>
      <c r="B363" s="52"/>
      <c r="C363" s="207"/>
      <c r="D363" s="39"/>
      <c r="E363" s="40"/>
      <c r="F363" s="40"/>
      <c r="G363" s="101"/>
      <c r="H363" s="39"/>
      <c r="I363" s="40"/>
      <c r="J363" s="40"/>
      <c r="K363" s="101"/>
    </row>
    <row r="364" spans="1:11" s="10" customFormat="1" x14ac:dyDescent="0.3">
      <c r="A364" s="24"/>
      <c r="B364" s="52"/>
      <c r="C364" s="65" t="s">
        <v>84</v>
      </c>
      <c r="D364" s="39"/>
      <c r="E364" s="40"/>
      <c r="F364" s="40"/>
      <c r="G364" s="101"/>
      <c r="H364" s="39"/>
      <c r="I364" s="40"/>
      <c r="J364" s="40"/>
      <c r="K364" s="101"/>
    </row>
    <row r="365" spans="1:11" s="10" customFormat="1" ht="18.75" customHeight="1" x14ac:dyDescent="0.3">
      <c r="A365" s="24"/>
      <c r="B365" s="52"/>
      <c r="C365" s="61" t="s">
        <v>4</v>
      </c>
      <c r="D365" s="80">
        <v>136824</v>
      </c>
      <c r="E365" s="53">
        <v>136824</v>
      </c>
      <c r="F365" s="53"/>
      <c r="G365" s="107"/>
      <c r="H365" s="80">
        <v>136824</v>
      </c>
      <c r="I365" s="53">
        <v>136824</v>
      </c>
      <c r="J365" s="53"/>
      <c r="K365" s="107"/>
    </row>
    <row r="366" spans="1:11" s="10" customFormat="1" x14ac:dyDescent="0.3">
      <c r="A366" s="24"/>
      <c r="B366" s="52"/>
      <c r="C366" s="215" t="s">
        <v>372</v>
      </c>
      <c r="D366" s="86"/>
      <c r="E366" s="53"/>
      <c r="F366" s="53"/>
      <c r="G366" s="108"/>
      <c r="H366" s="86"/>
      <c r="I366" s="53"/>
      <c r="J366" s="53"/>
      <c r="K366" s="108"/>
    </row>
    <row r="367" spans="1:11" s="10" customFormat="1" x14ac:dyDescent="0.3">
      <c r="A367" s="24"/>
      <c r="B367" s="52"/>
      <c r="C367" s="215" t="s">
        <v>373</v>
      </c>
      <c r="D367" s="86">
        <v>61696</v>
      </c>
      <c r="E367" s="53">
        <v>61696</v>
      </c>
      <c r="F367" s="53"/>
      <c r="G367" s="108"/>
      <c r="H367" s="86">
        <v>61696</v>
      </c>
      <c r="I367" s="53">
        <v>61696</v>
      </c>
      <c r="J367" s="53"/>
      <c r="K367" s="108"/>
    </row>
    <row r="368" spans="1:11" s="10" customFormat="1" x14ac:dyDescent="0.3">
      <c r="A368" s="24"/>
      <c r="B368" s="52"/>
      <c r="C368" s="215" t="s">
        <v>374</v>
      </c>
      <c r="D368" s="86">
        <v>46912</v>
      </c>
      <c r="E368" s="53">
        <v>46912</v>
      </c>
      <c r="F368" s="53"/>
      <c r="G368" s="108"/>
      <c r="H368" s="86">
        <v>46912</v>
      </c>
      <c r="I368" s="53">
        <v>46912</v>
      </c>
      <c r="J368" s="53"/>
      <c r="K368" s="108"/>
    </row>
    <row r="369" spans="1:11" s="10" customFormat="1" x14ac:dyDescent="0.3">
      <c r="A369" s="24"/>
      <c r="B369" s="52"/>
      <c r="C369" s="215" t="s">
        <v>375</v>
      </c>
      <c r="D369" s="86">
        <v>32667</v>
      </c>
      <c r="E369" s="53">
        <v>32667</v>
      </c>
      <c r="F369" s="53"/>
      <c r="G369" s="108"/>
      <c r="H369" s="86">
        <v>32667</v>
      </c>
      <c r="I369" s="53">
        <v>32667</v>
      </c>
      <c r="J369" s="53"/>
      <c r="K369" s="108"/>
    </row>
    <row r="370" spans="1:11" s="10" customFormat="1" ht="28.2" x14ac:dyDescent="0.3">
      <c r="A370" s="24"/>
      <c r="B370" s="52"/>
      <c r="C370" s="215" t="s">
        <v>376</v>
      </c>
      <c r="D370" s="86">
        <v>108725</v>
      </c>
      <c r="E370" s="53">
        <v>108725</v>
      </c>
      <c r="F370" s="53"/>
      <c r="G370" s="108"/>
      <c r="H370" s="86">
        <v>108725</v>
      </c>
      <c r="I370" s="53">
        <v>108725</v>
      </c>
      <c r="J370" s="53"/>
      <c r="K370" s="108"/>
    </row>
    <row r="371" spans="1:11" s="10" customFormat="1" x14ac:dyDescent="0.3">
      <c r="A371" s="24"/>
      <c r="B371" s="52"/>
      <c r="C371" s="207" t="s">
        <v>30</v>
      </c>
      <c r="D371" s="87">
        <f t="shared" ref="D371:K371" si="22">SUM(D365:D370)</f>
        <v>386824</v>
      </c>
      <c r="E371" s="40">
        <f t="shared" si="22"/>
        <v>386824</v>
      </c>
      <c r="F371" s="40">
        <f t="shared" si="22"/>
        <v>0</v>
      </c>
      <c r="G371" s="104">
        <f t="shared" si="22"/>
        <v>0</v>
      </c>
      <c r="H371" s="87">
        <f t="shared" si="22"/>
        <v>386824</v>
      </c>
      <c r="I371" s="40">
        <f t="shared" si="22"/>
        <v>386824</v>
      </c>
      <c r="J371" s="40">
        <f t="shared" si="22"/>
        <v>0</v>
      </c>
      <c r="K371" s="104">
        <f t="shared" si="22"/>
        <v>0</v>
      </c>
    </row>
    <row r="372" spans="1:11" s="10" customFormat="1" x14ac:dyDescent="0.3">
      <c r="A372" s="24"/>
      <c r="B372" s="52"/>
      <c r="C372" s="207"/>
      <c r="D372" s="87"/>
      <c r="E372" s="40"/>
      <c r="F372" s="40"/>
      <c r="G372" s="104"/>
      <c r="H372" s="87"/>
      <c r="I372" s="40"/>
      <c r="J372" s="40"/>
      <c r="K372" s="104"/>
    </row>
    <row r="373" spans="1:11" s="10" customFormat="1" x14ac:dyDescent="0.3">
      <c r="A373" s="24"/>
      <c r="B373" s="52"/>
      <c r="C373" s="82" t="s">
        <v>49</v>
      </c>
      <c r="D373" s="89">
        <f>D353+D362+D371</f>
        <v>395274</v>
      </c>
      <c r="E373" s="44">
        <f t="shared" ref="E373:G373" si="23">E353+E362+E371</f>
        <v>395274</v>
      </c>
      <c r="F373" s="44">
        <f t="shared" si="23"/>
        <v>0</v>
      </c>
      <c r="G373" s="114">
        <f t="shared" si="23"/>
        <v>0</v>
      </c>
      <c r="H373" s="89">
        <f>H353+H362+H371</f>
        <v>401412</v>
      </c>
      <c r="I373" s="44">
        <f t="shared" ref="I373:K373" si="24">I353+I362+I371</f>
        <v>401412</v>
      </c>
      <c r="J373" s="44">
        <f t="shared" si="24"/>
        <v>0</v>
      </c>
      <c r="K373" s="114">
        <f t="shared" si="24"/>
        <v>0</v>
      </c>
    </row>
    <row r="374" spans="1:11" s="10" customFormat="1" x14ac:dyDescent="0.3">
      <c r="A374" s="24"/>
      <c r="B374" s="42"/>
      <c r="C374" s="82"/>
      <c r="D374" s="41"/>
      <c r="E374" s="71"/>
      <c r="F374" s="71"/>
      <c r="G374" s="105"/>
      <c r="H374" s="41"/>
      <c r="I374" s="71"/>
      <c r="J374" s="71"/>
      <c r="K374" s="105"/>
    </row>
    <row r="375" spans="1:11" s="10" customFormat="1" x14ac:dyDescent="0.3">
      <c r="A375" s="24"/>
      <c r="B375" s="42"/>
      <c r="C375" s="66" t="s">
        <v>16</v>
      </c>
      <c r="D375" s="79">
        <f t="shared" ref="D375:K375" si="25">D75+D92+D183+D204+D253+D316+D347+D373</f>
        <v>2136706</v>
      </c>
      <c r="E375" s="33">
        <f t="shared" si="25"/>
        <v>1776506</v>
      </c>
      <c r="F375" s="33">
        <f t="shared" si="25"/>
        <v>321200</v>
      </c>
      <c r="G375" s="99">
        <f t="shared" si="25"/>
        <v>39000</v>
      </c>
      <c r="H375" s="79">
        <f t="shared" si="25"/>
        <v>2381334</v>
      </c>
      <c r="I375" s="33">
        <f t="shared" si="25"/>
        <v>2002850</v>
      </c>
      <c r="J375" s="33">
        <f t="shared" si="25"/>
        <v>339484</v>
      </c>
      <c r="K375" s="99">
        <f t="shared" si="25"/>
        <v>39000</v>
      </c>
    </row>
    <row r="376" spans="1:11" s="10" customFormat="1" x14ac:dyDescent="0.3">
      <c r="A376" s="24"/>
      <c r="B376" s="54"/>
      <c r="C376" s="83"/>
      <c r="D376" s="78"/>
      <c r="E376" s="81"/>
      <c r="F376" s="81"/>
      <c r="G376" s="109"/>
      <c r="H376" s="78"/>
      <c r="I376" s="81"/>
      <c r="J376" s="81"/>
      <c r="K376" s="109"/>
    </row>
    <row r="377" spans="1:11" s="10" customFormat="1" x14ac:dyDescent="0.3">
      <c r="A377" s="24"/>
      <c r="B377" s="42" t="s">
        <v>82</v>
      </c>
      <c r="C377" s="65" t="s">
        <v>108</v>
      </c>
      <c r="D377" s="78"/>
      <c r="E377" s="81"/>
      <c r="F377" s="81"/>
      <c r="G377" s="109"/>
      <c r="H377" s="78"/>
      <c r="I377" s="81"/>
      <c r="J377" s="81"/>
      <c r="K377" s="109"/>
    </row>
    <row r="378" spans="1:11" s="10" customFormat="1" x14ac:dyDescent="0.3">
      <c r="A378" s="24"/>
      <c r="B378" s="51"/>
      <c r="C378" s="65" t="s">
        <v>109</v>
      </c>
      <c r="D378" s="78"/>
      <c r="E378" s="81"/>
      <c r="F378" s="81"/>
      <c r="G378" s="109"/>
      <c r="H378" s="78"/>
      <c r="I378" s="81"/>
      <c r="J378" s="81"/>
      <c r="K378" s="109"/>
    </row>
    <row r="379" spans="1:11" s="10" customFormat="1" x14ac:dyDescent="0.3">
      <c r="A379" s="24"/>
      <c r="B379" s="42"/>
      <c r="C379" s="26" t="s">
        <v>103</v>
      </c>
      <c r="D379" s="35"/>
      <c r="E379" s="30"/>
      <c r="F379" s="30"/>
      <c r="G379" s="100"/>
      <c r="H379" s="35"/>
      <c r="I379" s="30"/>
      <c r="J379" s="30"/>
      <c r="K379" s="100"/>
    </row>
    <row r="380" spans="1:11" s="10" customFormat="1" x14ac:dyDescent="0.3">
      <c r="A380" s="24"/>
      <c r="B380" s="42"/>
      <c r="C380" s="26" t="s">
        <v>104</v>
      </c>
      <c r="D380" s="35">
        <v>21004</v>
      </c>
      <c r="E380" s="30">
        <v>21004</v>
      </c>
      <c r="F380" s="30"/>
      <c r="G380" s="100"/>
      <c r="H380" s="35">
        <v>21004</v>
      </c>
      <c r="I380" s="30">
        <v>21004</v>
      </c>
      <c r="J380" s="30"/>
      <c r="K380" s="100"/>
    </row>
    <row r="381" spans="1:11" s="10" customFormat="1" x14ac:dyDescent="0.3">
      <c r="A381" s="24"/>
      <c r="B381" s="42"/>
      <c r="C381" s="26" t="s">
        <v>105</v>
      </c>
      <c r="D381" s="35"/>
      <c r="E381" s="30"/>
      <c r="F381" s="30"/>
      <c r="G381" s="100"/>
      <c r="H381" s="35">
        <v>392790</v>
      </c>
      <c r="I381" s="30">
        <v>392790</v>
      </c>
      <c r="J381" s="30"/>
      <c r="K381" s="100"/>
    </row>
    <row r="382" spans="1:11" s="10" customFormat="1" x14ac:dyDescent="0.3">
      <c r="A382" s="24"/>
      <c r="B382" s="42"/>
      <c r="C382" s="82" t="s">
        <v>30</v>
      </c>
      <c r="D382" s="88">
        <f t="shared" ref="D382:K382" si="26">SUM(D379:D381)</f>
        <v>21004</v>
      </c>
      <c r="E382" s="50">
        <f t="shared" si="26"/>
        <v>21004</v>
      </c>
      <c r="F382" s="50">
        <f t="shared" si="26"/>
        <v>0</v>
      </c>
      <c r="G382" s="102">
        <f t="shared" si="26"/>
        <v>0</v>
      </c>
      <c r="H382" s="88">
        <f t="shared" si="26"/>
        <v>413794</v>
      </c>
      <c r="I382" s="50">
        <f t="shared" si="26"/>
        <v>413794</v>
      </c>
      <c r="J382" s="50">
        <f t="shared" si="26"/>
        <v>0</v>
      </c>
      <c r="K382" s="102">
        <f t="shared" si="26"/>
        <v>0</v>
      </c>
    </row>
    <row r="383" spans="1:11" s="10" customFormat="1" x14ac:dyDescent="0.3">
      <c r="A383" s="24"/>
      <c r="B383" s="42"/>
      <c r="C383" s="82"/>
      <c r="D383" s="88"/>
      <c r="E383" s="50"/>
      <c r="F383" s="50"/>
      <c r="G383" s="102"/>
      <c r="H383" s="88"/>
      <c r="I383" s="50"/>
      <c r="J383" s="50"/>
      <c r="K383" s="102"/>
    </row>
    <row r="384" spans="1:11" s="10" customFormat="1" x14ac:dyDescent="0.3">
      <c r="A384" s="24"/>
      <c r="B384" s="42"/>
      <c r="C384" s="26" t="s">
        <v>110</v>
      </c>
      <c r="D384" s="85">
        <v>38852</v>
      </c>
      <c r="E384" s="30">
        <v>38852</v>
      </c>
      <c r="F384" s="31"/>
      <c r="G384" s="32"/>
      <c r="H384" s="85">
        <v>38852</v>
      </c>
      <c r="I384" s="30">
        <v>38852</v>
      </c>
      <c r="J384" s="31"/>
      <c r="K384" s="32"/>
    </row>
    <row r="385" spans="1:11" s="10" customFormat="1" x14ac:dyDescent="0.3">
      <c r="A385" s="24"/>
      <c r="B385" s="32"/>
      <c r="C385" s="65"/>
      <c r="D385" s="24"/>
      <c r="E385" s="31"/>
      <c r="F385" s="31"/>
      <c r="G385" s="32"/>
      <c r="H385" s="24"/>
      <c r="I385" s="31"/>
      <c r="J385" s="31"/>
      <c r="K385" s="32"/>
    </row>
    <row r="386" spans="1:11" s="10" customFormat="1" ht="17.399999999999999" thickBot="1" x14ac:dyDescent="0.35">
      <c r="A386" s="47"/>
      <c r="B386" s="55"/>
      <c r="C386" s="84" t="s">
        <v>21</v>
      </c>
      <c r="D386" s="111">
        <f t="shared" ref="D386:K386" si="27">SUM(D44,D57,D382,D375)+D384</f>
        <v>3257989</v>
      </c>
      <c r="E386" s="33">
        <f t="shared" si="27"/>
        <v>2897789</v>
      </c>
      <c r="F386" s="33">
        <f t="shared" si="27"/>
        <v>321200</v>
      </c>
      <c r="G386" s="115">
        <f t="shared" si="27"/>
        <v>39000</v>
      </c>
      <c r="H386" s="111">
        <f t="shared" si="27"/>
        <v>3901726</v>
      </c>
      <c r="I386" s="33">
        <f t="shared" si="27"/>
        <v>3523242</v>
      </c>
      <c r="J386" s="33">
        <f t="shared" si="27"/>
        <v>339484</v>
      </c>
      <c r="K386" s="115">
        <f t="shared" si="27"/>
        <v>39000</v>
      </c>
    </row>
    <row r="387" spans="1:11" s="10" customFormat="1" x14ac:dyDescent="0.3">
      <c r="A387" s="56"/>
      <c r="B387" s="57"/>
      <c r="C387" s="31"/>
      <c r="E387" s="12"/>
      <c r="F387" s="12"/>
      <c r="I387" s="12"/>
      <c r="J387" s="12"/>
    </row>
    <row r="388" spans="1:11" s="10" customFormat="1" x14ac:dyDescent="0.3">
      <c r="A388" s="58"/>
      <c r="B388" s="31"/>
      <c r="C388" s="31"/>
    </row>
    <row r="389" spans="1:11" s="10" customFormat="1" x14ac:dyDescent="0.3">
      <c r="A389" s="58"/>
      <c r="B389" s="31"/>
      <c r="C389" s="31"/>
      <c r="D389" s="81"/>
      <c r="H389" s="81"/>
    </row>
    <row r="390" spans="1:11" s="10" customFormat="1" x14ac:dyDescent="0.3">
      <c r="A390" s="58"/>
      <c r="B390" s="31"/>
      <c r="C390" s="31"/>
    </row>
    <row r="391" spans="1:11" s="10" customFormat="1" x14ac:dyDescent="0.3">
      <c r="A391" s="58"/>
      <c r="B391" s="31"/>
      <c r="C391" s="31"/>
    </row>
    <row r="392" spans="1:11" s="10" customFormat="1" x14ac:dyDescent="0.3">
      <c r="A392" s="58"/>
      <c r="B392" s="31"/>
      <c r="C392" s="31"/>
    </row>
    <row r="393" spans="1:11" s="10" customFormat="1" x14ac:dyDescent="0.3">
      <c r="A393" s="58"/>
      <c r="B393" s="31"/>
      <c r="C393" s="31"/>
    </row>
    <row r="394" spans="1:11" s="10" customFormat="1" x14ac:dyDescent="0.3">
      <c r="A394" s="58"/>
      <c r="B394" s="31"/>
      <c r="C394" s="31"/>
    </row>
    <row r="395" spans="1:11" s="10" customFormat="1" x14ac:dyDescent="0.3">
      <c r="A395" s="58"/>
      <c r="B395" s="31"/>
      <c r="C395" s="31"/>
    </row>
    <row r="396" spans="1:11" s="10" customFormat="1" x14ac:dyDescent="0.3">
      <c r="A396" s="58"/>
      <c r="B396" s="31"/>
      <c r="C396" s="31"/>
    </row>
    <row r="397" spans="1:11" s="10" customFormat="1" x14ac:dyDescent="0.3">
      <c r="A397" s="58"/>
      <c r="B397" s="31"/>
      <c r="C397" s="31"/>
    </row>
    <row r="398" spans="1:11" s="10" customFormat="1" x14ac:dyDescent="0.3">
      <c r="A398" s="58"/>
      <c r="B398" s="31"/>
      <c r="C398" s="31"/>
    </row>
    <row r="399" spans="1:11" s="10" customFormat="1" x14ac:dyDescent="0.3">
      <c r="A399" s="58"/>
      <c r="B399" s="31"/>
      <c r="C399" s="31"/>
    </row>
    <row r="400" spans="1:11" s="10" customFormat="1" x14ac:dyDescent="0.3">
      <c r="A400" s="58"/>
      <c r="B400" s="31"/>
      <c r="C400" s="31"/>
    </row>
    <row r="401" spans="1:3" s="10" customFormat="1" x14ac:dyDescent="0.3">
      <c r="A401" s="58"/>
      <c r="B401" s="31"/>
      <c r="C401" s="31"/>
    </row>
    <row r="402" spans="1:3" s="10" customFormat="1" x14ac:dyDescent="0.3">
      <c r="A402" s="58"/>
      <c r="B402" s="31"/>
      <c r="C402" s="31"/>
    </row>
    <row r="403" spans="1:3" s="10" customFormat="1" x14ac:dyDescent="0.3">
      <c r="A403" s="58"/>
      <c r="B403" s="31"/>
      <c r="C403" s="31"/>
    </row>
    <row r="404" spans="1:3" s="10" customFormat="1" x14ac:dyDescent="0.3">
      <c r="A404" s="58"/>
      <c r="B404" s="31"/>
      <c r="C404" s="31"/>
    </row>
    <row r="405" spans="1:3" s="10" customFormat="1" x14ac:dyDescent="0.3">
      <c r="A405" s="58"/>
      <c r="B405" s="31"/>
      <c r="C405" s="31"/>
    </row>
    <row r="406" spans="1:3" s="10" customFormat="1" x14ac:dyDescent="0.3">
      <c r="A406" s="58"/>
      <c r="B406" s="31"/>
      <c r="C406" s="31"/>
    </row>
    <row r="407" spans="1:3" s="10" customFormat="1" x14ac:dyDescent="0.3">
      <c r="A407" s="58"/>
      <c r="B407" s="31"/>
      <c r="C407" s="31"/>
    </row>
    <row r="408" spans="1:3" s="10" customFormat="1" x14ac:dyDescent="0.3">
      <c r="A408" s="58"/>
      <c r="B408" s="31"/>
      <c r="C408" s="31"/>
    </row>
    <row r="409" spans="1:3" s="10" customFormat="1" x14ac:dyDescent="0.3">
      <c r="A409" s="58"/>
      <c r="B409" s="31"/>
      <c r="C409" s="31"/>
    </row>
    <row r="410" spans="1:3" s="10" customFormat="1" x14ac:dyDescent="0.3">
      <c r="A410" s="58"/>
      <c r="B410" s="31"/>
      <c r="C410" s="31"/>
    </row>
    <row r="411" spans="1:3" s="10" customFormat="1" x14ac:dyDescent="0.3">
      <c r="A411" s="58"/>
      <c r="B411" s="31"/>
      <c r="C411" s="31"/>
    </row>
    <row r="412" spans="1:3" s="10" customFormat="1" x14ac:dyDescent="0.3">
      <c r="A412" s="58"/>
      <c r="B412" s="31"/>
      <c r="C412" s="31"/>
    </row>
    <row r="413" spans="1:3" s="10" customFormat="1" x14ac:dyDescent="0.3">
      <c r="A413" s="58"/>
      <c r="B413" s="31"/>
      <c r="C413" s="31"/>
    </row>
    <row r="414" spans="1:3" s="10" customFormat="1" x14ac:dyDescent="0.3">
      <c r="A414" s="58"/>
      <c r="B414" s="31"/>
      <c r="C414" s="31"/>
    </row>
    <row r="415" spans="1:3" s="10" customFormat="1" x14ac:dyDescent="0.3">
      <c r="A415" s="58"/>
      <c r="B415" s="31"/>
      <c r="C415" s="31"/>
    </row>
    <row r="416" spans="1:3" s="10" customFormat="1" x14ac:dyDescent="0.3">
      <c r="A416" s="58"/>
      <c r="B416" s="31"/>
      <c r="C416" s="31"/>
    </row>
    <row r="417" spans="1:3" s="10" customFormat="1" x14ac:dyDescent="0.3">
      <c r="A417" s="58"/>
      <c r="B417" s="31"/>
      <c r="C417" s="31"/>
    </row>
    <row r="418" spans="1:3" s="10" customFormat="1" x14ac:dyDescent="0.3">
      <c r="A418" s="58"/>
      <c r="B418" s="31"/>
      <c r="C418" s="31"/>
    </row>
    <row r="419" spans="1:3" s="10" customFormat="1" x14ac:dyDescent="0.3">
      <c r="A419" s="58"/>
      <c r="B419" s="31"/>
      <c r="C419" s="31"/>
    </row>
    <row r="420" spans="1:3" s="10" customFormat="1" x14ac:dyDescent="0.3">
      <c r="A420" s="58"/>
      <c r="B420" s="31"/>
      <c r="C420" s="31"/>
    </row>
    <row r="421" spans="1:3" s="10" customFormat="1" x14ac:dyDescent="0.3">
      <c r="A421" s="58"/>
      <c r="B421" s="31"/>
      <c r="C421" s="31"/>
    </row>
    <row r="422" spans="1:3" s="10" customFormat="1" x14ac:dyDescent="0.3">
      <c r="A422" s="58"/>
      <c r="B422" s="31"/>
      <c r="C422" s="31"/>
    </row>
    <row r="423" spans="1:3" s="10" customFormat="1" x14ac:dyDescent="0.3">
      <c r="A423" s="58"/>
      <c r="B423" s="31"/>
      <c r="C423" s="31"/>
    </row>
    <row r="424" spans="1:3" s="10" customFormat="1" x14ac:dyDescent="0.3">
      <c r="A424" s="58"/>
      <c r="B424" s="31"/>
      <c r="C424" s="31"/>
    </row>
    <row r="425" spans="1:3" s="10" customFormat="1" x14ac:dyDescent="0.3">
      <c r="A425" s="58"/>
      <c r="B425" s="31"/>
      <c r="C425" s="31"/>
    </row>
    <row r="426" spans="1:3" s="10" customFormat="1" x14ac:dyDescent="0.3">
      <c r="A426" s="58"/>
      <c r="B426" s="31"/>
      <c r="C426" s="31"/>
    </row>
    <row r="427" spans="1:3" s="10" customFormat="1" x14ac:dyDescent="0.3">
      <c r="A427" s="58"/>
      <c r="B427" s="31"/>
      <c r="C427" s="31"/>
    </row>
    <row r="428" spans="1:3" s="10" customFormat="1" x14ac:dyDescent="0.3">
      <c r="A428" s="58"/>
      <c r="B428" s="31"/>
      <c r="C428" s="31"/>
    </row>
    <row r="429" spans="1:3" s="10" customFormat="1" x14ac:dyDescent="0.3">
      <c r="A429" s="58"/>
      <c r="B429" s="31"/>
      <c r="C429" s="31"/>
    </row>
  </sheetData>
  <mergeCells count="2">
    <mergeCell ref="D6:G6"/>
    <mergeCell ref="H6:K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  <rowBreaks count="1" manualBreakCount="1">
    <brk id="23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zoomScaleNormal="100" zoomScaleSheetLayoutView="100" workbookViewId="0">
      <selection activeCell="S2" sqref="S2"/>
    </sheetView>
  </sheetViews>
  <sheetFormatPr defaultColWidth="9.109375" defaultRowHeight="16.8" x14ac:dyDescent="0.3"/>
  <cols>
    <col min="1" max="1" width="16.5546875" style="11" customWidth="1"/>
    <col min="2" max="2" width="8.33203125" style="1" bestFit="1" customWidth="1"/>
    <col min="3" max="3" width="8" style="1" bestFit="1" customWidth="1"/>
    <col min="4" max="4" width="8.33203125" style="1" bestFit="1" customWidth="1"/>
    <col min="5" max="5" width="12.109375" style="1" customWidth="1"/>
    <col min="6" max="6" width="8.33203125" style="1" bestFit="1" customWidth="1"/>
    <col min="7" max="7" width="7.88671875" style="1" bestFit="1" customWidth="1"/>
    <col min="8" max="8" width="8.33203125" style="1" bestFit="1" customWidth="1"/>
    <col min="9" max="9" width="7.88671875" style="1" bestFit="1" customWidth="1"/>
    <col min="10" max="10" width="8.33203125" style="1" bestFit="1" customWidth="1"/>
    <col min="11" max="11" width="7.88671875" style="1" bestFit="1" customWidth="1"/>
    <col min="12" max="12" width="8.33203125" style="1" bestFit="1" customWidth="1"/>
    <col min="13" max="13" width="7.88671875" style="1" bestFit="1" customWidth="1"/>
    <col min="14" max="14" width="8.33203125" style="17" bestFit="1" customWidth="1"/>
    <col min="15" max="15" width="7.88671875" style="17" bestFit="1" customWidth="1"/>
    <col min="16" max="16" width="8.33203125" style="17" bestFit="1" customWidth="1"/>
    <col min="17" max="17" width="7.88671875" style="17" bestFit="1" customWidth="1"/>
    <col min="18" max="18" width="8.33203125" style="1" bestFit="1" customWidth="1"/>
    <col min="19" max="19" width="8" style="1" bestFit="1" customWidth="1"/>
    <col min="20" max="16384" width="9.109375" style="1"/>
  </cols>
  <sheetData>
    <row r="1" spans="1:19" x14ac:dyDescent="0.3">
      <c r="A1" s="1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237" t="s">
        <v>519</v>
      </c>
    </row>
    <row r="2" spans="1:19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164" t="s">
        <v>513</v>
      </c>
    </row>
    <row r="3" spans="1:19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9" x14ac:dyDescent="0.3">
      <c r="A4" s="252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  <c r="O4" s="233"/>
      <c r="P4" s="217"/>
      <c r="Q4" s="233"/>
    </row>
    <row r="5" spans="1:19" x14ac:dyDescent="0.3">
      <c r="A5" s="255" t="s">
        <v>56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4"/>
      <c r="O5" s="233"/>
      <c r="P5" s="217"/>
      <c r="Q5" s="233"/>
    </row>
    <row r="6" spans="1:19" s="2" customFormat="1" ht="18.600000000000001" x14ac:dyDescent="0.3">
      <c r="A6" s="255" t="s">
        <v>210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4"/>
      <c r="O6" s="233"/>
      <c r="P6" s="217"/>
      <c r="Q6" s="233"/>
    </row>
    <row r="7" spans="1:19" s="2" customFormat="1" ht="18.60000000000000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110"/>
      <c r="R7" s="110"/>
    </row>
    <row r="8" spans="1:19" s="15" customFormat="1" ht="38.25" customHeight="1" x14ac:dyDescent="0.25">
      <c r="A8" s="14"/>
      <c r="B8" s="248" t="s">
        <v>28</v>
      </c>
      <c r="C8" s="249"/>
      <c r="D8" s="248" t="s">
        <v>101</v>
      </c>
      <c r="E8" s="249"/>
      <c r="F8" s="248" t="s">
        <v>33</v>
      </c>
      <c r="G8" s="249"/>
      <c r="H8" s="248" t="s">
        <v>58</v>
      </c>
      <c r="I8" s="249"/>
      <c r="J8" s="248" t="s">
        <v>59</v>
      </c>
      <c r="K8" s="249"/>
      <c r="L8" s="248" t="s">
        <v>60</v>
      </c>
      <c r="M8" s="249"/>
      <c r="N8" s="248" t="s">
        <v>26</v>
      </c>
      <c r="O8" s="249"/>
      <c r="P8" s="248" t="s">
        <v>61</v>
      </c>
      <c r="Q8" s="249"/>
      <c r="R8" s="250" t="s">
        <v>29</v>
      </c>
      <c r="S8" s="251"/>
    </row>
    <row r="9" spans="1:19" s="15" customFormat="1" ht="33.75" customHeight="1" x14ac:dyDescent="0.25">
      <c r="A9" s="125"/>
      <c r="B9" s="16" t="s">
        <v>54</v>
      </c>
      <c r="C9" s="16" t="s">
        <v>495</v>
      </c>
      <c r="D9" s="16" t="s">
        <v>54</v>
      </c>
      <c r="E9" s="16" t="s">
        <v>495</v>
      </c>
      <c r="F9" s="16" t="s">
        <v>54</v>
      </c>
      <c r="G9" s="16" t="s">
        <v>495</v>
      </c>
      <c r="H9" s="16" t="s">
        <v>54</v>
      </c>
      <c r="I9" s="16" t="s">
        <v>495</v>
      </c>
      <c r="J9" s="16" t="s">
        <v>54</v>
      </c>
      <c r="K9" s="16" t="s">
        <v>495</v>
      </c>
      <c r="L9" s="16" t="s">
        <v>54</v>
      </c>
      <c r="M9" s="16" t="s">
        <v>495</v>
      </c>
      <c r="N9" s="16" t="s">
        <v>54</v>
      </c>
      <c r="O9" s="16" t="s">
        <v>495</v>
      </c>
      <c r="P9" s="16" t="s">
        <v>54</v>
      </c>
      <c r="Q9" s="16" t="s">
        <v>495</v>
      </c>
      <c r="R9" s="16" t="s">
        <v>54</v>
      </c>
      <c r="S9" s="16" t="s">
        <v>495</v>
      </c>
    </row>
    <row r="10" spans="1:19" ht="23.25" customHeight="1" x14ac:dyDescent="0.3">
      <c r="A10" s="18" t="s">
        <v>50</v>
      </c>
      <c r="B10" s="3">
        <v>235568</v>
      </c>
      <c r="C10" s="3">
        <v>234874</v>
      </c>
      <c r="D10" s="3">
        <v>45759</v>
      </c>
      <c r="E10" s="3">
        <v>45815</v>
      </c>
      <c r="F10" s="3">
        <v>76300</v>
      </c>
      <c r="G10" s="3">
        <v>76300</v>
      </c>
      <c r="H10" s="3">
        <v>0</v>
      </c>
      <c r="I10" s="3">
        <v>0</v>
      </c>
      <c r="J10" s="3">
        <v>0</v>
      </c>
      <c r="K10" s="3">
        <v>0</v>
      </c>
      <c r="L10" s="3">
        <v>17700</v>
      </c>
      <c r="M10" s="3">
        <v>17700</v>
      </c>
      <c r="N10" s="3">
        <v>0</v>
      </c>
      <c r="O10" s="3">
        <v>0</v>
      </c>
      <c r="P10" s="3">
        <v>0</v>
      </c>
      <c r="Q10" s="3">
        <v>0</v>
      </c>
      <c r="R10" s="3">
        <f t="shared" ref="R10:S12" si="0">B10+D10+F10+H10+J10+L10+N10+P10</f>
        <v>375327</v>
      </c>
      <c r="S10" s="3">
        <f t="shared" si="0"/>
        <v>374689</v>
      </c>
    </row>
    <row r="11" spans="1:19" s="19" customFormat="1" ht="27.75" customHeight="1" x14ac:dyDescent="0.3">
      <c r="A11" s="112" t="s">
        <v>111</v>
      </c>
      <c r="B11" s="4">
        <v>4892</v>
      </c>
      <c r="C11" s="4">
        <v>4892</v>
      </c>
      <c r="D11" s="4">
        <v>477</v>
      </c>
      <c r="E11" s="4">
        <v>477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f t="shared" si="0"/>
        <v>5369</v>
      </c>
      <c r="S11" s="4">
        <f t="shared" si="0"/>
        <v>5369</v>
      </c>
    </row>
    <row r="12" spans="1:19" ht="27" x14ac:dyDescent="0.3">
      <c r="A12" s="18" t="s">
        <v>100</v>
      </c>
      <c r="B12" s="3">
        <v>25600</v>
      </c>
      <c r="C12" s="3">
        <v>25680</v>
      </c>
      <c r="D12" s="3">
        <v>5100</v>
      </c>
      <c r="E12" s="3">
        <v>5116</v>
      </c>
      <c r="F12" s="3">
        <v>3700</v>
      </c>
      <c r="G12" s="3">
        <v>3700</v>
      </c>
      <c r="H12" s="3">
        <v>0</v>
      </c>
      <c r="I12" s="3">
        <v>0</v>
      </c>
      <c r="J12" s="3">
        <v>0</v>
      </c>
      <c r="K12" s="3">
        <v>0</v>
      </c>
      <c r="L12" s="3">
        <v>600</v>
      </c>
      <c r="M12" s="3">
        <v>600</v>
      </c>
      <c r="N12" s="3">
        <v>0</v>
      </c>
      <c r="O12" s="3">
        <v>0</v>
      </c>
      <c r="P12" s="3">
        <v>0</v>
      </c>
      <c r="Q12" s="3">
        <v>0</v>
      </c>
      <c r="R12" s="3">
        <f t="shared" si="0"/>
        <v>35000</v>
      </c>
      <c r="S12" s="3">
        <f t="shared" si="0"/>
        <v>35096</v>
      </c>
    </row>
    <row r="13" spans="1:19" s="19" customFormat="1" ht="24.75" customHeight="1" x14ac:dyDescent="0.3">
      <c r="A13" s="112" t="s">
        <v>30</v>
      </c>
      <c r="B13" s="4">
        <f t="shared" ref="B13:R13" si="1">B10+B12</f>
        <v>261168</v>
      </c>
      <c r="C13" s="4">
        <f t="shared" ref="C13" si="2">C10+C12</f>
        <v>260554</v>
      </c>
      <c r="D13" s="4">
        <f t="shared" si="1"/>
        <v>50859</v>
      </c>
      <c r="E13" s="4">
        <f t="shared" ref="E13" si="3">E10+E12</f>
        <v>50931</v>
      </c>
      <c r="F13" s="4">
        <f t="shared" si="1"/>
        <v>80000</v>
      </c>
      <c r="G13" s="4">
        <f t="shared" ref="G13" si="4">G10+G12</f>
        <v>80000</v>
      </c>
      <c r="H13" s="4">
        <f t="shared" si="1"/>
        <v>0</v>
      </c>
      <c r="I13" s="4">
        <f t="shared" ref="I13" si="5">I10+I12</f>
        <v>0</v>
      </c>
      <c r="J13" s="4">
        <f t="shared" si="1"/>
        <v>0</v>
      </c>
      <c r="K13" s="4">
        <f t="shared" ref="K13" si="6">K10+K12</f>
        <v>0</v>
      </c>
      <c r="L13" s="4">
        <f t="shared" si="1"/>
        <v>18300</v>
      </c>
      <c r="M13" s="4">
        <f t="shared" ref="M13" si="7">M10+M12</f>
        <v>18300</v>
      </c>
      <c r="N13" s="4">
        <f t="shared" si="1"/>
        <v>0</v>
      </c>
      <c r="O13" s="4">
        <f t="shared" ref="O13" si="8">O10+O12</f>
        <v>0</v>
      </c>
      <c r="P13" s="4">
        <f t="shared" si="1"/>
        <v>0</v>
      </c>
      <c r="Q13" s="4">
        <f t="shared" ref="Q13" si="9">Q10+Q12</f>
        <v>0</v>
      </c>
      <c r="R13" s="4">
        <f t="shared" si="1"/>
        <v>410327</v>
      </c>
      <c r="S13" s="4">
        <f t="shared" ref="S13" si="10">S10+S12</f>
        <v>409785</v>
      </c>
    </row>
  </sheetData>
  <mergeCells count="12">
    <mergeCell ref="P8:Q8"/>
    <mergeCell ref="R8:S8"/>
    <mergeCell ref="A4:N4"/>
    <mergeCell ref="A5:N5"/>
    <mergeCell ref="A6:N6"/>
    <mergeCell ref="B8:C8"/>
    <mergeCell ref="D8:E8"/>
    <mergeCell ref="F8:G8"/>
    <mergeCell ref="H8:I8"/>
    <mergeCell ref="J8:K8"/>
    <mergeCell ref="L8:M8"/>
    <mergeCell ref="N8:O8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F2" sqref="F2"/>
    </sheetView>
  </sheetViews>
  <sheetFormatPr defaultRowHeight="13.2" x14ac:dyDescent="0.25"/>
  <cols>
    <col min="1" max="1" width="64.33203125" bestFit="1" customWidth="1"/>
    <col min="2" max="2" width="11.88671875" customWidth="1"/>
    <col min="3" max="3" width="12.33203125" customWidth="1"/>
    <col min="4" max="4" width="10.88671875" bestFit="1" customWidth="1"/>
    <col min="5" max="5" width="18.33203125" bestFit="1" customWidth="1"/>
    <col min="6" max="6" width="13.33203125" customWidth="1"/>
    <col min="257" max="257" width="64.33203125" bestFit="1" customWidth="1"/>
    <col min="258" max="258" width="11.88671875" customWidth="1"/>
    <col min="259" max="259" width="12.33203125" customWidth="1"/>
    <col min="260" max="260" width="10.88671875" bestFit="1" customWidth="1"/>
    <col min="261" max="261" width="18.33203125" bestFit="1" customWidth="1"/>
    <col min="262" max="262" width="13.33203125" customWidth="1"/>
    <col min="513" max="513" width="64.33203125" bestFit="1" customWidth="1"/>
    <col min="514" max="514" width="11.88671875" customWidth="1"/>
    <col min="515" max="515" width="12.33203125" customWidth="1"/>
    <col min="516" max="516" width="10.88671875" bestFit="1" customWidth="1"/>
    <col min="517" max="517" width="18.33203125" bestFit="1" customWidth="1"/>
    <col min="518" max="518" width="13.33203125" customWidth="1"/>
    <col min="769" max="769" width="64.33203125" bestFit="1" customWidth="1"/>
    <col min="770" max="770" width="11.88671875" customWidth="1"/>
    <col min="771" max="771" width="12.33203125" customWidth="1"/>
    <col min="772" max="772" width="10.88671875" bestFit="1" customWidth="1"/>
    <col min="773" max="773" width="18.33203125" bestFit="1" customWidth="1"/>
    <col min="774" max="774" width="13.33203125" customWidth="1"/>
    <col min="1025" max="1025" width="64.33203125" bestFit="1" customWidth="1"/>
    <col min="1026" max="1026" width="11.88671875" customWidth="1"/>
    <col min="1027" max="1027" width="12.33203125" customWidth="1"/>
    <col min="1028" max="1028" width="10.88671875" bestFit="1" customWidth="1"/>
    <col min="1029" max="1029" width="18.33203125" bestFit="1" customWidth="1"/>
    <col min="1030" max="1030" width="13.33203125" customWidth="1"/>
    <col min="1281" max="1281" width="64.33203125" bestFit="1" customWidth="1"/>
    <col min="1282" max="1282" width="11.88671875" customWidth="1"/>
    <col min="1283" max="1283" width="12.33203125" customWidth="1"/>
    <col min="1284" max="1284" width="10.88671875" bestFit="1" customWidth="1"/>
    <col min="1285" max="1285" width="18.33203125" bestFit="1" customWidth="1"/>
    <col min="1286" max="1286" width="13.33203125" customWidth="1"/>
    <col min="1537" max="1537" width="64.33203125" bestFit="1" customWidth="1"/>
    <col min="1538" max="1538" width="11.88671875" customWidth="1"/>
    <col min="1539" max="1539" width="12.33203125" customWidth="1"/>
    <col min="1540" max="1540" width="10.88671875" bestFit="1" customWidth="1"/>
    <col min="1541" max="1541" width="18.33203125" bestFit="1" customWidth="1"/>
    <col min="1542" max="1542" width="13.33203125" customWidth="1"/>
    <col min="1793" max="1793" width="64.33203125" bestFit="1" customWidth="1"/>
    <col min="1794" max="1794" width="11.88671875" customWidth="1"/>
    <col min="1795" max="1795" width="12.33203125" customWidth="1"/>
    <col min="1796" max="1796" width="10.88671875" bestFit="1" customWidth="1"/>
    <col min="1797" max="1797" width="18.33203125" bestFit="1" customWidth="1"/>
    <col min="1798" max="1798" width="13.33203125" customWidth="1"/>
    <col min="2049" max="2049" width="64.33203125" bestFit="1" customWidth="1"/>
    <col min="2050" max="2050" width="11.88671875" customWidth="1"/>
    <col min="2051" max="2051" width="12.33203125" customWidth="1"/>
    <col min="2052" max="2052" width="10.88671875" bestFit="1" customWidth="1"/>
    <col min="2053" max="2053" width="18.33203125" bestFit="1" customWidth="1"/>
    <col min="2054" max="2054" width="13.33203125" customWidth="1"/>
    <col min="2305" max="2305" width="64.33203125" bestFit="1" customWidth="1"/>
    <col min="2306" max="2306" width="11.88671875" customWidth="1"/>
    <col min="2307" max="2307" width="12.33203125" customWidth="1"/>
    <col min="2308" max="2308" width="10.88671875" bestFit="1" customWidth="1"/>
    <col min="2309" max="2309" width="18.33203125" bestFit="1" customWidth="1"/>
    <col min="2310" max="2310" width="13.33203125" customWidth="1"/>
    <col min="2561" max="2561" width="64.33203125" bestFit="1" customWidth="1"/>
    <col min="2562" max="2562" width="11.88671875" customWidth="1"/>
    <col min="2563" max="2563" width="12.33203125" customWidth="1"/>
    <col min="2564" max="2564" width="10.88671875" bestFit="1" customWidth="1"/>
    <col min="2565" max="2565" width="18.33203125" bestFit="1" customWidth="1"/>
    <col min="2566" max="2566" width="13.33203125" customWidth="1"/>
    <col min="2817" max="2817" width="64.33203125" bestFit="1" customWidth="1"/>
    <col min="2818" max="2818" width="11.88671875" customWidth="1"/>
    <col min="2819" max="2819" width="12.33203125" customWidth="1"/>
    <col min="2820" max="2820" width="10.88671875" bestFit="1" customWidth="1"/>
    <col min="2821" max="2821" width="18.33203125" bestFit="1" customWidth="1"/>
    <col min="2822" max="2822" width="13.33203125" customWidth="1"/>
    <col min="3073" max="3073" width="64.33203125" bestFit="1" customWidth="1"/>
    <col min="3074" max="3074" width="11.88671875" customWidth="1"/>
    <col min="3075" max="3075" width="12.33203125" customWidth="1"/>
    <col min="3076" max="3076" width="10.88671875" bestFit="1" customWidth="1"/>
    <col min="3077" max="3077" width="18.33203125" bestFit="1" customWidth="1"/>
    <col min="3078" max="3078" width="13.33203125" customWidth="1"/>
    <col min="3329" max="3329" width="64.33203125" bestFit="1" customWidth="1"/>
    <col min="3330" max="3330" width="11.88671875" customWidth="1"/>
    <col min="3331" max="3331" width="12.33203125" customWidth="1"/>
    <col min="3332" max="3332" width="10.88671875" bestFit="1" customWidth="1"/>
    <col min="3333" max="3333" width="18.33203125" bestFit="1" customWidth="1"/>
    <col min="3334" max="3334" width="13.33203125" customWidth="1"/>
    <col min="3585" max="3585" width="64.33203125" bestFit="1" customWidth="1"/>
    <col min="3586" max="3586" width="11.88671875" customWidth="1"/>
    <col min="3587" max="3587" width="12.33203125" customWidth="1"/>
    <col min="3588" max="3588" width="10.88671875" bestFit="1" customWidth="1"/>
    <col min="3589" max="3589" width="18.33203125" bestFit="1" customWidth="1"/>
    <col min="3590" max="3590" width="13.33203125" customWidth="1"/>
    <col min="3841" max="3841" width="64.33203125" bestFit="1" customWidth="1"/>
    <col min="3842" max="3842" width="11.88671875" customWidth="1"/>
    <col min="3843" max="3843" width="12.33203125" customWidth="1"/>
    <col min="3844" max="3844" width="10.88671875" bestFit="1" customWidth="1"/>
    <col min="3845" max="3845" width="18.33203125" bestFit="1" customWidth="1"/>
    <col min="3846" max="3846" width="13.33203125" customWidth="1"/>
    <col min="4097" max="4097" width="64.33203125" bestFit="1" customWidth="1"/>
    <col min="4098" max="4098" width="11.88671875" customWidth="1"/>
    <col min="4099" max="4099" width="12.33203125" customWidth="1"/>
    <col min="4100" max="4100" width="10.88671875" bestFit="1" customWidth="1"/>
    <col min="4101" max="4101" width="18.33203125" bestFit="1" customWidth="1"/>
    <col min="4102" max="4102" width="13.33203125" customWidth="1"/>
    <col min="4353" max="4353" width="64.33203125" bestFit="1" customWidth="1"/>
    <col min="4354" max="4354" width="11.88671875" customWidth="1"/>
    <col min="4355" max="4355" width="12.33203125" customWidth="1"/>
    <col min="4356" max="4356" width="10.88671875" bestFit="1" customWidth="1"/>
    <col min="4357" max="4357" width="18.33203125" bestFit="1" customWidth="1"/>
    <col min="4358" max="4358" width="13.33203125" customWidth="1"/>
    <col min="4609" max="4609" width="64.33203125" bestFit="1" customWidth="1"/>
    <col min="4610" max="4610" width="11.88671875" customWidth="1"/>
    <col min="4611" max="4611" width="12.33203125" customWidth="1"/>
    <col min="4612" max="4612" width="10.88671875" bestFit="1" customWidth="1"/>
    <col min="4613" max="4613" width="18.33203125" bestFit="1" customWidth="1"/>
    <col min="4614" max="4614" width="13.33203125" customWidth="1"/>
    <col min="4865" max="4865" width="64.33203125" bestFit="1" customWidth="1"/>
    <col min="4866" max="4866" width="11.88671875" customWidth="1"/>
    <col min="4867" max="4867" width="12.33203125" customWidth="1"/>
    <col min="4868" max="4868" width="10.88671875" bestFit="1" customWidth="1"/>
    <col min="4869" max="4869" width="18.33203125" bestFit="1" customWidth="1"/>
    <col min="4870" max="4870" width="13.33203125" customWidth="1"/>
    <col min="5121" max="5121" width="64.33203125" bestFit="1" customWidth="1"/>
    <col min="5122" max="5122" width="11.88671875" customWidth="1"/>
    <col min="5123" max="5123" width="12.33203125" customWidth="1"/>
    <col min="5124" max="5124" width="10.88671875" bestFit="1" customWidth="1"/>
    <col min="5125" max="5125" width="18.33203125" bestFit="1" customWidth="1"/>
    <col min="5126" max="5126" width="13.33203125" customWidth="1"/>
    <col min="5377" max="5377" width="64.33203125" bestFit="1" customWidth="1"/>
    <col min="5378" max="5378" width="11.88671875" customWidth="1"/>
    <col min="5379" max="5379" width="12.33203125" customWidth="1"/>
    <col min="5380" max="5380" width="10.88671875" bestFit="1" customWidth="1"/>
    <col min="5381" max="5381" width="18.33203125" bestFit="1" customWidth="1"/>
    <col min="5382" max="5382" width="13.33203125" customWidth="1"/>
    <col min="5633" max="5633" width="64.33203125" bestFit="1" customWidth="1"/>
    <col min="5634" max="5634" width="11.88671875" customWidth="1"/>
    <col min="5635" max="5635" width="12.33203125" customWidth="1"/>
    <col min="5636" max="5636" width="10.88671875" bestFit="1" customWidth="1"/>
    <col min="5637" max="5637" width="18.33203125" bestFit="1" customWidth="1"/>
    <col min="5638" max="5638" width="13.33203125" customWidth="1"/>
    <col min="5889" max="5889" width="64.33203125" bestFit="1" customWidth="1"/>
    <col min="5890" max="5890" width="11.88671875" customWidth="1"/>
    <col min="5891" max="5891" width="12.33203125" customWidth="1"/>
    <col min="5892" max="5892" width="10.88671875" bestFit="1" customWidth="1"/>
    <col min="5893" max="5893" width="18.33203125" bestFit="1" customWidth="1"/>
    <col min="5894" max="5894" width="13.33203125" customWidth="1"/>
    <col min="6145" max="6145" width="64.33203125" bestFit="1" customWidth="1"/>
    <col min="6146" max="6146" width="11.88671875" customWidth="1"/>
    <col min="6147" max="6147" width="12.33203125" customWidth="1"/>
    <col min="6148" max="6148" width="10.88671875" bestFit="1" customWidth="1"/>
    <col min="6149" max="6149" width="18.33203125" bestFit="1" customWidth="1"/>
    <col min="6150" max="6150" width="13.33203125" customWidth="1"/>
    <col min="6401" max="6401" width="64.33203125" bestFit="1" customWidth="1"/>
    <col min="6402" max="6402" width="11.88671875" customWidth="1"/>
    <col min="6403" max="6403" width="12.33203125" customWidth="1"/>
    <col min="6404" max="6404" width="10.88671875" bestFit="1" customWidth="1"/>
    <col min="6405" max="6405" width="18.33203125" bestFit="1" customWidth="1"/>
    <col min="6406" max="6406" width="13.33203125" customWidth="1"/>
    <col min="6657" max="6657" width="64.33203125" bestFit="1" customWidth="1"/>
    <col min="6658" max="6658" width="11.88671875" customWidth="1"/>
    <col min="6659" max="6659" width="12.33203125" customWidth="1"/>
    <col min="6660" max="6660" width="10.88671875" bestFit="1" customWidth="1"/>
    <col min="6661" max="6661" width="18.33203125" bestFit="1" customWidth="1"/>
    <col min="6662" max="6662" width="13.33203125" customWidth="1"/>
    <col min="6913" max="6913" width="64.33203125" bestFit="1" customWidth="1"/>
    <col min="6914" max="6914" width="11.88671875" customWidth="1"/>
    <col min="6915" max="6915" width="12.33203125" customWidth="1"/>
    <col min="6916" max="6916" width="10.88671875" bestFit="1" customWidth="1"/>
    <col min="6917" max="6917" width="18.33203125" bestFit="1" customWidth="1"/>
    <col min="6918" max="6918" width="13.33203125" customWidth="1"/>
    <col min="7169" max="7169" width="64.33203125" bestFit="1" customWidth="1"/>
    <col min="7170" max="7170" width="11.88671875" customWidth="1"/>
    <col min="7171" max="7171" width="12.33203125" customWidth="1"/>
    <col min="7172" max="7172" width="10.88671875" bestFit="1" customWidth="1"/>
    <col min="7173" max="7173" width="18.33203125" bestFit="1" customWidth="1"/>
    <col min="7174" max="7174" width="13.33203125" customWidth="1"/>
    <col min="7425" max="7425" width="64.33203125" bestFit="1" customWidth="1"/>
    <col min="7426" max="7426" width="11.88671875" customWidth="1"/>
    <col min="7427" max="7427" width="12.33203125" customWidth="1"/>
    <col min="7428" max="7428" width="10.88671875" bestFit="1" customWidth="1"/>
    <col min="7429" max="7429" width="18.33203125" bestFit="1" customWidth="1"/>
    <col min="7430" max="7430" width="13.33203125" customWidth="1"/>
    <col min="7681" max="7681" width="64.33203125" bestFit="1" customWidth="1"/>
    <col min="7682" max="7682" width="11.88671875" customWidth="1"/>
    <col min="7683" max="7683" width="12.33203125" customWidth="1"/>
    <col min="7684" max="7684" width="10.88671875" bestFit="1" customWidth="1"/>
    <col min="7685" max="7685" width="18.33203125" bestFit="1" customWidth="1"/>
    <col min="7686" max="7686" width="13.33203125" customWidth="1"/>
    <col min="7937" max="7937" width="64.33203125" bestFit="1" customWidth="1"/>
    <col min="7938" max="7938" width="11.88671875" customWidth="1"/>
    <col min="7939" max="7939" width="12.33203125" customWidth="1"/>
    <col min="7940" max="7940" width="10.88671875" bestFit="1" customWidth="1"/>
    <col min="7941" max="7941" width="18.33203125" bestFit="1" customWidth="1"/>
    <col min="7942" max="7942" width="13.33203125" customWidth="1"/>
    <col min="8193" max="8193" width="64.33203125" bestFit="1" customWidth="1"/>
    <col min="8194" max="8194" width="11.88671875" customWidth="1"/>
    <col min="8195" max="8195" width="12.33203125" customWidth="1"/>
    <col min="8196" max="8196" width="10.88671875" bestFit="1" customWidth="1"/>
    <col min="8197" max="8197" width="18.33203125" bestFit="1" customWidth="1"/>
    <col min="8198" max="8198" width="13.33203125" customWidth="1"/>
    <col min="8449" max="8449" width="64.33203125" bestFit="1" customWidth="1"/>
    <col min="8450" max="8450" width="11.88671875" customWidth="1"/>
    <col min="8451" max="8451" width="12.33203125" customWidth="1"/>
    <col min="8452" max="8452" width="10.88671875" bestFit="1" customWidth="1"/>
    <col min="8453" max="8453" width="18.33203125" bestFit="1" customWidth="1"/>
    <col min="8454" max="8454" width="13.33203125" customWidth="1"/>
    <col min="8705" max="8705" width="64.33203125" bestFit="1" customWidth="1"/>
    <col min="8706" max="8706" width="11.88671875" customWidth="1"/>
    <col min="8707" max="8707" width="12.33203125" customWidth="1"/>
    <col min="8708" max="8708" width="10.88671875" bestFit="1" customWidth="1"/>
    <col min="8709" max="8709" width="18.33203125" bestFit="1" customWidth="1"/>
    <col min="8710" max="8710" width="13.33203125" customWidth="1"/>
    <col min="8961" max="8961" width="64.33203125" bestFit="1" customWidth="1"/>
    <col min="8962" max="8962" width="11.88671875" customWidth="1"/>
    <col min="8963" max="8963" width="12.33203125" customWidth="1"/>
    <col min="8964" max="8964" width="10.88671875" bestFit="1" customWidth="1"/>
    <col min="8965" max="8965" width="18.33203125" bestFit="1" customWidth="1"/>
    <col min="8966" max="8966" width="13.33203125" customWidth="1"/>
    <col min="9217" max="9217" width="64.33203125" bestFit="1" customWidth="1"/>
    <col min="9218" max="9218" width="11.88671875" customWidth="1"/>
    <col min="9219" max="9219" width="12.33203125" customWidth="1"/>
    <col min="9220" max="9220" width="10.88671875" bestFit="1" customWidth="1"/>
    <col min="9221" max="9221" width="18.33203125" bestFit="1" customWidth="1"/>
    <col min="9222" max="9222" width="13.33203125" customWidth="1"/>
    <col min="9473" max="9473" width="64.33203125" bestFit="1" customWidth="1"/>
    <col min="9474" max="9474" width="11.88671875" customWidth="1"/>
    <col min="9475" max="9475" width="12.33203125" customWidth="1"/>
    <col min="9476" max="9476" width="10.88671875" bestFit="1" customWidth="1"/>
    <col min="9477" max="9477" width="18.33203125" bestFit="1" customWidth="1"/>
    <col min="9478" max="9478" width="13.33203125" customWidth="1"/>
    <col min="9729" max="9729" width="64.33203125" bestFit="1" customWidth="1"/>
    <col min="9730" max="9730" width="11.88671875" customWidth="1"/>
    <col min="9731" max="9731" width="12.33203125" customWidth="1"/>
    <col min="9732" max="9732" width="10.88671875" bestFit="1" customWidth="1"/>
    <col min="9733" max="9733" width="18.33203125" bestFit="1" customWidth="1"/>
    <col min="9734" max="9734" width="13.33203125" customWidth="1"/>
    <col min="9985" max="9985" width="64.33203125" bestFit="1" customWidth="1"/>
    <col min="9986" max="9986" width="11.88671875" customWidth="1"/>
    <col min="9987" max="9987" width="12.33203125" customWidth="1"/>
    <col min="9988" max="9988" width="10.88671875" bestFit="1" customWidth="1"/>
    <col min="9989" max="9989" width="18.33203125" bestFit="1" customWidth="1"/>
    <col min="9990" max="9990" width="13.33203125" customWidth="1"/>
    <col min="10241" max="10241" width="64.33203125" bestFit="1" customWidth="1"/>
    <col min="10242" max="10242" width="11.88671875" customWidth="1"/>
    <col min="10243" max="10243" width="12.33203125" customWidth="1"/>
    <col min="10244" max="10244" width="10.88671875" bestFit="1" customWidth="1"/>
    <col min="10245" max="10245" width="18.33203125" bestFit="1" customWidth="1"/>
    <col min="10246" max="10246" width="13.33203125" customWidth="1"/>
    <col min="10497" max="10497" width="64.33203125" bestFit="1" customWidth="1"/>
    <col min="10498" max="10498" width="11.88671875" customWidth="1"/>
    <col min="10499" max="10499" width="12.33203125" customWidth="1"/>
    <col min="10500" max="10500" width="10.88671875" bestFit="1" customWidth="1"/>
    <col min="10501" max="10501" width="18.33203125" bestFit="1" customWidth="1"/>
    <col min="10502" max="10502" width="13.33203125" customWidth="1"/>
    <col min="10753" max="10753" width="64.33203125" bestFit="1" customWidth="1"/>
    <col min="10754" max="10754" width="11.88671875" customWidth="1"/>
    <col min="10755" max="10755" width="12.33203125" customWidth="1"/>
    <col min="10756" max="10756" width="10.88671875" bestFit="1" customWidth="1"/>
    <col min="10757" max="10757" width="18.33203125" bestFit="1" customWidth="1"/>
    <col min="10758" max="10758" width="13.33203125" customWidth="1"/>
    <col min="11009" max="11009" width="64.33203125" bestFit="1" customWidth="1"/>
    <col min="11010" max="11010" width="11.88671875" customWidth="1"/>
    <col min="11011" max="11011" width="12.33203125" customWidth="1"/>
    <col min="11012" max="11012" width="10.88671875" bestFit="1" customWidth="1"/>
    <col min="11013" max="11013" width="18.33203125" bestFit="1" customWidth="1"/>
    <col min="11014" max="11014" width="13.33203125" customWidth="1"/>
    <col min="11265" max="11265" width="64.33203125" bestFit="1" customWidth="1"/>
    <col min="11266" max="11266" width="11.88671875" customWidth="1"/>
    <col min="11267" max="11267" width="12.33203125" customWidth="1"/>
    <col min="11268" max="11268" width="10.88671875" bestFit="1" customWidth="1"/>
    <col min="11269" max="11269" width="18.33203125" bestFit="1" customWidth="1"/>
    <col min="11270" max="11270" width="13.33203125" customWidth="1"/>
    <col min="11521" max="11521" width="64.33203125" bestFit="1" customWidth="1"/>
    <col min="11522" max="11522" width="11.88671875" customWidth="1"/>
    <col min="11523" max="11523" width="12.33203125" customWidth="1"/>
    <col min="11524" max="11524" width="10.88671875" bestFit="1" customWidth="1"/>
    <col min="11525" max="11525" width="18.33203125" bestFit="1" customWidth="1"/>
    <col min="11526" max="11526" width="13.33203125" customWidth="1"/>
    <col min="11777" max="11777" width="64.33203125" bestFit="1" customWidth="1"/>
    <col min="11778" max="11778" width="11.88671875" customWidth="1"/>
    <col min="11779" max="11779" width="12.33203125" customWidth="1"/>
    <col min="11780" max="11780" width="10.88671875" bestFit="1" customWidth="1"/>
    <col min="11781" max="11781" width="18.33203125" bestFit="1" customWidth="1"/>
    <col min="11782" max="11782" width="13.33203125" customWidth="1"/>
    <col min="12033" max="12033" width="64.33203125" bestFit="1" customWidth="1"/>
    <col min="12034" max="12034" width="11.88671875" customWidth="1"/>
    <col min="12035" max="12035" width="12.33203125" customWidth="1"/>
    <col min="12036" max="12036" width="10.88671875" bestFit="1" customWidth="1"/>
    <col min="12037" max="12037" width="18.33203125" bestFit="1" customWidth="1"/>
    <col min="12038" max="12038" width="13.33203125" customWidth="1"/>
    <col min="12289" max="12289" width="64.33203125" bestFit="1" customWidth="1"/>
    <col min="12290" max="12290" width="11.88671875" customWidth="1"/>
    <col min="12291" max="12291" width="12.33203125" customWidth="1"/>
    <col min="12292" max="12292" width="10.88671875" bestFit="1" customWidth="1"/>
    <col min="12293" max="12293" width="18.33203125" bestFit="1" customWidth="1"/>
    <col min="12294" max="12294" width="13.33203125" customWidth="1"/>
    <col min="12545" max="12545" width="64.33203125" bestFit="1" customWidth="1"/>
    <col min="12546" max="12546" width="11.88671875" customWidth="1"/>
    <col min="12547" max="12547" width="12.33203125" customWidth="1"/>
    <col min="12548" max="12548" width="10.88671875" bestFit="1" customWidth="1"/>
    <col min="12549" max="12549" width="18.33203125" bestFit="1" customWidth="1"/>
    <col min="12550" max="12550" width="13.33203125" customWidth="1"/>
    <col min="12801" max="12801" width="64.33203125" bestFit="1" customWidth="1"/>
    <col min="12802" max="12802" width="11.88671875" customWidth="1"/>
    <col min="12803" max="12803" width="12.33203125" customWidth="1"/>
    <col min="12804" max="12804" width="10.88671875" bestFit="1" customWidth="1"/>
    <col min="12805" max="12805" width="18.33203125" bestFit="1" customWidth="1"/>
    <col min="12806" max="12806" width="13.33203125" customWidth="1"/>
    <col min="13057" max="13057" width="64.33203125" bestFit="1" customWidth="1"/>
    <col min="13058" max="13058" width="11.88671875" customWidth="1"/>
    <col min="13059" max="13059" width="12.33203125" customWidth="1"/>
    <col min="13060" max="13060" width="10.88671875" bestFit="1" customWidth="1"/>
    <col min="13061" max="13061" width="18.33203125" bestFit="1" customWidth="1"/>
    <col min="13062" max="13062" width="13.33203125" customWidth="1"/>
    <col min="13313" max="13313" width="64.33203125" bestFit="1" customWidth="1"/>
    <col min="13314" max="13314" width="11.88671875" customWidth="1"/>
    <col min="13315" max="13315" width="12.33203125" customWidth="1"/>
    <col min="13316" max="13316" width="10.88671875" bestFit="1" customWidth="1"/>
    <col min="13317" max="13317" width="18.33203125" bestFit="1" customWidth="1"/>
    <col min="13318" max="13318" width="13.33203125" customWidth="1"/>
    <col min="13569" max="13569" width="64.33203125" bestFit="1" customWidth="1"/>
    <col min="13570" max="13570" width="11.88671875" customWidth="1"/>
    <col min="13571" max="13571" width="12.33203125" customWidth="1"/>
    <col min="13572" max="13572" width="10.88671875" bestFit="1" customWidth="1"/>
    <col min="13573" max="13573" width="18.33203125" bestFit="1" customWidth="1"/>
    <col min="13574" max="13574" width="13.33203125" customWidth="1"/>
    <col min="13825" max="13825" width="64.33203125" bestFit="1" customWidth="1"/>
    <col min="13826" max="13826" width="11.88671875" customWidth="1"/>
    <col min="13827" max="13827" width="12.33203125" customWidth="1"/>
    <col min="13828" max="13828" width="10.88671875" bestFit="1" customWidth="1"/>
    <col min="13829" max="13829" width="18.33203125" bestFit="1" customWidth="1"/>
    <col min="13830" max="13830" width="13.33203125" customWidth="1"/>
    <col min="14081" max="14081" width="64.33203125" bestFit="1" customWidth="1"/>
    <col min="14082" max="14082" width="11.88671875" customWidth="1"/>
    <col min="14083" max="14083" width="12.33203125" customWidth="1"/>
    <col min="14084" max="14084" width="10.88671875" bestFit="1" customWidth="1"/>
    <col min="14085" max="14085" width="18.33203125" bestFit="1" customWidth="1"/>
    <col min="14086" max="14086" width="13.33203125" customWidth="1"/>
    <col min="14337" max="14337" width="64.33203125" bestFit="1" customWidth="1"/>
    <col min="14338" max="14338" width="11.88671875" customWidth="1"/>
    <col min="14339" max="14339" width="12.33203125" customWidth="1"/>
    <col min="14340" max="14340" width="10.88671875" bestFit="1" customWidth="1"/>
    <col min="14341" max="14341" width="18.33203125" bestFit="1" customWidth="1"/>
    <col min="14342" max="14342" width="13.33203125" customWidth="1"/>
    <col min="14593" max="14593" width="64.33203125" bestFit="1" customWidth="1"/>
    <col min="14594" max="14594" width="11.88671875" customWidth="1"/>
    <col min="14595" max="14595" width="12.33203125" customWidth="1"/>
    <col min="14596" max="14596" width="10.88671875" bestFit="1" customWidth="1"/>
    <col min="14597" max="14597" width="18.33203125" bestFit="1" customWidth="1"/>
    <col min="14598" max="14598" width="13.33203125" customWidth="1"/>
    <col min="14849" max="14849" width="64.33203125" bestFit="1" customWidth="1"/>
    <col min="14850" max="14850" width="11.88671875" customWidth="1"/>
    <col min="14851" max="14851" width="12.33203125" customWidth="1"/>
    <col min="14852" max="14852" width="10.88671875" bestFit="1" customWidth="1"/>
    <col min="14853" max="14853" width="18.33203125" bestFit="1" customWidth="1"/>
    <col min="14854" max="14854" width="13.33203125" customWidth="1"/>
    <col min="15105" max="15105" width="64.33203125" bestFit="1" customWidth="1"/>
    <col min="15106" max="15106" width="11.88671875" customWidth="1"/>
    <col min="15107" max="15107" width="12.33203125" customWidth="1"/>
    <col min="15108" max="15108" width="10.88671875" bestFit="1" customWidth="1"/>
    <col min="15109" max="15109" width="18.33203125" bestFit="1" customWidth="1"/>
    <col min="15110" max="15110" width="13.33203125" customWidth="1"/>
    <col min="15361" max="15361" width="64.33203125" bestFit="1" customWidth="1"/>
    <col min="15362" max="15362" width="11.88671875" customWidth="1"/>
    <col min="15363" max="15363" width="12.33203125" customWidth="1"/>
    <col min="15364" max="15364" width="10.88671875" bestFit="1" customWidth="1"/>
    <col min="15365" max="15365" width="18.33203125" bestFit="1" customWidth="1"/>
    <col min="15366" max="15366" width="13.33203125" customWidth="1"/>
    <col min="15617" max="15617" width="64.33203125" bestFit="1" customWidth="1"/>
    <col min="15618" max="15618" width="11.88671875" customWidth="1"/>
    <col min="15619" max="15619" width="12.33203125" customWidth="1"/>
    <col min="15620" max="15620" width="10.88671875" bestFit="1" customWidth="1"/>
    <col min="15621" max="15621" width="18.33203125" bestFit="1" customWidth="1"/>
    <col min="15622" max="15622" width="13.33203125" customWidth="1"/>
    <col min="15873" max="15873" width="64.33203125" bestFit="1" customWidth="1"/>
    <col min="15874" max="15874" width="11.88671875" customWidth="1"/>
    <col min="15875" max="15875" width="12.33203125" customWidth="1"/>
    <col min="15876" max="15876" width="10.88671875" bestFit="1" customWidth="1"/>
    <col min="15877" max="15877" width="18.33203125" bestFit="1" customWidth="1"/>
    <col min="15878" max="15878" width="13.33203125" customWidth="1"/>
    <col min="16129" max="16129" width="64.33203125" bestFit="1" customWidth="1"/>
    <col min="16130" max="16130" width="11.88671875" customWidth="1"/>
    <col min="16131" max="16131" width="12.33203125" customWidth="1"/>
    <col min="16132" max="16132" width="10.88671875" bestFit="1" customWidth="1"/>
    <col min="16133" max="16133" width="18.33203125" bestFit="1" customWidth="1"/>
    <col min="16134" max="16134" width="13.33203125" customWidth="1"/>
  </cols>
  <sheetData>
    <row r="1" spans="1:6" ht="16.5" customHeight="1" x14ac:dyDescent="0.25">
      <c r="B1" s="166"/>
      <c r="C1" s="166"/>
      <c r="D1" s="166"/>
      <c r="E1" s="166"/>
      <c r="F1" s="237" t="s">
        <v>520</v>
      </c>
    </row>
    <row r="2" spans="1:6" ht="16.5" customHeight="1" x14ac:dyDescent="0.25">
      <c r="B2" s="166"/>
      <c r="C2" s="166"/>
      <c r="D2" s="166"/>
      <c r="E2" s="166"/>
      <c r="F2" s="164" t="s">
        <v>512</v>
      </c>
    </row>
    <row r="3" spans="1:6" ht="15" x14ac:dyDescent="0.25">
      <c r="A3" s="126"/>
      <c r="B3" s="126"/>
      <c r="C3" s="126"/>
      <c r="D3" s="126"/>
      <c r="E3" s="126"/>
      <c r="F3" s="127"/>
    </row>
    <row r="4" spans="1:6" ht="16.8" x14ac:dyDescent="0.3">
      <c r="A4" s="256" t="s">
        <v>157</v>
      </c>
      <c r="B4" s="256"/>
      <c r="C4" s="256"/>
      <c r="D4" s="256"/>
      <c r="E4" s="256"/>
      <c r="F4" s="256"/>
    </row>
    <row r="5" spans="1:6" ht="16.8" x14ac:dyDescent="0.3">
      <c r="A5" s="256" t="s">
        <v>434</v>
      </c>
      <c r="B5" s="256"/>
      <c r="C5" s="256"/>
      <c r="D5" s="256"/>
      <c r="E5" s="256"/>
      <c r="F5" s="256"/>
    </row>
    <row r="6" spans="1:6" ht="16.8" x14ac:dyDescent="0.3">
      <c r="A6" s="257" t="s">
        <v>158</v>
      </c>
      <c r="B6" s="258" t="s">
        <v>159</v>
      </c>
      <c r="C6" s="258"/>
      <c r="D6" s="258"/>
      <c r="E6" s="258"/>
      <c r="F6" s="258"/>
    </row>
    <row r="7" spans="1:6" ht="67.2" x14ac:dyDescent="0.25">
      <c r="A7" s="257"/>
      <c r="B7" s="128" t="s">
        <v>160</v>
      </c>
      <c r="C7" s="128" t="s">
        <v>161</v>
      </c>
      <c r="D7" s="128" t="s">
        <v>162</v>
      </c>
      <c r="E7" s="129" t="s">
        <v>163</v>
      </c>
      <c r="F7" s="129" t="s">
        <v>164</v>
      </c>
    </row>
    <row r="8" spans="1:6" ht="16.8" x14ac:dyDescent="0.3">
      <c r="A8" s="130"/>
      <c r="B8" s="130"/>
      <c r="C8" s="130"/>
      <c r="D8" s="131"/>
      <c r="E8" s="132"/>
      <c r="F8" s="132"/>
    </row>
    <row r="9" spans="1:6" ht="16.8" x14ac:dyDescent="0.3">
      <c r="A9" s="130" t="s">
        <v>411</v>
      </c>
      <c r="B9" s="130"/>
      <c r="C9" s="130"/>
      <c r="D9" s="130"/>
      <c r="E9" s="132"/>
      <c r="F9" s="132"/>
    </row>
    <row r="10" spans="1:6" ht="16.8" x14ac:dyDescent="0.3">
      <c r="A10" s="130" t="s">
        <v>165</v>
      </c>
      <c r="B10" s="130">
        <v>14</v>
      </c>
      <c r="C10" s="130">
        <v>0</v>
      </c>
      <c r="D10" s="130">
        <v>3</v>
      </c>
      <c r="E10" s="132">
        <v>0</v>
      </c>
      <c r="F10" s="132">
        <f t="shared" ref="F10:F17" si="0">SUM(B10:E10)</f>
        <v>17</v>
      </c>
    </row>
    <row r="11" spans="1:6" ht="16.8" x14ac:dyDescent="0.3">
      <c r="A11" s="130" t="s">
        <v>168</v>
      </c>
      <c r="B11" s="130">
        <v>31</v>
      </c>
      <c r="C11" s="130">
        <v>22</v>
      </c>
      <c r="D11" s="130">
        <v>0</v>
      </c>
      <c r="E11" s="132">
        <v>3</v>
      </c>
      <c r="F11" s="132">
        <f>SUM(B11:E11)</f>
        <v>56</v>
      </c>
    </row>
    <row r="12" spans="1:6" ht="16.8" x14ac:dyDescent="0.3">
      <c r="A12" s="130" t="s">
        <v>55</v>
      </c>
      <c r="B12" s="130">
        <v>23</v>
      </c>
      <c r="C12" s="130">
        <v>0</v>
      </c>
      <c r="D12" s="130">
        <v>39</v>
      </c>
      <c r="E12" s="132">
        <v>2</v>
      </c>
      <c r="F12" s="132">
        <f>SUM(B12:E12)</f>
        <v>64</v>
      </c>
    </row>
    <row r="13" spans="1:6" ht="16.8" x14ac:dyDescent="0.3">
      <c r="A13" s="130" t="s">
        <v>201</v>
      </c>
      <c r="B13" s="130">
        <v>6</v>
      </c>
      <c r="C13" s="130">
        <v>0</v>
      </c>
      <c r="D13" s="130">
        <v>2</v>
      </c>
      <c r="E13" s="132">
        <v>0</v>
      </c>
      <c r="F13" s="132">
        <f t="shared" si="0"/>
        <v>8</v>
      </c>
    </row>
    <row r="14" spans="1:6" ht="16.8" x14ac:dyDescent="0.3">
      <c r="A14" s="130" t="s">
        <v>56</v>
      </c>
      <c r="B14" s="130"/>
      <c r="C14" s="130"/>
      <c r="D14" s="130"/>
      <c r="E14" s="132"/>
      <c r="F14" s="132"/>
    </row>
    <row r="15" spans="1:6" ht="16.8" x14ac:dyDescent="0.3">
      <c r="A15" s="130" t="s">
        <v>166</v>
      </c>
      <c r="B15" s="130">
        <v>57</v>
      </c>
      <c r="C15" s="130">
        <v>0</v>
      </c>
      <c r="D15" s="130">
        <v>9</v>
      </c>
      <c r="E15" s="132">
        <v>3</v>
      </c>
      <c r="F15" s="132">
        <f t="shared" si="0"/>
        <v>69</v>
      </c>
    </row>
    <row r="16" spans="1:6" ht="16.8" x14ac:dyDescent="0.3">
      <c r="A16" s="130" t="s">
        <v>167</v>
      </c>
      <c r="B16" s="130">
        <v>7</v>
      </c>
      <c r="C16" s="130">
        <v>0</v>
      </c>
      <c r="D16" s="130">
        <v>0</v>
      </c>
      <c r="E16" s="132">
        <v>0</v>
      </c>
      <c r="F16" s="132">
        <f t="shared" si="0"/>
        <v>7</v>
      </c>
    </row>
    <row r="17" spans="1:6" ht="16.8" x14ac:dyDescent="0.3">
      <c r="A17" s="130" t="s">
        <v>503</v>
      </c>
      <c r="B17" s="130">
        <v>4</v>
      </c>
      <c r="C17" s="130">
        <v>0</v>
      </c>
      <c r="D17" s="130">
        <v>7</v>
      </c>
      <c r="E17" s="132">
        <v>0</v>
      </c>
      <c r="F17" s="132">
        <f t="shared" si="0"/>
        <v>11</v>
      </c>
    </row>
    <row r="18" spans="1:6" ht="16.8" x14ac:dyDescent="0.3">
      <c r="A18" s="130" t="s">
        <v>504</v>
      </c>
      <c r="B18" s="130">
        <v>8</v>
      </c>
      <c r="C18" s="130">
        <v>0</v>
      </c>
      <c r="D18" s="130">
        <v>7</v>
      </c>
      <c r="E18" s="132">
        <v>0</v>
      </c>
      <c r="F18" s="132">
        <f t="shared" ref="F18:F19" si="1">SUM(B18:E18)</f>
        <v>15</v>
      </c>
    </row>
    <row r="19" spans="1:6" ht="16.8" x14ac:dyDescent="0.3">
      <c r="A19" s="130" t="s">
        <v>505</v>
      </c>
      <c r="B19" s="130">
        <v>8</v>
      </c>
      <c r="C19" s="130">
        <v>0</v>
      </c>
      <c r="D19" s="130">
        <v>10</v>
      </c>
      <c r="E19" s="132">
        <v>0</v>
      </c>
      <c r="F19" s="132">
        <f t="shared" si="1"/>
        <v>18</v>
      </c>
    </row>
    <row r="20" spans="1:6" ht="16.8" x14ac:dyDescent="0.3">
      <c r="A20" s="130"/>
      <c r="B20" s="130"/>
      <c r="C20" s="130"/>
      <c r="D20" s="130"/>
      <c r="E20" s="132"/>
      <c r="F20" s="132"/>
    </row>
    <row r="21" spans="1:6" ht="16.8" x14ac:dyDescent="0.3">
      <c r="A21" s="133" t="s">
        <v>506</v>
      </c>
      <c r="B21" s="134">
        <f>B10+B11+B12+B13+B15+B16+B17</f>
        <v>142</v>
      </c>
      <c r="C21" s="134">
        <f t="shared" ref="C21:E21" si="2">C10+C11+C12+C13+C15+C16+C17</f>
        <v>22</v>
      </c>
      <c r="D21" s="134">
        <f t="shared" si="2"/>
        <v>60</v>
      </c>
      <c r="E21" s="134">
        <f t="shared" si="2"/>
        <v>8</v>
      </c>
      <c r="F21" s="134">
        <f>F10+F11+F12+F13+F15+F16+F17</f>
        <v>232</v>
      </c>
    </row>
    <row r="22" spans="1:6" ht="16.8" x14ac:dyDescent="0.3">
      <c r="A22" s="133" t="s">
        <v>507</v>
      </c>
      <c r="B22" s="134">
        <f>B10+B11+B12+B13+B15+B16+B18</f>
        <v>146</v>
      </c>
      <c r="C22" s="134">
        <f t="shared" ref="C22:F22" si="3">C10+C11+C12+C13+C15+C16+C18</f>
        <v>22</v>
      </c>
      <c r="D22" s="134">
        <f t="shared" si="3"/>
        <v>60</v>
      </c>
      <c r="E22" s="134">
        <f t="shared" si="3"/>
        <v>8</v>
      </c>
      <c r="F22" s="134">
        <f t="shared" si="3"/>
        <v>236</v>
      </c>
    </row>
    <row r="23" spans="1:6" ht="16.8" x14ac:dyDescent="0.3">
      <c r="A23" s="133" t="s">
        <v>508</v>
      </c>
      <c r="B23" s="134">
        <f>B12+B13+B16+B15+B11+B10+B19</f>
        <v>146</v>
      </c>
      <c r="C23" s="134">
        <f t="shared" ref="C23:F23" si="4">C12+C13+C16+C15+C11+C10+C19</f>
        <v>22</v>
      </c>
      <c r="D23" s="134">
        <f t="shared" si="4"/>
        <v>63</v>
      </c>
      <c r="E23" s="134">
        <f t="shared" si="4"/>
        <v>8</v>
      </c>
      <c r="F23" s="134">
        <f t="shared" si="4"/>
        <v>239</v>
      </c>
    </row>
  </sheetData>
  <mergeCells count="4">
    <mergeCell ref="A4:F4"/>
    <mergeCell ref="A5:F5"/>
    <mergeCell ref="A6:A7"/>
    <mergeCell ref="B6:F6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7"/>
  <sheetViews>
    <sheetView view="pageBreakPreview" zoomScale="110" zoomScaleNormal="100" zoomScaleSheetLayoutView="110" workbookViewId="0">
      <selection activeCell="K2" sqref="K2"/>
    </sheetView>
  </sheetViews>
  <sheetFormatPr defaultRowHeight="13.2" x14ac:dyDescent="0.25"/>
  <cols>
    <col min="1" max="1" width="40" style="151" customWidth="1"/>
    <col min="2" max="4" width="10.44140625" style="151" customWidth="1"/>
    <col min="5" max="5" width="10.44140625" style="127" customWidth="1"/>
    <col min="6" max="6" width="4.6640625" style="151" customWidth="1"/>
    <col min="7" max="7" width="32.44140625" style="151" customWidth="1"/>
    <col min="8" max="8" width="13.5546875" style="151" customWidth="1"/>
    <col min="9" max="10" width="10.44140625" style="151" customWidth="1"/>
    <col min="11" max="11" width="9.109375" style="127"/>
    <col min="12" max="252" width="9.109375" style="151"/>
    <col min="253" max="253" width="40" style="151" customWidth="1"/>
    <col min="254" max="254" width="12" style="151" customWidth="1"/>
    <col min="255" max="257" width="10.44140625" style="151" customWidth="1"/>
    <col min="258" max="258" width="11" style="151" customWidth="1"/>
    <col min="259" max="259" width="4.6640625" style="151" customWidth="1"/>
    <col min="260" max="260" width="32.44140625" style="151" customWidth="1"/>
    <col min="261" max="261" width="12" style="151" customWidth="1"/>
    <col min="262" max="264" width="13.5546875" style="151" customWidth="1"/>
    <col min="265" max="265" width="11" style="151" customWidth="1"/>
    <col min="266" max="508" width="9.109375" style="151"/>
    <col min="509" max="509" width="40" style="151" customWidth="1"/>
    <col min="510" max="510" width="12" style="151" customWidth="1"/>
    <col min="511" max="513" width="10.44140625" style="151" customWidth="1"/>
    <col min="514" max="514" width="11" style="151" customWidth="1"/>
    <col min="515" max="515" width="4.6640625" style="151" customWidth="1"/>
    <col min="516" max="516" width="32.44140625" style="151" customWidth="1"/>
    <col min="517" max="517" width="12" style="151" customWidth="1"/>
    <col min="518" max="520" width="13.5546875" style="151" customWidth="1"/>
    <col min="521" max="521" width="11" style="151" customWidth="1"/>
    <col min="522" max="764" width="9.109375" style="151"/>
    <col min="765" max="765" width="40" style="151" customWidth="1"/>
    <col min="766" max="766" width="12" style="151" customWidth="1"/>
    <col min="767" max="769" width="10.44140625" style="151" customWidth="1"/>
    <col min="770" max="770" width="11" style="151" customWidth="1"/>
    <col min="771" max="771" width="4.6640625" style="151" customWidth="1"/>
    <col min="772" max="772" width="32.44140625" style="151" customWidth="1"/>
    <col min="773" max="773" width="12" style="151" customWidth="1"/>
    <col min="774" max="776" width="13.5546875" style="151" customWidth="1"/>
    <col min="777" max="777" width="11" style="151" customWidth="1"/>
    <col min="778" max="1020" width="9.109375" style="151"/>
    <col min="1021" max="1021" width="40" style="151" customWidth="1"/>
    <col min="1022" max="1022" width="12" style="151" customWidth="1"/>
    <col min="1023" max="1025" width="10.44140625" style="151" customWidth="1"/>
    <col min="1026" max="1026" width="11" style="151" customWidth="1"/>
    <col min="1027" max="1027" width="4.6640625" style="151" customWidth="1"/>
    <col min="1028" max="1028" width="32.44140625" style="151" customWidth="1"/>
    <col min="1029" max="1029" width="12" style="151" customWidth="1"/>
    <col min="1030" max="1032" width="13.5546875" style="151" customWidth="1"/>
    <col min="1033" max="1033" width="11" style="151" customWidth="1"/>
    <col min="1034" max="1276" width="9.109375" style="151"/>
    <col min="1277" max="1277" width="40" style="151" customWidth="1"/>
    <col min="1278" max="1278" width="12" style="151" customWidth="1"/>
    <col min="1279" max="1281" width="10.44140625" style="151" customWidth="1"/>
    <col min="1282" max="1282" width="11" style="151" customWidth="1"/>
    <col min="1283" max="1283" width="4.6640625" style="151" customWidth="1"/>
    <col min="1284" max="1284" width="32.44140625" style="151" customWidth="1"/>
    <col min="1285" max="1285" width="12" style="151" customWidth="1"/>
    <col min="1286" max="1288" width="13.5546875" style="151" customWidth="1"/>
    <col min="1289" max="1289" width="11" style="151" customWidth="1"/>
    <col min="1290" max="1532" width="9.109375" style="151"/>
    <col min="1533" max="1533" width="40" style="151" customWidth="1"/>
    <col min="1534" max="1534" width="12" style="151" customWidth="1"/>
    <col min="1535" max="1537" width="10.44140625" style="151" customWidth="1"/>
    <col min="1538" max="1538" width="11" style="151" customWidth="1"/>
    <col min="1539" max="1539" width="4.6640625" style="151" customWidth="1"/>
    <col min="1540" max="1540" width="32.44140625" style="151" customWidth="1"/>
    <col min="1541" max="1541" width="12" style="151" customWidth="1"/>
    <col min="1542" max="1544" width="13.5546875" style="151" customWidth="1"/>
    <col min="1545" max="1545" width="11" style="151" customWidth="1"/>
    <col min="1546" max="1788" width="9.109375" style="151"/>
    <col min="1789" max="1789" width="40" style="151" customWidth="1"/>
    <col min="1790" max="1790" width="12" style="151" customWidth="1"/>
    <col min="1791" max="1793" width="10.44140625" style="151" customWidth="1"/>
    <col min="1794" max="1794" width="11" style="151" customWidth="1"/>
    <col min="1795" max="1795" width="4.6640625" style="151" customWidth="1"/>
    <col min="1796" max="1796" width="32.44140625" style="151" customWidth="1"/>
    <col min="1797" max="1797" width="12" style="151" customWidth="1"/>
    <col min="1798" max="1800" width="13.5546875" style="151" customWidth="1"/>
    <col min="1801" max="1801" width="11" style="151" customWidth="1"/>
    <col min="1802" max="2044" width="9.109375" style="151"/>
    <col min="2045" max="2045" width="40" style="151" customWidth="1"/>
    <col min="2046" max="2046" width="12" style="151" customWidth="1"/>
    <col min="2047" max="2049" width="10.44140625" style="151" customWidth="1"/>
    <col min="2050" max="2050" width="11" style="151" customWidth="1"/>
    <col min="2051" max="2051" width="4.6640625" style="151" customWidth="1"/>
    <col min="2052" max="2052" width="32.44140625" style="151" customWidth="1"/>
    <col min="2053" max="2053" width="12" style="151" customWidth="1"/>
    <col min="2054" max="2056" width="13.5546875" style="151" customWidth="1"/>
    <col min="2057" max="2057" width="11" style="151" customWidth="1"/>
    <col min="2058" max="2300" width="9.109375" style="151"/>
    <col min="2301" max="2301" width="40" style="151" customWidth="1"/>
    <col min="2302" max="2302" width="12" style="151" customWidth="1"/>
    <col min="2303" max="2305" width="10.44140625" style="151" customWidth="1"/>
    <col min="2306" max="2306" width="11" style="151" customWidth="1"/>
    <col min="2307" max="2307" width="4.6640625" style="151" customWidth="1"/>
    <col min="2308" max="2308" width="32.44140625" style="151" customWidth="1"/>
    <col min="2309" max="2309" width="12" style="151" customWidth="1"/>
    <col min="2310" max="2312" width="13.5546875" style="151" customWidth="1"/>
    <col min="2313" max="2313" width="11" style="151" customWidth="1"/>
    <col min="2314" max="2556" width="9.109375" style="151"/>
    <col min="2557" max="2557" width="40" style="151" customWidth="1"/>
    <col min="2558" max="2558" width="12" style="151" customWidth="1"/>
    <col min="2559" max="2561" width="10.44140625" style="151" customWidth="1"/>
    <col min="2562" max="2562" width="11" style="151" customWidth="1"/>
    <col min="2563" max="2563" width="4.6640625" style="151" customWidth="1"/>
    <col min="2564" max="2564" width="32.44140625" style="151" customWidth="1"/>
    <col min="2565" max="2565" width="12" style="151" customWidth="1"/>
    <col min="2566" max="2568" width="13.5546875" style="151" customWidth="1"/>
    <col min="2569" max="2569" width="11" style="151" customWidth="1"/>
    <col min="2570" max="2812" width="9.109375" style="151"/>
    <col min="2813" max="2813" width="40" style="151" customWidth="1"/>
    <col min="2814" max="2814" width="12" style="151" customWidth="1"/>
    <col min="2815" max="2817" width="10.44140625" style="151" customWidth="1"/>
    <col min="2818" max="2818" width="11" style="151" customWidth="1"/>
    <col min="2819" max="2819" width="4.6640625" style="151" customWidth="1"/>
    <col min="2820" max="2820" width="32.44140625" style="151" customWidth="1"/>
    <col min="2821" max="2821" width="12" style="151" customWidth="1"/>
    <col min="2822" max="2824" width="13.5546875" style="151" customWidth="1"/>
    <col min="2825" max="2825" width="11" style="151" customWidth="1"/>
    <col min="2826" max="3068" width="9.109375" style="151"/>
    <col min="3069" max="3069" width="40" style="151" customWidth="1"/>
    <col min="3070" max="3070" width="12" style="151" customWidth="1"/>
    <col min="3071" max="3073" width="10.44140625" style="151" customWidth="1"/>
    <col min="3074" max="3074" width="11" style="151" customWidth="1"/>
    <col min="3075" max="3075" width="4.6640625" style="151" customWidth="1"/>
    <col min="3076" max="3076" width="32.44140625" style="151" customWidth="1"/>
    <col min="3077" max="3077" width="12" style="151" customWidth="1"/>
    <col min="3078" max="3080" width="13.5546875" style="151" customWidth="1"/>
    <col min="3081" max="3081" width="11" style="151" customWidth="1"/>
    <col min="3082" max="3324" width="9.109375" style="151"/>
    <col min="3325" max="3325" width="40" style="151" customWidth="1"/>
    <col min="3326" max="3326" width="12" style="151" customWidth="1"/>
    <col min="3327" max="3329" width="10.44140625" style="151" customWidth="1"/>
    <col min="3330" max="3330" width="11" style="151" customWidth="1"/>
    <col min="3331" max="3331" width="4.6640625" style="151" customWidth="1"/>
    <col min="3332" max="3332" width="32.44140625" style="151" customWidth="1"/>
    <col min="3333" max="3333" width="12" style="151" customWidth="1"/>
    <col min="3334" max="3336" width="13.5546875" style="151" customWidth="1"/>
    <col min="3337" max="3337" width="11" style="151" customWidth="1"/>
    <col min="3338" max="3580" width="9.109375" style="151"/>
    <col min="3581" max="3581" width="40" style="151" customWidth="1"/>
    <col min="3582" max="3582" width="12" style="151" customWidth="1"/>
    <col min="3583" max="3585" width="10.44140625" style="151" customWidth="1"/>
    <col min="3586" max="3586" width="11" style="151" customWidth="1"/>
    <col min="3587" max="3587" width="4.6640625" style="151" customWidth="1"/>
    <col min="3588" max="3588" width="32.44140625" style="151" customWidth="1"/>
    <col min="3589" max="3589" width="12" style="151" customWidth="1"/>
    <col min="3590" max="3592" width="13.5546875" style="151" customWidth="1"/>
    <col min="3593" max="3593" width="11" style="151" customWidth="1"/>
    <col min="3594" max="3836" width="9.109375" style="151"/>
    <col min="3837" max="3837" width="40" style="151" customWidth="1"/>
    <col min="3838" max="3838" width="12" style="151" customWidth="1"/>
    <col min="3839" max="3841" width="10.44140625" style="151" customWidth="1"/>
    <col min="3842" max="3842" width="11" style="151" customWidth="1"/>
    <col min="3843" max="3843" width="4.6640625" style="151" customWidth="1"/>
    <col min="3844" max="3844" width="32.44140625" style="151" customWidth="1"/>
    <col min="3845" max="3845" width="12" style="151" customWidth="1"/>
    <col min="3846" max="3848" width="13.5546875" style="151" customWidth="1"/>
    <col min="3849" max="3849" width="11" style="151" customWidth="1"/>
    <col min="3850" max="4092" width="9.109375" style="151"/>
    <col min="4093" max="4093" width="40" style="151" customWidth="1"/>
    <col min="4094" max="4094" width="12" style="151" customWidth="1"/>
    <col min="4095" max="4097" width="10.44140625" style="151" customWidth="1"/>
    <col min="4098" max="4098" width="11" style="151" customWidth="1"/>
    <col min="4099" max="4099" width="4.6640625" style="151" customWidth="1"/>
    <col min="4100" max="4100" width="32.44140625" style="151" customWidth="1"/>
    <col min="4101" max="4101" width="12" style="151" customWidth="1"/>
    <col min="4102" max="4104" width="13.5546875" style="151" customWidth="1"/>
    <col min="4105" max="4105" width="11" style="151" customWidth="1"/>
    <col min="4106" max="4348" width="9.109375" style="151"/>
    <col min="4349" max="4349" width="40" style="151" customWidth="1"/>
    <col min="4350" max="4350" width="12" style="151" customWidth="1"/>
    <col min="4351" max="4353" width="10.44140625" style="151" customWidth="1"/>
    <col min="4354" max="4354" width="11" style="151" customWidth="1"/>
    <col min="4355" max="4355" width="4.6640625" style="151" customWidth="1"/>
    <col min="4356" max="4356" width="32.44140625" style="151" customWidth="1"/>
    <col min="4357" max="4357" width="12" style="151" customWidth="1"/>
    <col min="4358" max="4360" width="13.5546875" style="151" customWidth="1"/>
    <col min="4361" max="4361" width="11" style="151" customWidth="1"/>
    <col min="4362" max="4604" width="9.109375" style="151"/>
    <col min="4605" max="4605" width="40" style="151" customWidth="1"/>
    <col min="4606" max="4606" width="12" style="151" customWidth="1"/>
    <col min="4607" max="4609" width="10.44140625" style="151" customWidth="1"/>
    <col min="4610" max="4610" width="11" style="151" customWidth="1"/>
    <col min="4611" max="4611" width="4.6640625" style="151" customWidth="1"/>
    <col min="4612" max="4612" width="32.44140625" style="151" customWidth="1"/>
    <col min="4613" max="4613" width="12" style="151" customWidth="1"/>
    <col min="4614" max="4616" width="13.5546875" style="151" customWidth="1"/>
    <col min="4617" max="4617" width="11" style="151" customWidth="1"/>
    <col min="4618" max="4860" width="9.109375" style="151"/>
    <col min="4861" max="4861" width="40" style="151" customWidth="1"/>
    <col min="4862" max="4862" width="12" style="151" customWidth="1"/>
    <col min="4863" max="4865" width="10.44140625" style="151" customWidth="1"/>
    <col min="4866" max="4866" width="11" style="151" customWidth="1"/>
    <col min="4867" max="4867" width="4.6640625" style="151" customWidth="1"/>
    <col min="4868" max="4868" width="32.44140625" style="151" customWidth="1"/>
    <col min="4869" max="4869" width="12" style="151" customWidth="1"/>
    <col min="4870" max="4872" width="13.5546875" style="151" customWidth="1"/>
    <col min="4873" max="4873" width="11" style="151" customWidth="1"/>
    <col min="4874" max="5116" width="9.109375" style="151"/>
    <col min="5117" max="5117" width="40" style="151" customWidth="1"/>
    <col min="5118" max="5118" width="12" style="151" customWidth="1"/>
    <col min="5119" max="5121" width="10.44140625" style="151" customWidth="1"/>
    <col min="5122" max="5122" width="11" style="151" customWidth="1"/>
    <col min="5123" max="5123" width="4.6640625" style="151" customWidth="1"/>
    <col min="5124" max="5124" width="32.44140625" style="151" customWidth="1"/>
    <col min="5125" max="5125" width="12" style="151" customWidth="1"/>
    <col min="5126" max="5128" width="13.5546875" style="151" customWidth="1"/>
    <col min="5129" max="5129" width="11" style="151" customWidth="1"/>
    <col min="5130" max="5372" width="9.109375" style="151"/>
    <col min="5373" max="5373" width="40" style="151" customWidth="1"/>
    <col min="5374" max="5374" width="12" style="151" customWidth="1"/>
    <col min="5375" max="5377" width="10.44140625" style="151" customWidth="1"/>
    <col min="5378" max="5378" width="11" style="151" customWidth="1"/>
    <col min="5379" max="5379" width="4.6640625" style="151" customWidth="1"/>
    <col min="5380" max="5380" width="32.44140625" style="151" customWidth="1"/>
    <col min="5381" max="5381" width="12" style="151" customWidth="1"/>
    <col min="5382" max="5384" width="13.5546875" style="151" customWidth="1"/>
    <col min="5385" max="5385" width="11" style="151" customWidth="1"/>
    <col min="5386" max="5628" width="9.109375" style="151"/>
    <col min="5629" max="5629" width="40" style="151" customWidth="1"/>
    <col min="5630" max="5630" width="12" style="151" customWidth="1"/>
    <col min="5631" max="5633" width="10.44140625" style="151" customWidth="1"/>
    <col min="5634" max="5634" width="11" style="151" customWidth="1"/>
    <col min="5635" max="5635" width="4.6640625" style="151" customWidth="1"/>
    <col min="5636" max="5636" width="32.44140625" style="151" customWidth="1"/>
    <col min="5637" max="5637" width="12" style="151" customWidth="1"/>
    <col min="5638" max="5640" width="13.5546875" style="151" customWidth="1"/>
    <col min="5641" max="5641" width="11" style="151" customWidth="1"/>
    <col min="5642" max="5884" width="9.109375" style="151"/>
    <col min="5885" max="5885" width="40" style="151" customWidth="1"/>
    <col min="5886" max="5886" width="12" style="151" customWidth="1"/>
    <col min="5887" max="5889" width="10.44140625" style="151" customWidth="1"/>
    <col min="5890" max="5890" width="11" style="151" customWidth="1"/>
    <col min="5891" max="5891" width="4.6640625" style="151" customWidth="1"/>
    <col min="5892" max="5892" width="32.44140625" style="151" customWidth="1"/>
    <col min="5893" max="5893" width="12" style="151" customWidth="1"/>
    <col min="5894" max="5896" width="13.5546875" style="151" customWidth="1"/>
    <col min="5897" max="5897" width="11" style="151" customWidth="1"/>
    <col min="5898" max="6140" width="9.109375" style="151"/>
    <col min="6141" max="6141" width="40" style="151" customWidth="1"/>
    <col min="6142" max="6142" width="12" style="151" customWidth="1"/>
    <col min="6143" max="6145" width="10.44140625" style="151" customWidth="1"/>
    <col min="6146" max="6146" width="11" style="151" customWidth="1"/>
    <col min="6147" max="6147" width="4.6640625" style="151" customWidth="1"/>
    <col min="6148" max="6148" width="32.44140625" style="151" customWidth="1"/>
    <col min="6149" max="6149" width="12" style="151" customWidth="1"/>
    <col min="6150" max="6152" width="13.5546875" style="151" customWidth="1"/>
    <col min="6153" max="6153" width="11" style="151" customWidth="1"/>
    <col min="6154" max="6396" width="9.109375" style="151"/>
    <col min="6397" max="6397" width="40" style="151" customWidth="1"/>
    <col min="6398" max="6398" width="12" style="151" customWidth="1"/>
    <col min="6399" max="6401" width="10.44140625" style="151" customWidth="1"/>
    <col min="6402" max="6402" width="11" style="151" customWidth="1"/>
    <col min="6403" max="6403" width="4.6640625" style="151" customWidth="1"/>
    <col min="6404" max="6404" width="32.44140625" style="151" customWidth="1"/>
    <col min="6405" max="6405" width="12" style="151" customWidth="1"/>
    <col min="6406" max="6408" width="13.5546875" style="151" customWidth="1"/>
    <col min="6409" max="6409" width="11" style="151" customWidth="1"/>
    <col min="6410" max="6652" width="9.109375" style="151"/>
    <col min="6653" max="6653" width="40" style="151" customWidth="1"/>
    <col min="6654" max="6654" width="12" style="151" customWidth="1"/>
    <col min="6655" max="6657" width="10.44140625" style="151" customWidth="1"/>
    <col min="6658" max="6658" width="11" style="151" customWidth="1"/>
    <col min="6659" max="6659" width="4.6640625" style="151" customWidth="1"/>
    <col min="6660" max="6660" width="32.44140625" style="151" customWidth="1"/>
    <col min="6661" max="6661" width="12" style="151" customWidth="1"/>
    <col min="6662" max="6664" width="13.5546875" style="151" customWidth="1"/>
    <col min="6665" max="6665" width="11" style="151" customWidth="1"/>
    <col min="6666" max="6908" width="9.109375" style="151"/>
    <col min="6909" max="6909" width="40" style="151" customWidth="1"/>
    <col min="6910" max="6910" width="12" style="151" customWidth="1"/>
    <col min="6911" max="6913" width="10.44140625" style="151" customWidth="1"/>
    <col min="6914" max="6914" width="11" style="151" customWidth="1"/>
    <col min="6915" max="6915" width="4.6640625" style="151" customWidth="1"/>
    <col min="6916" max="6916" width="32.44140625" style="151" customWidth="1"/>
    <col min="6917" max="6917" width="12" style="151" customWidth="1"/>
    <col min="6918" max="6920" width="13.5546875" style="151" customWidth="1"/>
    <col min="6921" max="6921" width="11" style="151" customWidth="1"/>
    <col min="6922" max="7164" width="9.109375" style="151"/>
    <col min="7165" max="7165" width="40" style="151" customWidth="1"/>
    <col min="7166" max="7166" width="12" style="151" customWidth="1"/>
    <col min="7167" max="7169" width="10.44140625" style="151" customWidth="1"/>
    <col min="7170" max="7170" width="11" style="151" customWidth="1"/>
    <col min="7171" max="7171" width="4.6640625" style="151" customWidth="1"/>
    <col min="7172" max="7172" width="32.44140625" style="151" customWidth="1"/>
    <col min="7173" max="7173" width="12" style="151" customWidth="1"/>
    <col min="7174" max="7176" width="13.5546875" style="151" customWidth="1"/>
    <col min="7177" max="7177" width="11" style="151" customWidth="1"/>
    <col min="7178" max="7420" width="9.109375" style="151"/>
    <col min="7421" max="7421" width="40" style="151" customWidth="1"/>
    <col min="7422" max="7422" width="12" style="151" customWidth="1"/>
    <col min="7423" max="7425" width="10.44140625" style="151" customWidth="1"/>
    <col min="7426" max="7426" width="11" style="151" customWidth="1"/>
    <col min="7427" max="7427" width="4.6640625" style="151" customWidth="1"/>
    <col min="7428" max="7428" width="32.44140625" style="151" customWidth="1"/>
    <col min="7429" max="7429" width="12" style="151" customWidth="1"/>
    <col min="7430" max="7432" width="13.5546875" style="151" customWidth="1"/>
    <col min="7433" max="7433" width="11" style="151" customWidth="1"/>
    <col min="7434" max="7676" width="9.109375" style="151"/>
    <col min="7677" max="7677" width="40" style="151" customWidth="1"/>
    <col min="7678" max="7678" width="12" style="151" customWidth="1"/>
    <col min="7679" max="7681" width="10.44140625" style="151" customWidth="1"/>
    <col min="7682" max="7682" width="11" style="151" customWidth="1"/>
    <col min="7683" max="7683" width="4.6640625" style="151" customWidth="1"/>
    <col min="7684" max="7684" width="32.44140625" style="151" customWidth="1"/>
    <col min="7685" max="7685" width="12" style="151" customWidth="1"/>
    <col min="7686" max="7688" width="13.5546875" style="151" customWidth="1"/>
    <col min="7689" max="7689" width="11" style="151" customWidth="1"/>
    <col min="7690" max="7932" width="9.109375" style="151"/>
    <col min="7933" max="7933" width="40" style="151" customWidth="1"/>
    <col min="7934" max="7934" width="12" style="151" customWidth="1"/>
    <col min="7935" max="7937" width="10.44140625" style="151" customWidth="1"/>
    <col min="7938" max="7938" width="11" style="151" customWidth="1"/>
    <col min="7939" max="7939" width="4.6640625" style="151" customWidth="1"/>
    <col min="7940" max="7940" width="32.44140625" style="151" customWidth="1"/>
    <col min="7941" max="7941" width="12" style="151" customWidth="1"/>
    <col min="7942" max="7944" width="13.5546875" style="151" customWidth="1"/>
    <col min="7945" max="7945" width="11" style="151" customWidth="1"/>
    <col min="7946" max="8188" width="9.109375" style="151"/>
    <col min="8189" max="8189" width="40" style="151" customWidth="1"/>
    <col min="8190" max="8190" width="12" style="151" customWidth="1"/>
    <col min="8191" max="8193" width="10.44140625" style="151" customWidth="1"/>
    <col min="8194" max="8194" width="11" style="151" customWidth="1"/>
    <col min="8195" max="8195" width="4.6640625" style="151" customWidth="1"/>
    <col min="8196" max="8196" width="32.44140625" style="151" customWidth="1"/>
    <col min="8197" max="8197" width="12" style="151" customWidth="1"/>
    <col min="8198" max="8200" width="13.5546875" style="151" customWidth="1"/>
    <col min="8201" max="8201" width="11" style="151" customWidth="1"/>
    <col min="8202" max="8444" width="9.109375" style="151"/>
    <col min="8445" max="8445" width="40" style="151" customWidth="1"/>
    <col min="8446" max="8446" width="12" style="151" customWidth="1"/>
    <col min="8447" max="8449" width="10.44140625" style="151" customWidth="1"/>
    <col min="8450" max="8450" width="11" style="151" customWidth="1"/>
    <col min="8451" max="8451" width="4.6640625" style="151" customWidth="1"/>
    <col min="8452" max="8452" width="32.44140625" style="151" customWidth="1"/>
    <col min="8453" max="8453" width="12" style="151" customWidth="1"/>
    <col min="8454" max="8456" width="13.5546875" style="151" customWidth="1"/>
    <col min="8457" max="8457" width="11" style="151" customWidth="1"/>
    <col min="8458" max="8700" width="9.109375" style="151"/>
    <col min="8701" max="8701" width="40" style="151" customWidth="1"/>
    <col min="8702" max="8702" width="12" style="151" customWidth="1"/>
    <col min="8703" max="8705" width="10.44140625" style="151" customWidth="1"/>
    <col min="8706" max="8706" width="11" style="151" customWidth="1"/>
    <col min="8707" max="8707" width="4.6640625" style="151" customWidth="1"/>
    <col min="8708" max="8708" width="32.44140625" style="151" customWidth="1"/>
    <col min="8709" max="8709" width="12" style="151" customWidth="1"/>
    <col min="8710" max="8712" width="13.5546875" style="151" customWidth="1"/>
    <col min="8713" max="8713" width="11" style="151" customWidth="1"/>
    <col min="8714" max="8956" width="9.109375" style="151"/>
    <col min="8957" max="8957" width="40" style="151" customWidth="1"/>
    <col min="8958" max="8958" width="12" style="151" customWidth="1"/>
    <col min="8959" max="8961" width="10.44140625" style="151" customWidth="1"/>
    <col min="8962" max="8962" width="11" style="151" customWidth="1"/>
    <col min="8963" max="8963" width="4.6640625" style="151" customWidth="1"/>
    <col min="8964" max="8964" width="32.44140625" style="151" customWidth="1"/>
    <col min="8965" max="8965" width="12" style="151" customWidth="1"/>
    <col min="8966" max="8968" width="13.5546875" style="151" customWidth="1"/>
    <col min="8969" max="8969" width="11" style="151" customWidth="1"/>
    <col min="8970" max="9212" width="9.109375" style="151"/>
    <col min="9213" max="9213" width="40" style="151" customWidth="1"/>
    <col min="9214" max="9214" width="12" style="151" customWidth="1"/>
    <col min="9215" max="9217" width="10.44140625" style="151" customWidth="1"/>
    <col min="9218" max="9218" width="11" style="151" customWidth="1"/>
    <col min="9219" max="9219" width="4.6640625" style="151" customWidth="1"/>
    <col min="9220" max="9220" width="32.44140625" style="151" customWidth="1"/>
    <col min="9221" max="9221" width="12" style="151" customWidth="1"/>
    <col min="9222" max="9224" width="13.5546875" style="151" customWidth="1"/>
    <col min="9225" max="9225" width="11" style="151" customWidth="1"/>
    <col min="9226" max="9468" width="9.109375" style="151"/>
    <col min="9469" max="9469" width="40" style="151" customWidth="1"/>
    <col min="9470" max="9470" width="12" style="151" customWidth="1"/>
    <col min="9471" max="9473" width="10.44140625" style="151" customWidth="1"/>
    <col min="9474" max="9474" width="11" style="151" customWidth="1"/>
    <col min="9475" max="9475" width="4.6640625" style="151" customWidth="1"/>
    <col min="9476" max="9476" width="32.44140625" style="151" customWidth="1"/>
    <col min="9477" max="9477" width="12" style="151" customWidth="1"/>
    <col min="9478" max="9480" width="13.5546875" style="151" customWidth="1"/>
    <col min="9481" max="9481" width="11" style="151" customWidth="1"/>
    <col min="9482" max="9724" width="9.109375" style="151"/>
    <col min="9725" max="9725" width="40" style="151" customWidth="1"/>
    <col min="9726" max="9726" width="12" style="151" customWidth="1"/>
    <col min="9727" max="9729" width="10.44140625" style="151" customWidth="1"/>
    <col min="9730" max="9730" width="11" style="151" customWidth="1"/>
    <col min="9731" max="9731" width="4.6640625" style="151" customWidth="1"/>
    <col min="9732" max="9732" width="32.44140625" style="151" customWidth="1"/>
    <col min="9733" max="9733" width="12" style="151" customWidth="1"/>
    <col min="9734" max="9736" width="13.5546875" style="151" customWidth="1"/>
    <col min="9737" max="9737" width="11" style="151" customWidth="1"/>
    <col min="9738" max="9980" width="9.109375" style="151"/>
    <col min="9981" max="9981" width="40" style="151" customWidth="1"/>
    <col min="9982" max="9982" width="12" style="151" customWidth="1"/>
    <col min="9983" max="9985" width="10.44140625" style="151" customWidth="1"/>
    <col min="9986" max="9986" width="11" style="151" customWidth="1"/>
    <col min="9987" max="9987" width="4.6640625" style="151" customWidth="1"/>
    <col min="9988" max="9988" width="32.44140625" style="151" customWidth="1"/>
    <col min="9989" max="9989" width="12" style="151" customWidth="1"/>
    <col min="9990" max="9992" width="13.5546875" style="151" customWidth="1"/>
    <col min="9993" max="9993" width="11" style="151" customWidth="1"/>
    <col min="9994" max="10236" width="9.109375" style="151"/>
    <col min="10237" max="10237" width="40" style="151" customWidth="1"/>
    <col min="10238" max="10238" width="12" style="151" customWidth="1"/>
    <col min="10239" max="10241" width="10.44140625" style="151" customWidth="1"/>
    <col min="10242" max="10242" width="11" style="151" customWidth="1"/>
    <col min="10243" max="10243" width="4.6640625" style="151" customWidth="1"/>
    <col min="10244" max="10244" width="32.44140625" style="151" customWidth="1"/>
    <col min="10245" max="10245" width="12" style="151" customWidth="1"/>
    <col min="10246" max="10248" width="13.5546875" style="151" customWidth="1"/>
    <col min="10249" max="10249" width="11" style="151" customWidth="1"/>
    <col min="10250" max="10492" width="9.109375" style="151"/>
    <col min="10493" max="10493" width="40" style="151" customWidth="1"/>
    <col min="10494" max="10494" width="12" style="151" customWidth="1"/>
    <col min="10495" max="10497" width="10.44140625" style="151" customWidth="1"/>
    <col min="10498" max="10498" width="11" style="151" customWidth="1"/>
    <col min="10499" max="10499" width="4.6640625" style="151" customWidth="1"/>
    <col min="10500" max="10500" width="32.44140625" style="151" customWidth="1"/>
    <col min="10501" max="10501" width="12" style="151" customWidth="1"/>
    <col min="10502" max="10504" width="13.5546875" style="151" customWidth="1"/>
    <col min="10505" max="10505" width="11" style="151" customWidth="1"/>
    <col min="10506" max="10748" width="9.109375" style="151"/>
    <col min="10749" max="10749" width="40" style="151" customWidth="1"/>
    <col min="10750" max="10750" width="12" style="151" customWidth="1"/>
    <col min="10751" max="10753" width="10.44140625" style="151" customWidth="1"/>
    <col min="10754" max="10754" width="11" style="151" customWidth="1"/>
    <col min="10755" max="10755" width="4.6640625" style="151" customWidth="1"/>
    <col min="10756" max="10756" width="32.44140625" style="151" customWidth="1"/>
    <col min="10757" max="10757" width="12" style="151" customWidth="1"/>
    <col min="10758" max="10760" width="13.5546875" style="151" customWidth="1"/>
    <col min="10761" max="10761" width="11" style="151" customWidth="1"/>
    <col min="10762" max="11004" width="9.109375" style="151"/>
    <col min="11005" max="11005" width="40" style="151" customWidth="1"/>
    <col min="11006" max="11006" width="12" style="151" customWidth="1"/>
    <col min="11007" max="11009" width="10.44140625" style="151" customWidth="1"/>
    <col min="11010" max="11010" width="11" style="151" customWidth="1"/>
    <col min="11011" max="11011" width="4.6640625" style="151" customWidth="1"/>
    <col min="11012" max="11012" width="32.44140625" style="151" customWidth="1"/>
    <col min="11013" max="11013" width="12" style="151" customWidth="1"/>
    <col min="11014" max="11016" width="13.5546875" style="151" customWidth="1"/>
    <col min="11017" max="11017" width="11" style="151" customWidth="1"/>
    <col min="11018" max="11260" width="9.109375" style="151"/>
    <col min="11261" max="11261" width="40" style="151" customWidth="1"/>
    <col min="11262" max="11262" width="12" style="151" customWidth="1"/>
    <col min="11263" max="11265" width="10.44140625" style="151" customWidth="1"/>
    <col min="11266" max="11266" width="11" style="151" customWidth="1"/>
    <col min="11267" max="11267" width="4.6640625" style="151" customWidth="1"/>
    <col min="11268" max="11268" width="32.44140625" style="151" customWidth="1"/>
    <col min="11269" max="11269" width="12" style="151" customWidth="1"/>
    <col min="11270" max="11272" width="13.5546875" style="151" customWidth="1"/>
    <col min="11273" max="11273" width="11" style="151" customWidth="1"/>
    <col min="11274" max="11516" width="9.109375" style="151"/>
    <col min="11517" max="11517" width="40" style="151" customWidth="1"/>
    <col min="11518" max="11518" width="12" style="151" customWidth="1"/>
    <col min="11519" max="11521" width="10.44140625" style="151" customWidth="1"/>
    <col min="11522" max="11522" width="11" style="151" customWidth="1"/>
    <col min="11523" max="11523" width="4.6640625" style="151" customWidth="1"/>
    <col min="11524" max="11524" width="32.44140625" style="151" customWidth="1"/>
    <col min="11525" max="11525" width="12" style="151" customWidth="1"/>
    <col min="11526" max="11528" width="13.5546875" style="151" customWidth="1"/>
    <col min="11529" max="11529" width="11" style="151" customWidth="1"/>
    <col min="11530" max="11772" width="9.109375" style="151"/>
    <col min="11773" max="11773" width="40" style="151" customWidth="1"/>
    <col min="11774" max="11774" width="12" style="151" customWidth="1"/>
    <col min="11775" max="11777" width="10.44140625" style="151" customWidth="1"/>
    <col min="11778" max="11778" width="11" style="151" customWidth="1"/>
    <col min="11779" max="11779" width="4.6640625" style="151" customWidth="1"/>
    <col min="11780" max="11780" width="32.44140625" style="151" customWidth="1"/>
    <col min="11781" max="11781" width="12" style="151" customWidth="1"/>
    <col min="11782" max="11784" width="13.5546875" style="151" customWidth="1"/>
    <col min="11785" max="11785" width="11" style="151" customWidth="1"/>
    <col min="11786" max="12028" width="9.109375" style="151"/>
    <col min="12029" max="12029" width="40" style="151" customWidth="1"/>
    <col min="12030" max="12030" width="12" style="151" customWidth="1"/>
    <col min="12031" max="12033" width="10.44140625" style="151" customWidth="1"/>
    <col min="12034" max="12034" width="11" style="151" customWidth="1"/>
    <col min="12035" max="12035" width="4.6640625" style="151" customWidth="1"/>
    <col min="12036" max="12036" width="32.44140625" style="151" customWidth="1"/>
    <col min="12037" max="12037" width="12" style="151" customWidth="1"/>
    <col min="12038" max="12040" width="13.5546875" style="151" customWidth="1"/>
    <col min="12041" max="12041" width="11" style="151" customWidth="1"/>
    <col min="12042" max="12284" width="9.109375" style="151"/>
    <col min="12285" max="12285" width="40" style="151" customWidth="1"/>
    <col min="12286" max="12286" width="12" style="151" customWidth="1"/>
    <col min="12287" max="12289" width="10.44140625" style="151" customWidth="1"/>
    <col min="12290" max="12290" width="11" style="151" customWidth="1"/>
    <col min="12291" max="12291" width="4.6640625" style="151" customWidth="1"/>
    <col min="12292" max="12292" width="32.44140625" style="151" customWidth="1"/>
    <col min="12293" max="12293" width="12" style="151" customWidth="1"/>
    <col min="12294" max="12296" width="13.5546875" style="151" customWidth="1"/>
    <col min="12297" max="12297" width="11" style="151" customWidth="1"/>
    <col min="12298" max="12540" width="9.109375" style="151"/>
    <col min="12541" max="12541" width="40" style="151" customWidth="1"/>
    <col min="12542" max="12542" width="12" style="151" customWidth="1"/>
    <col min="12543" max="12545" width="10.44140625" style="151" customWidth="1"/>
    <col min="12546" max="12546" width="11" style="151" customWidth="1"/>
    <col min="12547" max="12547" width="4.6640625" style="151" customWidth="1"/>
    <col min="12548" max="12548" width="32.44140625" style="151" customWidth="1"/>
    <col min="12549" max="12549" width="12" style="151" customWidth="1"/>
    <col min="12550" max="12552" width="13.5546875" style="151" customWidth="1"/>
    <col min="12553" max="12553" width="11" style="151" customWidth="1"/>
    <col min="12554" max="12796" width="9.109375" style="151"/>
    <col min="12797" max="12797" width="40" style="151" customWidth="1"/>
    <col min="12798" max="12798" width="12" style="151" customWidth="1"/>
    <col min="12799" max="12801" width="10.44140625" style="151" customWidth="1"/>
    <col min="12802" max="12802" width="11" style="151" customWidth="1"/>
    <col min="12803" max="12803" width="4.6640625" style="151" customWidth="1"/>
    <col min="12804" max="12804" width="32.44140625" style="151" customWidth="1"/>
    <col min="12805" max="12805" width="12" style="151" customWidth="1"/>
    <col min="12806" max="12808" width="13.5546875" style="151" customWidth="1"/>
    <col min="12809" max="12809" width="11" style="151" customWidth="1"/>
    <col min="12810" max="13052" width="9.109375" style="151"/>
    <col min="13053" max="13053" width="40" style="151" customWidth="1"/>
    <col min="13054" max="13054" width="12" style="151" customWidth="1"/>
    <col min="13055" max="13057" width="10.44140625" style="151" customWidth="1"/>
    <col min="13058" max="13058" width="11" style="151" customWidth="1"/>
    <col min="13059" max="13059" width="4.6640625" style="151" customWidth="1"/>
    <col min="13060" max="13060" width="32.44140625" style="151" customWidth="1"/>
    <col min="13061" max="13061" width="12" style="151" customWidth="1"/>
    <col min="13062" max="13064" width="13.5546875" style="151" customWidth="1"/>
    <col min="13065" max="13065" width="11" style="151" customWidth="1"/>
    <col min="13066" max="13308" width="9.109375" style="151"/>
    <col min="13309" max="13309" width="40" style="151" customWidth="1"/>
    <col min="13310" max="13310" width="12" style="151" customWidth="1"/>
    <col min="13311" max="13313" width="10.44140625" style="151" customWidth="1"/>
    <col min="13314" max="13314" width="11" style="151" customWidth="1"/>
    <col min="13315" max="13315" width="4.6640625" style="151" customWidth="1"/>
    <col min="13316" max="13316" width="32.44140625" style="151" customWidth="1"/>
    <col min="13317" max="13317" width="12" style="151" customWidth="1"/>
    <col min="13318" max="13320" width="13.5546875" style="151" customWidth="1"/>
    <col min="13321" max="13321" width="11" style="151" customWidth="1"/>
    <col min="13322" max="13564" width="9.109375" style="151"/>
    <col min="13565" max="13565" width="40" style="151" customWidth="1"/>
    <col min="13566" max="13566" width="12" style="151" customWidth="1"/>
    <col min="13567" max="13569" width="10.44140625" style="151" customWidth="1"/>
    <col min="13570" max="13570" width="11" style="151" customWidth="1"/>
    <col min="13571" max="13571" width="4.6640625" style="151" customWidth="1"/>
    <col min="13572" max="13572" width="32.44140625" style="151" customWidth="1"/>
    <col min="13573" max="13573" width="12" style="151" customWidth="1"/>
    <col min="13574" max="13576" width="13.5546875" style="151" customWidth="1"/>
    <col min="13577" max="13577" width="11" style="151" customWidth="1"/>
    <col min="13578" max="13820" width="9.109375" style="151"/>
    <col min="13821" max="13821" width="40" style="151" customWidth="1"/>
    <col min="13822" max="13822" width="12" style="151" customWidth="1"/>
    <col min="13823" max="13825" width="10.44140625" style="151" customWidth="1"/>
    <col min="13826" max="13826" width="11" style="151" customWidth="1"/>
    <col min="13827" max="13827" width="4.6640625" style="151" customWidth="1"/>
    <col min="13828" max="13828" width="32.44140625" style="151" customWidth="1"/>
    <col min="13829" max="13829" width="12" style="151" customWidth="1"/>
    <col min="13830" max="13832" width="13.5546875" style="151" customWidth="1"/>
    <col min="13833" max="13833" width="11" style="151" customWidth="1"/>
    <col min="13834" max="14076" width="9.109375" style="151"/>
    <col min="14077" max="14077" width="40" style="151" customWidth="1"/>
    <col min="14078" max="14078" width="12" style="151" customWidth="1"/>
    <col min="14079" max="14081" width="10.44140625" style="151" customWidth="1"/>
    <col min="14082" max="14082" width="11" style="151" customWidth="1"/>
    <col min="14083" max="14083" width="4.6640625" style="151" customWidth="1"/>
    <col min="14084" max="14084" width="32.44140625" style="151" customWidth="1"/>
    <col min="14085" max="14085" width="12" style="151" customWidth="1"/>
    <col min="14086" max="14088" width="13.5546875" style="151" customWidth="1"/>
    <col min="14089" max="14089" width="11" style="151" customWidth="1"/>
    <col min="14090" max="14332" width="9.109375" style="151"/>
    <col min="14333" max="14333" width="40" style="151" customWidth="1"/>
    <col min="14334" max="14334" width="12" style="151" customWidth="1"/>
    <col min="14335" max="14337" width="10.44140625" style="151" customWidth="1"/>
    <col min="14338" max="14338" width="11" style="151" customWidth="1"/>
    <col min="14339" max="14339" width="4.6640625" style="151" customWidth="1"/>
    <col min="14340" max="14340" width="32.44140625" style="151" customWidth="1"/>
    <col min="14341" max="14341" width="12" style="151" customWidth="1"/>
    <col min="14342" max="14344" width="13.5546875" style="151" customWidth="1"/>
    <col min="14345" max="14345" width="11" style="151" customWidth="1"/>
    <col min="14346" max="14588" width="9.109375" style="151"/>
    <col min="14589" max="14589" width="40" style="151" customWidth="1"/>
    <col min="14590" max="14590" width="12" style="151" customWidth="1"/>
    <col min="14591" max="14593" width="10.44140625" style="151" customWidth="1"/>
    <col min="14594" max="14594" width="11" style="151" customWidth="1"/>
    <col min="14595" max="14595" width="4.6640625" style="151" customWidth="1"/>
    <col min="14596" max="14596" width="32.44140625" style="151" customWidth="1"/>
    <col min="14597" max="14597" width="12" style="151" customWidth="1"/>
    <col min="14598" max="14600" width="13.5546875" style="151" customWidth="1"/>
    <col min="14601" max="14601" width="11" style="151" customWidth="1"/>
    <col min="14602" max="14844" width="9.109375" style="151"/>
    <col min="14845" max="14845" width="40" style="151" customWidth="1"/>
    <col min="14846" max="14846" width="12" style="151" customWidth="1"/>
    <col min="14847" max="14849" width="10.44140625" style="151" customWidth="1"/>
    <col min="14850" max="14850" width="11" style="151" customWidth="1"/>
    <col min="14851" max="14851" width="4.6640625" style="151" customWidth="1"/>
    <col min="14852" max="14852" width="32.44140625" style="151" customWidth="1"/>
    <col min="14853" max="14853" width="12" style="151" customWidth="1"/>
    <col min="14854" max="14856" width="13.5546875" style="151" customWidth="1"/>
    <col min="14857" max="14857" width="11" style="151" customWidth="1"/>
    <col min="14858" max="15100" width="9.109375" style="151"/>
    <col min="15101" max="15101" width="40" style="151" customWidth="1"/>
    <col min="15102" max="15102" width="12" style="151" customWidth="1"/>
    <col min="15103" max="15105" width="10.44140625" style="151" customWidth="1"/>
    <col min="15106" max="15106" width="11" style="151" customWidth="1"/>
    <col min="15107" max="15107" width="4.6640625" style="151" customWidth="1"/>
    <col min="15108" max="15108" width="32.44140625" style="151" customWidth="1"/>
    <col min="15109" max="15109" width="12" style="151" customWidth="1"/>
    <col min="15110" max="15112" width="13.5546875" style="151" customWidth="1"/>
    <col min="15113" max="15113" width="11" style="151" customWidth="1"/>
    <col min="15114" max="15356" width="9.109375" style="151"/>
    <col min="15357" max="15357" width="40" style="151" customWidth="1"/>
    <col min="15358" max="15358" width="12" style="151" customWidth="1"/>
    <col min="15359" max="15361" width="10.44140625" style="151" customWidth="1"/>
    <col min="15362" max="15362" width="11" style="151" customWidth="1"/>
    <col min="15363" max="15363" width="4.6640625" style="151" customWidth="1"/>
    <col min="15364" max="15364" width="32.44140625" style="151" customWidth="1"/>
    <col min="15365" max="15365" width="12" style="151" customWidth="1"/>
    <col min="15366" max="15368" width="13.5546875" style="151" customWidth="1"/>
    <col min="15369" max="15369" width="11" style="151" customWidth="1"/>
    <col min="15370" max="15612" width="9.109375" style="151"/>
    <col min="15613" max="15613" width="40" style="151" customWidth="1"/>
    <col min="15614" max="15614" width="12" style="151" customWidth="1"/>
    <col min="15615" max="15617" width="10.44140625" style="151" customWidth="1"/>
    <col min="15618" max="15618" width="11" style="151" customWidth="1"/>
    <col min="15619" max="15619" width="4.6640625" style="151" customWidth="1"/>
    <col min="15620" max="15620" width="32.44140625" style="151" customWidth="1"/>
    <col min="15621" max="15621" width="12" style="151" customWidth="1"/>
    <col min="15622" max="15624" width="13.5546875" style="151" customWidth="1"/>
    <col min="15625" max="15625" width="11" style="151" customWidth="1"/>
    <col min="15626" max="15868" width="9.109375" style="151"/>
    <col min="15869" max="15869" width="40" style="151" customWidth="1"/>
    <col min="15870" max="15870" width="12" style="151" customWidth="1"/>
    <col min="15871" max="15873" width="10.44140625" style="151" customWidth="1"/>
    <col min="15874" max="15874" width="11" style="151" customWidth="1"/>
    <col min="15875" max="15875" width="4.6640625" style="151" customWidth="1"/>
    <col min="15876" max="15876" width="32.44140625" style="151" customWidth="1"/>
    <col min="15877" max="15877" width="12" style="151" customWidth="1"/>
    <col min="15878" max="15880" width="13.5546875" style="151" customWidth="1"/>
    <col min="15881" max="15881" width="11" style="151" customWidth="1"/>
    <col min="15882" max="16124" width="9.109375" style="151"/>
    <col min="16125" max="16125" width="40" style="151" customWidth="1"/>
    <col min="16126" max="16126" width="12" style="151" customWidth="1"/>
    <col min="16127" max="16129" width="10.44140625" style="151" customWidth="1"/>
    <col min="16130" max="16130" width="11" style="151" customWidth="1"/>
    <col min="16131" max="16131" width="4.6640625" style="151" customWidth="1"/>
    <col min="16132" max="16132" width="32.44140625" style="151" customWidth="1"/>
    <col min="16133" max="16133" width="12" style="151" customWidth="1"/>
    <col min="16134" max="16136" width="13.5546875" style="151" customWidth="1"/>
    <col min="16137" max="16137" width="11" style="151" customWidth="1"/>
    <col min="16138" max="16384" width="9.109375" style="151"/>
  </cols>
  <sheetData>
    <row r="1" spans="1:13" ht="13.8" x14ac:dyDescent="0.25">
      <c r="K1" s="237" t="s">
        <v>521</v>
      </c>
    </row>
    <row r="2" spans="1:13" ht="12.75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4" t="s">
        <v>511</v>
      </c>
    </row>
    <row r="3" spans="1:13" ht="12.75" customHeight="1" x14ac:dyDescent="0.3">
      <c r="A3" s="163"/>
      <c r="B3" s="162"/>
      <c r="C3" s="162"/>
      <c r="D3" s="162"/>
      <c r="E3" s="156"/>
      <c r="F3" s="162"/>
      <c r="G3" s="161"/>
      <c r="H3" s="160"/>
      <c r="I3" s="159"/>
      <c r="J3" s="159"/>
    </row>
    <row r="4" spans="1:13" x14ac:dyDescent="0.25">
      <c r="A4" s="259" t="s">
        <v>169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3" x14ac:dyDescent="0.25">
      <c r="A5" s="261" t="s">
        <v>211</v>
      </c>
      <c r="B5" s="262"/>
      <c r="C5" s="262"/>
      <c r="D5" s="262"/>
      <c r="E5" s="262"/>
      <c r="F5" s="262"/>
      <c r="G5" s="262"/>
      <c r="H5" s="262"/>
      <c r="I5" s="262"/>
      <c r="J5" s="262"/>
    </row>
    <row r="6" spans="1:13" x14ac:dyDescent="0.25">
      <c r="A6" s="135"/>
      <c r="B6" s="136"/>
      <c r="C6" s="136"/>
      <c r="D6" s="136"/>
      <c r="E6" s="136"/>
      <c r="F6" s="136"/>
      <c r="G6" s="135"/>
      <c r="H6" s="156"/>
      <c r="I6" s="156"/>
      <c r="J6" s="156"/>
    </row>
    <row r="7" spans="1:13" x14ac:dyDescent="0.25">
      <c r="A7" s="137" t="s">
        <v>170</v>
      </c>
      <c r="B7" s="138"/>
      <c r="C7" s="138"/>
      <c r="D7" s="138"/>
      <c r="E7" s="138"/>
      <c r="F7" s="136"/>
      <c r="G7" s="137" t="s">
        <v>171</v>
      </c>
      <c r="H7" s="156"/>
      <c r="I7" s="156"/>
      <c r="J7" s="156"/>
    </row>
    <row r="8" spans="1:13" ht="24" x14ac:dyDescent="0.25">
      <c r="A8" s="139"/>
      <c r="B8" s="140" t="s">
        <v>212</v>
      </c>
      <c r="C8" s="140" t="s">
        <v>510</v>
      </c>
      <c r="D8" s="140" t="s">
        <v>215</v>
      </c>
      <c r="E8" s="140" t="s">
        <v>509</v>
      </c>
      <c r="F8" s="141"/>
      <c r="G8" s="139"/>
      <c r="H8" s="140" t="s">
        <v>212</v>
      </c>
      <c r="I8" s="140" t="s">
        <v>510</v>
      </c>
      <c r="J8" s="140" t="s">
        <v>215</v>
      </c>
      <c r="K8" s="140" t="s">
        <v>509</v>
      </c>
    </row>
    <row r="9" spans="1:13" x14ac:dyDescent="0.25">
      <c r="A9" s="137"/>
      <c r="B9" s="142" t="s">
        <v>31</v>
      </c>
      <c r="C9" s="142" t="s">
        <v>31</v>
      </c>
      <c r="D9" s="142" t="s">
        <v>31</v>
      </c>
      <c r="E9" s="142" t="s">
        <v>31</v>
      </c>
      <c r="F9" s="143"/>
      <c r="G9" s="144"/>
      <c r="H9" s="142" t="s">
        <v>31</v>
      </c>
      <c r="I9" s="142" t="s">
        <v>31</v>
      </c>
      <c r="J9" s="142" t="s">
        <v>31</v>
      </c>
      <c r="K9" s="142" t="s">
        <v>31</v>
      </c>
    </row>
    <row r="10" spans="1:13" x14ac:dyDescent="0.25">
      <c r="A10" s="135" t="s">
        <v>172</v>
      </c>
      <c r="B10" s="145">
        <v>171855</v>
      </c>
      <c r="C10" s="145">
        <v>196842</v>
      </c>
      <c r="D10" s="145">
        <f>'1. m. bevételek 2018 (2)'!D14+'1. m. bevételek 2018 (2)'!D23+'1. m. bevételek 2018 (2)'!D32+'1. m. bevételek 2018 (2)'!D45+'1. m. bevételek 2018 (2)'!D74</f>
        <v>247645</v>
      </c>
      <c r="E10" s="145">
        <f>'1. m. bevételek 2018 (2)'!H14+'1. m. bevételek 2018 (2)'!H23+'1. m. bevételek 2018 (2)'!H32+'1. m. bevételek 2018 (2)'!H45+'1. m. bevételek 2018 (2)'!H74</f>
        <v>268738</v>
      </c>
      <c r="F10" s="145"/>
      <c r="G10" s="135" t="s">
        <v>28</v>
      </c>
      <c r="H10" s="153">
        <v>624662</v>
      </c>
      <c r="I10" s="153">
        <v>644513</v>
      </c>
      <c r="J10" s="153">
        <f>'2. m. kiadások 2018 (2)'!D11+'2. m. kiadások 2018 (2)'!D23+'2. m. kiadások 2018 (2)'!D33+'2. m. kiadások 2018 (2)'!D47+'2. m. kiadások 2018 (2)'!D75</f>
        <v>718914</v>
      </c>
      <c r="K10" s="153">
        <f>'2. m. kiadások 2018 (2)'!H11+'2. m. kiadások 2018 (2)'!H23+'2. m. kiadások 2018 (2)'!H33+'2. m. kiadások 2018 (2)'!H47+'2. m. kiadások 2018 (2)'!H75</f>
        <v>733655</v>
      </c>
      <c r="L10" s="153"/>
      <c r="M10" s="153"/>
    </row>
    <row r="11" spans="1:13" x14ac:dyDescent="0.25">
      <c r="A11" s="135" t="s">
        <v>71</v>
      </c>
      <c r="B11" s="145">
        <v>777371</v>
      </c>
      <c r="C11" s="145">
        <v>797342</v>
      </c>
      <c r="D11" s="145">
        <f>'1. m. bevételek 2018 (2)'!D94</f>
        <v>805000</v>
      </c>
      <c r="E11" s="145">
        <f>'1. m. bevételek 2018 (2)'!H94</f>
        <v>805000</v>
      </c>
      <c r="F11" s="145"/>
      <c r="G11" s="135" t="s">
        <v>173</v>
      </c>
      <c r="H11" s="153">
        <v>167302</v>
      </c>
      <c r="I11" s="153">
        <v>143411</v>
      </c>
      <c r="J11" s="153">
        <f>'2. m. kiadások 2018 (2)'!D12+'2. m. kiadások 2018 (2)'!D24+'2. m. kiadások 2018 (2)'!D34+'2. m. kiadások 2018 (2)'!D48+'2. m. kiadások 2018 (2)'!D92</f>
        <v>137785</v>
      </c>
      <c r="K11" s="153">
        <f>'2. m. kiadások 2018 (2)'!H12+'2. m. kiadások 2018 (2)'!H24+'2. m. kiadások 2018 (2)'!H34+'2. m. kiadások 2018 (2)'!H48+'2. m. kiadások 2018 (2)'!H92</f>
        <v>141002</v>
      </c>
      <c r="L11" s="153"/>
      <c r="M11" s="153"/>
    </row>
    <row r="12" spans="1:13" x14ac:dyDescent="0.25">
      <c r="A12" s="135" t="s">
        <v>174</v>
      </c>
      <c r="B12" s="145">
        <v>1212137</v>
      </c>
      <c r="C12" s="145">
        <v>1252532</v>
      </c>
      <c r="D12" s="145">
        <f>'1. m. bevételek 2018 (2)'!D120</f>
        <v>1050997</v>
      </c>
      <c r="E12" s="145">
        <f>'1. m. bevételek 2018 (2)'!H120</f>
        <v>1087289</v>
      </c>
      <c r="F12" s="145"/>
      <c r="G12" s="135" t="s">
        <v>33</v>
      </c>
      <c r="H12" s="153">
        <v>731478</v>
      </c>
      <c r="I12" s="153">
        <v>816279</v>
      </c>
      <c r="J12" s="153">
        <f>'2. m. kiadások 2018 (2)'!D13+'2. m. kiadások 2018 (2)'!D25+'2. m. kiadások 2018 (2)'!D35+'2. m. kiadások 2018 (2)'!D49+'2. m. kiadások 2018 (2)'!D183</f>
        <v>849149</v>
      </c>
      <c r="K12" s="153">
        <f>'2. m. kiadások 2018 (2)'!H13+'2. m. kiadások 2018 (2)'!H25+'2. m. kiadások 2018 (2)'!H35+'2. m. kiadások 2018 (2)'!H49+'2. m. kiadások 2018 (2)'!H183</f>
        <v>881224</v>
      </c>
      <c r="L12" s="153"/>
      <c r="M12" s="153"/>
    </row>
    <row r="13" spans="1:13" ht="24" x14ac:dyDescent="0.25">
      <c r="A13" s="135" t="s">
        <v>175</v>
      </c>
      <c r="B13" s="145">
        <v>151359</v>
      </c>
      <c r="C13" s="145">
        <v>150294</v>
      </c>
      <c r="D13" s="145">
        <f>'1. m. bevételek 2018 (2)'!D49+'1. m. bevételek 2018 (2)'!D148</f>
        <v>90479</v>
      </c>
      <c r="E13" s="145">
        <f>'1. m. bevételek 2018 (2)'!H19+'1. m. bevételek 2018 (2)'!H28+'1. m. bevételek 2018 (2)'!H36+'1. m. bevételek 2018 (2)'!H49+'1. m. bevételek 2018 (2)'!H148</f>
        <v>93649</v>
      </c>
      <c r="F13" s="145"/>
      <c r="G13" s="148" t="s">
        <v>437</v>
      </c>
      <c r="H13" s="153">
        <v>695626</v>
      </c>
      <c r="I13" s="153">
        <v>586830</v>
      </c>
      <c r="J13" s="153">
        <f>'2. m. kiadások 2018 (2)'!D215+'2. m. kiadások 2018 (2)'!D235</f>
        <v>491093</v>
      </c>
      <c r="K13" s="153">
        <f>'2. m. kiadások 2018 (2)'!H215+'2. m. kiadások 2018 (2)'!H235</f>
        <v>521890</v>
      </c>
      <c r="L13" s="153"/>
      <c r="M13" s="153"/>
    </row>
    <row r="14" spans="1:13" x14ac:dyDescent="0.25">
      <c r="A14" s="135" t="s">
        <v>176</v>
      </c>
      <c r="B14" s="145">
        <v>3784</v>
      </c>
      <c r="C14" s="145">
        <v>5183</v>
      </c>
      <c r="D14" s="145">
        <f>'1. m. bevételek 2018 (2)'!D160</f>
        <v>0</v>
      </c>
      <c r="E14" s="145">
        <f>'1. m. bevételek 2018 (2)'!E160</f>
        <v>0</v>
      </c>
      <c r="F14" s="145"/>
      <c r="G14" s="135" t="s">
        <v>58</v>
      </c>
      <c r="H14" s="153">
        <v>21453</v>
      </c>
      <c r="I14" s="153">
        <v>27292</v>
      </c>
      <c r="J14" s="153">
        <f>'2. m. kiadások 2018 (2)'!D204</f>
        <v>39000</v>
      </c>
      <c r="K14" s="153">
        <f>'2. m. kiadások 2018 (2)'!H204</f>
        <v>39000</v>
      </c>
      <c r="L14" s="153"/>
      <c r="M14" s="153"/>
    </row>
    <row r="15" spans="1:13" x14ac:dyDescent="0.25">
      <c r="A15" s="135" t="s">
        <v>177</v>
      </c>
      <c r="B15" s="145">
        <v>23250</v>
      </c>
      <c r="C15" s="145">
        <v>1540</v>
      </c>
      <c r="D15" s="145">
        <f>'1. m. bevételek 2018 (2)'!D180</f>
        <v>13000</v>
      </c>
      <c r="E15" s="145">
        <f>'1. m. bevételek 2018 (2)'!H180</f>
        <v>18000</v>
      </c>
      <c r="F15" s="145"/>
      <c r="G15" s="135" t="s">
        <v>178</v>
      </c>
      <c r="H15" s="153">
        <v>1040853</v>
      </c>
      <c r="I15" s="153">
        <v>984239</v>
      </c>
      <c r="J15" s="153">
        <v>0</v>
      </c>
      <c r="K15" s="153">
        <f>'2. m. kiadások 2018 (2)'!H381</f>
        <v>392790</v>
      </c>
      <c r="L15" s="153"/>
      <c r="M15" s="153"/>
    </row>
    <row r="16" spans="1:13" x14ac:dyDescent="0.25">
      <c r="A16" s="146" t="s">
        <v>179</v>
      </c>
      <c r="B16" s="145">
        <v>42817</v>
      </c>
      <c r="C16" s="145">
        <v>71588</v>
      </c>
      <c r="D16" s="145">
        <f>'1. m. bevételek 2018 (2)'!D198</f>
        <v>82897</v>
      </c>
      <c r="E16" s="145">
        <f>'1. m. bevételek 2018 (2)'!H198</f>
        <v>82897</v>
      </c>
      <c r="F16" s="145"/>
      <c r="G16" s="135" t="s">
        <v>181</v>
      </c>
      <c r="H16" s="153">
        <v>23250</v>
      </c>
      <c r="I16" s="153">
        <v>9400</v>
      </c>
      <c r="J16" s="153">
        <f>'2. m. kiadások 2018 (2)'!D251</f>
        <v>5000</v>
      </c>
      <c r="K16" s="153">
        <f>'2. m. kiadások 2018 (2)'!H251</f>
        <v>11750</v>
      </c>
      <c r="L16" s="153"/>
      <c r="M16" s="153"/>
    </row>
    <row r="17" spans="1:13" x14ac:dyDescent="0.25">
      <c r="A17" s="135" t="s">
        <v>180</v>
      </c>
      <c r="B17" s="145">
        <v>1050853</v>
      </c>
      <c r="C17" s="145">
        <v>984239</v>
      </c>
      <c r="D17" s="145">
        <v>0</v>
      </c>
      <c r="E17" s="145">
        <f>'1. m. bevételek 2018 (2)'!H215</f>
        <v>392790</v>
      </c>
      <c r="F17" s="145"/>
      <c r="G17" s="135" t="s">
        <v>183</v>
      </c>
      <c r="H17" s="153">
        <v>0</v>
      </c>
      <c r="I17" s="153">
        <v>1178</v>
      </c>
      <c r="J17" s="153">
        <f>'2. m. kiadások 2018 (2)'!D243+'2. m. kiadások 2018 (2)'!D245</f>
        <v>23962</v>
      </c>
      <c r="K17" s="153">
        <f>'2. m. kiadások 2018 (2)'!H243</f>
        <v>18962</v>
      </c>
      <c r="L17" s="153"/>
      <c r="M17" s="153"/>
    </row>
    <row r="18" spans="1:13" ht="24" x14ac:dyDescent="0.25">
      <c r="A18" s="135" t="s">
        <v>182</v>
      </c>
      <c r="B18" s="145">
        <v>39627</v>
      </c>
      <c r="C18" s="145">
        <v>38852</v>
      </c>
      <c r="D18" s="145">
        <v>0</v>
      </c>
      <c r="E18" s="145">
        <v>0</v>
      </c>
      <c r="F18" s="145"/>
      <c r="G18" s="155" t="s">
        <v>197</v>
      </c>
      <c r="H18" s="153">
        <v>40547</v>
      </c>
      <c r="I18" s="153">
        <v>39627</v>
      </c>
      <c r="J18" s="153">
        <f>'2. m. kiadások 2018 (2)'!D384</f>
        <v>38852</v>
      </c>
      <c r="K18" s="153">
        <f>'2. m. kiadások 2018 (2)'!H384</f>
        <v>38852</v>
      </c>
      <c r="L18" s="153"/>
      <c r="M18" s="153"/>
    </row>
    <row r="19" spans="1:13" x14ac:dyDescent="0.25">
      <c r="A19" s="135" t="s">
        <v>213</v>
      </c>
      <c r="B19" s="145">
        <v>339696</v>
      </c>
      <c r="C19" s="127"/>
      <c r="D19" s="145">
        <v>0</v>
      </c>
      <c r="E19" s="145">
        <v>0</v>
      </c>
      <c r="F19" s="145"/>
      <c r="G19" s="155" t="s">
        <v>214</v>
      </c>
      <c r="H19" s="153">
        <v>226686</v>
      </c>
      <c r="I19" s="153"/>
      <c r="J19" s="153"/>
      <c r="K19" s="153"/>
      <c r="L19" s="153"/>
      <c r="M19" s="153"/>
    </row>
    <row r="20" spans="1:13" x14ac:dyDescent="0.25">
      <c r="A20" s="157"/>
      <c r="B20" s="156"/>
      <c r="C20" s="145"/>
      <c r="D20" s="145"/>
      <c r="E20" s="145"/>
      <c r="F20" s="145"/>
      <c r="J20" s="153"/>
      <c r="K20" s="153"/>
      <c r="L20" s="153"/>
      <c r="M20" s="153"/>
    </row>
    <row r="21" spans="1:13" x14ac:dyDescent="0.25">
      <c r="A21" s="137" t="s">
        <v>184</v>
      </c>
      <c r="B21" s="147">
        <f>SUM(B10:B20)</f>
        <v>3812749</v>
      </c>
      <c r="C21" s="147">
        <f>SUM(C10:C20)</f>
        <v>3498412</v>
      </c>
      <c r="D21" s="147">
        <f>SUM(D10:D20)</f>
        <v>2290018</v>
      </c>
      <c r="E21" s="147">
        <f>SUM(E10:E20)</f>
        <v>2748363</v>
      </c>
      <c r="F21" s="158"/>
      <c r="G21" s="137" t="s">
        <v>185</v>
      </c>
      <c r="H21" s="154">
        <f>SUM(H10:H19)</f>
        <v>3571857</v>
      </c>
      <c r="I21" s="154">
        <f>SUM(I10:I19)</f>
        <v>3252769</v>
      </c>
      <c r="J21" s="154">
        <f>SUM(J10:J20)</f>
        <v>2303755</v>
      </c>
      <c r="K21" s="154">
        <f>SUM(K10:K20)</f>
        <v>2779125</v>
      </c>
      <c r="L21" s="153"/>
      <c r="M21" s="153"/>
    </row>
    <row r="22" spans="1:13" x14ac:dyDescent="0.25">
      <c r="A22" s="157"/>
      <c r="B22" s="156"/>
      <c r="C22" s="147"/>
      <c r="D22" s="147"/>
      <c r="E22" s="147"/>
      <c r="F22" s="147"/>
      <c r="G22" s="135"/>
      <c r="H22" s="153"/>
      <c r="I22" s="153"/>
      <c r="J22" s="153"/>
      <c r="K22" s="153"/>
      <c r="L22" s="153"/>
      <c r="M22" s="153"/>
    </row>
    <row r="23" spans="1:13" x14ac:dyDescent="0.25">
      <c r="A23" s="135" t="s">
        <v>86</v>
      </c>
      <c r="B23" s="145">
        <v>130504</v>
      </c>
      <c r="C23" s="153">
        <v>117618</v>
      </c>
      <c r="D23" s="153">
        <f>'1. m. bevételek 2018 (2)'!D134</f>
        <v>335382</v>
      </c>
      <c r="E23" s="153">
        <f>'1. m. bevételek 2018 (2)'!H134</f>
        <v>495912</v>
      </c>
      <c r="F23" s="156"/>
      <c r="G23" s="135" t="s">
        <v>60</v>
      </c>
      <c r="H23" s="153">
        <v>95152</v>
      </c>
      <c r="I23" s="153">
        <v>203517</v>
      </c>
      <c r="J23" s="153">
        <f>'2. m. kiadások 2018 (2)'!D16+'2. m. kiadások 2018 (2)'!D29+'2. m. kiadások 2018 (2)'!D38+'2. m. kiadások 2018 (2)'!D56+'2. m. kiadások 2018 (2)'!D316</f>
        <v>233133</v>
      </c>
      <c r="K23" s="153">
        <f>'2. m. kiadások 2018 (2)'!H16+'2. m. kiadások 2018 (2)'!H29+'2. m. kiadások 2018 (2)'!H38+'2. m. kiadások 2018 (2)'!H56+'2. m. kiadások 2018 (2)'!H316</f>
        <v>388669</v>
      </c>
      <c r="L23" s="153"/>
      <c r="M23" s="153"/>
    </row>
    <row r="24" spans="1:13" x14ac:dyDescent="0.25">
      <c r="A24" s="135" t="s">
        <v>186</v>
      </c>
      <c r="B24" s="145">
        <v>1789</v>
      </c>
      <c r="C24" s="145">
        <v>32480</v>
      </c>
      <c r="D24" s="145">
        <v>0</v>
      </c>
      <c r="E24" s="145">
        <v>0</v>
      </c>
      <c r="F24" s="145"/>
      <c r="G24" s="135" t="s">
        <v>26</v>
      </c>
      <c r="H24" s="153">
        <v>155171</v>
      </c>
      <c r="I24" s="153">
        <v>225339</v>
      </c>
      <c r="J24" s="153">
        <f>'2. m. kiadások 2018 (2)'!D19+'2. m. kiadások 2018 (2)'!D347</f>
        <v>304823</v>
      </c>
      <c r="K24" s="153">
        <f>'2. m. kiadások 2018 (2)'!H19+'2. m. kiadások 2018 (2)'!H41+'2. m. kiadások 2018 (2)'!H347</f>
        <v>311516</v>
      </c>
      <c r="L24" s="153"/>
      <c r="M24" s="153"/>
    </row>
    <row r="25" spans="1:13" ht="24" x14ac:dyDescent="0.25">
      <c r="A25" s="135" t="s">
        <v>187</v>
      </c>
      <c r="B25" s="145">
        <v>4341</v>
      </c>
      <c r="C25" s="145">
        <v>2737</v>
      </c>
      <c r="D25" s="145">
        <f>'1. m. bevételek 2018 (2)'!D164</f>
        <v>2000</v>
      </c>
      <c r="E25" s="145">
        <f>'1. m. bevételek 2018 (2)'!H164</f>
        <v>2000</v>
      </c>
      <c r="F25" s="145"/>
      <c r="G25" s="148" t="s">
        <v>436</v>
      </c>
      <c r="H25" s="153">
        <v>18729</v>
      </c>
      <c r="I25" s="153">
        <v>13303</v>
      </c>
      <c r="J25" s="153">
        <f>'2. m. kiadások 2018 (2)'!D353+'2. m. kiadások 2018 (2)'!D362</f>
        <v>8450</v>
      </c>
      <c r="K25" s="153">
        <f>'2. m. kiadások 2018 (2)'!H353+'2. m. kiadások 2018 (2)'!H362</f>
        <v>14588</v>
      </c>
      <c r="L25" s="153"/>
      <c r="M25" s="153"/>
    </row>
    <row r="26" spans="1:13" x14ac:dyDescent="0.25">
      <c r="A26" s="135" t="s">
        <v>188</v>
      </c>
      <c r="B26" s="149">
        <v>47920</v>
      </c>
      <c r="C26" s="149">
        <v>236297</v>
      </c>
      <c r="D26" s="149">
        <f>'1. m. bevételek 2018 (2)'!D154</f>
        <v>1779</v>
      </c>
      <c r="E26" s="149">
        <f>'1. m. bevételek 2018 (2)'!H154</f>
        <v>2612</v>
      </c>
      <c r="F26" s="149"/>
      <c r="G26" s="135" t="s">
        <v>216</v>
      </c>
      <c r="H26" s="153">
        <v>0</v>
      </c>
      <c r="I26" s="153">
        <v>17109</v>
      </c>
      <c r="J26" s="153">
        <f>'2. m. kiadások 2018 (2)'!D380</f>
        <v>21004</v>
      </c>
      <c r="K26" s="153">
        <f>'2. m. kiadások 2018 (2)'!H380</f>
        <v>21004</v>
      </c>
      <c r="L26" s="153"/>
      <c r="M26" s="153"/>
    </row>
    <row r="27" spans="1:13" x14ac:dyDescent="0.25">
      <c r="A27" s="146" t="s">
        <v>189</v>
      </c>
      <c r="B27" s="145">
        <v>40989</v>
      </c>
      <c r="C27" s="145">
        <v>357</v>
      </c>
      <c r="D27" s="145">
        <f>'1. m. bevételek 2018 (2)'!D174</f>
        <v>8300</v>
      </c>
      <c r="E27" s="145">
        <f>'1. m. bevételek 2018 (2)'!H174</f>
        <v>32329</v>
      </c>
      <c r="F27" s="145"/>
      <c r="G27" s="135" t="s">
        <v>435</v>
      </c>
      <c r="H27" s="153">
        <v>0</v>
      </c>
      <c r="I27" s="153">
        <v>290</v>
      </c>
      <c r="J27" s="153">
        <f>'2. m. kiadások 2018 (2)'!D371</f>
        <v>386824</v>
      </c>
      <c r="K27" s="153">
        <f>'2. m. kiadások 2018 (2)'!H371</f>
        <v>386824</v>
      </c>
      <c r="L27" s="153"/>
      <c r="M27" s="153"/>
    </row>
    <row r="28" spans="1:13" x14ac:dyDescent="0.25">
      <c r="A28" s="135" t="s">
        <v>190</v>
      </c>
      <c r="B28" s="145">
        <v>250769</v>
      </c>
      <c r="C28" s="145">
        <v>420413</v>
      </c>
      <c r="D28" s="145">
        <f>'1. m. bevételek 2018 (2)'!D209</f>
        <v>383010</v>
      </c>
      <c r="E28" s="145">
        <f>'1. m. bevételek 2018 (2)'!H209</f>
        <v>383010</v>
      </c>
      <c r="F28" s="145"/>
      <c r="G28" s="135" t="s">
        <v>192</v>
      </c>
      <c r="H28" s="153">
        <v>4560</v>
      </c>
      <c r="I28" s="153">
        <v>3390</v>
      </c>
      <c r="J28" s="153">
        <v>0</v>
      </c>
      <c r="K28" s="153">
        <v>0</v>
      </c>
      <c r="L28" s="153"/>
      <c r="M28" s="153"/>
    </row>
    <row r="29" spans="1:13" x14ac:dyDescent="0.25">
      <c r="A29" s="135" t="s">
        <v>191</v>
      </c>
      <c r="B29" s="222">
        <v>48409</v>
      </c>
      <c r="C29" s="145">
        <v>38541</v>
      </c>
      <c r="D29" s="145">
        <f>'1. m. bevételek 2018 (2)'!D214</f>
        <v>237500</v>
      </c>
      <c r="E29" s="145">
        <f>'1. m. bevételek 2018 (2)'!H214</f>
        <v>237500</v>
      </c>
      <c r="F29" s="145"/>
      <c r="J29" s="153"/>
      <c r="K29" s="153"/>
      <c r="L29" s="153"/>
      <c r="M29" s="153"/>
    </row>
    <row r="30" spans="1:13" x14ac:dyDescent="0.25">
      <c r="A30" s="146"/>
      <c r="B30" s="222"/>
      <c r="C30" s="145"/>
      <c r="D30" s="145"/>
      <c r="E30" s="145"/>
      <c r="F30" s="145"/>
      <c r="G30" s="155"/>
      <c r="H30" s="153"/>
      <c r="I30" s="153"/>
      <c r="J30" s="153"/>
      <c r="K30" s="153"/>
      <c r="L30" s="153"/>
      <c r="M30" s="153"/>
    </row>
    <row r="31" spans="1:13" x14ac:dyDescent="0.25">
      <c r="A31" s="137" t="s">
        <v>193</v>
      </c>
      <c r="B31" s="147">
        <f>SUM(B23:B30)</f>
        <v>524721</v>
      </c>
      <c r="C31" s="147">
        <f>SUM(C23:C30)</f>
        <v>848443</v>
      </c>
      <c r="D31" s="147">
        <f>SUM(D23:D30)</f>
        <v>967971</v>
      </c>
      <c r="E31" s="147">
        <f>SUM(E23:E30)</f>
        <v>1153363</v>
      </c>
      <c r="F31" s="147"/>
      <c r="G31" s="137" t="s">
        <v>194</v>
      </c>
      <c r="H31" s="154">
        <f>SUM(H23:H30)</f>
        <v>273612</v>
      </c>
      <c r="I31" s="154">
        <f>SUM(I23:I30)</f>
        <v>462948</v>
      </c>
      <c r="J31" s="154">
        <f>SUM(J23:J30)</f>
        <v>954234</v>
      </c>
      <c r="K31" s="154">
        <f>SUM(K23:K30)</f>
        <v>1122601</v>
      </c>
      <c r="L31" s="153"/>
      <c r="M31" s="153"/>
    </row>
    <row r="32" spans="1:13" x14ac:dyDescent="0.25">
      <c r="A32" s="137"/>
      <c r="B32" s="147"/>
      <c r="C32" s="147"/>
      <c r="D32" s="147"/>
      <c r="E32" s="147"/>
      <c r="F32" s="147"/>
      <c r="G32" s="137"/>
      <c r="H32" s="154"/>
      <c r="I32" s="154"/>
      <c r="J32" s="154"/>
      <c r="K32" s="154"/>
      <c r="L32" s="153"/>
      <c r="M32" s="153"/>
    </row>
    <row r="33" spans="1:13" x14ac:dyDescent="0.25">
      <c r="A33" s="137"/>
      <c r="B33" s="147"/>
      <c r="C33" s="147"/>
      <c r="D33" s="147"/>
      <c r="E33" s="147"/>
      <c r="F33" s="147"/>
      <c r="G33" s="137"/>
      <c r="H33" s="153"/>
      <c r="I33" s="153"/>
      <c r="J33" s="153"/>
      <c r="K33" s="153"/>
      <c r="L33" s="153"/>
      <c r="M33" s="153"/>
    </row>
    <row r="34" spans="1:13" x14ac:dyDescent="0.25">
      <c r="A34" s="150" t="s">
        <v>195</v>
      </c>
      <c r="B34" s="152">
        <f>SUM(B31,B21)</f>
        <v>4337470</v>
      </c>
      <c r="C34" s="152">
        <f>SUM(C31,C21)</f>
        <v>4346855</v>
      </c>
      <c r="D34" s="152">
        <f>SUM(D31,D21)</f>
        <v>3257989</v>
      </c>
      <c r="E34" s="152">
        <f>SUM(E31,E21)</f>
        <v>3901726</v>
      </c>
      <c r="F34" s="152"/>
      <c r="G34" s="150" t="s">
        <v>196</v>
      </c>
      <c r="H34" s="152">
        <f>SUM(H31,H21)</f>
        <v>3845469</v>
      </c>
      <c r="I34" s="152">
        <f>SUM(I31,I21)</f>
        <v>3715717</v>
      </c>
      <c r="J34" s="152">
        <f>SUM(J31,J21)</f>
        <v>3257989</v>
      </c>
      <c r="K34" s="152">
        <f>SUM(K31,K21)</f>
        <v>3901726</v>
      </c>
      <c r="L34" s="153"/>
      <c r="M34" s="153"/>
    </row>
    <row r="35" spans="1:13" x14ac:dyDescent="0.25">
      <c r="A35" s="127"/>
      <c r="B35" s="127"/>
      <c r="C35" s="127"/>
      <c r="D35" s="127"/>
      <c r="F35" s="127"/>
      <c r="G35" s="127"/>
      <c r="H35" s="127"/>
      <c r="I35" s="127"/>
      <c r="J35" s="127"/>
    </row>
    <row r="36" spans="1:13" x14ac:dyDescent="0.25">
      <c r="A36" s="127"/>
      <c r="B36" s="127"/>
      <c r="C36" s="127"/>
      <c r="D36" s="127"/>
      <c r="F36" s="127"/>
      <c r="G36" s="127"/>
      <c r="H36" s="127"/>
      <c r="I36" s="127"/>
      <c r="J36" s="127"/>
    </row>
    <row r="37" spans="1:13" x14ac:dyDescent="0.25">
      <c r="A37" s="127"/>
      <c r="B37" s="127"/>
      <c r="C37" s="127"/>
      <c r="D37" s="127"/>
      <c r="F37" s="127"/>
      <c r="G37" s="127"/>
      <c r="H37" s="127"/>
      <c r="I37" s="127"/>
      <c r="J37" s="127"/>
    </row>
  </sheetData>
  <mergeCells count="2">
    <mergeCell ref="A4:J4"/>
    <mergeCell ref="A5:J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1. m. bevételek 2018 (2)</vt:lpstr>
      <vt:lpstr>2. m. kiadások 2018 (2)</vt:lpstr>
      <vt:lpstr>2.a KÖH 2018 (2)</vt:lpstr>
      <vt:lpstr>3. m. létszám 2018 (2)</vt:lpstr>
      <vt:lpstr>4. melléklet 2018 (2)</vt:lpstr>
      <vt:lpstr>'1. m. bevételek 2018 (2)'!Nyomtatási_cím</vt:lpstr>
      <vt:lpstr>'2. m. kiadások 2018 (2)'!Nyomtatási_cím</vt:lpstr>
      <vt:lpstr>'2.a KÖH 2018 (2)'!Nyomtatási_cím</vt:lpstr>
      <vt:lpstr>'1. m. bevételek 2018 (2)'!Nyomtatási_terület</vt:lpstr>
      <vt:lpstr>'2. m. kiadások 2018 (2)'!Nyomtatási_terület</vt:lpstr>
      <vt:lpstr>'2.a KÖH 2018 (2)'!Nyomtatási_terület</vt:lpstr>
      <vt:lpstr>'4. melléklet 2018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2018-06-21T06:53:24Z</cp:lastPrinted>
  <dcterms:created xsi:type="dcterms:W3CDTF">2009-01-15T09:14:34Z</dcterms:created>
  <dcterms:modified xsi:type="dcterms:W3CDTF">2018-07-03T12:30:29Z</dcterms:modified>
</cp:coreProperties>
</file>