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0CD38912-03E9-4A98-AEC4-C449F78C15D7}" xr6:coauthVersionLast="41" xr6:coauthVersionMax="41" xr10:uidLastSave="{00000000-0000-0000-0000-000000000000}"/>
  <bookViews>
    <workbookView xWindow="-120" yWindow="-120" windowWidth="20730" windowHeight="11160" xr2:uid="{0502D532-077D-4209-97D6-42EE208156A0}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'!$A$1:$E$61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  <c r="E60" i="1" s="1"/>
  <c r="D59" i="1"/>
  <c r="D58" i="1"/>
  <c r="E57" i="1"/>
  <c r="D57" i="1"/>
  <c r="E56" i="1"/>
  <c r="D56" i="1"/>
  <c r="E55" i="1"/>
  <c r="D55" i="1"/>
  <c r="E54" i="1"/>
  <c r="D54" i="1"/>
  <c r="D53" i="1"/>
  <c r="C53" i="1"/>
  <c r="C52" i="1" s="1"/>
  <c r="E52" i="1" s="1"/>
  <c r="D52" i="1"/>
  <c r="E51" i="1"/>
  <c r="D51" i="1"/>
  <c r="E50" i="1"/>
  <c r="D50" i="1"/>
  <c r="D49" i="1"/>
  <c r="C49" i="1"/>
  <c r="E49" i="1" s="1"/>
  <c r="D48" i="1"/>
  <c r="C48" i="1"/>
  <c r="E48" i="1" s="1"/>
  <c r="D47" i="1"/>
  <c r="C47" i="1"/>
  <c r="C46" i="1" s="1"/>
  <c r="D46" i="1"/>
  <c r="D45" i="1"/>
  <c r="D44" i="1"/>
  <c r="D43" i="1"/>
  <c r="D42" i="1"/>
  <c r="D41" i="1"/>
  <c r="C41" i="1"/>
  <c r="E41" i="1" s="1"/>
  <c r="D40" i="1"/>
  <c r="E40" i="1" s="1"/>
  <c r="D39" i="1"/>
  <c r="C39" i="1"/>
  <c r="E39" i="1" s="1"/>
  <c r="D38" i="1"/>
  <c r="C38" i="1"/>
  <c r="E38" i="1" s="1"/>
  <c r="D37" i="1"/>
  <c r="E36" i="1"/>
  <c r="D36" i="1"/>
  <c r="D35" i="1"/>
  <c r="E35" i="1" s="1"/>
  <c r="E34" i="1"/>
  <c r="D34" i="1"/>
  <c r="C34" i="1"/>
  <c r="D33" i="1"/>
  <c r="E33" i="1" s="1"/>
  <c r="D32" i="1"/>
  <c r="E32" i="1" s="1"/>
  <c r="D31" i="1"/>
  <c r="C31" i="1"/>
  <c r="E31" i="1" s="1"/>
  <c r="E30" i="1"/>
  <c r="D30" i="1"/>
  <c r="E29" i="1"/>
  <c r="D29" i="1"/>
  <c r="D28" i="1"/>
  <c r="E28" i="1" s="1"/>
  <c r="E27" i="1"/>
  <c r="D27" i="1"/>
  <c r="D26" i="1"/>
  <c r="C26" i="1"/>
  <c r="E26" i="1" s="1"/>
  <c r="E25" i="1"/>
  <c r="D25" i="1"/>
  <c r="D24" i="1"/>
  <c r="E24" i="1" s="1"/>
  <c r="E23" i="1"/>
  <c r="D23" i="1"/>
  <c r="C23" i="1"/>
  <c r="E22" i="1"/>
  <c r="D22" i="1"/>
  <c r="D21" i="1"/>
  <c r="E21" i="1" s="1"/>
  <c r="D20" i="1"/>
  <c r="E20" i="1" s="1"/>
  <c r="C20" i="1"/>
  <c r="D19" i="1"/>
  <c r="C19" i="1"/>
  <c r="E19" i="1" s="1"/>
  <c r="D18" i="1"/>
  <c r="E18" i="1" s="1"/>
  <c r="D17" i="1"/>
  <c r="E17" i="1" s="1"/>
  <c r="D16" i="1"/>
  <c r="E16" i="1" s="1"/>
  <c r="D15" i="1"/>
  <c r="E15" i="1" s="1"/>
  <c r="D14" i="1"/>
  <c r="C14" i="1"/>
  <c r="E14" i="1" s="1"/>
  <c r="E13" i="1"/>
  <c r="D13" i="1"/>
  <c r="D12" i="1"/>
  <c r="E12" i="1" s="1"/>
  <c r="E11" i="1"/>
  <c r="D11" i="1"/>
  <c r="C11" i="1"/>
  <c r="D10" i="1"/>
  <c r="E10" i="1" s="1"/>
  <c r="C10" i="1"/>
  <c r="D9" i="1"/>
  <c r="E9" i="1" s="1"/>
  <c r="E8" i="1"/>
  <c r="D8" i="1"/>
  <c r="C8" i="1"/>
  <c r="C37" i="1" s="1"/>
  <c r="C42" i="1" l="1"/>
  <c r="E42" i="1" s="1"/>
  <c r="E37" i="1"/>
  <c r="C58" i="1"/>
  <c r="E58" i="1" s="1"/>
  <c r="E46" i="1"/>
  <c r="E47" i="1"/>
  <c r="E53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<sst xmlns="http://schemas.openxmlformats.org/spreadsheetml/2006/main" count="112" uniqueCount="98">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</sst>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3" fontId="4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>
      <alignment horizontal="right" vertical="center" wrapText="1" indent="1"/>
    </xf>
    <xf numFmtId="3" fontId="12" fillId="0" borderId="16" xfId="0" applyNumberFormat="1" applyFont="1" applyBorder="1" applyAlignment="1">
      <alignment vertical="center" wrapText="1"/>
    </xf>
    <xf numFmtId="3" fontId="12" fillId="0" borderId="17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9" xfId="0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 wrapText="1" indent="1"/>
    </xf>
    <xf numFmtId="164" fontId="14" fillId="0" borderId="20" xfId="0" applyNumberFormat="1" applyFont="1" applyBorder="1" applyAlignment="1" applyProtection="1">
      <alignment horizontal="right" vertical="center" wrapText="1" indent="1"/>
      <protection locked="0"/>
    </xf>
    <xf numFmtId="0" fontId="4" fillId="0" borderId="21" xfId="1" applyFont="1" applyBorder="1" applyAlignment="1">
      <alignment horizontal="left" vertical="center" wrapText="1" indent="1"/>
    </xf>
    <xf numFmtId="164" fontId="14" fillId="0" borderId="22" xfId="0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164" fontId="14" fillId="0" borderId="23" xfId="0" applyNumberFormat="1" applyFont="1" applyBorder="1" applyAlignment="1" applyProtection="1">
      <alignment horizontal="right" vertical="center" wrapText="1" indent="1"/>
      <protection locked="0"/>
    </xf>
    <xf numFmtId="0" fontId="4" fillId="0" borderId="24" xfId="1" applyFont="1" applyBorder="1" applyAlignment="1">
      <alignment horizontal="left" vertical="center" wrapText="1" indent="1"/>
    </xf>
    <xf numFmtId="164" fontId="4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0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5" xfId="0" applyNumberFormat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 indent="1"/>
    </xf>
    <xf numFmtId="164" fontId="14" fillId="0" borderId="26" xfId="0" applyNumberFormat="1" applyFont="1" applyBorder="1" applyAlignment="1" applyProtection="1">
      <alignment horizontal="right" vertical="center" wrapText="1" indent="1"/>
      <protection locked="0"/>
    </xf>
    <xf numFmtId="0" fontId="14" fillId="0" borderId="16" xfId="1" applyFont="1" applyBorder="1" applyAlignment="1">
      <alignment horizontal="left" vertical="center" wrapText="1" indent="1"/>
    </xf>
    <xf numFmtId="0" fontId="14" fillId="0" borderId="27" xfId="1" applyFont="1" applyBorder="1" applyAlignment="1">
      <alignment horizontal="left" vertical="center" wrapText="1" indent="1"/>
    </xf>
    <xf numFmtId="164" fontId="14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Border="1" applyAlignment="1">
      <alignment horizontal="right" vertical="center" wrapText="1" indent="1"/>
    </xf>
    <xf numFmtId="0" fontId="17" fillId="0" borderId="1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left" wrapText="1" indent="1"/>
    </xf>
    <xf numFmtId="164" fontId="6" fillId="0" borderId="29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 indent="1"/>
    </xf>
    <xf numFmtId="0" fontId="6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6" fillId="0" borderId="26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164" fontId="6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3" fontId="12" fillId="0" borderId="0" xfId="0" applyNumberFormat="1" applyFont="1" applyAlignment="1">
      <alignment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30" xfId="0" applyFont="1" applyBorder="1" applyAlignment="1">
      <alignment vertical="center" wrapText="1"/>
    </xf>
    <xf numFmtId="4" fontId="0" fillId="0" borderId="12" xfId="0" applyNumberFormat="1" applyBorder="1" applyAlignment="1" applyProtection="1">
      <alignment horizontal="right" vertical="center" wrapText="1" indent="1"/>
      <protection locked="0"/>
    </xf>
    <xf numFmtId="0" fontId="0" fillId="2" borderId="0" xfId="0" applyFill="1" applyAlignment="1">
      <alignment vertical="center" wrapText="1"/>
    </xf>
  </cellXfs>
  <cellStyles count="2">
    <cellStyle name="Normál" xfId="0" builtinId="0"/>
    <cellStyle name="Normál_KVRENMUNKA" xfId="1" xr:uid="{BB31B29F-9D4D-4C4F-B8F5-A980F475CF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9/M&#225;t&#233;/K&#246;lts&#233;gvet&#233;s%20rend.%20m&#243;d.%20rendelettervezet%20mell&#233;klete-2019.03.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2049828</v>
          </cell>
        </row>
        <row r="10">
          <cell r="C10">
            <v>1614038</v>
          </cell>
        </row>
        <row r="14">
          <cell r="C14">
            <v>435790</v>
          </cell>
        </row>
        <row r="20">
          <cell r="C20">
            <v>2885193</v>
          </cell>
        </row>
        <row r="23">
          <cell r="C23">
            <v>2885193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4935021</v>
          </cell>
        </row>
        <row r="38">
          <cell r="C38">
            <v>5288070</v>
          </cell>
        </row>
        <row r="39">
          <cell r="C39">
            <v>829764</v>
          </cell>
        </row>
        <row r="41">
          <cell r="C41">
            <v>4458306</v>
          </cell>
        </row>
        <row r="42">
          <cell r="C42">
            <v>10223091</v>
          </cell>
        </row>
        <row r="46">
          <cell r="C46">
            <v>9993091</v>
          </cell>
        </row>
        <row r="47">
          <cell r="C47">
            <v>7086775</v>
          </cell>
        </row>
        <row r="48">
          <cell r="C48">
            <v>1385201</v>
          </cell>
        </row>
        <row r="49">
          <cell r="C49">
            <v>1521115</v>
          </cell>
        </row>
        <row r="52">
          <cell r="C52">
            <v>230000</v>
          </cell>
        </row>
        <row r="53">
          <cell r="C53">
            <v>230000</v>
          </cell>
        </row>
        <row r="58">
          <cell r="C58">
            <v>10223091</v>
          </cell>
        </row>
        <row r="60">
          <cell r="C60">
            <v>1</v>
          </cell>
        </row>
      </sheetData>
      <sheetData sheetId="13">
        <row r="8">
          <cell r="C8">
            <v>6101000</v>
          </cell>
        </row>
        <row r="10">
          <cell r="C10">
            <v>4000000</v>
          </cell>
        </row>
        <row r="11">
          <cell r="C11">
            <v>300000</v>
          </cell>
        </row>
        <row r="14">
          <cell r="C14">
            <v>1161000</v>
          </cell>
        </row>
        <row r="19">
          <cell r="C19">
            <v>640000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300000</v>
          </cell>
        </row>
        <row r="34">
          <cell r="C34">
            <v>300000</v>
          </cell>
        </row>
        <row r="37">
          <cell r="C37">
            <v>6401000</v>
          </cell>
        </row>
        <row r="38">
          <cell r="C38">
            <v>209780435</v>
          </cell>
        </row>
        <row r="41">
          <cell r="C41">
            <v>209780435</v>
          </cell>
        </row>
        <row r="42">
          <cell r="C42">
            <v>216181435</v>
          </cell>
        </row>
        <row r="46">
          <cell r="C46">
            <v>212825518</v>
          </cell>
        </row>
        <row r="47">
          <cell r="C47">
            <v>144196037</v>
          </cell>
        </row>
        <row r="48">
          <cell r="C48">
            <v>29848973</v>
          </cell>
        </row>
        <row r="49">
          <cell r="C49">
            <v>38780508</v>
          </cell>
        </row>
        <row r="52">
          <cell r="C52">
            <v>3355917</v>
          </cell>
        </row>
        <row r="53">
          <cell r="C53">
            <v>3355917</v>
          </cell>
        </row>
        <row r="58">
          <cell r="C58">
            <v>216181435</v>
          </cell>
        </row>
        <row r="60">
          <cell r="C60">
            <v>47.21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6FC0-C9B9-4A0C-8C36-6BC20B8C28B3}">
  <sheetPr codeName="Munka21">
    <tabColor rgb="FF92D050"/>
  </sheetPr>
  <dimension ref="A1:I61"/>
  <sheetViews>
    <sheetView tabSelected="1" view="pageLayout" zoomScale="85" zoomScaleNormal="115" zoomScaleSheetLayoutView="100" zoomScalePageLayoutView="85" workbookViewId="0">
      <selection activeCell="G2" sqref="G2"/>
    </sheetView>
  </sheetViews>
  <sheetFormatPr defaultRowHeight="12.75" x14ac:dyDescent="0.2"/>
  <cols>
    <col min="1" max="1" width="13.83203125" style="74" customWidth="1"/>
    <col min="2" max="2" width="79.1640625" style="21" customWidth="1"/>
    <col min="3" max="3" width="12.6640625" style="21" bestFit="1" customWidth="1"/>
    <col min="4" max="4" width="10" style="4" hidden="1" customWidth="1"/>
    <col min="5" max="5" width="10.5" style="4" hidden="1" customWidth="1"/>
    <col min="6" max="9" width="9.33203125" style="21" customWidth="1"/>
    <col min="10" max="16384" width="9.33203125" style="21"/>
  </cols>
  <sheetData>
    <row r="1" spans="1:9" s="5" customFormat="1" ht="21" customHeight="1" thickBot="1" x14ac:dyDescent="0.25">
      <c r="A1" s="1"/>
      <c r="B1" s="2"/>
      <c r="C1" s="3"/>
      <c r="D1" s="4"/>
      <c r="E1" s="4"/>
    </row>
    <row r="2" spans="1:9" s="10" customFormat="1" ht="36" customHeight="1" x14ac:dyDescent="0.2">
      <c r="A2" s="6" t="s">
        <v>0</v>
      </c>
      <c r="B2" s="7" t="s">
        <v>1</v>
      </c>
      <c r="C2" s="8" t="s">
        <v>2</v>
      </c>
      <c r="D2" s="9"/>
      <c r="E2" s="9"/>
    </row>
    <row r="3" spans="1:9" s="10" customFormat="1" ht="24.75" thickBot="1" x14ac:dyDescent="0.25">
      <c r="A3" s="11" t="s">
        <v>3</v>
      </c>
      <c r="B3" s="12" t="s">
        <v>4</v>
      </c>
      <c r="C3" s="13" t="s">
        <v>5</v>
      </c>
      <c r="D3" s="9"/>
      <c r="E3" s="9"/>
      <c r="I3" s="14"/>
    </row>
    <row r="4" spans="1:9" s="17" customFormat="1" ht="15.95" customHeight="1" thickBot="1" x14ac:dyDescent="0.3">
      <c r="A4" s="15"/>
      <c r="B4" s="15"/>
      <c r="C4" s="16" t="s">
        <v>6</v>
      </c>
      <c r="D4" s="9"/>
      <c r="E4" s="9"/>
    </row>
    <row r="5" spans="1:9" ht="13.5" thickBot="1" x14ac:dyDescent="0.25">
      <c r="A5" s="18" t="s">
        <v>7</v>
      </c>
      <c r="B5" s="19" t="s">
        <v>8</v>
      </c>
      <c r="C5" s="20" t="s">
        <v>9</v>
      </c>
    </row>
    <row r="6" spans="1:9" s="26" customFormat="1" ht="12.95" customHeight="1" thickBot="1" x14ac:dyDescent="0.25">
      <c r="A6" s="22" t="s">
        <v>10</v>
      </c>
      <c r="B6" s="23" t="s">
        <v>11</v>
      </c>
      <c r="C6" s="24" t="s">
        <v>12</v>
      </c>
      <c r="D6" s="25"/>
      <c r="E6" s="25"/>
    </row>
    <row r="7" spans="1:9" s="26" customFormat="1" ht="15.95" customHeight="1" thickBot="1" x14ac:dyDescent="0.25">
      <c r="A7" s="27"/>
      <c r="B7" s="28" t="s">
        <v>13</v>
      </c>
      <c r="C7" s="29"/>
      <c r="D7" s="25"/>
      <c r="E7" s="25"/>
    </row>
    <row r="8" spans="1:9" s="34" customFormat="1" ht="12" customHeight="1" thickBot="1" x14ac:dyDescent="0.25">
      <c r="A8" s="22" t="s">
        <v>14</v>
      </c>
      <c r="B8" s="30" t="s">
        <v>15</v>
      </c>
      <c r="C8" s="31">
        <f>SUM(C9:C19)</f>
        <v>8150828</v>
      </c>
      <c r="D8" s="32" t="e">
        <f>'[1]9.2.1. sz. mell'!C8+#REF!+'[1]9.2.3. sz. mell.'!C8</f>
        <v>#REF!</v>
      </c>
      <c r="E8" s="33" t="e">
        <f t="shared" ref="E8:E42" si="0">C8-D8</f>
        <v>#REF!</v>
      </c>
    </row>
    <row r="9" spans="1:9" s="34" customFormat="1" ht="12" customHeight="1" x14ac:dyDescent="0.2">
      <c r="A9" s="35" t="s">
        <v>16</v>
      </c>
      <c r="B9" s="36" t="s">
        <v>17</v>
      </c>
      <c r="C9" s="37"/>
      <c r="D9" s="32" t="e">
        <f>'[1]9.2.1. sz. mell'!C9+#REF!+'[1]9.2.3. sz. mell.'!C9</f>
        <v>#REF!</v>
      </c>
      <c r="E9" s="33" t="e">
        <f t="shared" si="0"/>
        <v>#REF!</v>
      </c>
    </row>
    <row r="10" spans="1:9" s="34" customFormat="1" ht="12" customHeight="1" x14ac:dyDescent="0.2">
      <c r="A10" s="38" t="s">
        <v>18</v>
      </c>
      <c r="B10" s="39" t="s">
        <v>19</v>
      </c>
      <c r="C10" s="40">
        <f>4000000+1241400+372638</f>
        <v>5614038</v>
      </c>
      <c r="D10" s="32" t="e">
        <f>'[1]9.2.1. sz. mell'!C10+#REF!+'[1]9.2.3. sz. mell.'!C10</f>
        <v>#REF!</v>
      </c>
      <c r="E10" s="33" t="e">
        <f t="shared" si="0"/>
        <v>#REF!</v>
      </c>
    </row>
    <row r="11" spans="1:9" s="34" customFormat="1" ht="12" customHeight="1" x14ac:dyDescent="0.2">
      <c r="A11" s="38" t="s">
        <v>20</v>
      </c>
      <c r="B11" s="39" t="s">
        <v>21</v>
      </c>
      <c r="C11" s="40">
        <f>300000</f>
        <v>300000</v>
      </c>
      <c r="D11" s="32" t="e">
        <f>'[1]9.2.1. sz. mell'!C11+#REF!+'[1]9.2.3. sz. mell.'!C11</f>
        <v>#REF!</v>
      </c>
      <c r="E11" s="33" t="e">
        <f t="shared" si="0"/>
        <v>#REF!</v>
      </c>
    </row>
    <row r="12" spans="1:9" s="34" customFormat="1" ht="12" customHeight="1" x14ac:dyDescent="0.2">
      <c r="A12" s="38" t="s">
        <v>22</v>
      </c>
      <c r="B12" s="39" t="s">
        <v>23</v>
      </c>
      <c r="C12" s="40"/>
      <c r="D12" s="32" t="e">
        <f>'[1]9.2.1. sz. mell'!C12+#REF!+'[1]9.2.3. sz. mell.'!C12</f>
        <v>#REF!</v>
      </c>
      <c r="E12" s="33" t="e">
        <f t="shared" si="0"/>
        <v>#REF!</v>
      </c>
    </row>
    <row r="13" spans="1:9" s="34" customFormat="1" ht="12" customHeight="1" x14ac:dyDescent="0.2">
      <c r="A13" s="38" t="s">
        <v>24</v>
      </c>
      <c r="B13" s="39" t="s">
        <v>25</v>
      </c>
      <c r="C13" s="40"/>
      <c r="D13" s="32" t="e">
        <f>'[1]9.2.1. sz. mell'!C13+#REF!+'[1]9.2.3. sz. mell.'!C13</f>
        <v>#REF!</v>
      </c>
      <c r="E13" s="33" t="e">
        <f t="shared" si="0"/>
        <v>#REF!</v>
      </c>
    </row>
    <row r="14" spans="1:9" s="34" customFormat="1" ht="12" customHeight="1" x14ac:dyDescent="0.2">
      <c r="A14" s="38" t="s">
        <v>26</v>
      </c>
      <c r="B14" s="39" t="s">
        <v>27</v>
      </c>
      <c r="C14" s="40">
        <f>1161000+335178+100612</f>
        <v>1596790</v>
      </c>
      <c r="D14" s="32" t="e">
        <f>'[1]9.2.1. sz. mell'!C14+#REF!+'[1]9.2.3. sz. mell.'!C14</f>
        <v>#REF!</v>
      </c>
      <c r="E14" s="33" t="e">
        <f t="shared" si="0"/>
        <v>#REF!</v>
      </c>
    </row>
    <row r="15" spans="1:9" s="34" customFormat="1" ht="12" customHeight="1" x14ac:dyDescent="0.2">
      <c r="A15" s="38" t="s">
        <v>28</v>
      </c>
      <c r="B15" s="41" t="s">
        <v>29</v>
      </c>
      <c r="C15" s="40"/>
      <c r="D15" s="32" t="e">
        <f>'[1]9.2.1. sz. mell'!C15+#REF!+'[1]9.2.3. sz. mell.'!C15</f>
        <v>#REF!</v>
      </c>
      <c r="E15" s="33" t="e">
        <f t="shared" si="0"/>
        <v>#REF!</v>
      </c>
    </row>
    <row r="16" spans="1:9" s="34" customFormat="1" ht="12" customHeight="1" x14ac:dyDescent="0.2">
      <c r="A16" s="38" t="s">
        <v>30</v>
      </c>
      <c r="B16" s="39" t="s">
        <v>31</v>
      </c>
      <c r="C16" s="42"/>
      <c r="D16" s="32" t="e">
        <f>'[1]9.2.1. sz. mell'!C16+#REF!+'[1]9.2.3. sz. mell.'!C16</f>
        <v>#REF!</v>
      </c>
      <c r="E16" s="33" t="e">
        <f t="shared" si="0"/>
        <v>#REF!</v>
      </c>
    </row>
    <row r="17" spans="1:5" s="43" customFormat="1" ht="12" customHeight="1" x14ac:dyDescent="0.2">
      <c r="A17" s="38" t="s">
        <v>32</v>
      </c>
      <c r="B17" s="39" t="s">
        <v>33</v>
      </c>
      <c r="C17" s="40"/>
      <c r="D17" s="32" t="e">
        <f>'[1]9.2.1. sz. mell'!C17+#REF!+'[1]9.2.3. sz. mell.'!C17</f>
        <v>#REF!</v>
      </c>
      <c r="E17" s="33" t="e">
        <f t="shared" si="0"/>
        <v>#REF!</v>
      </c>
    </row>
    <row r="18" spans="1:5" s="43" customFormat="1" ht="12" customHeight="1" x14ac:dyDescent="0.2">
      <c r="A18" s="38" t="s">
        <v>34</v>
      </c>
      <c r="B18" s="39" t="s">
        <v>35</v>
      </c>
      <c r="C18" s="44"/>
      <c r="D18" s="32" t="e">
        <f>'[1]9.2.1. sz. mell'!C18+#REF!+'[1]9.2.3. sz. mell.'!C18</f>
        <v>#REF!</v>
      </c>
      <c r="E18" s="33" t="e">
        <f t="shared" si="0"/>
        <v>#REF!</v>
      </c>
    </row>
    <row r="19" spans="1:5" s="43" customFormat="1" ht="12" customHeight="1" thickBot="1" x14ac:dyDescent="0.25">
      <c r="A19" s="38" t="s">
        <v>36</v>
      </c>
      <c r="B19" s="41" t="s">
        <v>37</v>
      </c>
      <c r="C19" s="44">
        <f>640000</f>
        <v>640000</v>
      </c>
      <c r="D19" s="32" t="e">
        <f>'[1]9.2.1. sz. mell'!C19+#REF!+'[1]9.2.3. sz. mell.'!C19</f>
        <v>#REF!</v>
      </c>
      <c r="E19" s="33" t="e">
        <f t="shared" si="0"/>
        <v>#REF!</v>
      </c>
    </row>
    <row r="20" spans="1:5" s="34" customFormat="1" ht="12" customHeight="1" thickBot="1" x14ac:dyDescent="0.25">
      <c r="A20" s="22" t="s">
        <v>38</v>
      </c>
      <c r="B20" s="30" t="s">
        <v>39</v>
      </c>
      <c r="C20" s="31">
        <f>SUM(C21:C23)</f>
        <v>2885193</v>
      </c>
      <c r="D20" s="32" t="e">
        <f>'[1]9.2.1. sz. mell'!C20+#REF!+'[1]9.2.3. sz. mell.'!C20</f>
        <v>#REF!</v>
      </c>
      <c r="E20" s="33" t="e">
        <f t="shared" si="0"/>
        <v>#REF!</v>
      </c>
    </row>
    <row r="21" spans="1:5" s="43" customFormat="1" ht="12" customHeight="1" x14ac:dyDescent="0.2">
      <c r="A21" s="38" t="s">
        <v>40</v>
      </c>
      <c r="B21" s="45" t="s">
        <v>41</v>
      </c>
      <c r="C21" s="46"/>
      <c r="D21" s="32" t="e">
        <f>'[1]9.2.1. sz. mell'!C21+#REF!+'[1]9.2.3. sz. mell.'!C21</f>
        <v>#REF!</v>
      </c>
      <c r="E21" s="33" t="e">
        <f t="shared" si="0"/>
        <v>#REF!</v>
      </c>
    </row>
    <row r="22" spans="1:5" s="43" customFormat="1" ht="12" customHeight="1" x14ac:dyDescent="0.2">
      <c r="A22" s="38" t="s">
        <v>42</v>
      </c>
      <c r="B22" s="39" t="s">
        <v>43</v>
      </c>
      <c r="C22" s="40"/>
      <c r="D22" s="32" t="e">
        <f>'[1]9.2.1. sz. mell'!C22+#REF!+'[1]9.2.3. sz. mell.'!C22</f>
        <v>#REF!</v>
      </c>
      <c r="E22" s="33" t="e">
        <f t="shared" si="0"/>
        <v>#REF!</v>
      </c>
    </row>
    <row r="23" spans="1:5" s="43" customFormat="1" ht="12" customHeight="1" x14ac:dyDescent="0.2">
      <c r="A23" s="38" t="s">
        <v>44</v>
      </c>
      <c r="B23" s="39" t="s">
        <v>45</v>
      </c>
      <c r="C23" s="47">
        <f>2885193</f>
        <v>2885193</v>
      </c>
      <c r="D23" s="32" t="e">
        <f>'[1]9.2.1. sz. mell'!C23+#REF!+'[1]9.2.3. sz. mell.'!C23</f>
        <v>#REF!</v>
      </c>
      <c r="E23" s="33" t="e">
        <f t="shared" si="0"/>
        <v>#REF!</v>
      </c>
    </row>
    <row r="24" spans="1:5" s="43" customFormat="1" ht="12" customHeight="1" thickBot="1" x14ac:dyDescent="0.25">
      <c r="A24" s="38" t="s">
        <v>46</v>
      </c>
      <c r="B24" s="39" t="s">
        <v>47</v>
      </c>
      <c r="C24" s="40"/>
      <c r="D24" s="32" t="e">
        <f>'[1]9.2.1. sz. mell'!C24+#REF!+'[1]9.2.3. sz. mell.'!C24</f>
        <v>#REF!</v>
      </c>
      <c r="E24" s="33" t="e">
        <f t="shared" si="0"/>
        <v>#REF!</v>
      </c>
    </row>
    <row r="25" spans="1:5" s="43" customFormat="1" ht="12" customHeight="1" thickBot="1" x14ac:dyDescent="0.25">
      <c r="A25" s="48" t="s">
        <v>48</v>
      </c>
      <c r="B25" s="49" t="s">
        <v>49</v>
      </c>
      <c r="C25" s="50"/>
      <c r="D25" s="32" t="e">
        <f>'[1]9.2.1. sz. mell'!C25+#REF!+'[1]9.2.3. sz. mell.'!C25</f>
        <v>#REF!</v>
      </c>
      <c r="E25" s="33" t="e">
        <f t="shared" si="0"/>
        <v>#REF!</v>
      </c>
    </row>
    <row r="26" spans="1:5" s="43" customFormat="1" ht="12" customHeight="1" thickBot="1" x14ac:dyDescent="0.25">
      <c r="A26" s="48" t="s">
        <v>50</v>
      </c>
      <c r="B26" s="49" t="s">
        <v>51</v>
      </c>
      <c r="C26" s="31">
        <f>+C27+C28+C29</f>
        <v>0</v>
      </c>
      <c r="D26" s="32" t="e">
        <f>'[1]9.2.1. sz. mell'!C26+#REF!+'[1]9.2.3. sz. mell.'!C26</f>
        <v>#REF!</v>
      </c>
      <c r="E26" s="33" t="e">
        <f t="shared" si="0"/>
        <v>#REF!</v>
      </c>
    </row>
    <row r="27" spans="1:5" s="43" customFormat="1" ht="12" customHeight="1" x14ac:dyDescent="0.2">
      <c r="A27" s="51" t="s">
        <v>52</v>
      </c>
      <c r="B27" s="52" t="s">
        <v>53</v>
      </c>
      <c r="C27" s="53"/>
      <c r="D27" s="32" t="e">
        <f>'[1]9.2.1. sz. mell'!C27+#REF!+'[1]9.2.3. sz. mell.'!C27</f>
        <v>#REF!</v>
      </c>
      <c r="E27" s="33" t="e">
        <f t="shared" si="0"/>
        <v>#REF!</v>
      </c>
    </row>
    <row r="28" spans="1:5" s="43" customFormat="1" ht="12" customHeight="1" x14ac:dyDescent="0.2">
      <c r="A28" s="51" t="s">
        <v>54</v>
      </c>
      <c r="B28" s="52" t="s">
        <v>43</v>
      </c>
      <c r="C28" s="46"/>
      <c r="D28" s="32" t="e">
        <f>'[1]9.2.1. sz. mell'!C28+#REF!+'[1]9.2.3. sz. mell.'!C28</f>
        <v>#REF!</v>
      </c>
      <c r="E28" s="33" t="e">
        <f t="shared" si="0"/>
        <v>#REF!</v>
      </c>
    </row>
    <row r="29" spans="1:5" s="43" customFormat="1" ht="12" customHeight="1" x14ac:dyDescent="0.2">
      <c r="A29" s="51" t="s">
        <v>55</v>
      </c>
      <c r="B29" s="54" t="s">
        <v>56</v>
      </c>
      <c r="C29" s="46"/>
      <c r="D29" s="32" t="e">
        <f>'[1]9.2.1. sz. mell'!C29+#REF!+'[1]9.2.3. sz. mell.'!C29</f>
        <v>#REF!</v>
      </c>
      <c r="E29" s="33" t="e">
        <f t="shared" si="0"/>
        <v>#REF!</v>
      </c>
    </row>
    <row r="30" spans="1:5" s="43" customFormat="1" ht="12" customHeight="1" thickBot="1" x14ac:dyDescent="0.25">
      <c r="A30" s="38" t="s">
        <v>57</v>
      </c>
      <c r="B30" s="55" t="s">
        <v>58</v>
      </c>
      <c r="C30" s="56"/>
      <c r="D30" s="32" t="e">
        <f>'[1]9.2.1. sz. mell'!C30+#REF!+'[1]9.2.3. sz. mell.'!C30</f>
        <v>#REF!</v>
      </c>
      <c r="E30" s="33" t="e">
        <f t="shared" si="0"/>
        <v>#REF!</v>
      </c>
    </row>
    <row r="31" spans="1:5" s="43" customFormat="1" ht="12" customHeight="1" thickBot="1" x14ac:dyDescent="0.25">
      <c r="A31" s="48" t="s">
        <v>59</v>
      </c>
      <c r="B31" s="49" t="s">
        <v>60</v>
      </c>
      <c r="C31" s="31">
        <f>+C32+C33+C34</f>
        <v>300000</v>
      </c>
      <c r="D31" s="32" t="e">
        <f>'[1]9.2.1. sz. mell'!C31+#REF!+'[1]9.2.3. sz. mell.'!C31</f>
        <v>#REF!</v>
      </c>
      <c r="E31" s="33" t="e">
        <f t="shared" si="0"/>
        <v>#REF!</v>
      </c>
    </row>
    <row r="32" spans="1:5" s="43" customFormat="1" ht="12" customHeight="1" x14ac:dyDescent="0.2">
      <c r="A32" s="51" t="s">
        <v>61</v>
      </c>
      <c r="B32" s="52" t="s">
        <v>62</v>
      </c>
      <c r="C32" s="53"/>
      <c r="D32" s="32" t="e">
        <f>'[1]9.2.1. sz. mell'!C32+#REF!+'[1]9.2.3. sz. mell.'!C32</f>
        <v>#REF!</v>
      </c>
      <c r="E32" s="33" t="e">
        <f t="shared" si="0"/>
        <v>#REF!</v>
      </c>
    </row>
    <row r="33" spans="1:5" s="43" customFormat="1" ht="12" customHeight="1" x14ac:dyDescent="0.2">
      <c r="A33" s="51" t="s">
        <v>63</v>
      </c>
      <c r="B33" s="54" t="s">
        <v>64</v>
      </c>
      <c r="C33" s="42"/>
      <c r="D33" s="32" t="e">
        <f>'[1]9.2.1. sz. mell'!C33+#REF!+'[1]9.2.3. sz. mell.'!C33</f>
        <v>#REF!</v>
      </c>
      <c r="E33" s="33" t="e">
        <f t="shared" si="0"/>
        <v>#REF!</v>
      </c>
    </row>
    <row r="34" spans="1:5" s="43" customFormat="1" ht="12" customHeight="1" thickBot="1" x14ac:dyDescent="0.25">
      <c r="A34" s="38" t="s">
        <v>65</v>
      </c>
      <c r="B34" s="55" t="s">
        <v>66</v>
      </c>
      <c r="C34" s="56">
        <f>300000</f>
        <v>300000</v>
      </c>
      <c r="D34" s="32" t="e">
        <f>'[1]9.2.1. sz. mell'!C34+#REF!+'[1]9.2.3. sz. mell.'!C34</f>
        <v>#REF!</v>
      </c>
      <c r="E34" s="33" t="e">
        <f t="shared" si="0"/>
        <v>#REF!</v>
      </c>
    </row>
    <row r="35" spans="1:5" s="34" customFormat="1" ht="12" customHeight="1" thickBot="1" x14ac:dyDescent="0.25">
      <c r="A35" s="48" t="s">
        <v>67</v>
      </c>
      <c r="B35" s="49" t="s">
        <v>68</v>
      </c>
      <c r="C35" s="50"/>
      <c r="D35" s="32" t="e">
        <f>'[1]9.2.1. sz. mell'!C35+#REF!+'[1]9.2.3. sz. mell.'!C35</f>
        <v>#REF!</v>
      </c>
      <c r="E35" s="33" t="e">
        <f t="shared" si="0"/>
        <v>#REF!</v>
      </c>
    </row>
    <row r="36" spans="1:5" s="34" customFormat="1" ht="12" customHeight="1" thickBot="1" x14ac:dyDescent="0.25">
      <c r="A36" s="48" t="s">
        <v>69</v>
      </c>
      <c r="B36" s="49" t="s">
        <v>70</v>
      </c>
      <c r="C36" s="57"/>
      <c r="D36" s="32" t="e">
        <f>'[1]9.2.1. sz. mell'!C36+#REF!+'[1]9.2.3. sz. mell.'!C36</f>
        <v>#REF!</v>
      </c>
      <c r="E36" s="33" t="e">
        <f t="shared" si="0"/>
        <v>#REF!</v>
      </c>
    </row>
    <row r="37" spans="1:5" s="34" customFormat="1" ht="12" customHeight="1" thickBot="1" x14ac:dyDescent="0.25">
      <c r="A37" s="22" t="s">
        <v>71</v>
      </c>
      <c r="B37" s="49" t="s">
        <v>72</v>
      </c>
      <c r="C37" s="58">
        <f>+C8+C20+C25+C26+C31+C35+C36</f>
        <v>11336021</v>
      </c>
      <c r="D37" s="32" t="e">
        <f>'[1]9.2.1. sz. mell'!C37+#REF!+'[1]9.2.3. sz. mell.'!C37</f>
        <v>#REF!</v>
      </c>
      <c r="E37" s="33" t="e">
        <f t="shared" si="0"/>
        <v>#REF!</v>
      </c>
    </row>
    <row r="38" spans="1:5" s="34" customFormat="1" ht="12" customHeight="1" thickBot="1" x14ac:dyDescent="0.25">
      <c r="A38" s="59" t="s">
        <v>73</v>
      </c>
      <c r="B38" s="49" t="s">
        <v>74</v>
      </c>
      <c r="C38" s="58">
        <f>+C39+C40+C41</f>
        <v>215068505</v>
      </c>
      <c r="D38" s="32" t="e">
        <f>'[1]9.2.1. sz. mell'!C38+#REF!+'[1]9.2.3. sz. mell.'!C38</f>
        <v>#REF!</v>
      </c>
      <c r="E38" s="33" t="e">
        <f t="shared" si="0"/>
        <v>#REF!</v>
      </c>
    </row>
    <row r="39" spans="1:5" s="34" customFormat="1" ht="12" customHeight="1" x14ac:dyDescent="0.2">
      <c r="A39" s="51" t="s">
        <v>75</v>
      </c>
      <c r="B39" s="52" t="s">
        <v>76</v>
      </c>
      <c r="C39" s="53">
        <f>829764</f>
        <v>829764</v>
      </c>
      <c r="D39" s="32" t="e">
        <f>'[1]9.2.1. sz. mell'!C39+#REF!+'[1]9.2.3. sz. mell.'!C39</f>
        <v>#REF!</v>
      </c>
      <c r="E39" s="33" t="e">
        <f t="shared" si="0"/>
        <v>#REF!</v>
      </c>
    </row>
    <row r="40" spans="1:5" s="34" customFormat="1" ht="12" customHeight="1" x14ac:dyDescent="0.2">
      <c r="A40" s="51" t="s">
        <v>77</v>
      </c>
      <c r="B40" s="54" t="s">
        <v>78</v>
      </c>
      <c r="C40" s="42"/>
      <c r="D40" s="32" t="e">
        <f>'[1]9.2.1. sz. mell'!C40+#REF!+'[1]9.2.3. sz. mell.'!C40</f>
        <v>#REF!</v>
      </c>
      <c r="E40" s="33" t="e">
        <f t="shared" si="0"/>
        <v>#REF!</v>
      </c>
    </row>
    <row r="41" spans="1:5" s="43" customFormat="1" ht="12" customHeight="1" thickBot="1" x14ac:dyDescent="0.25">
      <c r="A41" s="38" t="s">
        <v>79</v>
      </c>
      <c r="B41" s="55" t="s">
        <v>80</v>
      </c>
      <c r="C41" s="56">
        <f>217976265-3737524</f>
        <v>214238741</v>
      </c>
      <c r="D41" s="32" t="e">
        <f>'[1]9.2.1. sz. mell'!C41+#REF!+'[1]9.2.3. sz. mell.'!C41</f>
        <v>#REF!</v>
      </c>
      <c r="E41" s="33" t="e">
        <f t="shared" si="0"/>
        <v>#REF!</v>
      </c>
    </row>
    <row r="42" spans="1:5" s="43" customFormat="1" ht="15" customHeight="1" thickBot="1" x14ac:dyDescent="0.25">
      <c r="A42" s="59" t="s">
        <v>81</v>
      </c>
      <c r="B42" s="60" t="s">
        <v>82</v>
      </c>
      <c r="C42" s="61">
        <f>+C37+C38</f>
        <v>226404526</v>
      </c>
      <c r="D42" s="32" t="e">
        <f>'[1]9.2.1. sz. mell'!C42+#REF!+'[1]9.2.3. sz. mell.'!C42</f>
        <v>#REF!</v>
      </c>
      <c r="E42" s="33" t="e">
        <f t="shared" si="0"/>
        <v>#REF!</v>
      </c>
    </row>
    <row r="43" spans="1:5" s="43" customFormat="1" ht="15" customHeight="1" x14ac:dyDescent="0.2">
      <c r="A43" s="62"/>
      <c r="B43" s="63"/>
      <c r="C43" s="64"/>
      <c r="D43" s="32" t="e">
        <f>'[1]9.2.1. sz. mell'!C43+#REF!+'[1]9.2.3. sz. mell.'!C43</f>
        <v>#REF!</v>
      </c>
      <c r="E43" s="4"/>
    </row>
    <row r="44" spans="1:5" ht="13.5" thickBot="1" x14ac:dyDescent="0.25">
      <c r="A44" s="65"/>
      <c r="B44" s="66"/>
      <c r="C44" s="67"/>
      <c r="D44" s="32" t="e">
        <f>'[1]9.2.1. sz. mell'!C44+#REF!+'[1]9.2.3. sz. mell.'!C44</f>
        <v>#REF!</v>
      </c>
    </row>
    <row r="45" spans="1:5" s="26" customFormat="1" ht="16.5" customHeight="1" thickBot="1" x14ac:dyDescent="0.25">
      <c r="A45" s="68"/>
      <c r="B45" s="69" t="s">
        <v>83</v>
      </c>
      <c r="C45" s="61"/>
      <c r="D45" s="32" t="e">
        <f>'[1]9.2.1. sz. mell'!C45+#REF!+'[1]9.2.3. sz. mell.'!C45</f>
        <v>#REF!</v>
      </c>
      <c r="E45" s="25"/>
    </row>
    <row r="46" spans="1:5" s="70" customFormat="1" ht="12" customHeight="1" thickBot="1" x14ac:dyDescent="0.25">
      <c r="A46" s="48" t="s">
        <v>14</v>
      </c>
      <c r="B46" s="49" t="s">
        <v>84</v>
      </c>
      <c r="C46" s="31">
        <f>SUM(C47:C51)</f>
        <v>222818609</v>
      </c>
      <c r="D46" s="32" t="e">
        <f>'[1]9.2.1. sz. mell'!C46+#REF!+'[1]9.2.3. sz. mell.'!C46</f>
        <v>#REF!</v>
      </c>
      <c r="E46" s="33" t="e">
        <f t="shared" ref="E46:E58" si="1">C46-D46</f>
        <v>#REF!</v>
      </c>
    </row>
    <row r="47" spans="1:5" ht="12" customHeight="1" x14ac:dyDescent="0.2">
      <c r="A47" s="38" t="s">
        <v>16</v>
      </c>
      <c r="B47" s="45" t="s">
        <v>85</v>
      </c>
      <c r="C47" s="71">
        <f>147375885+935085+4069918+2081772-3199848+20000</f>
        <v>151282812</v>
      </c>
      <c r="D47" s="32" t="e">
        <f>'[1]9.2.1. sz. mell'!C47+#REF!+'[1]9.2.3. sz. mell.'!C47</f>
        <v>#REF!</v>
      </c>
      <c r="E47" s="33" t="e">
        <f t="shared" si="1"/>
        <v>#REF!</v>
      </c>
    </row>
    <row r="48" spans="1:5" ht="12" customHeight="1" x14ac:dyDescent="0.2">
      <c r="A48" s="38" t="s">
        <v>18</v>
      </c>
      <c r="B48" s="39" t="s">
        <v>86</v>
      </c>
      <c r="C48" s="47">
        <f>30406649+133681+815187+436333-561576+3900</f>
        <v>31234174</v>
      </c>
      <c r="D48" s="32" t="e">
        <f>'[1]9.2.1. sz. mell'!C48+#REF!+'[1]9.2.3. sz. mell.'!C48</f>
        <v>#REF!</v>
      </c>
      <c r="E48" s="33" t="e">
        <f t="shared" si="1"/>
        <v>#REF!</v>
      </c>
    </row>
    <row r="49" spans="1:9" ht="12" customHeight="1" x14ac:dyDescent="0.2">
      <c r="A49" s="38" t="s">
        <v>20</v>
      </c>
      <c r="B49" s="39" t="s">
        <v>87</v>
      </c>
      <c r="C49" s="47">
        <f>38780508+150000+369027+635000+367088</f>
        <v>40301623</v>
      </c>
      <c r="D49" s="32" t="e">
        <f>'[1]9.2.1. sz. mell'!C49+#REF!+'[1]9.2.3. sz. mell.'!C49</f>
        <v>#REF!</v>
      </c>
      <c r="E49" s="33" t="e">
        <f t="shared" si="1"/>
        <v>#REF!</v>
      </c>
    </row>
    <row r="50" spans="1:9" ht="12" customHeight="1" x14ac:dyDescent="0.2">
      <c r="A50" s="38" t="s">
        <v>22</v>
      </c>
      <c r="B50" s="39" t="s">
        <v>88</v>
      </c>
      <c r="C50" s="40"/>
      <c r="D50" s="32" t="e">
        <f>'[1]9.2.1. sz. mell'!C50+#REF!+'[1]9.2.3. sz. mell.'!C50</f>
        <v>#REF!</v>
      </c>
      <c r="E50" s="33" t="e">
        <f t="shared" si="1"/>
        <v>#REF!</v>
      </c>
    </row>
    <row r="51" spans="1:9" ht="12" customHeight="1" thickBot="1" x14ac:dyDescent="0.25">
      <c r="A51" s="38" t="s">
        <v>24</v>
      </c>
      <c r="B51" s="39" t="s">
        <v>89</v>
      </c>
      <c r="C51" s="40"/>
      <c r="D51" s="32" t="e">
        <f>'[1]9.2.1. sz. mell'!C51+#REF!+'[1]9.2.3. sz. mell.'!C51</f>
        <v>#REF!</v>
      </c>
      <c r="E51" s="33" t="e">
        <f t="shared" si="1"/>
        <v>#REF!</v>
      </c>
    </row>
    <row r="52" spans="1:9" ht="12" customHeight="1" thickBot="1" x14ac:dyDescent="0.25">
      <c r="A52" s="48" t="s">
        <v>38</v>
      </c>
      <c r="B52" s="49" t="s">
        <v>90</v>
      </c>
      <c r="C52" s="31">
        <f>SUM(C53:C55)</f>
        <v>3585917</v>
      </c>
      <c r="D52" s="32" t="e">
        <f>'[1]9.2.1. sz. mell'!C52+#REF!+'[1]9.2.3. sz. mell.'!C52</f>
        <v>#REF!</v>
      </c>
      <c r="E52" s="33" t="e">
        <f t="shared" si="1"/>
        <v>#REF!</v>
      </c>
    </row>
    <row r="53" spans="1:9" s="70" customFormat="1" ht="12" customHeight="1" x14ac:dyDescent="0.2">
      <c r="A53" s="38" t="s">
        <v>40</v>
      </c>
      <c r="B53" s="45" t="s">
        <v>91</v>
      </c>
      <c r="C53" s="53">
        <f>3355917+230000</f>
        <v>3585917</v>
      </c>
      <c r="D53" s="32" t="e">
        <f>'[1]9.2.1. sz. mell'!C53+#REF!+'[1]9.2.3. sz. mell.'!C53</f>
        <v>#REF!</v>
      </c>
      <c r="E53" s="33" t="e">
        <f t="shared" si="1"/>
        <v>#REF!</v>
      </c>
    </row>
    <row r="54" spans="1:9" ht="12" customHeight="1" x14ac:dyDescent="0.2">
      <c r="A54" s="38" t="s">
        <v>42</v>
      </c>
      <c r="B54" s="39" t="s">
        <v>92</v>
      </c>
      <c r="C54" s="40"/>
      <c r="D54" s="32" t="e">
        <f>'[1]9.2.1. sz. mell'!C54+#REF!+'[1]9.2.3. sz. mell.'!C54</f>
        <v>#REF!</v>
      </c>
      <c r="E54" s="33" t="e">
        <f t="shared" si="1"/>
        <v>#REF!</v>
      </c>
    </row>
    <row r="55" spans="1:9" ht="12" customHeight="1" x14ac:dyDescent="0.2">
      <c r="A55" s="38" t="s">
        <v>44</v>
      </c>
      <c r="B55" s="39" t="s">
        <v>93</v>
      </c>
      <c r="C55" s="40"/>
      <c r="D55" s="32" t="e">
        <f>'[1]9.2.1. sz. mell'!C55+#REF!+'[1]9.2.3. sz. mell.'!C55</f>
        <v>#REF!</v>
      </c>
      <c r="E55" s="33" t="e">
        <f t="shared" si="1"/>
        <v>#REF!</v>
      </c>
    </row>
    <row r="56" spans="1:9" ht="12" customHeight="1" thickBot="1" x14ac:dyDescent="0.25">
      <c r="A56" s="38" t="s">
        <v>46</v>
      </c>
      <c r="B56" s="39" t="s">
        <v>94</v>
      </c>
      <c r="C56" s="40"/>
      <c r="D56" s="32" t="e">
        <f>'[1]9.2.1. sz. mell'!C56+#REF!+'[1]9.2.3. sz. mell.'!C56</f>
        <v>#REF!</v>
      </c>
      <c r="E56" s="33" t="e">
        <f t="shared" si="1"/>
        <v>#REF!</v>
      </c>
    </row>
    <row r="57" spans="1:9" ht="12" customHeight="1" thickBot="1" x14ac:dyDescent="0.25">
      <c r="A57" s="48" t="s">
        <v>48</v>
      </c>
      <c r="B57" s="49" t="s">
        <v>95</v>
      </c>
      <c r="C57" s="50"/>
      <c r="D57" s="32" t="e">
        <f>'[1]9.2.1. sz. mell'!C57+#REF!+'[1]9.2.3. sz. mell.'!C57</f>
        <v>#REF!</v>
      </c>
      <c r="E57" s="33" t="e">
        <f t="shared" si="1"/>
        <v>#REF!</v>
      </c>
    </row>
    <row r="58" spans="1:9" ht="15" customHeight="1" thickBot="1" x14ac:dyDescent="0.25">
      <c r="A58" s="48" t="s">
        <v>50</v>
      </c>
      <c r="B58" s="72" t="s">
        <v>96</v>
      </c>
      <c r="C58" s="73">
        <f>+C46+C52+C57</f>
        <v>226404526</v>
      </c>
      <c r="D58" s="32" t="e">
        <f>'[1]9.2.1. sz. mell'!C58+#REF!+'[1]9.2.3. sz. mell.'!C58</f>
        <v>#REF!</v>
      </c>
      <c r="E58" s="33" t="e">
        <f t="shared" si="1"/>
        <v>#REF!</v>
      </c>
    </row>
    <row r="59" spans="1:9" ht="13.5" thickBot="1" x14ac:dyDescent="0.25">
      <c r="C59" s="75"/>
      <c r="D59" s="32" t="e">
        <f>'[1]9.2.1. sz. mell'!C59+#REF!+'[1]9.2.3. sz. mell.'!C59</f>
        <v>#REF!</v>
      </c>
      <c r="E59" s="76"/>
    </row>
    <row r="60" spans="1:9" ht="15" customHeight="1" thickBot="1" x14ac:dyDescent="0.25">
      <c r="A60" s="77" t="s">
        <v>97</v>
      </c>
      <c r="B60" s="78"/>
      <c r="C60" s="79">
        <f>47.375+0.8333</f>
        <v>48.208300000000001</v>
      </c>
      <c r="D60" s="32" t="e">
        <f>'[1]9.2.1. sz. mell'!C60+#REF!+'[1]9.2.3. sz. mell.'!C60</f>
        <v>#REF!</v>
      </c>
      <c r="E60" s="33" t="e">
        <f>C60-D60</f>
        <v>#REF!</v>
      </c>
    </row>
    <row r="61" spans="1:9" x14ac:dyDescent="0.2">
      <c r="I61" s="8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0" orientation="portrait" r:id="rId1"/>
  <headerFooter alignWithMargins="0">
    <oddHeader>&amp;R&amp;"Times New Roman CE,Félkövér dőlt"&amp;11 12. számú melléklet a 8/2019.(III.28.) önkormányzati rendelethez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2019-03-28T13:32:13Z</dcterms:created>
  <dcterms:modified xsi:type="dcterms:W3CDTF">2019-03-28T13:32:13Z</dcterms:modified>
</cp:coreProperties>
</file>