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  <sheet name="Munka1" sheetId="24" r:id="rId3"/>
  </sheets>
  <calcPr calcId="124519"/>
</workbook>
</file>

<file path=xl/calcChain.xml><?xml version="1.0" encoding="utf-8"?>
<calcChain xmlns="http://schemas.openxmlformats.org/spreadsheetml/2006/main">
  <c r="D104" i="22"/>
  <c r="D105" s="1"/>
  <c r="D287"/>
  <c r="D285"/>
  <c r="E27"/>
  <c r="D27"/>
  <c r="E193"/>
  <c r="D194"/>
  <c r="D193"/>
  <c r="D223"/>
  <c r="D171"/>
  <c r="D214"/>
  <c r="D315" s="1"/>
  <c r="D213"/>
  <c r="D51"/>
  <c r="D326" s="1"/>
  <c r="D296"/>
  <c r="D297" s="1"/>
  <c r="D333"/>
  <c r="D43"/>
  <c r="D94"/>
  <c r="D317" s="1"/>
  <c r="D140"/>
  <c r="D314" s="1"/>
  <c r="D199"/>
  <c r="D332" s="1"/>
  <c r="E333"/>
  <c r="E327"/>
  <c r="D329"/>
  <c r="D327"/>
  <c r="D319"/>
  <c r="D318"/>
  <c r="D316"/>
  <c r="E308"/>
  <c r="E309" s="1"/>
  <c r="E296"/>
  <c r="E297" s="1"/>
  <c r="E285"/>
  <c r="E287" s="1"/>
  <c r="E274"/>
  <c r="E275" s="1"/>
  <c r="E263"/>
  <c r="E264" s="1"/>
  <c r="E249"/>
  <c r="E250" s="1"/>
  <c r="E235"/>
  <c r="E236" s="1"/>
  <c r="D224"/>
  <c r="E223"/>
  <c r="E220"/>
  <c r="E213"/>
  <c r="E214" s="1"/>
  <c r="E205"/>
  <c r="E330" s="1"/>
  <c r="D205"/>
  <c r="D330" s="1"/>
  <c r="E199"/>
  <c r="E332" s="1"/>
  <c r="E194"/>
  <c r="E184"/>
  <c r="E185" s="1"/>
  <c r="E179"/>
  <c r="E148"/>
  <c r="E140"/>
  <c r="E314" s="1"/>
  <c r="D141"/>
  <c r="E132"/>
  <c r="E316" s="1"/>
  <c r="E121"/>
  <c r="E122" s="1"/>
  <c r="D121"/>
  <c r="D122" s="1"/>
  <c r="E113"/>
  <c r="E114" s="1"/>
  <c r="E104"/>
  <c r="E105" s="1"/>
  <c r="E96"/>
  <c r="E318" s="1"/>
  <c r="E94"/>
  <c r="E83"/>
  <c r="E84" s="1"/>
  <c r="D83"/>
  <c r="D84" s="1"/>
  <c r="E77"/>
  <c r="E319" s="1"/>
  <c r="E69"/>
  <c r="E70" s="1"/>
  <c r="E59"/>
  <c r="E56"/>
  <c r="E51"/>
  <c r="E60" s="1"/>
  <c r="E41"/>
  <c r="E43" s="1"/>
  <c r="E36"/>
  <c r="E37" s="1"/>
  <c r="E25"/>
  <c r="E334" s="1"/>
  <c r="D25"/>
  <c r="D334" s="1"/>
  <c r="D22"/>
  <c r="D28" s="1"/>
  <c r="E22"/>
  <c r="E15"/>
  <c r="E28" s="1"/>
  <c r="E11"/>
  <c r="E168"/>
  <c r="E157"/>
  <c r="E161" s="1"/>
  <c r="E171"/>
  <c r="D172"/>
  <c r="D59"/>
  <c r="C18" i="23"/>
  <c r="C15"/>
  <c r="C6"/>
  <c r="C27" i="22"/>
  <c r="C333" s="1"/>
  <c r="C193"/>
  <c r="C194" s="1"/>
  <c r="C199"/>
  <c r="C332" s="1"/>
  <c r="C157"/>
  <c r="C205"/>
  <c r="C327"/>
  <c r="C77"/>
  <c r="C319" s="1"/>
  <c r="C285"/>
  <c r="C263"/>
  <c r="C249"/>
  <c r="C223"/>
  <c r="C220"/>
  <c r="C171"/>
  <c r="C51"/>
  <c r="C56"/>
  <c r="C41"/>
  <c r="C43" s="1"/>
  <c r="C36"/>
  <c r="C37" s="1"/>
  <c r="C25"/>
  <c r="C334" s="1"/>
  <c r="C22"/>
  <c r="C235"/>
  <c r="C236" s="1"/>
  <c r="C213"/>
  <c r="C214" s="1"/>
  <c r="C184"/>
  <c r="C185" s="1"/>
  <c r="C179"/>
  <c r="C168"/>
  <c r="C160"/>
  <c r="C148"/>
  <c r="C140"/>
  <c r="C314" s="1"/>
  <c r="C132"/>
  <c r="C316" s="1"/>
  <c r="C121"/>
  <c r="C122" s="1"/>
  <c r="C113"/>
  <c r="C114" s="1"/>
  <c r="C104"/>
  <c r="C105" s="1"/>
  <c r="C96"/>
  <c r="C318" s="1"/>
  <c r="C94"/>
  <c r="C83"/>
  <c r="C84" s="1"/>
  <c r="C15"/>
  <c r="C326" s="1"/>
  <c r="C11"/>
  <c r="E328" l="1"/>
  <c r="E315"/>
  <c r="D97"/>
  <c r="E141"/>
  <c r="D206"/>
  <c r="D320"/>
  <c r="E320"/>
  <c r="E329"/>
  <c r="E331"/>
  <c r="D321"/>
  <c r="C60"/>
  <c r="C161"/>
  <c r="E172"/>
  <c r="E97"/>
  <c r="E224"/>
  <c r="E317"/>
  <c r="E321" s="1"/>
  <c r="D328"/>
  <c r="E326"/>
  <c r="D331"/>
  <c r="E206"/>
  <c r="D60"/>
  <c r="C19" i="23"/>
  <c r="C329" i="22"/>
  <c r="C315"/>
  <c r="C224"/>
  <c r="C330"/>
  <c r="C317"/>
  <c r="C206"/>
  <c r="C331"/>
  <c r="C28"/>
  <c r="C320"/>
  <c r="C274"/>
  <c r="C275" s="1"/>
  <c r="C296"/>
  <c r="C297" s="1"/>
  <c r="C308"/>
  <c r="C309" s="1"/>
  <c r="C97"/>
  <c r="C141"/>
  <c r="C69"/>
  <c r="C287"/>
  <c r="C250"/>
  <c r="C264"/>
  <c r="E335" l="1"/>
  <c r="D335"/>
  <c r="C328"/>
  <c r="C335" s="1"/>
  <c r="C172"/>
  <c r="C321"/>
  <c r="C70"/>
</calcChain>
</file>

<file path=xl/sharedStrings.xml><?xml version="1.0" encoding="utf-8"?>
<sst xmlns="http://schemas.openxmlformats.org/spreadsheetml/2006/main" count="565" uniqueCount="211">
  <si>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</si>
  <si>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</si>
  <si>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</si>
  <si>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</si>
  <si>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</si>
  <si>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</si>
  <si>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</si>
  <si>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</si>
  <si>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</si>
  <si>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</si>
  <si>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</si>
  <si>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</si>
  <si>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</si>
  <si>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</si>
  <si>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</si>
  <si>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</si>
  <si>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</si>
  <si>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</si>
  <si>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</si>
  <si>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</si>
  <si>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</si>
  <si>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</si>
  <si>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</si>
  <si>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</si>
  <si>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</si>
  <si>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</si>
  <si>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</si>
  <si>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</si>
  <si>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</si>
  <si>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</si>
  <si>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</si>
  <si>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</si>
  <si>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</si>
  <si>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</si>
  <si>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</si>
  <si>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</si>
  <si>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</si>
  <si>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</si>
  <si>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</si>
  <si>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</si>
  <si>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</si>
  <si>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</si>
  <si>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</si>
  <si>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</si>
  <si>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</si>
  <si>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</si>
  <si>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</si>
  <si>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</si>
  <si>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</si>
  <si>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</si>
  <si>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</si>
  <si>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</si>
  <si>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</si>
  <si>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</si>
  <si>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</si>
  <si>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</si>
  <si>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</si>
  <si>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</si>
  <si>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</si>
  <si>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</si>
  <si>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</si>
  <si>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</si>
  <si>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</si>
  <si>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</si>
  <si>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</si>
  <si>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</si>
  <si>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</si>
  <si>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</si>
  <si>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</si>
  <si>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</si>
  <si>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</si>
  <si>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</si>
  <si>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</si>
  <si>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</si>
  <si>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</si>
  <si>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</si>
  <si>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</si>
  <si>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</si>
  <si>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</si>
  <si>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</si>
  <si>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</si>
  <si>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</si>
  <si>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</si>
  <si>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</si>
  <si>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</si>
  <si>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</si>
  <si>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</si>
  <si>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</si>
  <si>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</si>
  <si>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</si>
  <si>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</si>
  <si>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</si>
  <si>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</si>
  <si>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</si>
  <si>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</si>
  <si>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</si>
  <si>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</si>
  <si>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</si>
  <si>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</si>
  <si>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</si>
  <si>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</si>
  <si>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</si>
  <si>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</si>
  <si>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</si>
  <si>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</si>
  <si>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</si>
  <si>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</si>
  <si>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</si>
  <si>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</si>
  <si>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</si>
  <si>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</si>
  <si>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</si>
  <si>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</si>
  <si>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</si>
  <si>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</si>
  <si>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</si>
  <si>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</si>
  <si>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</si>
  <si>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</si>
  <si>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</si>
  <si>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</si>
  <si>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</si>
  <si>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</si>
  <si>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</si>
  <si>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</si>
  <si>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</si>
  <si>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</si>
  <si>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</si>
  <si>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</si>
  <si>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</si>
  <si>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</si>
  <si>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</si>
  <si>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</si>
  <si>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</si>
  <si>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</si>
  <si>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</si>
  <si>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</si>
  <si>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</si>
  <si>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</si>
  <si>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</si>
  <si>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</si>
  <si>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</si>
  <si>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</si>
  <si>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</si>
  <si>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</si>
  <si>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</si>
  <si>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</si>
  <si>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</si>
  <si>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</si>
  <si>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</si>
  <si>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</si>
  <si>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</si>
  <si>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</si>
  <si>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</si>
  <si>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</si>
  <si>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</si>
  <si>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</si>
  <si>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</si>
  <si>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</si>
  <si>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</si>
  <si>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</si>
  <si>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</si>
  <si>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</si>
  <si>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</si>
  <si>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</si>
  <si>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</si>
  <si>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</si>
  <si>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</si>
  <si>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</si>
  <si>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</si>
  <si>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</si>
  <si>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</si>
  <si>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</si>
  <si>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</si>
  <si>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</si>
  <si>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</si>
  <si>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</si>
  <si>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</si>
  <si>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BEVÉTEL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</si>
  <si>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</si>
  <si>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</si>
  <si>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</si>
  <si>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</si>
  <si>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</si>
  <si>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</si>
  <si>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</si>
  <si>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</si>
  <si>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</si>
  <si>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</si>
  <si>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</si>
  <si>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>Módosítás I</t>
  </si>
  <si>
    <t>Müködési célú költségvetési támogatások és elszámolásbó származó bevételek</t>
  </si>
  <si>
    <t xml:space="preserve"> </t>
  </si>
  <si>
    <r>
      <t>Működési célú átvett pénzeszközök ÁHT-n belülről (</t>
    </r>
    <r>
      <rPr>
        <sz val="11"/>
        <rFont val="Cambria"/>
        <family val="1"/>
        <charset val="238"/>
        <scheme val="major"/>
      </rPr>
      <t>Erzsébet utalvány)</t>
    </r>
  </si>
  <si>
    <t>Működési célú pénezsköz átadások ÁHT-n kivülre</t>
  </si>
  <si>
    <t>Beruházások</t>
  </si>
  <si>
    <t>Beruházási célú előzetesen felszámított ÁFA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</si>
  <si>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</si>
  <si>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</si>
  <si>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</si>
  <si>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</si>
  <si>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Kisértékű tárgyi eszköz vásárlása</t>
  </si>
  <si>
    <t xml:space="preserve">Készletbeszerzés </t>
  </si>
  <si>
    <t>Szociális kölcsön törlesztése, támogatások</t>
  </si>
  <si>
    <t>Közhatalmi bevételek összesen:</t>
  </si>
  <si>
    <t>B36</t>
  </si>
  <si>
    <t>Egyéb közhatalmi bevételek</t>
  </si>
  <si>
    <t>Móri TKT előző évi elszámolás</t>
  </si>
  <si>
    <t>B401</t>
  </si>
  <si>
    <t>Készlet értéksítés</t>
  </si>
  <si>
    <t>10. melléklet a 15/2017.(XI. 30.)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</si>
</sst>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3" fontId="17" fillId="3" borderId="0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3" fontId="17" fillId="3" borderId="1" xfId="0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8"/>
  <sheetViews>
    <sheetView tabSelected="1" view="pageBreakPreview" zoomScaleSheetLayoutView="100" workbookViewId="0">
      <selection sqref="A1:C1"/>
    </sheetView>
  </sheetViews>
  <sheetFormatPr defaultRowHeight="15.75"/>
  <cols>
    <col min="1" max="1" width="9.140625" style="34"/>
    <col min="2" max="2" width="63.5703125" style="12" customWidth="1"/>
    <col min="3" max="4" width="17.42578125" style="12" customWidth="1"/>
    <col min="5" max="5" width="17.140625" style="12" customWidth="1"/>
    <col min="6" max="6" width="17.42578125" style="12" hidden="1" customWidth="1"/>
    <col min="7" max="7" width="5.28515625" style="1" hidden="1" customWidth="1"/>
    <col min="8" max="8" width="12.85546875" style="1" hidden="1" customWidth="1"/>
    <col min="9" max="9" width="18" style="1" hidden="1" customWidth="1"/>
    <col min="10" max="16384" width="9.140625" style="1"/>
  </cols>
  <sheetData>
    <row r="1" spans="1:9" ht="14.25">
      <c r="A1" s="179" t="s">
        <v>210</v>
      </c>
      <c r="B1" s="179"/>
      <c r="C1" s="179"/>
      <c r="D1" s="90"/>
      <c r="E1" s="90"/>
      <c r="F1" s="90"/>
      <c r="G1" s="86"/>
      <c r="H1" s="86"/>
    </row>
    <row r="2" spans="1:9" ht="14.25">
      <c r="A2" s="87"/>
      <c r="B2" s="87"/>
      <c r="C2" s="87"/>
      <c r="D2" s="90"/>
      <c r="E2" s="90"/>
      <c r="F2" s="90"/>
      <c r="G2" s="86"/>
      <c r="H2" s="86"/>
    </row>
    <row r="3" spans="1:9" s="2" customFormat="1" ht="20.25" customHeight="1">
      <c r="A3" s="174" t="s">
        <v>185</v>
      </c>
      <c r="B3" s="174"/>
      <c r="C3" s="174"/>
      <c r="D3" s="89"/>
      <c r="E3" s="89"/>
      <c r="F3" s="89"/>
      <c r="H3" s="1"/>
    </row>
    <row r="4" spans="1:9">
      <c r="B4" s="35"/>
      <c r="C4" s="36"/>
      <c r="D4" s="36"/>
      <c r="E4" s="36"/>
      <c r="F4" s="36"/>
    </row>
    <row r="5" spans="1:9">
      <c r="B5" s="35"/>
      <c r="C5" s="31" t="s">
        <v>0</v>
      </c>
      <c r="D5" s="31"/>
      <c r="E5" s="31"/>
      <c r="F5" s="31"/>
    </row>
    <row r="6" spans="1:9" ht="15.75" customHeight="1">
      <c r="A6" s="161" t="s">
        <v>155</v>
      </c>
      <c r="B6" s="163" t="s">
        <v>129</v>
      </c>
      <c r="C6" s="159" t="s">
        <v>8</v>
      </c>
      <c r="D6" s="152" t="s">
        <v>190</v>
      </c>
      <c r="E6" s="152" t="s">
        <v>189</v>
      </c>
      <c r="F6" s="93"/>
    </row>
    <row r="7" spans="1:9" ht="15.75" customHeight="1">
      <c r="A7" s="161"/>
      <c r="B7" s="163"/>
      <c r="C7" s="159"/>
      <c r="D7" s="153"/>
      <c r="E7" s="153"/>
      <c r="F7" s="93"/>
    </row>
    <row r="8" spans="1:9" ht="15.75" customHeight="1">
      <c r="A8" s="162"/>
      <c r="B8" s="165"/>
      <c r="C8" s="166"/>
      <c r="D8" s="153"/>
      <c r="E8" s="153"/>
      <c r="F8" s="94"/>
    </row>
    <row r="9" spans="1:9" ht="20.100000000000001" customHeight="1">
      <c r="A9" s="177" t="s">
        <v>29</v>
      </c>
      <c r="B9" s="178"/>
      <c r="C9" s="178"/>
      <c r="D9" s="178"/>
      <c r="E9" s="178"/>
      <c r="F9" s="178"/>
      <c r="G9" s="178"/>
      <c r="H9" s="178"/>
      <c r="I9" s="178"/>
    </row>
    <row r="10" spans="1:9" ht="15.75" customHeight="1">
      <c r="A10" s="138" t="s">
        <v>47</v>
      </c>
      <c r="B10" s="139" t="s">
        <v>21</v>
      </c>
      <c r="C10" s="140">
        <v>350000</v>
      </c>
      <c r="D10" s="140"/>
      <c r="E10" s="140">
        <v>350000</v>
      </c>
      <c r="F10" s="52"/>
    </row>
    <row r="11" spans="1:9" s="56" customFormat="1" ht="15.75" customHeight="1">
      <c r="A11" s="175" t="s">
        <v>83</v>
      </c>
      <c r="B11" s="175"/>
      <c r="C11" s="141">
        <f>C10</f>
        <v>350000</v>
      </c>
      <c r="D11" s="141"/>
      <c r="E11" s="141">
        <f>E10</f>
        <v>350000</v>
      </c>
      <c r="F11" s="77"/>
      <c r="H11" s="67"/>
    </row>
    <row r="12" spans="1:9" ht="20.100000000000001" customHeight="1">
      <c r="A12" s="177" t="s">
        <v>30</v>
      </c>
      <c r="B12" s="178"/>
      <c r="C12" s="178"/>
      <c r="D12" s="178"/>
      <c r="E12" s="178"/>
      <c r="F12" s="178"/>
      <c r="G12" s="178"/>
      <c r="H12" s="178"/>
      <c r="I12" s="178"/>
    </row>
    <row r="13" spans="1:9" s="16" customFormat="1" ht="15.75" customHeight="1">
      <c r="A13" s="123" t="s">
        <v>48</v>
      </c>
      <c r="B13" s="124" t="s">
        <v>4</v>
      </c>
      <c r="C13" s="125">
        <v>8731200</v>
      </c>
      <c r="D13" s="125"/>
      <c r="E13" s="125">
        <v>8731200</v>
      </c>
      <c r="F13" s="96"/>
      <c r="H13" s="1"/>
    </row>
    <row r="14" spans="1:9" s="16" customFormat="1" ht="15.75" customHeight="1">
      <c r="A14" s="40" t="s">
        <v>116</v>
      </c>
      <c r="B14" s="25" t="s">
        <v>3</v>
      </c>
      <c r="C14" s="20">
        <v>1329332</v>
      </c>
      <c r="D14" s="20"/>
      <c r="E14" s="20">
        <v>1329332</v>
      </c>
      <c r="F14" s="96"/>
      <c r="H14" s="1"/>
    </row>
    <row r="15" spans="1:9" s="27" customFormat="1" ht="15.75" customHeight="1">
      <c r="A15" s="59" t="s">
        <v>58</v>
      </c>
      <c r="B15" s="39" t="s">
        <v>4</v>
      </c>
      <c r="C15" s="24">
        <f>C13+C14</f>
        <v>10060532</v>
      </c>
      <c r="D15" s="24"/>
      <c r="E15" s="24">
        <f>E13+E14</f>
        <v>10060532</v>
      </c>
      <c r="F15" s="97"/>
      <c r="H15" s="1"/>
    </row>
    <row r="16" spans="1:9" s="27" customFormat="1" ht="15.75" customHeight="1">
      <c r="A16" s="59" t="s">
        <v>70</v>
      </c>
      <c r="B16" s="39" t="s">
        <v>5</v>
      </c>
      <c r="C16" s="24">
        <v>2291918</v>
      </c>
      <c r="D16" s="24"/>
      <c r="E16" s="24">
        <v>2291918</v>
      </c>
      <c r="F16" s="97"/>
      <c r="H16" s="1"/>
    </row>
    <row r="17" spans="1:9" s="16" customFormat="1" ht="15.75" customHeight="1">
      <c r="A17" s="40" t="s">
        <v>54</v>
      </c>
      <c r="B17" s="25" t="s">
        <v>62</v>
      </c>
      <c r="C17" s="20">
        <v>950404</v>
      </c>
      <c r="D17" s="20"/>
      <c r="E17" s="20">
        <v>950404</v>
      </c>
      <c r="F17" s="96"/>
      <c r="H17" s="1"/>
    </row>
    <row r="18" spans="1:9" s="16" customFormat="1" ht="15.75" customHeight="1">
      <c r="A18" s="40" t="s">
        <v>53</v>
      </c>
      <c r="B18" s="25" t="s">
        <v>63</v>
      </c>
      <c r="C18" s="20">
        <v>1107351</v>
      </c>
      <c r="D18" s="20">
        <v>200000</v>
      </c>
      <c r="E18" s="20">
        <v>1307351</v>
      </c>
      <c r="F18" s="96"/>
      <c r="H18" s="1"/>
    </row>
    <row r="19" spans="1:9" s="16" customFormat="1" ht="15.75" customHeight="1">
      <c r="A19" s="40" t="s">
        <v>64</v>
      </c>
      <c r="B19" s="25" t="s">
        <v>130</v>
      </c>
      <c r="C19" s="20">
        <v>5130233</v>
      </c>
      <c r="D19" s="20">
        <v>54000</v>
      </c>
      <c r="E19" s="20">
        <v>5184233</v>
      </c>
      <c r="F19" s="96"/>
      <c r="H19" s="1"/>
    </row>
    <row r="20" spans="1:9" s="16" customFormat="1" ht="15.75" customHeight="1">
      <c r="A20" s="40" t="s">
        <v>66</v>
      </c>
      <c r="B20" s="25" t="s">
        <v>67</v>
      </c>
      <c r="C20" s="20">
        <v>229764</v>
      </c>
      <c r="D20" s="20"/>
      <c r="E20" s="20">
        <v>229764</v>
      </c>
      <c r="F20" s="96"/>
      <c r="H20" s="1"/>
    </row>
    <row r="21" spans="1:9" s="16" customFormat="1" ht="15.75" customHeight="1">
      <c r="A21" s="40" t="s">
        <v>68</v>
      </c>
      <c r="B21" s="25" t="s">
        <v>127</v>
      </c>
      <c r="C21" s="20">
        <v>1704418</v>
      </c>
      <c r="D21" s="20"/>
      <c r="E21" s="20">
        <v>1704418</v>
      </c>
      <c r="F21" s="96"/>
      <c r="H21" s="1"/>
    </row>
    <row r="22" spans="1:9" s="27" customFormat="1" ht="15.75" customHeight="1">
      <c r="A22" s="59" t="s">
        <v>69</v>
      </c>
      <c r="B22" s="39" t="s">
        <v>1</v>
      </c>
      <c r="C22" s="24">
        <f>SUM(C17:C21)</f>
        <v>9122170</v>
      </c>
      <c r="D22" s="24">
        <f>SUM(D18:D21)</f>
        <v>254000</v>
      </c>
      <c r="E22" s="24">
        <f>SUM(E17:E21)</f>
        <v>9376170</v>
      </c>
      <c r="F22" s="97"/>
      <c r="H22" s="1"/>
    </row>
    <row r="23" spans="1:9" s="16" customFormat="1" ht="15.75" customHeight="1">
      <c r="A23" s="40" t="s">
        <v>55</v>
      </c>
      <c r="B23" s="25" t="s">
        <v>187</v>
      </c>
      <c r="C23" s="20">
        <v>8474400</v>
      </c>
      <c r="D23" s="20">
        <v>200000</v>
      </c>
      <c r="E23" s="20">
        <v>8674400</v>
      </c>
      <c r="F23" s="96"/>
    </row>
    <row r="24" spans="1:9" s="16" customFormat="1" ht="15.75" customHeight="1">
      <c r="A24" s="40" t="s">
        <v>55</v>
      </c>
      <c r="B24" s="25" t="s">
        <v>133</v>
      </c>
      <c r="C24" s="20">
        <v>2288100</v>
      </c>
      <c r="D24" s="20">
        <v>54000</v>
      </c>
      <c r="E24" s="20">
        <v>2342100</v>
      </c>
      <c r="F24" s="96"/>
    </row>
    <row r="25" spans="1:9" s="27" customFormat="1" ht="15.75" customHeight="1">
      <c r="A25" s="59" t="s">
        <v>55</v>
      </c>
      <c r="B25" s="39" t="s">
        <v>132</v>
      </c>
      <c r="C25" s="24">
        <f>C23+C24</f>
        <v>10762500</v>
      </c>
      <c r="D25" s="24">
        <f>SUM(D23:D24)</f>
        <v>254000</v>
      </c>
      <c r="E25" s="24">
        <f>E23+E24</f>
        <v>11016500</v>
      </c>
      <c r="F25" s="97"/>
    </row>
    <row r="26" spans="1:9" s="16" customFormat="1" ht="15.75" customHeight="1">
      <c r="A26" s="40" t="s">
        <v>119</v>
      </c>
      <c r="B26" s="25" t="s">
        <v>153</v>
      </c>
      <c r="C26" s="20">
        <v>1968462</v>
      </c>
      <c r="D26" s="20">
        <v>1236337</v>
      </c>
      <c r="E26" s="20">
        <v>3204799</v>
      </c>
      <c r="F26" s="96"/>
    </row>
    <row r="27" spans="1:9" ht="15.75" customHeight="1">
      <c r="A27" s="59" t="s">
        <v>119</v>
      </c>
      <c r="B27" s="39" t="s">
        <v>154</v>
      </c>
      <c r="C27" s="24">
        <f>C26</f>
        <v>1968462</v>
      </c>
      <c r="D27" s="24">
        <f>SUM(D26)</f>
        <v>1236337</v>
      </c>
      <c r="E27" s="24">
        <f>SUM(E26)</f>
        <v>3204799</v>
      </c>
      <c r="F27" s="97"/>
    </row>
    <row r="28" spans="1:9" s="4" customFormat="1" ht="15.75" customHeight="1">
      <c r="A28" s="176" t="s">
        <v>76</v>
      </c>
      <c r="B28" s="176"/>
      <c r="C28" s="119">
        <f>SUM(C15+C16+C22+C27+C25)</f>
        <v>34205582</v>
      </c>
      <c r="D28" s="119">
        <f>D22+D27+D22</f>
        <v>1744337</v>
      </c>
      <c r="E28" s="119">
        <f>SUM(E15+E16+E22+E27+E25)</f>
        <v>35949919</v>
      </c>
      <c r="F28" s="77"/>
      <c r="H28" s="1"/>
      <c r="I28" s="68"/>
    </row>
    <row r="29" spans="1:9" s="4" customFormat="1" ht="15.75" customHeight="1">
      <c r="A29" s="74"/>
      <c r="B29" s="74"/>
      <c r="C29" s="75"/>
      <c r="D29" s="77"/>
      <c r="E29" s="77"/>
      <c r="F29" s="77"/>
      <c r="H29" s="1"/>
      <c r="I29" s="68"/>
    </row>
    <row r="30" spans="1:9" s="4" customFormat="1" ht="15.75" customHeight="1">
      <c r="A30" s="161" t="s">
        <v>155</v>
      </c>
      <c r="B30" s="163" t="s">
        <v>149</v>
      </c>
      <c r="C30" s="159" t="s">
        <v>8</v>
      </c>
      <c r="D30" s="152" t="s">
        <v>190</v>
      </c>
      <c r="E30" s="152" t="s">
        <v>189</v>
      </c>
      <c r="F30" s="93"/>
      <c r="H30" s="1"/>
      <c r="I30" s="68"/>
    </row>
    <row r="31" spans="1:9" s="4" customFormat="1" ht="15.75" customHeight="1">
      <c r="A31" s="161"/>
      <c r="B31" s="163"/>
      <c r="C31" s="159"/>
      <c r="D31" s="153"/>
      <c r="E31" s="153"/>
      <c r="F31" s="93"/>
      <c r="H31" s="1"/>
      <c r="I31" s="68"/>
    </row>
    <row r="32" spans="1:9" s="4" customFormat="1" ht="15.75" customHeight="1">
      <c r="A32" s="162"/>
      <c r="B32" s="165"/>
      <c r="C32" s="166"/>
      <c r="D32" s="153"/>
      <c r="E32" s="153"/>
      <c r="F32" s="94"/>
      <c r="H32" s="1"/>
      <c r="I32" s="68"/>
    </row>
    <row r="33" spans="1:9" s="4" customFormat="1" ht="20.100000000000001" customHeight="1">
      <c r="A33" s="151" t="s">
        <v>29</v>
      </c>
      <c r="B33" s="151"/>
      <c r="C33" s="151"/>
      <c r="D33" s="151"/>
      <c r="E33" s="151"/>
      <c r="F33" s="151"/>
      <c r="G33" s="151"/>
      <c r="H33" s="151"/>
      <c r="I33" s="151"/>
    </row>
    <row r="34" spans="1:9" s="17" customFormat="1" ht="15.75" customHeight="1">
      <c r="A34" s="120" t="s">
        <v>47</v>
      </c>
      <c r="B34" s="120" t="s">
        <v>150</v>
      </c>
      <c r="C34" s="121">
        <v>5000420</v>
      </c>
      <c r="D34" s="121"/>
      <c r="E34" s="121">
        <v>5000420</v>
      </c>
      <c r="F34" s="98"/>
      <c r="I34" s="80"/>
    </row>
    <row r="35" spans="1:9" s="17" customFormat="1" ht="15.75" customHeight="1">
      <c r="A35" s="19" t="s">
        <v>47</v>
      </c>
      <c r="B35" s="19" t="s">
        <v>151</v>
      </c>
      <c r="C35" s="22">
        <v>1350113</v>
      </c>
      <c r="D35" s="22"/>
      <c r="E35" s="22">
        <v>1350113</v>
      </c>
      <c r="F35" s="98"/>
      <c r="I35" s="80"/>
    </row>
    <row r="36" spans="1:9" ht="15.75" customHeight="1">
      <c r="A36" s="28" t="s">
        <v>47</v>
      </c>
      <c r="B36" s="28" t="s">
        <v>11</v>
      </c>
      <c r="C36" s="78">
        <f>C34+C35</f>
        <v>6350533</v>
      </c>
      <c r="D36" s="78"/>
      <c r="E36" s="78">
        <f>E34+E35</f>
        <v>6350533</v>
      </c>
      <c r="F36" s="99"/>
      <c r="I36" s="18"/>
    </row>
    <row r="37" spans="1:9" s="33" customFormat="1" ht="15.75" customHeight="1">
      <c r="A37" s="155" t="s">
        <v>83</v>
      </c>
      <c r="B37" s="156"/>
      <c r="C37" s="142">
        <f>C36</f>
        <v>6350533</v>
      </c>
      <c r="D37" s="142"/>
      <c r="E37" s="142">
        <f>E36</f>
        <v>6350533</v>
      </c>
      <c r="F37" s="100"/>
      <c r="H37" s="69"/>
      <c r="I37" s="69"/>
    </row>
    <row r="38" spans="1:9" s="4" customFormat="1" ht="20.100000000000001" customHeight="1">
      <c r="A38" s="151" t="s">
        <v>30</v>
      </c>
      <c r="B38" s="151"/>
      <c r="C38" s="151"/>
      <c r="D38" s="151"/>
      <c r="E38" s="151"/>
      <c r="F38" s="151"/>
      <c r="G38" s="151"/>
      <c r="H38" s="151"/>
      <c r="I38" s="151"/>
    </row>
    <row r="39" spans="1:9" s="4" customFormat="1" ht="15.75" customHeight="1">
      <c r="A39" s="120" t="s">
        <v>57</v>
      </c>
      <c r="B39" s="120" t="s">
        <v>156</v>
      </c>
      <c r="C39" s="121">
        <v>5000420</v>
      </c>
      <c r="D39" s="121"/>
      <c r="E39" s="121">
        <v>5000420</v>
      </c>
      <c r="F39" s="98"/>
      <c r="H39" s="1"/>
      <c r="I39" s="68"/>
    </row>
    <row r="40" spans="1:9" s="4" customFormat="1" ht="15.75" customHeight="1">
      <c r="A40" s="19" t="s">
        <v>57</v>
      </c>
      <c r="B40" s="19" t="s">
        <v>56</v>
      </c>
      <c r="C40" s="22">
        <v>1350113</v>
      </c>
      <c r="D40" s="22"/>
      <c r="E40" s="22">
        <v>1350113</v>
      </c>
      <c r="F40" s="98"/>
      <c r="H40" s="1"/>
      <c r="I40" s="68"/>
    </row>
    <row r="41" spans="1:9" s="4" customFormat="1" ht="15.75" customHeight="1">
      <c r="A41" s="28" t="s">
        <v>57</v>
      </c>
      <c r="B41" s="28" t="s">
        <v>11</v>
      </c>
      <c r="C41" s="78">
        <f>C39+C40</f>
        <v>6350533</v>
      </c>
      <c r="D41" s="78"/>
      <c r="E41" s="78">
        <f>E39+E40</f>
        <v>6350533</v>
      </c>
      <c r="F41" s="99"/>
      <c r="H41" s="1"/>
      <c r="I41" s="68"/>
    </row>
    <row r="42" spans="1:9" s="4" customFormat="1" ht="15.75" customHeight="1">
      <c r="A42" s="137" t="s">
        <v>117</v>
      </c>
      <c r="B42" s="28" t="s">
        <v>194</v>
      </c>
      <c r="C42" s="78"/>
      <c r="D42" s="78">
        <v>10213300</v>
      </c>
      <c r="E42" s="78">
        <v>10213300</v>
      </c>
      <c r="F42" s="99"/>
      <c r="H42" s="1"/>
      <c r="I42" s="68"/>
    </row>
    <row r="43" spans="1:9" s="4" customFormat="1" ht="15.75" customHeight="1">
      <c r="A43" s="157" t="s">
        <v>76</v>
      </c>
      <c r="B43" s="158"/>
      <c r="C43" s="62">
        <f>C41</f>
        <v>6350533</v>
      </c>
      <c r="D43" s="62">
        <f>SUM(D42)</f>
        <v>10213300</v>
      </c>
      <c r="E43" s="62">
        <f>SUM(E41:E42)</f>
        <v>16563833</v>
      </c>
      <c r="F43" s="100"/>
      <c r="H43" s="1"/>
      <c r="I43" s="68"/>
    </row>
    <row r="44" spans="1:9" s="4" customFormat="1" ht="15.75" customHeight="1">
      <c r="A44" s="76"/>
      <c r="B44" s="76"/>
      <c r="C44" s="77"/>
      <c r="D44" s="77"/>
      <c r="E44" s="77"/>
      <c r="F44" s="77"/>
      <c r="H44" s="1"/>
      <c r="I44" s="68"/>
    </row>
    <row r="45" spans="1:9" ht="15.75" customHeight="1">
      <c r="A45" s="161" t="s">
        <v>155</v>
      </c>
      <c r="B45" s="181" t="s">
        <v>128</v>
      </c>
      <c r="C45" s="159" t="s">
        <v>8</v>
      </c>
      <c r="D45" s="152" t="s">
        <v>190</v>
      </c>
      <c r="E45" s="152" t="s">
        <v>189</v>
      </c>
      <c r="F45" s="93"/>
    </row>
    <row r="46" spans="1:9" ht="15.75" customHeight="1">
      <c r="A46" s="161"/>
      <c r="B46" s="181"/>
      <c r="C46" s="159"/>
      <c r="D46" s="153"/>
      <c r="E46" s="153"/>
      <c r="F46" s="93"/>
    </row>
    <row r="47" spans="1:9" ht="15.75" customHeight="1">
      <c r="A47" s="162"/>
      <c r="B47" s="182"/>
      <c r="C47" s="166"/>
      <c r="D47" s="143"/>
      <c r="E47" s="153"/>
      <c r="F47" s="94"/>
    </row>
    <row r="48" spans="1:9" s="3" customFormat="1" ht="20.100000000000001" customHeight="1">
      <c r="A48" s="151" t="s">
        <v>30</v>
      </c>
      <c r="B48" s="151"/>
      <c r="C48" s="151"/>
      <c r="D48" s="151"/>
      <c r="E48" s="151"/>
      <c r="F48" s="151"/>
      <c r="G48" s="151"/>
      <c r="H48" s="151"/>
      <c r="I48" s="151"/>
    </row>
    <row r="49" spans="1:9" s="16" customFormat="1" ht="15.75" customHeight="1">
      <c r="A49" s="123" t="s">
        <v>58</v>
      </c>
      <c r="B49" s="124" t="s">
        <v>2</v>
      </c>
      <c r="C49" s="125">
        <v>3498750</v>
      </c>
      <c r="D49" s="125">
        <v>-49500</v>
      </c>
      <c r="E49" s="125">
        <v>3449250</v>
      </c>
      <c r="F49" s="96"/>
      <c r="H49" s="1"/>
    </row>
    <row r="50" spans="1:9" s="16" customFormat="1" ht="15.75" customHeight="1">
      <c r="A50" s="40" t="s">
        <v>58</v>
      </c>
      <c r="B50" s="25" t="s">
        <v>3</v>
      </c>
      <c r="C50" s="20">
        <v>297376</v>
      </c>
      <c r="D50" s="20">
        <v>291000</v>
      </c>
      <c r="E50" s="20">
        <v>588376</v>
      </c>
      <c r="F50" s="96"/>
      <c r="H50" s="1"/>
    </row>
    <row r="51" spans="1:9" s="27" customFormat="1" ht="15.75" customHeight="1">
      <c r="A51" s="59" t="s">
        <v>58</v>
      </c>
      <c r="B51" s="39" t="s">
        <v>4</v>
      </c>
      <c r="C51" s="24">
        <f>SUM(C49+C50)</f>
        <v>3796126</v>
      </c>
      <c r="D51" s="24">
        <f>SUM(D49:D50)</f>
        <v>241500</v>
      </c>
      <c r="E51" s="24">
        <f>SUM(E49+E50)</f>
        <v>4037626</v>
      </c>
      <c r="F51" s="97"/>
      <c r="H51" s="1"/>
    </row>
    <row r="52" spans="1:9" s="27" customFormat="1" ht="15.75" customHeight="1">
      <c r="A52" s="59" t="s">
        <v>70</v>
      </c>
      <c r="B52" s="39" t="s">
        <v>6</v>
      </c>
      <c r="C52" s="24">
        <v>872349</v>
      </c>
      <c r="D52" s="24">
        <v>26646</v>
      </c>
      <c r="E52" s="24">
        <v>898995</v>
      </c>
      <c r="F52" s="97"/>
      <c r="H52" s="1"/>
    </row>
    <row r="53" spans="1:9" s="16" customFormat="1" ht="15.75" customHeight="1">
      <c r="A53" s="40" t="s">
        <v>54</v>
      </c>
      <c r="B53" s="25" t="s">
        <v>72</v>
      </c>
      <c r="C53" s="20">
        <v>1252000</v>
      </c>
      <c r="D53" s="20"/>
      <c r="E53" s="20">
        <v>1252000</v>
      </c>
      <c r="F53" s="96"/>
      <c r="H53" s="1"/>
    </row>
    <row r="54" spans="1:9" s="16" customFormat="1" ht="15.75" customHeight="1">
      <c r="A54" s="40" t="s">
        <v>64</v>
      </c>
      <c r="B54" s="25" t="s">
        <v>75</v>
      </c>
      <c r="C54" s="20">
        <v>1376268</v>
      </c>
      <c r="D54" s="20"/>
      <c r="E54" s="20">
        <v>1376268</v>
      </c>
      <c r="F54" s="96"/>
      <c r="H54" s="1"/>
    </row>
    <row r="55" spans="1:9" s="16" customFormat="1" ht="15.75" customHeight="1">
      <c r="A55" s="40" t="s">
        <v>68</v>
      </c>
      <c r="B55" s="25" t="s">
        <v>131</v>
      </c>
      <c r="C55" s="20">
        <v>747733</v>
      </c>
      <c r="D55" s="20"/>
      <c r="E55" s="20">
        <v>747733</v>
      </c>
      <c r="F55" s="96"/>
      <c r="H55" s="1"/>
    </row>
    <row r="56" spans="1:9" s="27" customFormat="1" ht="15.75" customHeight="1">
      <c r="A56" s="59" t="s">
        <v>69</v>
      </c>
      <c r="B56" s="39" t="s">
        <v>7</v>
      </c>
      <c r="C56" s="24">
        <f>SUM(C53:C55)</f>
        <v>3376001</v>
      </c>
      <c r="D56" s="24"/>
      <c r="E56" s="24">
        <f>SUM(E53:E55)</f>
        <v>3376001</v>
      </c>
      <c r="F56" s="97"/>
      <c r="H56" s="1"/>
    </row>
    <row r="57" spans="1:9" s="27" customFormat="1" ht="15.75" customHeight="1">
      <c r="A57" s="40" t="s">
        <v>55</v>
      </c>
      <c r="B57" s="136" t="s">
        <v>195</v>
      </c>
      <c r="C57" s="24"/>
      <c r="D57" s="20">
        <v>195858</v>
      </c>
      <c r="E57" s="20">
        <v>195858</v>
      </c>
      <c r="F57" s="97"/>
      <c r="H57" s="1"/>
    </row>
    <row r="58" spans="1:9" s="27" customFormat="1" ht="15.75" customHeight="1">
      <c r="A58" s="40" t="s">
        <v>55</v>
      </c>
      <c r="B58" s="136" t="s">
        <v>196</v>
      </c>
      <c r="C58" s="24"/>
      <c r="D58" s="20">
        <v>52882</v>
      </c>
      <c r="E58" s="20">
        <v>52882</v>
      </c>
      <c r="F58" s="97"/>
      <c r="H58" s="1"/>
    </row>
    <row r="59" spans="1:9" s="27" customFormat="1" ht="15.75" customHeight="1">
      <c r="A59" s="59" t="s">
        <v>55</v>
      </c>
      <c r="B59" s="91" t="s">
        <v>172</v>
      </c>
      <c r="C59" s="24"/>
      <c r="D59" s="24">
        <f>SUM(D57:D58)</f>
        <v>248740</v>
      </c>
      <c r="E59" s="24">
        <f>SUM(E57:E58)</f>
        <v>248740</v>
      </c>
      <c r="F59" s="97"/>
      <c r="H59" s="1"/>
    </row>
    <row r="60" spans="1:9" s="33" customFormat="1" ht="15.75" customHeight="1">
      <c r="A60" s="176" t="s">
        <v>76</v>
      </c>
      <c r="B60" s="176"/>
      <c r="C60" s="55">
        <f>C52+C51+C56</f>
        <v>8044476</v>
      </c>
      <c r="D60" s="55">
        <f>D51+D52+D59</f>
        <v>516886</v>
      </c>
      <c r="E60" s="55">
        <f>E52+E51+E56+E59</f>
        <v>8561362</v>
      </c>
      <c r="F60" s="77"/>
      <c r="H60" s="3"/>
      <c r="I60" s="69"/>
    </row>
    <row r="61" spans="1:9" s="14" customFormat="1" ht="15.75" customHeight="1">
      <c r="A61" s="34"/>
      <c r="B61" s="7"/>
      <c r="C61" s="11"/>
      <c r="D61" s="11"/>
      <c r="E61" s="11"/>
      <c r="F61" s="11"/>
      <c r="H61" s="66"/>
    </row>
    <row r="62" spans="1:9" s="14" customFormat="1" ht="15.75" customHeight="1">
      <c r="A62" s="161" t="s">
        <v>155</v>
      </c>
      <c r="B62" s="163" t="s">
        <v>134</v>
      </c>
      <c r="C62" s="159" t="s">
        <v>8</v>
      </c>
      <c r="D62" s="152" t="s">
        <v>190</v>
      </c>
      <c r="E62" s="152" t="s">
        <v>189</v>
      </c>
      <c r="F62" s="93"/>
      <c r="H62" s="66"/>
    </row>
    <row r="63" spans="1:9" s="14" customFormat="1" ht="15.75" customHeight="1">
      <c r="A63" s="161"/>
      <c r="B63" s="163"/>
      <c r="C63" s="159"/>
      <c r="D63" s="153"/>
      <c r="E63" s="153"/>
      <c r="F63" s="93"/>
      <c r="H63" s="66"/>
    </row>
    <row r="64" spans="1:9" s="14" customFormat="1" ht="15.75" customHeight="1">
      <c r="A64" s="162"/>
      <c r="B64" s="165"/>
      <c r="C64" s="166"/>
      <c r="D64" s="153"/>
      <c r="E64" s="153"/>
      <c r="F64" s="94"/>
      <c r="H64" s="66"/>
    </row>
    <row r="65" spans="1:9" s="14" customFormat="1" ht="20.100000000000001" customHeight="1">
      <c r="A65" s="151" t="s">
        <v>30</v>
      </c>
      <c r="B65" s="151"/>
      <c r="C65" s="151"/>
      <c r="D65" s="151"/>
      <c r="E65" s="151"/>
      <c r="F65" s="151"/>
      <c r="G65" s="151"/>
      <c r="H65" s="151"/>
      <c r="I65" s="151"/>
    </row>
    <row r="66" spans="1:9" s="17" customFormat="1" ht="15.75" customHeight="1">
      <c r="A66" s="123" t="s">
        <v>54</v>
      </c>
      <c r="B66" s="124" t="s">
        <v>72</v>
      </c>
      <c r="C66" s="133">
        <v>200000</v>
      </c>
      <c r="D66" s="133"/>
      <c r="E66" s="133">
        <v>200000</v>
      </c>
      <c r="F66" s="101"/>
      <c r="H66" s="12"/>
    </row>
    <row r="67" spans="1:9" s="17" customFormat="1" ht="15.75" customHeight="1">
      <c r="A67" s="40" t="s">
        <v>64</v>
      </c>
      <c r="B67" s="25" t="s">
        <v>75</v>
      </c>
      <c r="C67" s="21">
        <v>2123250</v>
      </c>
      <c r="D67" s="21"/>
      <c r="E67" s="21">
        <v>2123250</v>
      </c>
      <c r="F67" s="101"/>
      <c r="H67" s="12"/>
    </row>
    <row r="68" spans="1:9" s="17" customFormat="1" ht="15.75" customHeight="1">
      <c r="A68" s="40" t="s">
        <v>68</v>
      </c>
      <c r="B68" s="25" t="s">
        <v>140</v>
      </c>
      <c r="C68" s="21">
        <v>627277</v>
      </c>
      <c r="D68" s="21"/>
      <c r="E68" s="21">
        <v>627277</v>
      </c>
      <c r="F68" s="101"/>
      <c r="H68" s="12"/>
    </row>
    <row r="69" spans="1:9" s="30" customFormat="1" ht="15.75" customHeight="1">
      <c r="A69" s="59" t="s">
        <v>69</v>
      </c>
      <c r="B69" s="39" t="s">
        <v>1</v>
      </c>
      <c r="C69" s="41">
        <f>SUM(C66+C67+C68)</f>
        <v>2950527</v>
      </c>
      <c r="D69" s="41"/>
      <c r="E69" s="41">
        <f>SUM(E66+E67+E68)</f>
        <v>2950527</v>
      </c>
      <c r="F69" s="102"/>
      <c r="H69" s="12"/>
    </row>
    <row r="70" spans="1:9" s="34" customFormat="1" ht="15.75" customHeight="1">
      <c r="A70" s="157" t="s">
        <v>76</v>
      </c>
      <c r="B70" s="158"/>
      <c r="C70" s="58">
        <f>SUM(C69)</f>
        <v>2950527</v>
      </c>
      <c r="D70" s="58"/>
      <c r="E70" s="58">
        <f>SUM(E69)</f>
        <v>2950527</v>
      </c>
      <c r="F70" s="103"/>
      <c r="H70" s="66"/>
      <c r="I70" s="70"/>
    </row>
    <row r="71" spans="1:9" s="8" customFormat="1" ht="15.75" customHeight="1">
      <c r="A71" s="34"/>
      <c r="B71" s="7"/>
      <c r="C71" s="9"/>
      <c r="D71" s="9"/>
      <c r="E71" s="9"/>
      <c r="F71" s="9"/>
      <c r="H71" s="12"/>
    </row>
    <row r="72" spans="1:9" s="5" customFormat="1" ht="15.75" customHeight="1">
      <c r="A72" s="161" t="s">
        <v>155</v>
      </c>
      <c r="B72" s="163" t="s">
        <v>135</v>
      </c>
      <c r="C72" s="159" t="s">
        <v>8</v>
      </c>
      <c r="D72" s="152" t="s">
        <v>190</v>
      </c>
      <c r="E72" s="159" t="s">
        <v>189</v>
      </c>
      <c r="F72" s="93"/>
      <c r="H72" s="1"/>
    </row>
    <row r="73" spans="1:9" s="5" customFormat="1" ht="15.75" customHeight="1">
      <c r="A73" s="161"/>
      <c r="B73" s="163"/>
      <c r="C73" s="159"/>
      <c r="D73" s="153"/>
      <c r="E73" s="159"/>
      <c r="F73" s="93"/>
      <c r="H73" s="1"/>
    </row>
    <row r="74" spans="1:9" s="5" customFormat="1" ht="15.75" customHeight="1">
      <c r="A74" s="162"/>
      <c r="B74" s="165"/>
      <c r="C74" s="166"/>
      <c r="D74" s="153"/>
      <c r="E74" s="152"/>
      <c r="F74" s="94"/>
      <c r="H74" s="1"/>
    </row>
    <row r="75" spans="1:9" s="5" customFormat="1" ht="20.100000000000001" customHeight="1">
      <c r="A75" s="160" t="s">
        <v>178</v>
      </c>
      <c r="B75" s="160"/>
      <c r="C75" s="160"/>
      <c r="D75" s="160"/>
      <c r="E75" s="160"/>
      <c r="F75" s="160"/>
      <c r="G75" s="160"/>
      <c r="H75" s="160"/>
      <c r="I75" s="160"/>
    </row>
    <row r="76" spans="1:9" s="5" customFormat="1" ht="15.75" customHeight="1">
      <c r="A76" s="130" t="s">
        <v>124</v>
      </c>
      <c r="B76" s="130" t="s">
        <v>203</v>
      </c>
      <c r="C76" s="125">
        <v>70000</v>
      </c>
      <c r="D76" s="125"/>
      <c r="E76" s="125">
        <v>70000</v>
      </c>
      <c r="F76" s="96"/>
      <c r="H76" s="1"/>
    </row>
    <row r="77" spans="1:9" s="5" customFormat="1" ht="15.75" customHeight="1">
      <c r="A77" s="45" t="s">
        <v>124</v>
      </c>
      <c r="B77" s="45" t="s">
        <v>179</v>
      </c>
      <c r="C77" s="24">
        <f>SUM(C76)</f>
        <v>70000</v>
      </c>
      <c r="D77" s="24"/>
      <c r="E77" s="24">
        <f>SUM(E76)</f>
        <v>70000</v>
      </c>
      <c r="F77" s="97"/>
      <c r="H77" s="18"/>
    </row>
    <row r="78" spans="1:9" s="5" customFormat="1" ht="15.75" customHeight="1">
      <c r="A78" s="45" t="s">
        <v>103</v>
      </c>
      <c r="B78" s="45" t="s">
        <v>193</v>
      </c>
      <c r="C78" s="24"/>
      <c r="D78" s="24">
        <v>98500</v>
      </c>
      <c r="E78" s="24">
        <v>98500</v>
      </c>
      <c r="F78" s="97"/>
      <c r="H78" s="18"/>
    </row>
    <row r="79" spans="1:9" s="5" customFormat="1" ht="20.100000000000001" customHeight="1">
      <c r="A79" s="151" t="s">
        <v>30</v>
      </c>
      <c r="B79" s="151"/>
      <c r="C79" s="151"/>
      <c r="D79" s="88"/>
      <c r="E79" s="88"/>
      <c r="F79" s="95"/>
      <c r="H79" s="1"/>
    </row>
    <row r="80" spans="1:9" s="16" customFormat="1" ht="15.75" customHeight="1">
      <c r="A80" s="40" t="s">
        <v>79</v>
      </c>
      <c r="B80" s="25" t="s">
        <v>59</v>
      </c>
      <c r="C80" s="21">
        <v>50000</v>
      </c>
      <c r="D80" s="21"/>
      <c r="E80" s="21">
        <v>50000</v>
      </c>
      <c r="F80" s="101"/>
      <c r="H80" s="1"/>
    </row>
    <row r="81" spans="1:9" s="16" customFormat="1" ht="15.75" customHeight="1">
      <c r="A81" s="40" t="s">
        <v>80</v>
      </c>
      <c r="B81" s="25" t="s">
        <v>136</v>
      </c>
      <c r="C81" s="21">
        <v>2304000</v>
      </c>
      <c r="D81" s="21">
        <v>101618</v>
      </c>
      <c r="E81" s="21">
        <v>2405618</v>
      </c>
      <c r="F81" s="101"/>
      <c r="H81" s="1"/>
    </row>
    <row r="82" spans="1:9" s="16" customFormat="1" ht="15.75" customHeight="1">
      <c r="A82" s="40" t="s">
        <v>81</v>
      </c>
      <c r="B82" s="25" t="s">
        <v>82</v>
      </c>
      <c r="C82" s="21">
        <v>250000</v>
      </c>
      <c r="D82" s="21"/>
      <c r="E82" s="21">
        <v>250000</v>
      </c>
      <c r="F82" s="101"/>
      <c r="H82" s="1"/>
    </row>
    <row r="83" spans="1:9" s="27" customFormat="1" ht="15.75" customHeight="1">
      <c r="A83" s="59" t="s">
        <v>77</v>
      </c>
      <c r="B83" s="39" t="s">
        <v>78</v>
      </c>
      <c r="C83" s="41">
        <f>SUM(C80:C82)</f>
        <v>2604000</v>
      </c>
      <c r="D83" s="41">
        <f>SUM(D81:D82)</f>
        <v>101618</v>
      </c>
      <c r="E83" s="41">
        <f>SUM(E80:E82)</f>
        <v>2705618</v>
      </c>
      <c r="F83" s="102"/>
      <c r="H83" s="1"/>
    </row>
    <row r="84" spans="1:9" s="4" customFormat="1" ht="15.75" customHeight="1">
      <c r="A84" s="157" t="s">
        <v>76</v>
      </c>
      <c r="B84" s="158"/>
      <c r="C84" s="58">
        <f>SUM(C83)</f>
        <v>2604000</v>
      </c>
      <c r="D84" s="58">
        <f>SUM(D83)</f>
        <v>101618</v>
      </c>
      <c r="E84" s="58">
        <f>SUM(E83)</f>
        <v>2705618</v>
      </c>
      <c r="F84" s="103"/>
      <c r="H84" s="1"/>
      <c r="I84" s="68"/>
    </row>
    <row r="85" spans="1:9" s="5" customFormat="1" ht="15.75" customHeight="1">
      <c r="A85" s="34"/>
      <c r="B85" s="7"/>
      <c r="C85" s="9"/>
      <c r="D85" s="9"/>
      <c r="E85" s="9"/>
      <c r="F85" s="9"/>
      <c r="H85" s="1"/>
    </row>
    <row r="86" spans="1:9" s="5" customFormat="1" ht="15.75" customHeight="1">
      <c r="A86" s="161" t="s">
        <v>155</v>
      </c>
      <c r="B86" s="163" t="s">
        <v>137</v>
      </c>
      <c r="C86" s="159" t="s">
        <v>8</v>
      </c>
      <c r="D86" s="152" t="s">
        <v>190</v>
      </c>
      <c r="E86" s="152" t="s">
        <v>189</v>
      </c>
      <c r="F86" s="93"/>
      <c r="H86" s="1"/>
    </row>
    <row r="87" spans="1:9" s="5" customFormat="1" ht="15.75" customHeight="1">
      <c r="A87" s="161"/>
      <c r="B87" s="163"/>
      <c r="C87" s="159"/>
      <c r="D87" s="153"/>
      <c r="E87" s="153"/>
      <c r="F87" s="93"/>
      <c r="H87" s="1"/>
    </row>
    <row r="88" spans="1:9" s="5" customFormat="1" ht="15.75" customHeight="1">
      <c r="A88" s="162"/>
      <c r="B88" s="165"/>
      <c r="C88" s="152"/>
      <c r="D88" s="153"/>
      <c r="E88" s="153"/>
      <c r="F88" s="93"/>
      <c r="H88" s="1"/>
    </row>
    <row r="89" spans="1:9" s="5" customFormat="1" ht="20.100000000000001" customHeight="1">
      <c r="A89" s="151" t="s">
        <v>29</v>
      </c>
      <c r="B89" s="151"/>
      <c r="C89" s="151"/>
      <c r="D89" s="151"/>
      <c r="E89" s="151"/>
      <c r="F89" s="151"/>
      <c r="G89" s="151"/>
      <c r="H89" s="151"/>
      <c r="I89" s="151"/>
    </row>
    <row r="90" spans="1:9" s="17" customFormat="1" ht="15.75" customHeight="1">
      <c r="A90" s="123" t="s">
        <v>84</v>
      </c>
      <c r="B90" s="124" t="s">
        <v>26</v>
      </c>
      <c r="C90" s="133">
        <v>423070</v>
      </c>
      <c r="D90" s="133">
        <v>82155</v>
      </c>
      <c r="E90" s="133">
        <v>505225</v>
      </c>
      <c r="F90" s="101"/>
      <c r="H90" s="12"/>
    </row>
    <row r="91" spans="1:9" s="17" customFormat="1" ht="15.75" customHeight="1">
      <c r="A91" s="40" t="s">
        <v>85</v>
      </c>
      <c r="B91" s="19" t="s">
        <v>31</v>
      </c>
      <c r="C91" s="22">
        <v>1566928</v>
      </c>
      <c r="D91" s="22"/>
      <c r="E91" s="22">
        <v>1566928</v>
      </c>
      <c r="F91" s="98"/>
      <c r="H91" s="12"/>
    </row>
    <row r="92" spans="1:9" s="17" customFormat="1" ht="15.75" customHeight="1">
      <c r="A92" s="40" t="s">
        <v>208</v>
      </c>
      <c r="B92" s="19" t="s">
        <v>209</v>
      </c>
      <c r="C92" s="22"/>
      <c r="D92" s="22">
        <v>364369</v>
      </c>
      <c r="E92" s="22">
        <v>364369</v>
      </c>
      <c r="F92" s="98"/>
      <c r="H92" s="12"/>
    </row>
    <row r="93" spans="1:9" s="16" customFormat="1" ht="15.75" customHeight="1">
      <c r="A93" s="40" t="s">
        <v>86</v>
      </c>
      <c r="B93" s="19" t="s">
        <v>152</v>
      </c>
      <c r="C93" s="20">
        <v>3600000</v>
      </c>
      <c r="D93" s="20">
        <v>188990</v>
      </c>
      <c r="E93" s="20">
        <v>3788990</v>
      </c>
      <c r="F93" s="96"/>
      <c r="H93" s="1"/>
    </row>
    <row r="94" spans="1:9" s="27" customFormat="1" ht="15.75" customHeight="1">
      <c r="A94" s="59" t="s">
        <v>47</v>
      </c>
      <c r="B94" s="28" t="s">
        <v>87</v>
      </c>
      <c r="C94" s="24">
        <f>SUM(C90:C93)</f>
        <v>5589998</v>
      </c>
      <c r="D94" s="24">
        <f>SUM(D90:D93)</f>
        <v>635514</v>
      </c>
      <c r="E94" s="24">
        <f>SUM(E90:E93)</f>
        <v>6225512</v>
      </c>
      <c r="F94" s="97"/>
      <c r="H94" s="1"/>
    </row>
    <row r="95" spans="1:9" s="16" customFormat="1" ht="15.75" customHeight="1">
      <c r="A95" s="40" t="s">
        <v>88</v>
      </c>
      <c r="B95" s="19" t="s">
        <v>138</v>
      </c>
      <c r="C95" s="20">
        <v>98420</v>
      </c>
      <c r="D95" s="20"/>
      <c r="E95" s="20">
        <v>98420</v>
      </c>
      <c r="F95" s="96"/>
      <c r="H95" s="1"/>
    </row>
    <row r="96" spans="1:9" s="27" customFormat="1" ht="15.75" customHeight="1">
      <c r="A96" s="37" t="s">
        <v>89</v>
      </c>
      <c r="B96" s="28" t="s">
        <v>90</v>
      </c>
      <c r="C96" s="24">
        <f>SUM(C95)</f>
        <v>98420</v>
      </c>
      <c r="D96" s="24"/>
      <c r="E96" s="24">
        <f>SUM(E95)</f>
        <v>98420</v>
      </c>
      <c r="F96" s="97"/>
      <c r="H96" s="1"/>
    </row>
    <row r="97" spans="1:9" s="4" customFormat="1" ht="15.75" customHeight="1">
      <c r="A97" s="155" t="s">
        <v>83</v>
      </c>
      <c r="B97" s="156"/>
      <c r="C97" s="144">
        <f>SUM(C94+C96)</f>
        <v>5688418</v>
      </c>
      <c r="D97" s="144">
        <f>SUM(D94:D96)</f>
        <v>635514</v>
      </c>
      <c r="E97" s="144">
        <f>SUM(E94+E96)</f>
        <v>6323932</v>
      </c>
      <c r="F97" s="104"/>
      <c r="H97" s="18"/>
    </row>
    <row r="98" spans="1:9" s="5" customFormat="1" ht="20.100000000000001" customHeight="1">
      <c r="A98" s="151" t="s">
        <v>30</v>
      </c>
      <c r="B98" s="151"/>
      <c r="C98" s="151"/>
      <c r="D98" s="151"/>
      <c r="E98" s="151"/>
      <c r="F98" s="151"/>
      <c r="G98" s="151"/>
      <c r="H98" s="151"/>
      <c r="I98" s="151"/>
    </row>
    <row r="99" spans="1:9" s="16" customFormat="1" ht="15.75" customHeight="1">
      <c r="A99" s="123" t="s">
        <v>91</v>
      </c>
      <c r="B99" s="124" t="s">
        <v>27</v>
      </c>
      <c r="C99" s="133">
        <v>1566928</v>
      </c>
      <c r="D99" s="133">
        <v>827215</v>
      </c>
      <c r="E99" s="133">
        <v>2394143</v>
      </c>
      <c r="F99" s="101"/>
      <c r="H99" s="1"/>
    </row>
    <row r="100" spans="1:9" s="16" customFormat="1" ht="15.75" customHeight="1">
      <c r="A100" s="123" t="s">
        <v>54</v>
      </c>
      <c r="B100" s="124" t="s">
        <v>202</v>
      </c>
      <c r="C100" s="133"/>
      <c r="D100" s="133">
        <v>265400</v>
      </c>
      <c r="E100" s="133">
        <v>265400</v>
      </c>
      <c r="F100" s="101"/>
      <c r="H100" s="1"/>
    </row>
    <row r="101" spans="1:9" s="16" customFormat="1" ht="15.75" customHeight="1">
      <c r="A101" s="40" t="s">
        <v>52</v>
      </c>
      <c r="B101" s="25" t="s">
        <v>28</v>
      </c>
      <c r="C101" s="21">
        <v>423070</v>
      </c>
      <c r="D101" s="21">
        <v>295006</v>
      </c>
      <c r="E101" s="21">
        <v>718076</v>
      </c>
      <c r="F101" s="101"/>
      <c r="H101" s="1"/>
    </row>
    <row r="102" spans="1:9" s="16" customFormat="1" ht="15.75" customHeight="1">
      <c r="A102" s="40" t="s">
        <v>74</v>
      </c>
      <c r="B102" s="25" t="s">
        <v>60</v>
      </c>
      <c r="C102" s="21">
        <v>488000</v>
      </c>
      <c r="D102" s="21"/>
      <c r="E102" s="21">
        <v>488000</v>
      </c>
      <c r="F102" s="101"/>
      <c r="H102" s="1"/>
    </row>
    <row r="103" spans="1:9" s="16" customFormat="1" ht="15.75" customHeight="1">
      <c r="A103" s="40" t="s">
        <v>51</v>
      </c>
      <c r="B103" s="25" t="s">
        <v>61</v>
      </c>
      <c r="C103" s="21">
        <v>169300</v>
      </c>
      <c r="D103" s="21"/>
      <c r="E103" s="21">
        <v>169300</v>
      </c>
      <c r="F103" s="101"/>
      <c r="H103" s="1"/>
    </row>
    <row r="104" spans="1:9" s="27" customFormat="1" ht="15.75" customHeight="1">
      <c r="A104" s="59" t="s">
        <v>69</v>
      </c>
      <c r="B104" s="39" t="s">
        <v>1</v>
      </c>
      <c r="C104" s="41">
        <f>SUM(C99:C103)</f>
        <v>2647298</v>
      </c>
      <c r="D104" s="41">
        <f>SUM(D99:D103)</f>
        <v>1387621</v>
      </c>
      <c r="E104" s="41">
        <f>SUM(E99:E103)</f>
        <v>4034919</v>
      </c>
      <c r="F104" s="102"/>
      <c r="H104" s="1"/>
    </row>
    <row r="105" spans="1:9" s="4" customFormat="1" ht="15.75" customHeight="1">
      <c r="A105" s="157" t="s">
        <v>76</v>
      </c>
      <c r="B105" s="158"/>
      <c r="C105" s="58">
        <f>SUM(C104)</f>
        <v>2647298</v>
      </c>
      <c r="D105" s="58">
        <f>SUM(D104)</f>
        <v>1387621</v>
      </c>
      <c r="E105" s="58">
        <f>SUM(E104)</f>
        <v>4034919</v>
      </c>
      <c r="F105" s="103"/>
      <c r="H105" s="1"/>
      <c r="I105" s="68"/>
    </row>
    <row r="106" spans="1:9" ht="15.75" customHeight="1">
      <c r="B106" s="183"/>
      <c r="C106" s="183"/>
      <c r="D106" s="105"/>
      <c r="E106" s="105"/>
      <c r="F106" s="105"/>
    </row>
    <row r="107" spans="1:9" ht="15.75" customHeight="1">
      <c r="A107" s="161" t="s">
        <v>155</v>
      </c>
      <c r="B107" s="163" t="s">
        <v>139</v>
      </c>
      <c r="C107" s="159" t="s">
        <v>8</v>
      </c>
      <c r="D107" s="152" t="s">
        <v>190</v>
      </c>
      <c r="E107" s="152" t="s">
        <v>189</v>
      </c>
      <c r="F107" s="93"/>
    </row>
    <row r="108" spans="1:9" ht="15.75" customHeight="1">
      <c r="A108" s="161"/>
      <c r="B108" s="163"/>
      <c r="C108" s="159"/>
      <c r="D108" s="153"/>
      <c r="E108" s="153"/>
      <c r="F108" s="93"/>
    </row>
    <row r="109" spans="1:9" ht="15.75" customHeight="1">
      <c r="A109" s="162"/>
      <c r="B109" s="165"/>
      <c r="C109" s="166"/>
      <c r="D109" s="153"/>
      <c r="E109" s="153"/>
      <c r="F109" s="94"/>
    </row>
    <row r="110" spans="1:9" s="6" customFormat="1" ht="20.100000000000001" customHeight="1">
      <c r="A110" s="151" t="s">
        <v>30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s="16" customFormat="1" ht="15.75" customHeight="1">
      <c r="A111" s="123" t="s">
        <v>64</v>
      </c>
      <c r="B111" s="124" t="s">
        <v>65</v>
      </c>
      <c r="C111" s="125">
        <v>2758629</v>
      </c>
      <c r="D111" s="125"/>
      <c r="E111" s="125">
        <v>2758629</v>
      </c>
      <c r="F111" s="96"/>
      <c r="H111" s="1"/>
    </row>
    <row r="112" spans="1:9" s="16" customFormat="1" ht="15.75" customHeight="1">
      <c r="A112" s="40" t="s">
        <v>68</v>
      </c>
      <c r="B112" s="25" t="s">
        <v>140</v>
      </c>
      <c r="C112" s="20">
        <v>744830</v>
      </c>
      <c r="D112" s="20"/>
      <c r="E112" s="20">
        <v>744830</v>
      </c>
      <c r="F112" s="96"/>
      <c r="H112" s="1"/>
    </row>
    <row r="113" spans="1:9" s="27" customFormat="1" ht="15.75" customHeight="1">
      <c r="A113" s="57" t="s">
        <v>69</v>
      </c>
      <c r="B113" s="39" t="s">
        <v>1</v>
      </c>
      <c r="C113" s="24">
        <f>SUM(C111+C112)</f>
        <v>3503459</v>
      </c>
      <c r="D113" s="24"/>
      <c r="E113" s="24">
        <f>SUM(E111+E112)</f>
        <v>3503459</v>
      </c>
      <c r="F113" s="97"/>
      <c r="H113" s="1"/>
    </row>
    <row r="114" spans="1:9" s="4" customFormat="1" ht="15.75" customHeight="1">
      <c r="A114" s="157" t="s">
        <v>76</v>
      </c>
      <c r="B114" s="158"/>
      <c r="C114" s="55">
        <f>SUM(C113)</f>
        <v>3503459</v>
      </c>
      <c r="D114" s="55"/>
      <c r="E114" s="55">
        <f>SUM(E113)</f>
        <v>3503459</v>
      </c>
      <c r="F114" s="77"/>
      <c r="H114" s="1"/>
      <c r="I114" s="68"/>
    </row>
    <row r="115" spans="1:9" ht="15.75" customHeight="1">
      <c r="B115" s="42"/>
      <c r="C115" s="43"/>
      <c r="D115" s="43"/>
      <c r="E115" s="43"/>
      <c r="F115" s="43"/>
    </row>
    <row r="116" spans="1:9" s="3" customFormat="1" ht="15.75" customHeight="1">
      <c r="A116" s="161" t="s">
        <v>155</v>
      </c>
      <c r="B116" s="163" t="s">
        <v>141</v>
      </c>
      <c r="C116" s="159" t="s">
        <v>8</v>
      </c>
      <c r="D116" s="152" t="s">
        <v>190</v>
      </c>
      <c r="E116" s="152" t="s">
        <v>189</v>
      </c>
      <c r="F116" s="93"/>
    </row>
    <row r="117" spans="1:9" s="3" customFormat="1" ht="15.75" customHeight="1">
      <c r="A117" s="161"/>
      <c r="B117" s="163"/>
      <c r="C117" s="159"/>
      <c r="D117" s="153"/>
      <c r="E117" s="153"/>
      <c r="F117" s="93"/>
    </row>
    <row r="118" spans="1:9" s="4" customFormat="1" ht="15.75" customHeight="1">
      <c r="A118" s="162"/>
      <c r="B118" s="165"/>
      <c r="C118" s="166"/>
      <c r="D118" s="153"/>
      <c r="E118" s="153"/>
      <c r="F118" s="94"/>
      <c r="H118" s="1"/>
    </row>
    <row r="119" spans="1:9" s="5" customFormat="1" ht="20.100000000000001" customHeight="1">
      <c r="A119" s="151" t="s">
        <v>29</v>
      </c>
      <c r="B119" s="151"/>
      <c r="C119" s="151"/>
      <c r="D119" s="151"/>
      <c r="E119" s="151"/>
      <c r="F119" s="151"/>
      <c r="G119" s="151"/>
      <c r="H119" s="151"/>
      <c r="I119" s="151"/>
    </row>
    <row r="120" spans="1:9" s="16" customFormat="1" ht="15.75" customHeight="1">
      <c r="A120" s="123" t="s">
        <v>92</v>
      </c>
      <c r="B120" s="124" t="s">
        <v>94</v>
      </c>
      <c r="C120" s="125">
        <v>40014810</v>
      </c>
      <c r="D120" s="125">
        <v>1060293</v>
      </c>
      <c r="E120" s="125">
        <v>41075103</v>
      </c>
      <c r="F120" s="96"/>
      <c r="H120" s="1"/>
    </row>
    <row r="121" spans="1:9" s="27" customFormat="1" ht="15.75" customHeight="1">
      <c r="A121" s="59" t="s">
        <v>93</v>
      </c>
      <c r="B121" s="39" t="s">
        <v>95</v>
      </c>
      <c r="C121" s="24">
        <f>C120</f>
        <v>40014810</v>
      </c>
      <c r="D121" s="24">
        <f>SUM(D120)</f>
        <v>1060293</v>
      </c>
      <c r="E121" s="24">
        <f>E120</f>
        <v>41075103</v>
      </c>
      <c r="F121" s="97"/>
      <c r="H121" s="1"/>
    </row>
    <row r="122" spans="1:9" s="32" customFormat="1" ht="15.75" customHeight="1">
      <c r="A122" s="157" t="s">
        <v>83</v>
      </c>
      <c r="B122" s="158"/>
      <c r="C122" s="60">
        <f>C121</f>
        <v>40014810</v>
      </c>
      <c r="D122" s="60">
        <f>SUM(D121)</f>
        <v>1060293</v>
      </c>
      <c r="E122" s="60">
        <f>E121</f>
        <v>41075103</v>
      </c>
      <c r="F122" s="43"/>
      <c r="H122" s="18"/>
    </row>
    <row r="123" spans="1:9" s="4" customFormat="1" ht="15.75" customHeight="1">
      <c r="A123" s="34"/>
      <c r="B123" s="42"/>
      <c r="C123" s="43"/>
      <c r="D123" s="43"/>
      <c r="E123" s="43"/>
      <c r="F123" s="43"/>
      <c r="H123" s="1"/>
    </row>
    <row r="124" spans="1:9" s="4" customFormat="1" ht="15.75" customHeight="1">
      <c r="A124" s="161" t="s">
        <v>155</v>
      </c>
      <c r="B124" s="163" t="s">
        <v>161</v>
      </c>
      <c r="C124" s="159" t="s">
        <v>8</v>
      </c>
      <c r="D124" s="152" t="s">
        <v>190</v>
      </c>
      <c r="E124" s="152" t="s">
        <v>189</v>
      </c>
      <c r="F124" s="93"/>
      <c r="H124" s="1"/>
    </row>
    <row r="125" spans="1:9" s="4" customFormat="1" ht="15.75" customHeight="1">
      <c r="A125" s="161"/>
      <c r="B125" s="163"/>
      <c r="C125" s="159"/>
      <c r="D125" s="153"/>
      <c r="E125" s="153"/>
      <c r="F125" s="93"/>
      <c r="H125" s="1"/>
    </row>
    <row r="126" spans="1:9" s="4" customFormat="1" ht="15.75" customHeight="1">
      <c r="A126" s="162"/>
      <c r="B126" s="165"/>
      <c r="C126" s="166"/>
      <c r="D126" s="143"/>
      <c r="E126" s="143"/>
      <c r="F126" s="94"/>
      <c r="H126" s="1"/>
    </row>
    <row r="127" spans="1:9" s="5" customFormat="1" ht="20.100000000000001" customHeight="1">
      <c r="A127" s="151" t="s">
        <v>29</v>
      </c>
      <c r="B127" s="151"/>
      <c r="C127" s="151"/>
      <c r="D127" s="151"/>
      <c r="E127" s="151"/>
      <c r="F127" s="151"/>
      <c r="G127" s="151"/>
      <c r="H127" s="151"/>
      <c r="I127" s="151"/>
    </row>
    <row r="128" spans="1:9" s="16" customFormat="1" ht="15.75" customHeight="1">
      <c r="A128" s="123" t="s">
        <v>97</v>
      </c>
      <c r="B128" s="124" t="s">
        <v>37</v>
      </c>
      <c r="C128" s="125">
        <v>3425000</v>
      </c>
      <c r="D128" s="125"/>
      <c r="E128" s="125">
        <v>3425000</v>
      </c>
      <c r="F128" s="96"/>
      <c r="H128" s="1"/>
    </row>
    <row r="129" spans="1:8" s="16" customFormat="1" ht="15.75" customHeight="1">
      <c r="A129" s="40" t="s">
        <v>98</v>
      </c>
      <c r="B129" s="25" t="s">
        <v>17</v>
      </c>
      <c r="C129" s="20">
        <v>46000000</v>
      </c>
      <c r="D129" s="20"/>
      <c r="E129" s="20">
        <v>46000000</v>
      </c>
      <c r="F129" s="96"/>
      <c r="H129" s="1"/>
    </row>
    <row r="130" spans="1:8" s="16" customFormat="1" ht="15.75" customHeight="1">
      <c r="A130" s="40" t="s">
        <v>99</v>
      </c>
      <c r="B130" s="25" t="s">
        <v>20</v>
      </c>
      <c r="C130" s="20">
        <v>125130</v>
      </c>
      <c r="D130" s="20"/>
      <c r="E130" s="20">
        <v>125130</v>
      </c>
      <c r="F130" s="96"/>
      <c r="H130" s="1"/>
    </row>
    <row r="131" spans="1:8" s="16" customFormat="1" ht="15.75" customHeight="1">
      <c r="A131" s="147" t="s">
        <v>205</v>
      </c>
      <c r="B131" s="82" t="s">
        <v>206</v>
      </c>
      <c r="C131" s="20"/>
      <c r="D131" s="20"/>
      <c r="E131" s="20"/>
      <c r="F131" s="96"/>
      <c r="H131" s="1"/>
    </row>
    <row r="132" spans="1:8" s="27" customFormat="1" ht="15.75" customHeight="1">
      <c r="A132" s="167" t="s">
        <v>204</v>
      </c>
      <c r="B132" s="168"/>
      <c r="C132" s="79">
        <f>SUM(C128:C130)</f>
        <v>49550130</v>
      </c>
      <c r="D132" s="79"/>
      <c r="E132" s="79">
        <f>SUM(E128:E130)</f>
        <v>49550130</v>
      </c>
      <c r="F132" s="106"/>
      <c r="H132" s="1"/>
    </row>
    <row r="133" spans="1:8" s="27" customFormat="1" ht="15.75" customHeight="1">
      <c r="A133" s="59" t="s">
        <v>100</v>
      </c>
      <c r="B133" s="39" t="s">
        <v>18</v>
      </c>
      <c r="C133" s="24">
        <v>3767000</v>
      </c>
      <c r="D133" s="24"/>
      <c r="E133" s="24">
        <v>3767000</v>
      </c>
      <c r="F133" s="97"/>
      <c r="H133" s="1"/>
    </row>
    <row r="134" spans="1:8" s="16" customFormat="1" ht="15.75" customHeight="1">
      <c r="A134" s="40" t="s">
        <v>101</v>
      </c>
      <c r="B134" s="25" t="s">
        <v>41</v>
      </c>
      <c r="C134" s="20">
        <v>33257975</v>
      </c>
      <c r="D134" s="20">
        <v>91694</v>
      </c>
      <c r="E134" s="20">
        <v>33349669</v>
      </c>
      <c r="F134" s="96"/>
      <c r="H134" s="1"/>
    </row>
    <row r="135" spans="1:8" s="16" customFormat="1" ht="15.75" customHeight="1">
      <c r="A135" s="40" t="s">
        <v>101</v>
      </c>
      <c r="B135" s="25" t="s">
        <v>157</v>
      </c>
      <c r="C135" s="20">
        <v>9808320</v>
      </c>
      <c r="D135" s="20"/>
      <c r="E135" s="20">
        <v>9808320</v>
      </c>
      <c r="F135" s="96"/>
      <c r="H135" s="1"/>
    </row>
    <row r="136" spans="1:8" s="16" customFormat="1" ht="15.75" customHeight="1">
      <c r="A136" s="40" t="s">
        <v>101</v>
      </c>
      <c r="B136" s="25" t="s">
        <v>46</v>
      </c>
      <c r="C136" s="46">
        <v>1768140</v>
      </c>
      <c r="D136" s="46">
        <v>263516</v>
      </c>
      <c r="E136" s="46">
        <v>2031656</v>
      </c>
      <c r="F136" s="107"/>
      <c r="H136" s="1"/>
    </row>
    <row r="137" spans="1:8" s="16" customFormat="1" ht="15.75" customHeight="1">
      <c r="A137" s="40" t="s">
        <v>101</v>
      </c>
      <c r="B137" s="25" t="s">
        <v>177</v>
      </c>
      <c r="C137" s="46">
        <v>27132</v>
      </c>
      <c r="D137" s="46"/>
      <c r="E137" s="46">
        <v>27132</v>
      </c>
      <c r="F137" s="107"/>
      <c r="H137" s="1"/>
    </row>
    <row r="138" spans="1:8" s="16" customFormat="1" ht="15.75" customHeight="1">
      <c r="A138" s="40" t="s">
        <v>101</v>
      </c>
      <c r="B138" s="25" t="s">
        <v>45</v>
      </c>
      <c r="C138" s="46">
        <v>5374889</v>
      </c>
      <c r="D138" s="46"/>
      <c r="E138" s="46">
        <v>5374889</v>
      </c>
      <c r="F138" s="107"/>
      <c r="H138" s="1"/>
    </row>
    <row r="139" spans="1:8" s="16" customFormat="1" ht="15.75" customHeight="1">
      <c r="A139" s="40" t="s">
        <v>101</v>
      </c>
      <c r="B139" s="82" t="s">
        <v>191</v>
      </c>
      <c r="C139" s="46"/>
      <c r="D139" s="46">
        <v>11969747</v>
      </c>
      <c r="E139" s="46">
        <v>11969747</v>
      </c>
      <c r="F139" s="107"/>
      <c r="H139" s="1"/>
    </row>
    <row r="140" spans="1:8" ht="15.75" customHeight="1">
      <c r="A140" s="169" t="s">
        <v>19</v>
      </c>
      <c r="B140" s="170"/>
      <c r="C140" s="47">
        <f>SUM(C134:C138)</f>
        <v>50236456</v>
      </c>
      <c r="D140" s="47">
        <f>SUM(D134:D139)</f>
        <v>12324957</v>
      </c>
      <c r="E140" s="47">
        <f>SUM(E134:E139)</f>
        <v>62561413</v>
      </c>
      <c r="F140" s="108"/>
    </row>
    <row r="141" spans="1:8" s="4" customFormat="1" ht="15.75" customHeight="1">
      <c r="A141" s="157" t="s">
        <v>83</v>
      </c>
      <c r="B141" s="158"/>
      <c r="C141" s="55">
        <f>SUM(C132+C133+C140)</f>
        <v>103553586</v>
      </c>
      <c r="D141" s="55">
        <f>SUM(D140)</f>
        <v>12324957</v>
      </c>
      <c r="E141" s="55">
        <f>SUM(E132+E133+E140)</f>
        <v>115878543</v>
      </c>
      <c r="F141" s="77"/>
      <c r="H141" s="18"/>
    </row>
    <row r="142" spans="1:8" s="8" customFormat="1" ht="15.75" customHeight="1">
      <c r="A142" s="34"/>
      <c r="B142" s="7"/>
      <c r="C142" s="15"/>
      <c r="D142" s="15"/>
      <c r="E142" s="15"/>
      <c r="F142" s="15"/>
      <c r="H142" s="12"/>
    </row>
    <row r="143" spans="1:8" s="4" customFormat="1" ht="15.75" customHeight="1">
      <c r="A143" s="161" t="s">
        <v>155</v>
      </c>
      <c r="B143" s="163" t="s">
        <v>142</v>
      </c>
      <c r="C143" s="163" t="s">
        <v>8</v>
      </c>
      <c r="D143" s="152" t="s">
        <v>190</v>
      </c>
      <c r="E143" s="152" t="s">
        <v>189</v>
      </c>
      <c r="F143" s="109"/>
      <c r="H143" s="1"/>
    </row>
    <row r="144" spans="1:8" s="4" customFormat="1" ht="15.75" customHeight="1">
      <c r="A144" s="161"/>
      <c r="B144" s="163"/>
      <c r="C144" s="163"/>
      <c r="D144" s="153"/>
      <c r="E144" s="153"/>
      <c r="F144" s="109"/>
      <c r="H144" s="1"/>
    </row>
    <row r="145" spans="1:9" s="4" customFormat="1" ht="15.75" customHeight="1">
      <c r="A145" s="162"/>
      <c r="B145" s="165"/>
      <c r="C145" s="166"/>
      <c r="D145" s="153"/>
      <c r="E145" s="153"/>
      <c r="F145" s="94"/>
      <c r="H145" s="1"/>
    </row>
    <row r="146" spans="1:9" s="5" customFormat="1" ht="20.100000000000001" customHeight="1">
      <c r="A146" s="151" t="s">
        <v>29</v>
      </c>
      <c r="B146" s="151"/>
      <c r="C146" s="151"/>
      <c r="D146" s="151"/>
      <c r="E146" s="151"/>
      <c r="F146" s="151"/>
      <c r="G146" s="151"/>
      <c r="H146" s="151"/>
      <c r="I146" s="151"/>
    </row>
    <row r="147" spans="1:9" s="27" customFormat="1" ht="15.75" customHeight="1">
      <c r="A147" s="126" t="s">
        <v>103</v>
      </c>
      <c r="B147" s="127" t="s">
        <v>104</v>
      </c>
      <c r="C147" s="128">
        <v>4767600</v>
      </c>
      <c r="D147" s="128"/>
      <c r="E147" s="128">
        <v>4767600</v>
      </c>
      <c r="F147" s="110"/>
      <c r="H147" s="1"/>
    </row>
    <row r="148" spans="1:9" s="33" customFormat="1" ht="15.75" customHeight="1">
      <c r="A148" s="155" t="s">
        <v>83</v>
      </c>
      <c r="B148" s="156"/>
      <c r="C148" s="142">
        <f>C147</f>
        <v>4767600</v>
      </c>
      <c r="D148" s="142"/>
      <c r="E148" s="142">
        <f>E147</f>
        <v>4767600</v>
      </c>
      <c r="F148" s="100"/>
      <c r="H148" s="72"/>
    </row>
    <row r="149" spans="1:9" s="5" customFormat="1" ht="20.100000000000001" customHeight="1">
      <c r="A149" s="151" t="s">
        <v>30</v>
      </c>
      <c r="B149" s="151"/>
      <c r="C149" s="151"/>
      <c r="D149" s="151"/>
      <c r="E149" s="151"/>
      <c r="F149" s="151"/>
      <c r="G149" s="151"/>
      <c r="H149" s="151"/>
      <c r="I149" s="151"/>
    </row>
    <row r="150" spans="1:9" s="27" customFormat="1" ht="15.75" customHeight="1">
      <c r="A150" s="126" t="s">
        <v>58</v>
      </c>
      <c r="B150" s="127" t="s">
        <v>4</v>
      </c>
      <c r="C150" s="129">
        <v>3280688</v>
      </c>
      <c r="D150" s="129"/>
      <c r="E150" s="129">
        <v>3280688</v>
      </c>
      <c r="F150" s="97"/>
      <c r="H150" s="1"/>
    </row>
    <row r="151" spans="1:9" s="27" customFormat="1" ht="15.75" customHeight="1">
      <c r="A151" s="59" t="s">
        <v>70</v>
      </c>
      <c r="B151" s="39" t="s">
        <v>6</v>
      </c>
      <c r="C151" s="24">
        <v>740352</v>
      </c>
      <c r="D151" s="24"/>
      <c r="E151" s="24">
        <v>740352</v>
      </c>
      <c r="F151" s="97"/>
      <c r="H151" s="1"/>
    </row>
    <row r="152" spans="1:9" s="16" customFormat="1" ht="15.75" customHeight="1">
      <c r="A152" s="40" t="s">
        <v>54</v>
      </c>
      <c r="B152" s="25" t="s">
        <v>72</v>
      </c>
      <c r="C152" s="20">
        <v>60000</v>
      </c>
      <c r="D152" s="20"/>
      <c r="E152" s="20">
        <v>60000</v>
      </c>
      <c r="F152" s="96"/>
      <c r="H152" s="1"/>
    </row>
    <row r="153" spans="1:9" s="16" customFormat="1" ht="15.75" customHeight="1">
      <c r="A153" s="40" t="s">
        <v>53</v>
      </c>
      <c r="B153" s="25" t="s">
        <v>96</v>
      </c>
      <c r="C153" s="20">
        <v>88240</v>
      </c>
      <c r="D153" s="20"/>
      <c r="E153" s="20">
        <v>88240</v>
      </c>
      <c r="F153" s="96"/>
      <c r="H153" s="1"/>
    </row>
    <row r="154" spans="1:9" s="16" customFormat="1" ht="15.75" customHeight="1">
      <c r="A154" s="40" t="s">
        <v>64</v>
      </c>
      <c r="B154" s="25" t="s">
        <v>75</v>
      </c>
      <c r="C154" s="20">
        <v>50000</v>
      </c>
      <c r="D154" s="20"/>
      <c r="E154" s="20">
        <v>50000</v>
      </c>
      <c r="F154" s="96"/>
      <c r="H154" s="1"/>
    </row>
    <row r="155" spans="1:9" s="16" customFormat="1" ht="15.75" customHeight="1">
      <c r="A155" s="40" t="s">
        <v>68</v>
      </c>
      <c r="B155" s="25" t="s">
        <v>140</v>
      </c>
      <c r="C155" s="20">
        <v>42725</v>
      </c>
      <c r="D155" s="20"/>
      <c r="E155" s="20">
        <v>42725</v>
      </c>
      <c r="F155" s="96"/>
      <c r="H155" s="1"/>
    </row>
    <row r="156" spans="1:9" s="16" customFormat="1" ht="15.75" customHeight="1">
      <c r="A156" s="40" t="s">
        <v>66</v>
      </c>
      <c r="B156" s="25" t="s">
        <v>105</v>
      </c>
      <c r="C156" s="20">
        <v>48686</v>
      </c>
      <c r="D156" s="20"/>
      <c r="E156" s="20">
        <v>48686</v>
      </c>
      <c r="F156" s="96"/>
      <c r="H156" s="1"/>
    </row>
    <row r="157" spans="1:9" s="27" customFormat="1" ht="15.75" customHeight="1">
      <c r="A157" s="59" t="s">
        <v>69</v>
      </c>
      <c r="B157" s="39" t="s">
        <v>1</v>
      </c>
      <c r="C157" s="24">
        <f>SUM(C152:C156)</f>
        <v>289651</v>
      </c>
      <c r="D157" s="24"/>
      <c r="E157" s="24">
        <f>SUM(E152:E156)</f>
        <v>289651</v>
      </c>
      <c r="F157" s="97"/>
      <c r="H157" s="1"/>
    </row>
    <row r="158" spans="1:9" s="16" customFormat="1" ht="15.75" customHeight="1">
      <c r="A158" s="40" t="s">
        <v>113</v>
      </c>
      <c r="B158" s="25" t="s">
        <v>162</v>
      </c>
      <c r="C158" s="20">
        <v>253231</v>
      </c>
      <c r="D158" s="20"/>
      <c r="E158" s="20">
        <v>253231</v>
      </c>
      <c r="F158" s="96"/>
      <c r="H158" s="1"/>
    </row>
    <row r="159" spans="1:9" s="16" customFormat="1" ht="15.75" customHeight="1">
      <c r="A159" s="171" t="s">
        <v>158</v>
      </c>
      <c r="B159" s="172"/>
      <c r="C159" s="173"/>
      <c r="D159" s="92"/>
      <c r="E159" s="44"/>
      <c r="F159" s="111"/>
      <c r="H159" s="1"/>
    </row>
    <row r="160" spans="1:9" s="27" customFormat="1" ht="15.75" customHeight="1">
      <c r="A160" s="59" t="s">
        <v>108</v>
      </c>
      <c r="B160" s="39" t="s">
        <v>114</v>
      </c>
      <c r="C160" s="24">
        <f>SUM(C158:C159)</f>
        <v>253231</v>
      </c>
      <c r="D160" s="24"/>
      <c r="E160" s="24">
        <v>253231</v>
      </c>
      <c r="F160" s="97"/>
      <c r="H160" s="1"/>
    </row>
    <row r="161" spans="1:9" s="27" customFormat="1" ht="15.75" customHeight="1">
      <c r="A161" s="169" t="s">
        <v>24</v>
      </c>
      <c r="B161" s="170"/>
      <c r="C161" s="38">
        <f>C150+C151+C157+C160</f>
        <v>4563922</v>
      </c>
      <c r="D161" s="38"/>
      <c r="E161" s="38">
        <f>E150+E151+E157+E160</f>
        <v>4563922</v>
      </c>
      <c r="F161" s="49"/>
      <c r="H161" s="1"/>
    </row>
    <row r="162" spans="1:9" s="30" customFormat="1" ht="15.75" customHeight="1">
      <c r="A162" s="59" t="s">
        <v>58</v>
      </c>
      <c r="B162" s="39" t="s">
        <v>4</v>
      </c>
      <c r="C162" s="24">
        <v>191250</v>
      </c>
      <c r="D162" s="24"/>
      <c r="E162" s="24">
        <v>191250</v>
      </c>
      <c r="F162" s="97"/>
    </row>
    <row r="163" spans="1:9" s="30" customFormat="1" ht="15.75" customHeight="1">
      <c r="A163" s="59" t="s">
        <v>70</v>
      </c>
      <c r="B163" s="39" t="s">
        <v>6</v>
      </c>
      <c r="C163" s="24">
        <v>42075</v>
      </c>
      <c r="D163" s="24"/>
      <c r="E163" s="24">
        <v>42075</v>
      </c>
      <c r="F163" s="97"/>
    </row>
    <row r="164" spans="1:9" s="17" customFormat="1" ht="15.75" customHeight="1">
      <c r="A164" s="40" t="s">
        <v>49</v>
      </c>
      <c r="B164" s="25" t="s">
        <v>32</v>
      </c>
      <c r="C164" s="20">
        <v>20000</v>
      </c>
      <c r="D164" s="20"/>
      <c r="E164" s="20">
        <v>20000</v>
      </c>
      <c r="F164" s="96"/>
    </row>
    <row r="165" spans="1:9" s="17" customFormat="1" ht="15.75" customHeight="1">
      <c r="A165" s="40" t="s">
        <v>50</v>
      </c>
      <c r="B165" s="25" t="s">
        <v>9</v>
      </c>
      <c r="C165" s="20">
        <v>35500</v>
      </c>
      <c r="D165" s="20"/>
      <c r="E165" s="20">
        <v>35500</v>
      </c>
      <c r="F165" s="96"/>
    </row>
    <row r="166" spans="1:9" s="17" customFormat="1" ht="15.75" customHeight="1">
      <c r="A166" s="40" t="s">
        <v>51</v>
      </c>
      <c r="B166" s="25" t="s">
        <v>73</v>
      </c>
      <c r="C166" s="20">
        <v>132000</v>
      </c>
      <c r="D166" s="20"/>
      <c r="E166" s="20">
        <v>132000</v>
      </c>
      <c r="F166" s="96"/>
    </row>
    <row r="167" spans="1:9" s="17" customFormat="1" ht="15.75" customHeight="1">
      <c r="A167" s="40" t="s">
        <v>52</v>
      </c>
      <c r="B167" s="25" t="s">
        <v>16</v>
      </c>
      <c r="C167" s="20">
        <v>50490</v>
      </c>
      <c r="D167" s="20"/>
      <c r="E167" s="20">
        <v>50490</v>
      </c>
      <c r="F167" s="96"/>
    </row>
    <row r="168" spans="1:9" s="27" customFormat="1" ht="15.75" customHeight="1">
      <c r="A168" s="59" t="s">
        <v>69</v>
      </c>
      <c r="B168" s="39" t="s">
        <v>25</v>
      </c>
      <c r="C168" s="24">
        <f>SUM(C164:C167)</f>
        <v>237990</v>
      </c>
      <c r="D168" s="24">
        <v>0</v>
      </c>
      <c r="E168" s="24">
        <f>SUM(E164:E167)</f>
        <v>237990</v>
      </c>
      <c r="F168" s="97"/>
      <c r="H168" s="1"/>
    </row>
    <row r="169" spans="1:9" s="27" customFormat="1" ht="15.75" customHeight="1">
      <c r="A169" s="40" t="s">
        <v>55</v>
      </c>
      <c r="B169" s="82" t="s">
        <v>163</v>
      </c>
      <c r="C169" s="20">
        <v>200000</v>
      </c>
      <c r="D169" s="20">
        <v>126516</v>
      </c>
      <c r="E169" s="20">
        <v>326516</v>
      </c>
      <c r="F169" s="96"/>
      <c r="H169" s="1"/>
    </row>
    <row r="170" spans="1:9" s="27" customFormat="1" ht="15.75" customHeight="1">
      <c r="A170" s="40" t="s">
        <v>55</v>
      </c>
      <c r="B170" s="82" t="s">
        <v>164</v>
      </c>
      <c r="C170" s="20">
        <v>54000</v>
      </c>
      <c r="D170" s="20">
        <v>34160</v>
      </c>
      <c r="E170" s="20">
        <v>88160</v>
      </c>
      <c r="F170" s="96"/>
      <c r="H170" s="1"/>
    </row>
    <row r="171" spans="1:9" s="27" customFormat="1" ht="15.75" customHeight="1">
      <c r="A171" s="59" t="s">
        <v>55</v>
      </c>
      <c r="B171" s="81" t="s">
        <v>165</v>
      </c>
      <c r="C171" s="24">
        <f>SUM(C169:C170)</f>
        <v>254000</v>
      </c>
      <c r="D171" s="24">
        <f>SUM(D169:D170)</f>
        <v>160676</v>
      </c>
      <c r="E171" s="24">
        <f>SUM(E169:E170)</f>
        <v>414676</v>
      </c>
      <c r="F171" s="97"/>
      <c r="H171" s="1"/>
    </row>
    <row r="172" spans="1:9" s="33" customFormat="1" ht="15.75" customHeight="1">
      <c r="A172" s="157" t="s">
        <v>76</v>
      </c>
      <c r="B172" s="158"/>
      <c r="C172" s="55">
        <f>C161+C162+C163+C168+C171</f>
        <v>5289237</v>
      </c>
      <c r="D172" s="77">
        <f>SUM(D171)</f>
        <v>160676</v>
      </c>
      <c r="E172" s="55">
        <f>E161+E162+E163+E168+E171</f>
        <v>5449913</v>
      </c>
      <c r="F172" s="77"/>
      <c r="H172" s="3"/>
      <c r="I172" s="69"/>
    </row>
    <row r="173" spans="1:9" s="14" customFormat="1" ht="15.75" customHeight="1">
      <c r="A173" s="34"/>
      <c r="B173" s="7"/>
      <c r="C173" s="11"/>
      <c r="D173" s="11"/>
      <c r="E173" s="11"/>
      <c r="F173" s="11"/>
      <c r="H173" s="66"/>
    </row>
    <row r="174" spans="1:9" ht="15.75" customHeight="1">
      <c r="A174" s="161" t="s">
        <v>155</v>
      </c>
      <c r="B174" s="163" t="s">
        <v>143</v>
      </c>
      <c r="C174" s="159" t="s">
        <v>8</v>
      </c>
      <c r="D174" s="152" t="s">
        <v>190</v>
      </c>
      <c r="E174" s="152" t="s">
        <v>189</v>
      </c>
      <c r="F174" s="93"/>
    </row>
    <row r="175" spans="1:9" ht="15.75" customHeight="1">
      <c r="A175" s="161"/>
      <c r="B175" s="163"/>
      <c r="C175" s="159"/>
      <c r="D175" s="153"/>
      <c r="E175" s="153"/>
      <c r="F175" s="93"/>
    </row>
    <row r="176" spans="1:9" ht="15.75" customHeight="1">
      <c r="A176" s="162"/>
      <c r="B176" s="165"/>
      <c r="C176" s="166"/>
      <c r="D176" s="153"/>
      <c r="E176" s="153"/>
      <c r="F176" s="94"/>
    </row>
    <row r="177" spans="1:9" s="3" customFormat="1" ht="20.100000000000001" customHeight="1">
      <c r="A177" s="160" t="s">
        <v>29</v>
      </c>
      <c r="B177" s="160"/>
      <c r="C177" s="160"/>
      <c r="D177" s="160"/>
      <c r="E177" s="160"/>
      <c r="F177" s="160"/>
      <c r="G177" s="160"/>
      <c r="H177" s="160"/>
      <c r="I177" s="160"/>
    </row>
    <row r="178" spans="1:9" s="27" customFormat="1" ht="15.75" customHeight="1">
      <c r="A178" s="126" t="s">
        <v>103</v>
      </c>
      <c r="B178" s="127" t="s">
        <v>104</v>
      </c>
      <c r="C178" s="128">
        <v>123600</v>
      </c>
      <c r="D178" s="128"/>
      <c r="E178" s="128">
        <v>123600</v>
      </c>
      <c r="F178" s="110"/>
      <c r="H178" s="1"/>
    </row>
    <row r="179" spans="1:9" s="33" customFormat="1" ht="15.75" customHeight="1">
      <c r="A179" s="155" t="s">
        <v>83</v>
      </c>
      <c r="B179" s="156"/>
      <c r="C179" s="145">
        <f>C178</f>
        <v>123600</v>
      </c>
      <c r="D179" s="145"/>
      <c r="E179" s="145">
        <f>E178</f>
        <v>123600</v>
      </c>
      <c r="F179" s="112"/>
      <c r="H179" s="72"/>
    </row>
    <row r="180" spans="1:9" s="5" customFormat="1" ht="20.100000000000001" customHeight="1">
      <c r="A180" s="160" t="s">
        <v>30</v>
      </c>
      <c r="B180" s="160"/>
      <c r="C180" s="160"/>
      <c r="D180" s="160"/>
      <c r="E180" s="160"/>
      <c r="F180" s="160"/>
      <c r="G180" s="160"/>
      <c r="H180" s="160"/>
      <c r="I180" s="160"/>
    </row>
    <row r="181" spans="1:9" s="16" customFormat="1" ht="15.75" customHeight="1">
      <c r="A181" s="123" t="s">
        <v>106</v>
      </c>
      <c r="B181" s="130" t="s">
        <v>23</v>
      </c>
      <c r="C181" s="125">
        <v>61800</v>
      </c>
      <c r="D181" s="125"/>
      <c r="E181" s="125">
        <v>61800</v>
      </c>
      <c r="F181" s="96"/>
      <c r="H181" s="1"/>
    </row>
    <row r="182" spans="1:9" s="16" customFormat="1" ht="15.75" customHeight="1">
      <c r="A182" s="40" t="s">
        <v>50</v>
      </c>
      <c r="B182" s="44" t="s">
        <v>71</v>
      </c>
      <c r="C182" s="20">
        <v>48661</v>
      </c>
      <c r="D182" s="20"/>
      <c r="E182" s="20">
        <v>48661</v>
      </c>
      <c r="F182" s="96"/>
      <c r="H182" s="1"/>
    </row>
    <row r="183" spans="1:9" s="16" customFormat="1" ht="15.75" customHeight="1">
      <c r="A183" s="40" t="s">
        <v>52</v>
      </c>
      <c r="B183" s="44" t="s">
        <v>15</v>
      </c>
      <c r="C183" s="20">
        <v>13139</v>
      </c>
      <c r="D183" s="20"/>
      <c r="E183" s="20">
        <v>13139</v>
      </c>
      <c r="F183" s="96"/>
      <c r="H183" s="1"/>
    </row>
    <row r="184" spans="1:9" s="27" customFormat="1" ht="15.75" customHeight="1">
      <c r="A184" s="59" t="s">
        <v>69</v>
      </c>
      <c r="B184" s="45" t="s">
        <v>1</v>
      </c>
      <c r="C184" s="24">
        <f>SUM(C181:C183)</f>
        <v>123600</v>
      </c>
      <c r="D184" s="24"/>
      <c r="E184" s="24">
        <f>SUM(E181:E183)</f>
        <v>123600</v>
      </c>
      <c r="F184" s="97"/>
      <c r="H184" s="1"/>
    </row>
    <row r="185" spans="1:9" s="10" customFormat="1" ht="15.75" customHeight="1">
      <c r="A185" s="157" t="s">
        <v>76</v>
      </c>
      <c r="B185" s="158"/>
      <c r="C185" s="60">
        <f>SUM(C184)</f>
        <v>123600</v>
      </c>
      <c r="D185" s="60"/>
      <c r="E185" s="60">
        <f>SUM(E184)</f>
        <v>123600</v>
      </c>
      <c r="F185" s="43"/>
      <c r="H185" s="12"/>
      <c r="I185" s="71"/>
    </row>
    <row r="186" spans="1:9" s="10" customFormat="1" ht="15.75" customHeight="1">
      <c r="A186" s="34"/>
      <c r="B186" s="48"/>
      <c r="C186" s="49"/>
      <c r="D186" s="49"/>
      <c r="E186" s="49"/>
      <c r="F186" s="49"/>
      <c r="H186" s="12"/>
    </row>
    <row r="187" spans="1:9" s="10" customFormat="1" ht="15.75" customHeight="1">
      <c r="A187" s="161" t="s">
        <v>155</v>
      </c>
      <c r="B187" s="163" t="s">
        <v>160</v>
      </c>
      <c r="C187" s="159" t="s">
        <v>8</v>
      </c>
      <c r="D187" s="152" t="s">
        <v>190</v>
      </c>
      <c r="E187" s="152" t="s">
        <v>189</v>
      </c>
      <c r="F187" s="93"/>
      <c r="H187" s="12"/>
    </row>
    <row r="188" spans="1:9" s="10" customFormat="1" ht="15.75" customHeight="1">
      <c r="A188" s="161"/>
      <c r="B188" s="163"/>
      <c r="C188" s="159"/>
      <c r="D188" s="153"/>
      <c r="E188" s="153"/>
      <c r="F188" s="93"/>
      <c r="H188" s="12"/>
    </row>
    <row r="189" spans="1:9" s="10" customFormat="1" ht="15.75" customHeight="1">
      <c r="A189" s="162"/>
      <c r="B189" s="165"/>
      <c r="C189" s="166"/>
      <c r="D189" s="153"/>
      <c r="E189" s="153"/>
      <c r="F189" s="94"/>
      <c r="H189" s="12"/>
    </row>
    <row r="190" spans="1:9" s="10" customFormat="1" ht="20.100000000000001" customHeight="1">
      <c r="A190" s="160" t="s">
        <v>178</v>
      </c>
      <c r="B190" s="160"/>
      <c r="C190" s="160"/>
      <c r="D190" s="160"/>
      <c r="E190" s="160"/>
      <c r="F190" s="160"/>
      <c r="G190" s="160"/>
      <c r="H190" s="160"/>
      <c r="I190" s="160"/>
    </row>
    <row r="191" spans="1:9" s="10" customFormat="1" ht="15.75" customHeight="1">
      <c r="A191" s="130" t="s">
        <v>103</v>
      </c>
      <c r="B191" s="130" t="s">
        <v>183</v>
      </c>
      <c r="C191" s="131">
        <v>894209</v>
      </c>
      <c r="D191" s="131"/>
      <c r="E191" s="131">
        <v>894209</v>
      </c>
      <c r="F191" s="113"/>
      <c r="H191" s="12"/>
    </row>
    <row r="192" spans="1:9" s="10" customFormat="1" ht="15.75" customHeight="1">
      <c r="A192" s="130" t="s">
        <v>103</v>
      </c>
      <c r="B192" s="130" t="s">
        <v>207</v>
      </c>
      <c r="C192" s="131"/>
      <c r="D192" s="131">
        <v>746000</v>
      </c>
      <c r="E192" s="131">
        <v>746000</v>
      </c>
      <c r="F192" s="113"/>
      <c r="H192" s="12"/>
    </row>
    <row r="193" spans="1:9" s="10" customFormat="1" ht="15.75" customHeight="1">
      <c r="A193" s="85" t="s">
        <v>103</v>
      </c>
      <c r="B193" s="45" t="s">
        <v>184</v>
      </c>
      <c r="C193" s="29">
        <f>SUM(C191)</f>
        <v>894209</v>
      </c>
      <c r="D193" s="29">
        <f>SUM(D192)</f>
        <v>746000</v>
      </c>
      <c r="E193" s="29">
        <f>SUM(E191:E192)</f>
        <v>1640209</v>
      </c>
      <c r="F193" s="114"/>
      <c r="H193" s="12"/>
    </row>
    <row r="194" spans="1:9" s="10" customFormat="1" ht="15.75" customHeight="1">
      <c r="A194" s="155" t="s">
        <v>83</v>
      </c>
      <c r="B194" s="156"/>
      <c r="C194" s="132">
        <f>SUM(C193)</f>
        <v>894209</v>
      </c>
      <c r="D194" s="132">
        <f>SUM(D193)</f>
        <v>746000</v>
      </c>
      <c r="E194" s="132">
        <f>SUM(E193)</f>
        <v>1640209</v>
      </c>
      <c r="F194" s="49"/>
      <c r="H194" s="12"/>
    </row>
    <row r="195" spans="1:9" s="8" customFormat="1" ht="20.100000000000001" customHeight="1">
      <c r="A195" s="151" t="s">
        <v>30</v>
      </c>
      <c r="B195" s="151"/>
      <c r="C195" s="151"/>
      <c r="D195" s="151"/>
      <c r="E195" s="151"/>
      <c r="F195" s="151"/>
      <c r="G195" s="151"/>
      <c r="H195" s="151"/>
      <c r="I195" s="151"/>
    </row>
    <row r="196" spans="1:9" s="17" customFormat="1" ht="15.75" customHeight="1">
      <c r="A196" s="123" t="s">
        <v>107</v>
      </c>
      <c r="B196" s="130" t="s">
        <v>42</v>
      </c>
      <c r="C196" s="133">
        <v>35575883</v>
      </c>
      <c r="D196" s="133">
        <v>79056</v>
      </c>
      <c r="E196" s="133">
        <v>35654939</v>
      </c>
      <c r="F196" s="101"/>
      <c r="H196" s="12"/>
    </row>
    <row r="197" spans="1:9" s="17" customFormat="1" ht="15.75" customHeight="1">
      <c r="A197" s="40" t="s">
        <v>107</v>
      </c>
      <c r="B197" s="44" t="s">
        <v>166</v>
      </c>
      <c r="C197" s="21">
        <v>24721584</v>
      </c>
      <c r="D197" s="21">
        <v>341112</v>
      </c>
      <c r="E197" s="21">
        <v>25062696</v>
      </c>
      <c r="F197" s="101"/>
      <c r="H197" s="12"/>
    </row>
    <row r="198" spans="1:9" s="17" customFormat="1" ht="15.75" customHeight="1">
      <c r="A198" s="40" t="s">
        <v>181</v>
      </c>
      <c r="B198" s="44" t="s">
        <v>182</v>
      </c>
      <c r="C198" s="21">
        <v>2009459</v>
      </c>
      <c r="D198" s="21"/>
      <c r="E198" s="21">
        <v>2009459</v>
      </c>
      <c r="F198" s="101"/>
      <c r="H198" s="12"/>
    </row>
    <row r="199" spans="1:9" s="17" customFormat="1" ht="15.75" customHeight="1">
      <c r="A199" s="59" t="s">
        <v>118</v>
      </c>
      <c r="B199" s="45" t="s">
        <v>102</v>
      </c>
      <c r="C199" s="41">
        <f>SUM(C196:C198)</f>
        <v>62306926</v>
      </c>
      <c r="D199" s="41">
        <f>SUM(D196:D198)</f>
        <v>420168</v>
      </c>
      <c r="E199" s="41">
        <f>SUM(E196:E198)</f>
        <v>62727094</v>
      </c>
      <c r="F199" s="102"/>
      <c r="H199" s="12"/>
    </row>
    <row r="200" spans="1:9" s="17" customFormat="1" ht="15.75" customHeight="1">
      <c r="A200" s="40" t="s">
        <v>117</v>
      </c>
      <c r="B200" s="44" t="s">
        <v>199</v>
      </c>
      <c r="C200" s="21">
        <v>3762000</v>
      </c>
      <c r="D200" s="21"/>
      <c r="E200" s="21">
        <v>3762000</v>
      </c>
      <c r="F200" s="101"/>
      <c r="H200" s="12"/>
    </row>
    <row r="201" spans="1:9" s="17" customFormat="1" ht="15.75" customHeight="1">
      <c r="A201" s="40"/>
      <c r="B201" s="44" t="s">
        <v>167</v>
      </c>
      <c r="C201" s="21">
        <v>8038000</v>
      </c>
      <c r="D201" s="21"/>
      <c r="E201" s="21">
        <v>8038000</v>
      </c>
      <c r="F201" s="101"/>
      <c r="H201" s="12"/>
    </row>
    <row r="202" spans="1:9" s="17" customFormat="1" ht="15.75" customHeight="1">
      <c r="A202" s="40"/>
      <c r="B202" s="44" t="s">
        <v>168</v>
      </c>
      <c r="C202" s="21">
        <v>50000</v>
      </c>
      <c r="D202" s="21"/>
      <c r="E202" s="21">
        <v>50000</v>
      </c>
      <c r="F202" s="101"/>
      <c r="H202" s="12"/>
    </row>
    <row r="203" spans="1:9" s="17" customFormat="1" ht="15.75" customHeight="1">
      <c r="A203" s="40"/>
      <c r="B203" s="44" t="s">
        <v>186</v>
      </c>
      <c r="C203" s="21">
        <v>155500</v>
      </c>
      <c r="D203" s="21"/>
      <c r="E203" s="21">
        <v>155500</v>
      </c>
      <c r="F203" s="101"/>
      <c r="H203" s="12"/>
    </row>
    <row r="204" spans="1:9" s="17" customFormat="1" ht="15.75" customHeight="1">
      <c r="A204" s="40"/>
      <c r="B204" s="44" t="s">
        <v>200</v>
      </c>
      <c r="C204" s="21">
        <v>484000</v>
      </c>
      <c r="D204" s="21">
        <v>33759</v>
      </c>
      <c r="E204" s="21">
        <v>517759</v>
      </c>
      <c r="F204" s="101"/>
      <c r="H204" s="12"/>
    </row>
    <row r="205" spans="1:9" s="30" customFormat="1" ht="15.75" customHeight="1">
      <c r="A205" s="59" t="s">
        <v>117</v>
      </c>
      <c r="B205" s="45" t="s">
        <v>180</v>
      </c>
      <c r="C205" s="41">
        <f>SUM(C200:C204)</f>
        <v>12489500</v>
      </c>
      <c r="D205" s="41">
        <f>SUM(D200:D204)</f>
        <v>33759</v>
      </c>
      <c r="E205" s="41">
        <f>SUM(E200:E204)</f>
        <v>12523259</v>
      </c>
      <c r="F205" s="102"/>
      <c r="H205" s="12"/>
    </row>
    <row r="206" spans="1:9" s="4" customFormat="1" ht="15.75" customHeight="1">
      <c r="A206" s="157" t="s">
        <v>76</v>
      </c>
      <c r="B206" s="158"/>
      <c r="C206" s="55">
        <f>C199+C205</f>
        <v>74796426</v>
      </c>
      <c r="D206" s="55">
        <f>SUM(D205)</f>
        <v>33759</v>
      </c>
      <c r="E206" s="55">
        <f>E199+E205</f>
        <v>75250353</v>
      </c>
      <c r="F206" s="77"/>
      <c r="H206" s="1"/>
      <c r="I206" s="68"/>
    </row>
    <row r="207" spans="1:9" ht="15.75" customHeight="1">
      <c r="B207" s="7"/>
      <c r="C207" s="9"/>
      <c r="D207" s="9"/>
      <c r="E207" s="9"/>
      <c r="F207" s="9"/>
    </row>
    <row r="208" spans="1:9" s="12" customFormat="1" ht="15.75" customHeight="1">
      <c r="A208" s="161" t="s">
        <v>155</v>
      </c>
      <c r="B208" s="163" t="s">
        <v>144</v>
      </c>
      <c r="C208" s="163" t="s">
        <v>8</v>
      </c>
      <c r="D208" s="152" t="s">
        <v>190</v>
      </c>
      <c r="E208" s="152" t="s">
        <v>189</v>
      </c>
      <c r="F208" s="109"/>
    </row>
    <row r="209" spans="1:9" s="12" customFormat="1" ht="15.75" customHeight="1">
      <c r="A209" s="161"/>
      <c r="B209" s="163"/>
      <c r="C209" s="163"/>
      <c r="D209" s="153"/>
      <c r="E209" s="153"/>
      <c r="F209" s="109"/>
    </row>
    <row r="210" spans="1:9" s="12" customFormat="1" ht="15.75" customHeight="1">
      <c r="A210" s="161"/>
      <c r="B210" s="163"/>
      <c r="C210" s="164"/>
      <c r="D210" s="154"/>
      <c r="E210" s="154"/>
      <c r="F210" s="94"/>
    </row>
    <row r="211" spans="1:9" s="12" customFormat="1" ht="20.100000000000001" customHeight="1">
      <c r="A211" s="149" t="s">
        <v>29</v>
      </c>
      <c r="B211" s="150"/>
      <c r="C211" s="150"/>
      <c r="D211" s="150"/>
      <c r="E211" s="150"/>
      <c r="F211" s="150"/>
      <c r="G211" s="150"/>
      <c r="H211" s="150"/>
      <c r="I211" s="150"/>
    </row>
    <row r="212" spans="1:9" s="17" customFormat="1" ht="15.75" customHeight="1">
      <c r="A212" s="40" t="s">
        <v>103</v>
      </c>
      <c r="B212" s="44" t="s">
        <v>33</v>
      </c>
      <c r="C212" s="23">
        <v>5327170</v>
      </c>
      <c r="D212" s="23">
        <v>155550</v>
      </c>
      <c r="E212" s="23">
        <v>5482720</v>
      </c>
      <c r="F212" s="113"/>
      <c r="H212" s="12"/>
    </row>
    <row r="213" spans="1:9" s="30" customFormat="1" ht="15.75" customHeight="1">
      <c r="A213" s="59" t="s">
        <v>103</v>
      </c>
      <c r="B213" s="39" t="s">
        <v>34</v>
      </c>
      <c r="C213" s="26">
        <f>SUM(C212:C212)</f>
        <v>5327170</v>
      </c>
      <c r="D213" s="26">
        <f>SUM(D212)</f>
        <v>155550</v>
      </c>
      <c r="E213" s="26">
        <f>SUM(E212:E212)</f>
        <v>5482720</v>
      </c>
      <c r="F213" s="110"/>
      <c r="H213" s="12"/>
    </row>
    <row r="214" spans="1:9" s="10" customFormat="1" ht="15.75" customHeight="1">
      <c r="A214" s="155" t="s">
        <v>83</v>
      </c>
      <c r="B214" s="156"/>
      <c r="C214" s="142">
        <f>C213</f>
        <v>5327170</v>
      </c>
      <c r="D214" s="142">
        <f>SUM(D213)</f>
        <v>155550</v>
      </c>
      <c r="E214" s="142">
        <f>E213</f>
        <v>5482720</v>
      </c>
      <c r="F214" s="100"/>
      <c r="H214" s="54"/>
    </row>
    <row r="215" spans="1:9" s="12" customFormat="1" ht="20.100000000000001" customHeight="1">
      <c r="A215" s="151" t="s">
        <v>30</v>
      </c>
      <c r="B215" s="151"/>
      <c r="C215" s="151"/>
      <c r="D215" s="151"/>
      <c r="E215" s="151"/>
      <c r="F215" s="151"/>
      <c r="G215" s="151"/>
      <c r="H215" s="151"/>
      <c r="I215" s="151"/>
    </row>
    <row r="216" spans="1:9" s="30" customFormat="1" ht="15.75" customHeight="1">
      <c r="A216" s="126" t="s">
        <v>58</v>
      </c>
      <c r="B216" s="134" t="s">
        <v>4</v>
      </c>
      <c r="C216" s="128">
        <v>4891800</v>
      </c>
      <c r="D216" s="128">
        <v>11118</v>
      </c>
      <c r="E216" s="128">
        <v>4902918</v>
      </c>
      <c r="F216" s="110"/>
      <c r="H216" s="12"/>
    </row>
    <row r="217" spans="1:9" s="30" customFormat="1" ht="15.75" customHeight="1">
      <c r="A217" s="59" t="s">
        <v>70</v>
      </c>
      <c r="B217" s="45" t="s">
        <v>5</v>
      </c>
      <c r="C217" s="26">
        <v>538098</v>
      </c>
      <c r="D217" s="26"/>
      <c r="E217" s="26">
        <v>538098</v>
      </c>
      <c r="F217" s="110"/>
      <c r="H217" s="12"/>
    </row>
    <row r="218" spans="1:9" s="30" customFormat="1" ht="15.75" customHeight="1">
      <c r="A218" s="40" t="s">
        <v>69</v>
      </c>
      <c r="B218" s="83" t="s">
        <v>169</v>
      </c>
      <c r="C218" s="23">
        <v>196662</v>
      </c>
      <c r="D218" s="23"/>
      <c r="E218" s="23">
        <v>196662</v>
      </c>
      <c r="F218" s="113"/>
      <c r="H218" s="12"/>
    </row>
    <row r="219" spans="1:9" s="30" customFormat="1" ht="15.75" customHeight="1">
      <c r="A219" s="40" t="s">
        <v>52</v>
      </c>
      <c r="B219" s="44" t="s">
        <v>140</v>
      </c>
      <c r="C219" s="23">
        <v>53100</v>
      </c>
      <c r="D219" s="23"/>
      <c r="E219" s="23">
        <v>53100</v>
      </c>
      <c r="F219" s="113"/>
      <c r="H219" s="12"/>
    </row>
    <row r="220" spans="1:9" s="30" customFormat="1" ht="15.75" customHeight="1">
      <c r="A220" s="59" t="s">
        <v>69</v>
      </c>
      <c r="B220" s="45" t="s">
        <v>1</v>
      </c>
      <c r="C220" s="26">
        <f>SUM(C218:C219)</f>
        <v>249762</v>
      </c>
      <c r="D220" s="26"/>
      <c r="E220" s="26">
        <f>SUM(E218:E219)</f>
        <v>249762</v>
      </c>
      <c r="F220" s="110"/>
      <c r="H220" s="12"/>
    </row>
    <row r="221" spans="1:9" s="30" customFormat="1" ht="15.75" customHeight="1">
      <c r="A221" s="40" t="s">
        <v>55</v>
      </c>
      <c r="B221" s="83" t="s">
        <v>170</v>
      </c>
      <c r="C221" s="23">
        <v>150000</v>
      </c>
      <c r="D221" s="23">
        <v>52828</v>
      </c>
      <c r="E221" s="23">
        <v>202828</v>
      </c>
      <c r="F221" s="113"/>
      <c r="H221" s="12"/>
    </row>
    <row r="222" spans="1:9" s="30" customFormat="1" ht="15.75" customHeight="1">
      <c r="A222" s="40" t="s">
        <v>55</v>
      </c>
      <c r="B222" s="83" t="s">
        <v>171</v>
      </c>
      <c r="C222" s="23">
        <v>40500</v>
      </c>
      <c r="D222" s="23">
        <v>14263</v>
      </c>
      <c r="E222" s="23">
        <v>54763</v>
      </c>
      <c r="F222" s="113"/>
      <c r="H222" s="12"/>
    </row>
    <row r="223" spans="1:9" s="30" customFormat="1" ht="15.75" customHeight="1">
      <c r="A223" s="59" t="s">
        <v>55</v>
      </c>
      <c r="B223" s="84" t="s">
        <v>172</v>
      </c>
      <c r="C223" s="26">
        <f>SUM(C221:C222)</f>
        <v>190500</v>
      </c>
      <c r="D223" s="26">
        <f>SUM(D221:D222)</f>
        <v>67091</v>
      </c>
      <c r="E223" s="26">
        <f>SUM(E221:E222)</f>
        <v>257591</v>
      </c>
      <c r="F223" s="110"/>
      <c r="H223" s="12"/>
    </row>
    <row r="224" spans="1:9" s="10" customFormat="1" ht="15.75" customHeight="1">
      <c r="A224" s="157" t="s">
        <v>76</v>
      </c>
      <c r="B224" s="158"/>
      <c r="C224" s="62">
        <f>C216+C217+C220+C223</f>
        <v>5870160</v>
      </c>
      <c r="D224" s="62">
        <f>D216+D217+D220+D223</f>
        <v>78209</v>
      </c>
      <c r="E224" s="62">
        <f>E216+E217+E220+E223</f>
        <v>5948369</v>
      </c>
      <c r="F224" s="100"/>
      <c r="H224" s="12"/>
      <c r="I224" s="71"/>
    </row>
    <row r="225" spans="1:9" s="12" customFormat="1" ht="15.75" customHeight="1">
      <c r="A225" s="34"/>
      <c r="B225" s="7"/>
      <c r="C225" s="11"/>
      <c r="D225" s="11"/>
      <c r="E225" s="11"/>
      <c r="F225" s="11"/>
    </row>
    <row r="226" spans="1:9" s="12" customFormat="1" ht="15.75" customHeight="1">
      <c r="A226" s="161" t="s">
        <v>155</v>
      </c>
      <c r="B226" s="163" t="s">
        <v>145</v>
      </c>
      <c r="C226" s="163" t="s">
        <v>8</v>
      </c>
      <c r="D226" s="152" t="s">
        <v>190</v>
      </c>
      <c r="E226" s="152" t="s">
        <v>189</v>
      </c>
      <c r="F226" s="109"/>
    </row>
    <row r="227" spans="1:9" s="12" customFormat="1" ht="15.75" customHeight="1">
      <c r="A227" s="161"/>
      <c r="B227" s="163"/>
      <c r="C227" s="163"/>
      <c r="D227" s="153"/>
      <c r="E227" s="153"/>
      <c r="F227" s="109"/>
    </row>
    <row r="228" spans="1:9" s="12" customFormat="1" ht="15.75" customHeight="1">
      <c r="A228" s="162"/>
      <c r="B228" s="165"/>
      <c r="C228" s="166"/>
      <c r="D228" s="153"/>
      <c r="E228" s="153"/>
      <c r="F228" s="94"/>
    </row>
    <row r="229" spans="1:9" s="12" customFormat="1" ht="20.100000000000001" customHeight="1">
      <c r="A229" s="151" t="s">
        <v>30</v>
      </c>
      <c r="B229" s="151"/>
      <c r="C229" s="151"/>
      <c r="D229" s="151"/>
      <c r="E229" s="151"/>
      <c r="F229" s="151"/>
      <c r="G229" s="151"/>
      <c r="H229" s="151"/>
      <c r="I229" s="151"/>
    </row>
    <row r="230" spans="1:9" s="17" customFormat="1" ht="15.75" customHeight="1">
      <c r="A230" s="123" t="s">
        <v>109</v>
      </c>
      <c r="B230" s="130" t="s">
        <v>43</v>
      </c>
      <c r="C230" s="125">
        <v>500000</v>
      </c>
      <c r="D230" s="125"/>
      <c r="E230" s="125">
        <v>500000</v>
      </c>
      <c r="F230" s="96"/>
      <c r="H230" s="12"/>
    </row>
    <row r="231" spans="1:9" s="17" customFormat="1" ht="15.75" customHeight="1">
      <c r="A231" s="40" t="s">
        <v>109</v>
      </c>
      <c r="B231" s="44" t="s">
        <v>38</v>
      </c>
      <c r="C231" s="20">
        <v>31100</v>
      </c>
      <c r="D231" s="20"/>
      <c r="E231" s="20">
        <v>31100</v>
      </c>
      <c r="F231" s="96"/>
      <c r="H231" s="12"/>
    </row>
    <row r="232" spans="1:9" s="17" customFormat="1" ht="15.75" customHeight="1">
      <c r="A232" s="40" t="s">
        <v>109</v>
      </c>
      <c r="B232" s="44" t="s">
        <v>39</v>
      </c>
      <c r="C232" s="20">
        <v>31100</v>
      </c>
      <c r="D232" s="20"/>
      <c r="E232" s="20">
        <v>31100</v>
      </c>
      <c r="F232" s="96"/>
      <c r="H232" s="12"/>
    </row>
    <row r="233" spans="1:9" s="17" customFormat="1" ht="15.75" customHeight="1">
      <c r="A233" s="40" t="s">
        <v>109</v>
      </c>
      <c r="B233" s="44" t="s">
        <v>40</v>
      </c>
      <c r="C233" s="20">
        <v>30000</v>
      </c>
      <c r="D233" s="20"/>
      <c r="E233" s="20">
        <v>30000</v>
      </c>
      <c r="F233" s="96"/>
      <c r="H233" s="12"/>
    </row>
    <row r="234" spans="1:9" s="17" customFormat="1" ht="15.75" customHeight="1">
      <c r="A234" s="40" t="s">
        <v>109</v>
      </c>
      <c r="B234" s="44" t="s">
        <v>44</v>
      </c>
      <c r="C234" s="20">
        <v>2000</v>
      </c>
      <c r="D234" s="20"/>
      <c r="E234" s="20">
        <v>2000</v>
      </c>
      <c r="F234" s="96"/>
      <c r="H234" s="12"/>
    </row>
    <row r="235" spans="1:9" s="30" customFormat="1" ht="15.75" customHeight="1">
      <c r="A235" s="59" t="s">
        <v>109</v>
      </c>
      <c r="B235" s="39" t="s">
        <v>110</v>
      </c>
      <c r="C235" s="24">
        <f>SUM(C230:C234)</f>
        <v>594200</v>
      </c>
      <c r="D235" s="24"/>
      <c r="E235" s="24">
        <f>SUM(E230:E234)</f>
        <v>594200</v>
      </c>
      <c r="F235" s="97"/>
      <c r="H235" s="12"/>
    </row>
    <row r="236" spans="1:9" s="10" customFormat="1" ht="15.75" customHeight="1">
      <c r="A236" s="157" t="s">
        <v>76</v>
      </c>
      <c r="B236" s="158"/>
      <c r="C236" s="55">
        <f>C235</f>
        <v>594200</v>
      </c>
      <c r="D236" s="55"/>
      <c r="E236" s="55">
        <f>E235</f>
        <v>594200</v>
      </c>
      <c r="F236" s="77"/>
      <c r="H236" s="12"/>
      <c r="I236" s="71"/>
    </row>
    <row r="237" spans="1:9" s="12" customFormat="1" ht="15.75" customHeight="1">
      <c r="A237" s="34"/>
      <c r="B237" s="7"/>
      <c r="C237" s="11"/>
      <c r="D237" s="11"/>
      <c r="E237" s="11"/>
      <c r="F237" s="11"/>
    </row>
    <row r="238" spans="1:9" ht="15.75" customHeight="1">
      <c r="A238" s="161" t="s">
        <v>155</v>
      </c>
      <c r="B238" s="163" t="s">
        <v>159</v>
      </c>
      <c r="C238" s="159" t="s">
        <v>8</v>
      </c>
      <c r="D238" s="152" t="s">
        <v>190</v>
      </c>
      <c r="E238" s="152" t="s">
        <v>189</v>
      </c>
      <c r="F238" s="93"/>
    </row>
    <row r="239" spans="1:9" ht="15.75" customHeight="1">
      <c r="A239" s="161"/>
      <c r="B239" s="163"/>
      <c r="C239" s="159"/>
      <c r="D239" s="153"/>
      <c r="E239" s="153"/>
      <c r="F239" s="93"/>
    </row>
    <row r="240" spans="1:9" ht="15.75" customHeight="1">
      <c r="A240" s="162"/>
      <c r="B240" s="165"/>
      <c r="C240" s="152"/>
      <c r="D240" s="153"/>
      <c r="E240" s="153"/>
      <c r="F240" s="93"/>
    </row>
    <row r="241" spans="1:9" s="8" customFormat="1" ht="20.100000000000001" customHeight="1">
      <c r="A241" s="151" t="s">
        <v>30</v>
      </c>
      <c r="B241" s="151"/>
      <c r="C241" s="151"/>
      <c r="D241" s="151"/>
      <c r="E241" s="151"/>
      <c r="F241" s="151"/>
      <c r="G241" s="151"/>
      <c r="H241" s="151"/>
      <c r="I241" s="151"/>
    </row>
    <row r="242" spans="1:9" s="27" customFormat="1" ht="15.75" customHeight="1">
      <c r="A242" s="126" t="s">
        <v>58</v>
      </c>
      <c r="B242" s="134" t="s">
        <v>4</v>
      </c>
      <c r="C242" s="135">
        <v>4378576</v>
      </c>
      <c r="D242" s="135">
        <v>127500</v>
      </c>
      <c r="E242" s="135">
        <v>4506076</v>
      </c>
      <c r="F242" s="102"/>
      <c r="H242" s="1"/>
    </row>
    <row r="243" spans="1:9" s="27" customFormat="1" ht="15.75" customHeight="1">
      <c r="A243" s="59" t="s">
        <v>70</v>
      </c>
      <c r="B243" s="45" t="s">
        <v>10</v>
      </c>
      <c r="C243" s="41">
        <v>1000488</v>
      </c>
      <c r="D243" s="41">
        <v>28050</v>
      </c>
      <c r="E243" s="41">
        <v>1028538</v>
      </c>
      <c r="F243" s="102"/>
      <c r="H243" s="1"/>
    </row>
    <row r="244" spans="1:9" s="16" customFormat="1" ht="15.75" customHeight="1">
      <c r="A244" s="40" t="s">
        <v>54</v>
      </c>
      <c r="B244" s="44" t="s">
        <v>72</v>
      </c>
      <c r="C244" s="21">
        <v>350000</v>
      </c>
      <c r="D244" s="21"/>
      <c r="E244" s="21">
        <v>350000</v>
      </c>
      <c r="F244" s="101"/>
      <c r="H244" s="1"/>
    </row>
    <row r="245" spans="1:9" s="16" customFormat="1" ht="15.75" customHeight="1">
      <c r="A245" s="40" t="s">
        <v>53</v>
      </c>
      <c r="B245" s="44" t="s">
        <v>63</v>
      </c>
      <c r="C245" s="21">
        <v>90000</v>
      </c>
      <c r="D245" s="21"/>
      <c r="E245" s="21">
        <v>90000</v>
      </c>
      <c r="F245" s="101"/>
      <c r="H245" s="1"/>
    </row>
    <row r="246" spans="1:9" s="16" customFormat="1" ht="15.75" customHeight="1">
      <c r="A246" s="40" t="s">
        <v>64</v>
      </c>
      <c r="B246" s="44" t="s">
        <v>75</v>
      </c>
      <c r="C246" s="21">
        <v>1442852</v>
      </c>
      <c r="D246" s="21"/>
      <c r="E246" s="21">
        <v>1442852</v>
      </c>
      <c r="F246" s="101"/>
      <c r="H246" s="1"/>
    </row>
    <row r="247" spans="1:9" s="16" customFormat="1" ht="15.75" customHeight="1">
      <c r="A247" s="40" t="s">
        <v>68</v>
      </c>
      <c r="B247" s="44" t="s">
        <v>140</v>
      </c>
      <c r="C247" s="21">
        <v>553220</v>
      </c>
      <c r="D247" s="21"/>
      <c r="E247" s="21">
        <v>553220</v>
      </c>
      <c r="F247" s="101"/>
      <c r="H247" s="1"/>
    </row>
    <row r="248" spans="1:9" s="16" customFormat="1" ht="15.75" customHeight="1">
      <c r="A248" s="40" t="s">
        <v>66</v>
      </c>
      <c r="B248" s="44" t="s">
        <v>111</v>
      </c>
      <c r="C248" s="21">
        <v>25000</v>
      </c>
      <c r="D248" s="21"/>
      <c r="E248" s="21">
        <v>25000</v>
      </c>
      <c r="F248" s="101"/>
      <c r="H248" s="1"/>
    </row>
    <row r="249" spans="1:9" s="27" customFormat="1" ht="15.75" customHeight="1">
      <c r="A249" s="59" t="s">
        <v>69</v>
      </c>
      <c r="B249" s="45" t="s">
        <v>1</v>
      </c>
      <c r="C249" s="41">
        <f>SUM(C244:C248)</f>
        <v>2461072</v>
      </c>
      <c r="D249" s="41"/>
      <c r="E249" s="41">
        <f>SUM(E244:E248)</f>
        <v>2461072</v>
      </c>
      <c r="F249" s="102"/>
      <c r="H249" s="1"/>
    </row>
    <row r="250" spans="1:9" s="4" customFormat="1" ht="15.75" customHeight="1">
      <c r="A250" s="157" t="s">
        <v>76</v>
      </c>
      <c r="B250" s="158"/>
      <c r="C250" s="55">
        <f>SUM(C242,C243,C249)</f>
        <v>7840136</v>
      </c>
      <c r="D250" s="55"/>
      <c r="E250" s="55">
        <f>SUM(E242,E243,E249)</f>
        <v>7995686</v>
      </c>
      <c r="F250" s="77"/>
      <c r="H250" s="1"/>
      <c r="I250" s="68"/>
    </row>
    <row r="251" spans="1:9" s="8" customFormat="1" ht="15.75" customHeight="1">
      <c r="A251" s="34"/>
      <c r="B251" s="7"/>
      <c r="C251" s="11"/>
      <c r="D251" s="11"/>
      <c r="E251" s="11"/>
      <c r="F251" s="11"/>
      <c r="H251" s="12"/>
    </row>
    <row r="252" spans="1:9" s="8" customFormat="1" ht="15.75" customHeight="1">
      <c r="A252" s="161" t="s">
        <v>155</v>
      </c>
      <c r="B252" s="163" t="s">
        <v>198</v>
      </c>
      <c r="C252" s="159" t="s">
        <v>8</v>
      </c>
      <c r="D252" s="152" t="s">
        <v>190</v>
      </c>
      <c r="E252" s="152" t="s">
        <v>189</v>
      </c>
      <c r="F252" s="93"/>
      <c r="H252" s="12"/>
    </row>
    <row r="253" spans="1:9" s="8" customFormat="1" ht="15.75" customHeight="1">
      <c r="A253" s="161"/>
      <c r="B253" s="163"/>
      <c r="C253" s="159"/>
      <c r="D253" s="153"/>
      <c r="E253" s="153"/>
      <c r="F253" s="93"/>
      <c r="H253" s="12"/>
    </row>
    <row r="254" spans="1:9" s="8" customFormat="1" ht="15.75" customHeight="1">
      <c r="A254" s="162"/>
      <c r="B254" s="165"/>
      <c r="C254" s="166"/>
      <c r="D254" s="153"/>
      <c r="E254" s="153"/>
      <c r="F254" s="94"/>
      <c r="H254" s="12"/>
    </row>
    <row r="255" spans="1:9" s="8" customFormat="1" ht="20.100000000000001" customHeight="1">
      <c r="A255" s="160" t="s">
        <v>30</v>
      </c>
      <c r="B255" s="160"/>
      <c r="C255" s="160"/>
      <c r="D255" s="160"/>
      <c r="E255" s="160"/>
      <c r="F255" s="160"/>
      <c r="G255" s="160"/>
      <c r="H255" s="160"/>
      <c r="I255" s="160"/>
    </row>
    <row r="256" spans="1:9" s="30" customFormat="1" ht="15.75" customHeight="1">
      <c r="A256" s="126" t="s">
        <v>58</v>
      </c>
      <c r="B256" s="134" t="s">
        <v>4</v>
      </c>
      <c r="C256" s="135">
        <v>2080688</v>
      </c>
      <c r="D256" s="135"/>
      <c r="E256" s="135">
        <v>2080688</v>
      </c>
      <c r="F256" s="102"/>
      <c r="H256" s="12"/>
    </row>
    <row r="257" spans="1:9" s="30" customFormat="1" ht="15.75" customHeight="1">
      <c r="A257" s="59" t="s">
        <v>70</v>
      </c>
      <c r="B257" s="45" t="s">
        <v>6</v>
      </c>
      <c r="C257" s="41">
        <v>476352</v>
      </c>
      <c r="D257" s="41"/>
      <c r="E257" s="41">
        <v>476352</v>
      </c>
      <c r="F257" s="102"/>
      <c r="H257" s="12"/>
    </row>
    <row r="258" spans="1:9" s="17" customFormat="1" ht="15.75" customHeight="1">
      <c r="A258" s="40" t="s">
        <v>54</v>
      </c>
      <c r="B258" s="44" t="s">
        <v>72</v>
      </c>
      <c r="C258" s="21">
        <v>345000</v>
      </c>
      <c r="D258" s="21"/>
      <c r="E258" s="21">
        <v>345000</v>
      </c>
      <c r="F258" s="101"/>
      <c r="H258" s="12"/>
    </row>
    <row r="259" spans="1:9" s="17" customFormat="1" ht="15.75" customHeight="1">
      <c r="A259" s="40" t="s">
        <v>53</v>
      </c>
      <c r="B259" s="44" t="s">
        <v>63</v>
      </c>
      <c r="C259" s="21">
        <v>31176</v>
      </c>
      <c r="D259" s="21"/>
      <c r="E259" s="21">
        <v>31176</v>
      </c>
      <c r="F259" s="101"/>
      <c r="H259" s="12"/>
    </row>
    <row r="260" spans="1:9" s="17" customFormat="1" ht="15.75" customHeight="1">
      <c r="A260" s="40" t="s">
        <v>64</v>
      </c>
      <c r="B260" s="44" t="s">
        <v>75</v>
      </c>
      <c r="C260" s="21">
        <v>854375</v>
      </c>
      <c r="D260" s="21"/>
      <c r="E260" s="21">
        <v>854375</v>
      </c>
      <c r="F260" s="101"/>
      <c r="H260" s="12"/>
    </row>
    <row r="261" spans="1:9" s="17" customFormat="1" ht="15.75" customHeight="1">
      <c r="A261" s="40" t="s">
        <v>68</v>
      </c>
      <c r="B261" s="44" t="s">
        <v>140</v>
      </c>
      <c r="C261" s="21">
        <v>329981</v>
      </c>
      <c r="D261" s="21"/>
      <c r="E261" s="21">
        <v>329981</v>
      </c>
      <c r="F261" s="101"/>
      <c r="H261" s="12"/>
    </row>
    <row r="262" spans="1:9" s="17" customFormat="1" ht="15.75" customHeight="1">
      <c r="A262" s="40" t="s">
        <v>66</v>
      </c>
      <c r="B262" s="44" t="s">
        <v>112</v>
      </c>
      <c r="C262" s="21">
        <v>25000</v>
      </c>
      <c r="D262" s="21"/>
      <c r="E262" s="21">
        <v>25000</v>
      </c>
      <c r="F262" s="101"/>
      <c r="H262" s="12"/>
    </row>
    <row r="263" spans="1:9" s="30" customFormat="1" ht="15.75" customHeight="1">
      <c r="A263" s="59" t="s">
        <v>69</v>
      </c>
      <c r="B263" s="45" t="s">
        <v>35</v>
      </c>
      <c r="C263" s="41">
        <f>SUM(C258:C262)</f>
        <v>1585532</v>
      </c>
      <c r="D263" s="41"/>
      <c r="E263" s="41">
        <f>SUM(E258:E262)</f>
        <v>1585532</v>
      </c>
      <c r="F263" s="102"/>
      <c r="H263" s="12"/>
    </row>
    <row r="264" spans="1:9" s="10" customFormat="1" ht="15.75" customHeight="1">
      <c r="A264" s="157" t="s">
        <v>76</v>
      </c>
      <c r="B264" s="158"/>
      <c r="C264" s="55">
        <f>C256+C257+C263</f>
        <v>4142572</v>
      </c>
      <c r="D264" s="55"/>
      <c r="E264" s="55">
        <f>E256+E257+E263</f>
        <v>4142572</v>
      </c>
      <c r="F264" s="77"/>
      <c r="H264" s="12"/>
      <c r="I264" s="71"/>
    </row>
    <row r="265" spans="1:9" ht="15.75" customHeight="1">
      <c r="B265" s="48"/>
      <c r="C265" s="49"/>
      <c r="D265" s="49"/>
      <c r="E265" s="49"/>
      <c r="F265" s="49"/>
    </row>
    <row r="266" spans="1:9" ht="15.75" customHeight="1">
      <c r="A266" s="161" t="s">
        <v>155</v>
      </c>
      <c r="B266" s="163" t="s">
        <v>197</v>
      </c>
      <c r="C266" s="159" t="s">
        <v>8</v>
      </c>
      <c r="D266" s="152" t="s">
        <v>190</v>
      </c>
      <c r="E266" s="152" t="s">
        <v>189</v>
      </c>
      <c r="F266" s="93"/>
    </row>
    <row r="267" spans="1:9" ht="15.75" customHeight="1">
      <c r="A267" s="161"/>
      <c r="B267" s="163"/>
      <c r="C267" s="159"/>
      <c r="D267" s="153"/>
      <c r="E267" s="153"/>
      <c r="F267" s="93"/>
    </row>
    <row r="268" spans="1:9" ht="15.75" customHeight="1">
      <c r="A268" s="162"/>
      <c r="B268" s="165"/>
      <c r="C268" s="166"/>
      <c r="D268" s="153"/>
      <c r="E268" s="153"/>
      <c r="F268" s="94"/>
    </row>
    <row r="269" spans="1:9" s="5" customFormat="1" ht="20.100000000000001" customHeight="1">
      <c r="A269" s="151" t="s">
        <v>30</v>
      </c>
      <c r="B269" s="151"/>
      <c r="C269" s="151"/>
      <c r="D269" s="151"/>
      <c r="E269" s="151"/>
      <c r="F269" s="151"/>
      <c r="G269" s="151"/>
      <c r="H269" s="151"/>
      <c r="I269" s="151"/>
    </row>
    <row r="270" spans="1:9" s="27" customFormat="1" ht="15.75" customHeight="1">
      <c r="A270" s="126" t="s">
        <v>58</v>
      </c>
      <c r="B270" s="134" t="s">
        <v>4</v>
      </c>
      <c r="C270" s="135">
        <v>300000</v>
      </c>
      <c r="D270" s="135"/>
      <c r="E270" s="135">
        <v>300000</v>
      </c>
      <c r="F270" s="102"/>
      <c r="H270" s="1"/>
    </row>
    <row r="271" spans="1:9" s="27" customFormat="1" ht="15.75" customHeight="1">
      <c r="A271" s="59" t="s">
        <v>70</v>
      </c>
      <c r="B271" s="45" t="s">
        <v>5</v>
      </c>
      <c r="C271" s="41">
        <v>66000</v>
      </c>
      <c r="D271" s="41"/>
      <c r="E271" s="41">
        <v>66000</v>
      </c>
      <c r="F271" s="102"/>
      <c r="H271" s="1"/>
    </row>
    <row r="272" spans="1:9" s="16" customFormat="1" ht="15.75" customHeight="1">
      <c r="A272" s="40" t="s">
        <v>49</v>
      </c>
      <c r="B272" s="25" t="s">
        <v>72</v>
      </c>
      <c r="C272" s="20">
        <v>355400</v>
      </c>
      <c r="D272" s="20"/>
      <c r="E272" s="20">
        <v>355400</v>
      </c>
      <c r="F272" s="96"/>
      <c r="H272" s="1"/>
    </row>
    <row r="273" spans="1:9" s="16" customFormat="1" ht="15.75" customHeight="1">
      <c r="A273" s="40" t="s">
        <v>68</v>
      </c>
      <c r="B273" s="25" t="s">
        <v>140</v>
      </c>
      <c r="C273" s="20">
        <v>17770</v>
      </c>
      <c r="D273" s="20"/>
      <c r="E273" s="20">
        <v>17770</v>
      </c>
      <c r="F273" s="96"/>
      <c r="H273" s="1"/>
    </row>
    <row r="274" spans="1:9" s="27" customFormat="1" ht="15.75" customHeight="1">
      <c r="A274" s="59" t="s">
        <v>69</v>
      </c>
      <c r="B274" s="39" t="s">
        <v>7</v>
      </c>
      <c r="C274" s="24">
        <f>SUM(C272+C273)</f>
        <v>373170</v>
      </c>
      <c r="D274" s="24"/>
      <c r="E274" s="24">
        <f>SUM(E272+E273)</f>
        <v>373170</v>
      </c>
      <c r="F274" s="97"/>
      <c r="H274" s="1"/>
    </row>
    <row r="275" spans="1:9" s="4" customFormat="1" ht="15.75" customHeight="1">
      <c r="A275" s="157" t="s">
        <v>76</v>
      </c>
      <c r="B275" s="158"/>
      <c r="C275" s="55">
        <f>SUM(C270,C271,C274)</f>
        <v>739170</v>
      </c>
      <c r="D275" s="55"/>
      <c r="E275" s="55">
        <f>SUM(E270,E271,E274)</f>
        <v>739170</v>
      </c>
      <c r="F275" s="77"/>
      <c r="H275" s="1"/>
      <c r="I275" s="68"/>
    </row>
    <row r="276" spans="1:9" s="8" customFormat="1" ht="15.75" customHeight="1">
      <c r="A276" s="34"/>
      <c r="B276" s="7"/>
      <c r="C276" s="11"/>
      <c r="D276" s="11"/>
      <c r="E276" s="11"/>
      <c r="F276" s="11"/>
      <c r="H276" s="12"/>
    </row>
    <row r="277" spans="1:9" s="5" customFormat="1" ht="15.75" customHeight="1">
      <c r="A277" s="161" t="s">
        <v>155</v>
      </c>
      <c r="B277" s="163" t="s">
        <v>146</v>
      </c>
      <c r="C277" s="159" t="s">
        <v>8</v>
      </c>
      <c r="D277" s="152" t="s">
        <v>190</v>
      </c>
      <c r="E277" s="152" t="s">
        <v>189</v>
      </c>
      <c r="F277" s="93"/>
      <c r="H277" s="1"/>
    </row>
    <row r="278" spans="1:9" s="5" customFormat="1" ht="15.75" customHeight="1">
      <c r="A278" s="161"/>
      <c r="B278" s="163"/>
      <c r="C278" s="159"/>
      <c r="D278" s="153"/>
      <c r="E278" s="153"/>
      <c r="F278" s="93"/>
      <c r="H278" s="1"/>
    </row>
    <row r="279" spans="1:9" s="5" customFormat="1" ht="15.75" customHeight="1">
      <c r="A279" s="162"/>
      <c r="B279" s="165"/>
      <c r="C279" s="166"/>
      <c r="D279" s="153"/>
      <c r="E279" s="153"/>
      <c r="F279" s="94"/>
      <c r="H279" s="1"/>
    </row>
    <row r="280" spans="1:9" s="5" customFormat="1" ht="20.100000000000001" customHeight="1">
      <c r="A280" s="151" t="s">
        <v>30</v>
      </c>
      <c r="B280" s="151"/>
      <c r="C280" s="151"/>
      <c r="D280" s="151"/>
      <c r="E280" s="151"/>
      <c r="F280" s="151"/>
      <c r="G280" s="151"/>
      <c r="H280" s="151"/>
      <c r="I280" s="151"/>
    </row>
    <row r="281" spans="1:9" s="5" customFormat="1" ht="15.75" customHeight="1">
      <c r="A281" s="120" t="s">
        <v>54</v>
      </c>
      <c r="B281" s="120" t="s">
        <v>72</v>
      </c>
      <c r="C281" s="121">
        <v>150000</v>
      </c>
      <c r="D281" s="121">
        <v>50000</v>
      </c>
      <c r="E281" s="121">
        <v>200000</v>
      </c>
      <c r="F281" s="98"/>
      <c r="H281" s="1"/>
    </row>
    <row r="282" spans="1:9" s="16" customFormat="1" ht="15.75" customHeight="1">
      <c r="A282" s="40" t="s">
        <v>64</v>
      </c>
      <c r="B282" s="25" t="s">
        <v>75</v>
      </c>
      <c r="C282" s="20">
        <v>1636613</v>
      </c>
      <c r="D282" s="20"/>
      <c r="E282" s="20">
        <v>1636613</v>
      </c>
      <c r="F282" s="96"/>
      <c r="H282" s="1"/>
    </row>
    <row r="283" spans="1:9" s="16" customFormat="1" ht="15.75" customHeight="1">
      <c r="A283" s="40" t="s">
        <v>53</v>
      </c>
      <c r="B283" s="25" t="s">
        <v>63</v>
      </c>
      <c r="C283" s="20">
        <v>52600</v>
      </c>
      <c r="D283" s="20"/>
      <c r="E283" s="20">
        <v>52600</v>
      </c>
      <c r="F283" s="96"/>
      <c r="H283" s="1"/>
    </row>
    <row r="284" spans="1:9" s="16" customFormat="1" ht="15.75" customHeight="1">
      <c r="A284" s="40" t="s">
        <v>68</v>
      </c>
      <c r="B284" s="25" t="s">
        <v>140</v>
      </c>
      <c r="C284" s="20">
        <v>588369</v>
      </c>
      <c r="D284" s="20"/>
      <c r="E284" s="20">
        <v>588369</v>
      </c>
      <c r="F284" s="96"/>
      <c r="H284" s="1"/>
    </row>
    <row r="285" spans="1:9" s="27" customFormat="1" ht="15.75" customHeight="1">
      <c r="A285" s="59" t="s">
        <v>69</v>
      </c>
      <c r="B285" s="39" t="s">
        <v>1</v>
      </c>
      <c r="C285" s="24">
        <f>SUM(C281:C284)</f>
        <v>2427582</v>
      </c>
      <c r="D285" s="24">
        <f>SUM(D281:D284)</f>
        <v>50000</v>
      </c>
      <c r="E285" s="24">
        <f>SUM(E281:E284)</f>
        <v>2477582</v>
      </c>
      <c r="F285" s="97"/>
      <c r="H285" s="1"/>
    </row>
    <row r="286" spans="1:9" s="27" customFormat="1" ht="15.75" customHeight="1">
      <c r="A286" s="146" t="s">
        <v>55</v>
      </c>
      <c r="B286" s="81" t="s">
        <v>201</v>
      </c>
      <c r="C286" s="24"/>
      <c r="D286" s="24">
        <v>59690</v>
      </c>
      <c r="E286" s="24">
        <v>59690</v>
      </c>
      <c r="F286" s="97"/>
      <c r="H286" s="1"/>
    </row>
    <row r="287" spans="1:9" s="32" customFormat="1" ht="15.75" customHeight="1">
      <c r="A287" s="157" t="s">
        <v>76</v>
      </c>
      <c r="B287" s="158"/>
      <c r="C287" s="55">
        <f>SUM(C285)</f>
        <v>2427582</v>
      </c>
      <c r="D287" s="55">
        <f>SUM(D285:D286)</f>
        <v>109690</v>
      </c>
      <c r="E287" s="55">
        <f>SUM(E285:E286)</f>
        <v>2537272</v>
      </c>
      <c r="F287" s="77"/>
      <c r="H287" s="1"/>
      <c r="I287" s="73"/>
    </row>
    <row r="288" spans="1:9" s="8" customFormat="1" ht="15.75" customHeight="1">
      <c r="A288" s="34"/>
      <c r="B288" s="7"/>
      <c r="C288" s="11"/>
      <c r="D288" s="11"/>
      <c r="E288" s="11"/>
      <c r="F288" s="11"/>
      <c r="H288" s="12"/>
    </row>
    <row r="289" spans="1:9" s="5" customFormat="1" ht="15.75" customHeight="1">
      <c r="A289" s="161" t="s">
        <v>155</v>
      </c>
      <c r="B289" s="163" t="s">
        <v>173</v>
      </c>
      <c r="C289" s="159" t="s">
        <v>8</v>
      </c>
      <c r="D289" s="152" t="s">
        <v>190</v>
      </c>
      <c r="E289" s="152" t="s">
        <v>189</v>
      </c>
      <c r="F289" s="93"/>
      <c r="H289" s="1"/>
    </row>
    <row r="290" spans="1:9" s="5" customFormat="1" ht="15.75" customHeight="1">
      <c r="A290" s="161"/>
      <c r="B290" s="163"/>
      <c r="C290" s="159"/>
      <c r="D290" s="153"/>
      <c r="E290" s="153"/>
      <c r="F290" s="93"/>
      <c r="H290" s="1"/>
    </row>
    <row r="291" spans="1:9" s="5" customFormat="1" ht="15.75" customHeight="1">
      <c r="A291" s="162"/>
      <c r="B291" s="165"/>
      <c r="C291" s="166"/>
      <c r="D291" s="153"/>
      <c r="E291" s="153"/>
      <c r="F291" s="94"/>
      <c r="H291" s="1"/>
    </row>
    <row r="292" spans="1:9" s="5" customFormat="1" ht="20.100000000000001" customHeight="1">
      <c r="A292" s="151" t="s">
        <v>30</v>
      </c>
      <c r="B292" s="151"/>
      <c r="C292" s="151"/>
      <c r="D292" s="151"/>
      <c r="E292" s="151"/>
      <c r="F292" s="151"/>
      <c r="G292" s="151"/>
      <c r="H292" s="151"/>
      <c r="I292" s="151"/>
    </row>
    <row r="293" spans="1:9" s="16" customFormat="1" ht="15.75" customHeight="1">
      <c r="A293" s="123" t="s">
        <v>54</v>
      </c>
      <c r="B293" s="130" t="s">
        <v>72</v>
      </c>
      <c r="C293" s="133">
        <v>400000</v>
      </c>
      <c r="D293" s="133">
        <v>-350000</v>
      </c>
      <c r="E293" s="133">
        <v>50000</v>
      </c>
      <c r="F293" s="101"/>
      <c r="H293" s="1"/>
    </row>
    <row r="294" spans="1:9" s="16" customFormat="1" ht="15.75" customHeight="1">
      <c r="A294" s="40" t="s">
        <v>64</v>
      </c>
      <c r="B294" s="44" t="s">
        <v>75</v>
      </c>
      <c r="C294" s="21">
        <v>1400000</v>
      </c>
      <c r="D294" s="21">
        <v>50000</v>
      </c>
      <c r="E294" s="21">
        <v>1450000</v>
      </c>
      <c r="F294" s="101"/>
      <c r="H294" s="1"/>
    </row>
    <row r="295" spans="1:9" s="16" customFormat="1" ht="15.75" customHeight="1">
      <c r="A295" s="40" t="s">
        <v>68</v>
      </c>
      <c r="B295" s="44" t="s">
        <v>147</v>
      </c>
      <c r="C295" s="21">
        <v>486000</v>
      </c>
      <c r="D295" s="21">
        <v>399000</v>
      </c>
      <c r="E295" s="21">
        <v>885000</v>
      </c>
      <c r="F295" s="101"/>
      <c r="H295" s="1"/>
    </row>
    <row r="296" spans="1:9" s="27" customFormat="1" ht="15.75" customHeight="1">
      <c r="A296" s="59" t="s">
        <v>69</v>
      </c>
      <c r="B296" s="45" t="s">
        <v>1</v>
      </c>
      <c r="C296" s="41">
        <f>C293+C294+C295</f>
        <v>2286000</v>
      </c>
      <c r="D296" s="41">
        <f>SUM(D293:D295)</f>
        <v>99000</v>
      </c>
      <c r="E296" s="41">
        <f>E293+E294+E295</f>
        <v>2385000</v>
      </c>
      <c r="F296" s="102"/>
      <c r="H296" s="1"/>
    </row>
    <row r="297" spans="1:9" s="4" customFormat="1" ht="15.75" customHeight="1">
      <c r="A297" s="157" t="s">
        <v>76</v>
      </c>
      <c r="B297" s="158"/>
      <c r="C297" s="55">
        <f>SUM(C296)</f>
        <v>2286000</v>
      </c>
      <c r="D297" s="55">
        <f>SUM(D296)</f>
        <v>99000</v>
      </c>
      <c r="E297" s="55">
        <f>SUM(E296)</f>
        <v>2385000</v>
      </c>
      <c r="F297" s="77"/>
      <c r="H297" s="1"/>
      <c r="I297" s="68"/>
    </row>
    <row r="298" spans="1:9" s="8" customFormat="1" ht="15.75" customHeight="1">
      <c r="A298" s="34"/>
      <c r="B298" s="7"/>
      <c r="C298" s="11"/>
      <c r="D298" s="11"/>
      <c r="E298" s="11"/>
      <c r="F298" s="11"/>
      <c r="H298" s="12"/>
    </row>
    <row r="299" spans="1:9" s="13" customFormat="1" ht="15.75" customHeight="1">
      <c r="A299" s="161" t="s">
        <v>155</v>
      </c>
      <c r="B299" s="163" t="s">
        <v>174</v>
      </c>
      <c r="C299" s="159" t="s">
        <v>8</v>
      </c>
      <c r="D299" s="152" t="s">
        <v>190</v>
      </c>
      <c r="E299" s="152" t="s">
        <v>189</v>
      </c>
      <c r="F299" s="93"/>
      <c r="H299" s="1"/>
    </row>
    <row r="300" spans="1:9" s="13" customFormat="1" ht="15.75" customHeight="1">
      <c r="A300" s="161"/>
      <c r="B300" s="163"/>
      <c r="C300" s="159"/>
      <c r="D300" s="153"/>
      <c r="E300" s="153"/>
      <c r="F300" s="93"/>
      <c r="H300" s="1"/>
    </row>
    <row r="301" spans="1:9" s="13" customFormat="1" ht="15.75" customHeight="1">
      <c r="A301" s="162"/>
      <c r="B301" s="165"/>
      <c r="C301" s="166"/>
      <c r="D301" s="153"/>
      <c r="E301" s="153"/>
      <c r="F301" s="94"/>
      <c r="H301" s="1"/>
    </row>
    <row r="302" spans="1:9" s="5" customFormat="1" ht="20.100000000000001" customHeight="1">
      <c r="A302" s="151" t="s">
        <v>30</v>
      </c>
      <c r="B302" s="151"/>
      <c r="C302" s="151"/>
      <c r="D302" s="151"/>
      <c r="E302" s="151"/>
      <c r="F302" s="151"/>
      <c r="G302" s="151"/>
      <c r="H302" s="151"/>
      <c r="I302" s="151"/>
    </row>
    <row r="303" spans="1:9" s="27" customFormat="1" ht="15.75" customHeight="1">
      <c r="A303" s="126" t="s">
        <v>58</v>
      </c>
      <c r="B303" s="127" t="s">
        <v>4</v>
      </c>
      <c r="C303" s="129">
        <v>1678688</v>
      </c>
      <c r="D303" s="129"/>
      <c r="E303" s="129">
        <v>1678688</v>
      </c>
      <c r="F303" s="97"/>
      <c r="H303" s="1"/>
    </row>
    <row r="304" spans="1:9" s="27" customFormat="1" ht="15.75" customHeight="1">
      <c r="A304" s="59" t="s">
        <v>70</v>
      </c>
      <c r="B304" s="39" t="s">
        <v>6</v>
      </c>
      <c r="C304" s="24">
        <v>387912</v>
      </c>
      <c r="D304" s="24"/>
      <c r="E304" s="24">
        <v>387912</v>
      </c>
      <c r="F304" s="97"/>
      <c r="H304" s="1"/>
    </row>
    <row r="305" spans="1:9" s="16" customFormat="1" ht="15.75" customHeight="1">
      <c r="A305" s="40" t="s">
        <v>54</v>
      </c>
      <c r="B305" s="25" t="s">
        <v>72</v>
      </c>
      <c r="C305" s="20">
        <v>330000</v>
      </c>
      <c r="D305" s="20"/>
      <c r="E305" s="20">
        <v>330000</v>
      </c>
      <c r="F305" s="96"/>
      <c r="H305" s="1"/>
    </row>
    <row r="306" spans="1:9" s="16" customFormat="1" ht="15.75" customHeight="1">
      <c r="A306" s="40" t="s">
        <v>115</v>
      </c>
      <c r="B306" s="25" t="s">
        <v>75</v>
      </c>
      <c r="C306" s="20">
        <v>108400</v>
      </c>
      <c r="D306" s="20"/>
      <c r="E306" s="20">
        <v>108400</v>
      </c>
      <c r="F306" s="96"/>
      <c r="H306" s="1"/>
    </row>
    <row r="307" spans="1:9" s="16" customFormat="1" ht="15.75" customHeight="1">
      <c r="A307" s="40" t="s">
        <v>68</v>
      </c>
      <c r="B307" s="25" t="s">
        <v>140</v>
      </c>
      <c r="C307" s="20">
        <v>219968</v>
      </c>
      <c r="D307" s="20"/>
      <c r="E307" s="20">
        <v>219968</v>
      </c>
      <c r="F307" s="96"/>
      <c r="H307" s="1"/>
    </row>
    <row r="308" spans="1:9" s="27" customFormat="1" ht="15.75" customHeight="1">
      <c r="A308" s="59" t="s">
        <v>69</v>
      </c>
      <c r="B308" s="39" t="s">
        <v>7</v>
      </c>
      <c r="C308" s="24">
        <f>SUM(C305+C306+C307)</f>
        <v>658368</v>
      </c>
      <c r="D308" s="24"/>
      <c r="E308" s="24">
        <f>SUM(E305+E306+E307)</f>
        <v>658368</v>
      </c>
      <c r="F308" s="97"/>
      <c r="H308" s="1"/>
    </row>
    <row r="309" spans="1:9" s="4" customFormat="1" ht="15.75" customHeight="1">
      <c r="A309" s="157" t="s">
        <v>76</v>
      </c>
      <c r="B309" s="158"/>
      <c r="C309" s="55">
        <f>C308+C304+C303</f>
        <v>2724968</v>
      </c>
      <c r="D309" s="55"/>
      <c r="E309" s="55">
        <f>E308+E304+E303</f>
        <v>2724968</v>
      </c>
      <c r="F309" s="77"/>
      <c r="H309" s="1"/>
      <c r="I309" s="68"/>
    </row>
    <row r="310" spans="1:9" s="12" customFormat="1" ht="18">
      <c r="A310" s="34"/>
      <c r="B310" s="7"/>
      <c r="C310" s="11"/>
      <c r="D310" s="11"/>
      <c r="E310" s="11"/>
      <c r="F310" s="11"/>
    </row>
    <row r="311" spans="1:9" ht="14.25" customHeight="1">
      <c r="A311" s="161" t="s">
        <v>155</v>
      </c>
      <c r="B311" s="160" t="s">
        <v>175</v>
      </c>
      <c r="C311" s="159" t="s">
        <v>8</v>
      </c>
      <c r="D311" s="152" t="s">
        <v>190</v>
      </c>
      <c r="E311" s="152" t="s">
        <v>189</v>
      </c>
      <c r="F311" s="93"/>
      <c r="H311" s="180"/>
      <c r="I311" s="180"/>
    </row>
    <row r="312" spans="1:9" ht="14.25">
      <c r="A312" s="161"/>
      <c r="B312" s="160"/>
      <c r="C312" s="186"/>
      <c r="D312" s="153"/>
      <c r="E312" s="153"/>
      <c r="F312" s="115"/>
    </row>
    <row r="313" spans="1:9" ht="14.25">
      <c r="A313" s="161"/>
      <c r="B313" s="160"/>
      <c r="C313" s="186"/>
      <c r="D313" s="154"/>
      <c r="E313" s="154"/>
      <c r="F313" s="115"/>
    </row>
    <row r="314" spans="1:9" ht="20.100000000000001" customHeight="1">
      <c r="A314" s="57" t="s">
        <v>101</v>
      </c>
      <c r="B314" s="63" t="s">
        <v>121</v>
      </c>
      <c r="C314" s="61">
        <f>C140</f>
        <v>50236456</v>
      </c>
      <c r="D314" s="61">
        <f>D140</f>
        <v>12324957</v>
      </c>
      <c r="E314" s="61">
        <f>E140</f>
        <v>62561413</v>
      </c>
      <c r="F314" s="116"/>
    </row>
    <row r="315" spans="1:9" ht="20.100000000000001" customHeight="1">
      <c r="A315" s="57" t="s">
        <v>103</v>
      </c>
      <c r="B315" s="57" t="s">
        <v>122</v>
      </c>
      <c r="C315" s="61">
        <f>C147+C178+C214+C194</f>
        <v>11112579</v>
      </c>
      <c r="D315" s="61">
        <f>D147+D178+D214+D194+D78</f>
        <v>1000050</v>
      </c>
      <c r="E315" s="61">
        <f>E147+E178+E214+E194+E78</f>
        <v>12112629</v>
      </c>
      <c r="F315" s="116"/>
    </row>
    <row r="316" spans="1:9" ht="20.100000000000001" customHeight="1">
      <c r="A316" s="57" t="s">
        <v>120</v>
      </c>
      <c r="B316" s="64" t="s">
        <v>123</v>
      </c>
      <c r="C316" s="61">
        <f>C132+C133</f>
        <v>53317130</v>
      </c>
      <c r="D316" s="61">
        <f>D132+D133</f>
        <v>0</v>
      </c>
      <c r="E316" s="61">
        <f>E132+E133</f>
        <v>53317130</v>
      </c>
      <c r="F316" s="116"/>
    </row>
    <row r="317" spans="1:9" ht="20.100000000000001" customHeight="1">
      <c r="A317" s="57" t="s">
        <v>47</v>
      </c>
      <c r="B317" s="64" t="s">
        <v>87</v>
      </c>
      <c r="C317" s="61">
        <f>C10+C36+C94</f>
        <v>12290531</v>
      </c>
      <c r="D317" s="61">
        <f>D10+D36+D94</f>
        <v>635514</v>
      </c>
      <c r="E317" s="61">
        <f>E10+E36+E94</f>
        <v>12926045</v>
      </c>
      <c r="F317" s="116"/>
    </row>
    <row r="318" spans="1:9" ht="20.100000000000001" customHeight="1">
      <c r="A318" s="57" t="s">
        <v>89</v>
      </c>
      <c r="B318" s="57" t="s">
        <v>90</v>
      </c>
      <c r="C318" s="61">
        <f>C96</f>
        <v>98420</v>
      </c>
      <c r="D318" s="61">
        <f>D96</f>
        <v>0</v>
      </c>
      <c r="E318" s="61">
        <f>E96</f>
        <v>98420</v>
      </c>
      <c r="F318" s="116"/>
    </row>
    <row r="319" spans="1:9" ht="20.100000000000001" customHeight="1">
      <c r="A319" s="57" t="s">
        <v>124</v>
      </c>
      <c r="B319" s="57" t="s">
        <v>125</v>
      </c>
      <c r="C319" s="61">
        <f>C77</f>
        <v>70000</v>
      </c>
      <c r="D319" s="61">
        <f>D77</f>
        <v>0</v>
      </c>
      <c r="E319" s="61">
        <f>E77</f>
        <v>70000</v>
      </c>
      <c r="F319" s="116"/>
    </row>
    <row r="320" spans="1:9" ht="20.100000000000001" customHeight="1">
      <c r="A320" s="57" t="s">
        <v>92</v>
      </c>
      <c r="B320" s="57" t="s">
        <v>126</v>
      </c>
      <c r="C320" s="61">
        <f>C121</f>
        <v>40014810</v>
      </c>
      <c r="D320" s="61">
        <f>D121</f>
        <v>1060293</v>
      </c>
      <c r="E320" s="61">
        <f>E121</f>
        <v>41075103</v>
      </c>
      <c r="F320" s="116"/>
    </row>
    <row r="321" spans="1:8" ht="24.95" customHeight="1">
      <c r="A321" s="187" t="s">
        <v>192</v>
      </c>
      <c r="B321" s="188"/>
      <c r="C321" s="50">
        <f>SUM(C314:C320)</f>
        <v>167139926</v>
      </c>
      <c r="D321" s="50">
        <f>SUM(D314:D320)</f>
        <v>15020814</v>
      </c>
      <c r="E321" s="50">
        <f>SUM(E314:E320)</f>
        <v>182160740</v>
      </c>
      <c r="F321" s="117"/>
    </row>
    <row r="322" spans="1:8">
      <c r="B322" s="51"/>
      <c r="C322" s="52"/>
      <c r="D322" s="52"/>
      <c r="E322" s="52"/>
      <c r="F322" s="52"/>
    </row>
    <row r="323" spans="1:8" ht="14.25" customHeight="1">
      <c r="A323" s="161" t="s">
        <v>155</v>
      </c>
      <c r="B323" s="160" t="s">
        <v>176</v>
      </c>
      <c r="C323" s="163" t="s">
        <v>8</v>
      </c>
      <c r="D323" s="152" t="s">
        <v>190</v>
      </c>
      <c r="E323" s="152" t="s">
        <v>189</v>
      </c>
      <c r="F323" s="109"/>
    </row>
    <row r="324" spans="1:8" ht="16.5" customHeight="1">
      <c r="A324" s="161"/>
      <c r="B324" s="160"/>
      <c r="C324" s="186"/>
      <c r="D324" s="153"/>
      <c r="E324" s="153"/>
      <c r="F324" s="115"/>
    </row>
    <row r="325" spans="1:8" ht="16.5" customHeight="1">
      <c r="A325" s="161"/>
      <c r="B325" s="160"/>
      <c r="C325" s="186"/>
      <c r="D325" s="154"/>
      <c r="E325" s="154"/>
      <c r="F325" s="115"/>
    </row>
    <row r="326" spans="1:8" s="32" customFormat="1" ht="20.100000000000001" customHeight="1">
      <c r="A326" s="57" t="s">
        <v>58</v>
      </c>
      <c r="B326" s="65" t="s">
        <v>4</v>
      </c>
      <c r="C326" s="122">
        <f t="shared" ref="C326:E327" si="0">C15+C51+C150+C162+C216+C242+C256+C270+C303</f>
        <v>30658348</v>
      </c>
      <c r="D326" s="122">
        <f t="shared" si="0"/>
        <v>380118</v>
      </c>
      <c r="E326" s="122">
        <f t="shared" si="0"/>
        <v>31038466</v>
      </c>
      <c r="F326" s="116"/>
      <c r="H326" s="1"/>
    </row>
    <row r="327" spans="1:8" s="32" customFormat="1" ht="20.100000000000001" customHeight="1">
      <c r="A327" s="57" t="s">
        <v>70</v>
      </c>
      <c r="B327" s="65" t="s">
        <v>5</v>
      </c>
      <c r="C327" s="61">
        <f t="shared" si="0"/>
        <v>6415544</v>
      </c>
      <c r="D327" s="61">
        <f t="shared" si="0"/>
        <v>54696</v>
      </c>
      <c r="E327" s="61">
        <f t="shared" si="0"/>
        <v>6470240</v>
      </c>
      <c r="F327" s="116"/>
      <c r="H327" s="1"/>
    </row>
    <row r="328" spans="1:8" s="32" customFormat="1" ht="20.100000000000001" customHeight="1">
      <c r="A328" s="57" t="s">
        <v>69</v>
      </c>
      <c r="B328" s="65" t="s">
        <v>1</v>
      </c>
      <c r="C328" s="61">
        <f>C22+C56+C69+C104+C113+C157+C168+C184+C220+C249+C263+C274+C285+C296+C308</f>
        <v>32292182</v>
      </c>
      <c r="D328" s="148">
        <f>D22+D56+D69+D104+D113+D157+D168+D184+D220+D249+D263+D274+D285+D296+D308</f>
        <v>1790621</v>
      </c>
      <c r="E328" s="50">
        <f>E22+E56+E69+E104+E113+E157+E168+E184+E220+E249+E263+E274+E285+E296+E308</f>
        <v>34082803</v>
      </c>
      <c r="F328" s="116"/>
      <c r="H328" s="1"/>
    </row>
    <row r="329" spans="1:8" s="32" customFormat="1" ht="20.100000000000001" customHeight="1">
      <c r="A329" s="57" t="s">
        <v>57</v>
      </c>
      <c r="B329" s="65" t="s">
        <v>22</v>
      </c>
      <c r="C329" s="61">
        <f>C41</f>
        <v>6350533</v>
      </c>
      <c r="D329" s="61">
        <f>D41</f>
        <v>0</v>
      </c>
      <c r="E329" s="61">
        <f>E41</f>
        <v>6350533</v>
      </c>
      <c r="F329" s="116"/>
      <c r="H329" s="1"/>
    </row>
    <row r="330" spans="1:8" s="32" customFormat="1" ht="20.100000000000001" customHeight="1">
      <c r="A330" s="57" t="s">
        <v>117</v>
      </c>
      <c r="B330" s="65" t="s">
        <v>12</v>
      </c>
      <c r="C330" s="61">
        <f>C160+C205+C235</f>
        <v>13336931</v>
      </c>
      <c r="D330" s="61">
        <f>D160+D205+D235+D42</f>
        <v>10247059</v>
      </c>
      <c r="E330" s="61">
        <f>E160+E205+E235+E42</f>
        <v>23583990</v>
      </c>
      <c r="F330" s="116"/>
      <c r="H330" s="1"/>
    </row>
    <row r="331" spans="1:8" s="32" customFormat="1" ht="20.100000000000001" customHeight="1">
      <c r="A331" s="57" t="s">
        <v>77</v>
      </c>
      <c r="B331" s="65" t="s">
        <v>13</v>
      </c>
      <c r="C331" s="61">
        <f>C83</f>
        <v>2604000</v>
      </c>
      <c r="D331" s="61">
        <f>D83</f>
        <v>101618</v>
      </c>
      <c r="E331" s="61">
        <f>E83</f>
        <v>2705618</v>
      </c>
      <c r="F331" s="116"/>
      <c r="H331" s="1"/>
    </row>
    <row r="332" spans="1:8" s="32" customFormat="1" ht="20.100000000000001" customHeight="1">
      <c r="A332" s="57" t="s">
        <v>118</v>
      </c>
      <c r="B332" s="65" t="s">
        <v>148</v>
      </c>
      <c r="C332" s="61">
        <f>C199</f>
        <v>62306926</v>
      </c>
      <c r="D332" s="61">
        <f>D199</f>
        <v>420168</v>
      </c>
      <c r="E332" s="61">
        <f>E199</f>
        <v>62727094</v>
      </c>
      <c r="F332" s="116"/>
      <c r="H332" s="1"/>
    </row>
    <row r="333" spans="1:8" s="32" customFormat="1" ht="20.100000000000001" customHeight="1">
      <c r="A333" s="57" t="s">
        <v>119</v>
      </c>
      <c r="B333" s="65" t="s">
        <v>36</v>
      </c>
      <c r="C333" s="61">
        <f>C27</f>
        <v>1968462</v>
      </c>
      <c r="D333" s="61">
        <f>D27</f>
        <v>1236337</v>
      </c>
      <c r="E333" s="61">
        <f>E27</f>
        <v>3204799</v>
      </c>
      <c r="F333" s="116"/>
      <c r="H333" s="1"/>
    </row>
    <row r="334" spans="1:8" s="32" customFormat="1" ht="20.100000000000001" customHeight="1">
      <c r="A334" s="57" t="s">
        <v>55</v>
      </c>
      <c r="B334" s="65" t="s">
        <v>188</v>
      </c>
      <c r="C334" s="61">
        <f>C25+C171+C223+C59</f>
        <v>11207000</v>
      </c>
      <c r="D334" s="61">
        <f>D25+D171+D223+D59+D286</f>
        <v>790197</v>
      </c>
      <c r="E334" s="61">
        <f>E25+E171+E223+E59+E286</f>
        <v>11997197</v>
      </c>
      <c r="F334" s="116"/>
      <c r="H334" s="1"/>
    </row>
    <row r="335" spans="1:8" ht="24.95" customHeight="1">
      <c r="A335" s="184" t="s">
        <v>14</v>
      </c>
      <c r="B335" s="185"/>
      <c r="C335" s="53">
        <f>SUM(C326:C334)</f>
        <v>167139926</v>
      </c>
      <c r="D335" s="53">
        <f>SUM(D326:D334)</f>
        <v>15020814</v>
      </c>
      <c r="E335" s="53">
        <f>SUM(E326:E334)</f>
        <v>182160740</v>
      </c>
      <c r="F335" s="118"/>
      <c r="H335" s="18"/>
    </row>
    <row r="337" spans="3:9">
      <c r="C337" s="54"/>
      <c r="D337" s="54"/>
      <c r="E337" s="54"/>
      <c r="F337" s="54"/>
      <c r="I337" s="18"/>
    </row>
    <row r="338" spans="3:9">
      <c r="C338" s="54"/>
      <c r="D338" s="54"/>
      <c r="E338" s="54"/>
      <c r="F338" s="54"/>
    </row>
  </sheetData>
  <mergeCells count="175">
    <mergeCell ref="E289:E291"/>
    <mergeCell ref="E299:E301"/>
    <mergeCell ref="E311:E313"/>
    <mergeCell ref="E323:E325"/>
    <mergeCell ref="D323:D325"/>
    <mergeCell ref="A323:A325"/>
    <mergeCell ref="A335:B335"/>
    <mergeCell ref="A287:B287"/>
    <mergeCell ref="B323:B325"/>
    <mergeCell ref="C323:C325"/>
    <mergeCell ref="B311:B313"/>
    <mergeCell ref="C311:C313"/>
    <mergeCell ref="A321:B321"/>
    <mergeCell ref="A309:B309"/>
    <mergeCell ref="A311:A313"/>
    <mergeCell ref="B299:B301"/>
    <mergeCell ref="C299:C301"/>
    <mergeCell ref="A297:B297"/>
    <mergeCell ref="A299:A301"/>
    <mergeCell ref="B289:B291"/>
    <mergeCell ref="C289:C291"/>
    <mergeCell ref="A289:A291"/>
    <mergeCell ref="A1:C1"/>
    <mergeCell ref="H311:I311"/>
    <mergeCell ref="A70:B70"/>
    <mergeCell ref="B45:B47"/>
    <mergeCell ref="C45:C47"/>
    <mergeCell ref="B62:B64"/>
    <mergeCell ref="C62:C64"/>
    <mergeCell ref="A60:B60"/>
    <mergeCell ref="A62:A64"/>
    <mergeCell ref="B86:B88"/>
    <mergeCell ref="C86:C88"/>
    <mergeCell ref="B106:C106"/>
    <mergeCell ref="A79:C79"/>
    <mergeCell ref="A84:B84"/>
    <mergeCell ref="A86:A88"/>
    <mergeCell ref="B266:B268"/>
    <mergeCell ref="C266:C268"/>
    <mergeCell ref="B277:B279"/>
    <mergeCell ref="C277:C279"/>
    <mergeCell ref="A275:B275"/>
    <mergeCell ref="A116:A118"/>
    <mergeCell ref="A45:A47"/>
    <mergeCell ref="A43:B43"/>
    <mergeCell ref="A107:A109"/>
    <mergeCell ref="A3:C3"/>
    <mergeCell ref="A30:A32"/>
    <mergeCell ref="B30:B32"/>
    <mergeCell ref="C30:C32"/>
    <mergeCell ref="A37:B37"/>
    <mergeCell ref="A6:A8"/>
    <mergeCell ref="A11:B11"/>
    <mergeCell ref="A28:B28"/>
    <mergeCell ref="E6:E8"/>
    <mergeCell ref="E30:E32"/>
    <mergeCell ref="D6:D8"/>
    <mergeCell ref="D30:D32"/>
    <mergeCell ref="A9:I9"/>
    <mergeCell ref="A12:I12"/>
    <mergeCell ref="A33:I33"/>
    <mergeCell ref="E174:E176"/>
    <mergeCell ref="E187:E189"/>
    <mergeCell ref="A174:A176"/>
    <mergeCell ref="D187:D189"/>
    <mergeCell ref="A177:I177"/>
    <mergeCell ref="A180:I180"/>
    <mergeCell ref="B6:B8"/>
    <mergeCell ref="C6:C8"/>
    <mergeCell ref="A114:B114"/>
    <mergeCell ref="B107:B109"/>
    <mergeCell ref="C107:C109"/>
    <mergeCell ref="A161:B161"/>
    <mergeCell ref="A72:A74"/>
    <mergeCell ref="A148:B148"/>
    <mergeCell ref="A122:B122"/>
    <mergeCell ref="B116:B118"/>
    <mergeCell ref="C116:C118"/>
    <mergeCell ref="A124:A126"/>
    <mergeCell ref="B124:B126"/>
    <mergeCell ref="C124:C126"/>
    <mergeCell ref="A159:C159"/>
    <mergeCell ref="B72:B74"/>
    <mergeCell ref="C72:C74"/>
    <mergeCell ref="A179:B179"/>
    <mergeCell ref="B187:B189"/>
    <mergeCell ref="C187:C189"/>
    <mergeCell ref="A185:B185"/>
    <mergeCell ref="A187:A189"/>
    <mergeCell ref="A143:A145"/>
    <mergeCell ref="B143:B145"/>
    <mergeCell ref="C143:C145"/>
    <mergeCell ref="B174:B176"/>
    <mergeCell ref="C174:C176"/>
    <mergeCell ref="A172:B172"/>
    <mergeCell ref="E107:E109"/>
    <mergeCell ref="E116:E118"/>
    <mergeCell ref="E124:E125"/>
    <mergeCell ref="E143:E145"/>
    <mergeCell ref="A97:B97"/>
    <mergeCell ref="A105:B105"/>
    <mergeCell ref="A141:B141"/>
    <mergeCell ref="A132:B132"/>
    <mergeCell ref="A140:B140"/>
    <mergeCell ref="E238:E240"/>
    <mergeCell ref="E252:E254"/>
    <mergeCell ref="E266:E268"/>
    <mergeCell ref="E277:E279"/>
    <mergeCell ref="A208:A210"/>
    <mergeCell ref="A238:A240"/>
    <mergeCell ref="A224:B224"/>
    <mergeCell ref="A226:A228"/>
    <mergeCell ref="A236:B236"/>
    <mergeCell ref="A214:B214"/>
    <mergeCell ref="B208:B210"/>
    <mergeCell ref="C208:C210"/>
    <mergeCell ref="A266:A268"/>
    <mergeCell ref="A277:A279"/>
    <mergeCell ref="B252:B254"/>
    <mergeCell ref="C252:C254"/>
    <mergeCell ref="A250:B250"/>
    <mergeCell ref="A252:A254"/>
    <mergeCell ref="B226:B228"/>
    <mergeCell ref="C226:C228"/>
    <mergeCell ref="B238:B240"/>
    <mergeCell ref="C238:C240"/>
    <mergeCell ref="A264:B264"/>
    <mergeCell ref="D252:D254"/>
    <mergeCell ref="D266:D268"/>
    <mergeCell ref="D277:D279"/>
    <mergeCell ref="D289:D291"/>
    <mergeCell ref="D299:D301"/>
    <mergeCell ref="D311:D313"/>
    <mergeCell ref="A302:I302"/>
    <mergeCell ref="D45:D46"/>
    <mergeCell ref="D62:D64"/>
    <mergeCell ref="D72:D74"/>
    <mergeCell ref="D86:D88"/>
    <mergeCell ref="D107:D109"/>
    <mergeCell ref="D116:D118"/>
    <mergeCell ref="D124:D125"/>
    <mergeCell ref="D143:D145"/>
    <mergeCell ref="D174:D176"/>
    <mergeCell ref="A65:I65"/>
    <mergeCell ref="A75:I75"/>
    <mergeCell ref="A89:I89"/>
    <mergeCell ref="A98:I98"/>
    <mergeCell ref="A255:I255"/>
    <mergeCell ref="A269:I269"/>
    <mergeCell ref="A280:I280"/>
    <mergeCell ref="A292:I292"/>
    <mergeCell ref="A211:I211"/>
    <mergeCell ref="A215:I215"/>
    <mergeCell ref="A229:I229"/>
    <mergeCell ref="A241:I241"/>
    <mergeCell ref="D226:D228"/>
    <mergeCell ref="D238:D240"/>
    <mergeCell ref="A38:I38"/>
    <mergeCell ref="A48:I48"/>
    <mergeCell ref="D208:D210"/>
    <mergeCell ref="A110:I110"/>
    <mergeCell ref="A119:I119"/>
    <mergeCell ref="A127:I127"/>
    <mergeCell ref="A149:I149"/>
    <mergeCell ref="E208:E210"/>
    <mergeCell ref="A194:B194"/>
    <mergeCell ref="A206:B206"/>
    <mergeCell ref="E45:E47"/>
    <mergeCell ref="E62:E64"/>
    <mergeCell ref="E72:E74"/>
    <mergeCell ref="E86:E88"/>
    <mergeCell ref="A146:I146"/>
    <mergeCell ref="A190:I190"/>
    <mergeCell ref="A195:I195"/>
    <mergeCell ref="E226:E228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8" orientation="landscape" r:id="rId1"/>
  <headerFooter>
    <oddFooter>&amp;C&amp;P</oddFooter>
  </headerFooter>
  <rowBreaks count="11" manualBreakCount="11">
    <brk id="29" max="16383" man="1"/>
    <brk id="60" max="16383" man="1"/>
    <brk id="84" max="16383" man="1"/>
    <brk id="115" max="16383" man="1"/>
    <brk id="142" max="16383" man="1"/>
    <brk id="172" max="16383" man="1"/>
    <brk id="206" max="16383" man="1"/>
    <brk id="237" max="16383" man="1"/>
    <brk id="264" max="16383" man="1"/>
    <brk id="298" max="16383" man="1"/>
    <brk id="3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61" t="s">
        <v>155</v>
      </c>
      <c r="B1" s="163" t="s">
        <v>142</v>
      </c>
      <c r="C1" s="163" t="s">
        <v>8</v>
      </c>
    </row>
    <row r="2" spans="1:3">
      <c r="A2" s="161"/>
      <c r="B2" s="163"/>
      <c r="C2" s="163"/>
    </row>
    <row r="3" spans="1:3">
      <c r="A3" s="161"/>
      <c r="B3" s="163"/>
      <c r="C3" s="164"/>
    </row>
    <row r="4" spans="1:3" ht="18">
      <c r="A4" s="151" t="s">
        <v>29</v>
      </c>
      <c r="B4" s="151"/>
      <c r="C4" s="151"/>
    </row>
    <row r="5" spans="1:3" ht="14.25">
      <c r="A5" s="59" t="s">
        <v>103</v>
      </c>
      <c r="B5" s="39" t="s">
        <v>104</v>
      </c>
      <c r="C5" s="26">
        <v>4899600</v>
      </c>
    </row>
    <row r="6" spans="1:3" ht="15.75">
      <c r="A6" s="157" t="s">
        <v>83</v>
      </c>
      <c r="B6" s="158"/>
      <c r="C6" s="62">
        <f>C5</f>
        <v>4899600</v>
      </c>
    </row>
    <row r="7" spans="1:3" ht="18">
      <c r="A7" s="177" t="s">
        <v>30</v>
      </c>
      <c r="B7" s="178"/>
      <c r="C7" s="189"/>
    </row>
    <row r="8" spans="1:3" ht="14.25">
      <c r="A8" s="59" t="s">
        <v>58</v>
      </c>
      <c r="B8" s="39" t="s">
        <v>4</v>
      </c>
      <c r="C8" s="24">
        <v>3280688</v>
      </c>
    </row>
    <row r="9" spans="1:3" ht="14.25">
      <c r="A9" s="59" t="s">
        <v>70</v>
      </c>
      <c r="B9" s="39" t="s">
        <v>6</v>
      </c>
      <c r="C9" s="24">
        <v>740352</v>
      </c>
    </row>
    <row r="10" spans="1:3">
      <c r="A10" s="40" t="s">
        <v>54</v>
      </c>
      <c r="B10" s="25" t="s">
        <v>72</v>
      </c>
      <c r="C10" s="20">
        <v>60000</v>
      </c>
    </row>
    <row r="11" spans="1:3">
      <c r="A11" s="40" t="s">
        <v>53</v>
      </c>
      <c r="B11" s="25" t="s">
        <v>96</v>
      </c>
      <c r="C11" s="20">
        <v>88240</v>
      </c>
    </row>
    <row r="12" spans="1:3">
      <c r="A12" s="40" t="s">
        <v>64</v>
      </c>
      <c r="B12" s="25" t="s">
        <v>75</v>
      </c>
      <c r="C12" s="20">
        <v>50000</v>
      </c>
    </row>
    <row r="13" spans="1:3">
      <c r="A13" s="40" t="s">
        <v>68</v>
      </c>
      <c r="B13" s="25" t="s">
        <v>140</v>
      </c>
      <c r="C13" s="20">
        <v>42725</v>
      </c>
    </row>
    <row r="14" spans="1:3">
      <c r="A14" s="40" t="s">
        <v>66</v>
      </c>
      <c r="B14" s="25" t="s">
        <v>105</v>
      </c>
      <c r="C14" s="20">
        <v>48686</v>
      </c>
    </row>
    <row r="15" spans="1:3" ht="14.25">
      <c r="A15" s="59" t="s">
        <v>69</v>
      </c>
      <c r="B15" s="39" t="s">
        <v>1</v>
      </c>
      <c r="C15" s="24">
        <f>SUM(C10:C14)</f>
        <v>289651</v>
      </c>
    </row>
    <row r="16" spans="1:3">
      <c r="A16" s="40" t="s">
        <v>113</v>
      </c>
      <c r="B16" s="25" t="s">
        <v>162</v>
      </c>
      <c r="C16" s="20">
        <v>253231</v>
      </c>
    </row>
    <row r="17" spans="1:3" ht="12.75" customHeight="1">
      <c r="A17" s="40" t="s">
        <v>113</v>
      </c>
      <c r="B17" s="44" t="s">
        <v>158</v>
      </c>
      <c r="C17" s="23">
        <v>335678</v>
      </c>
    </row>
    <row r="18" spans="1:3" ht="14.25">
      <c r="A18" s="59" t="s">
        <v>108</v>
      </c>
      <c r="B18" s="39" t="s">
        <v>114</v>
      </c>
      <c r="C18" s="24">
        <f>SUM(C16:C17)</f>
        <v>588909</v>
      </c>
    </row>
    <row r="19" spans="1:3" ht="14.25">
      <c r="A19" s="169" t="s">
        <v>24</v>
      </c>
      <c r="B19" s="170"/>
      <c r="C19" s="38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 évi költségvetés</vt:lpstr>
      <vt:lpstr>Védőnő</vt:lpstr>
      <vt:lpstr>Munka1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2017-11-20T11:56:44Z</cp:lastPrinted>
  <dcterms:created xsi:type="dcterms:W3CDTF">2001-11-26T10:13:34Z</dcterms:created>
  <dcterms:modified xsi:type="dcterms:W3CDTF">2017-11-28T08:12:34Z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