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LACSÉB\jegyzőkönyvek\Testületi ülések 2018\2018.03.27.-i ülés anyagai\2. napirend\"/>
    </mc:Choice>
  </mc:AlternateContent>
  <xr:revisionPtr revIDLastSave="0" documentId="13_ncr:1_{B36BBABB-9B8C-44B6-8331-FAE8FC93A1DF}" xr6:coauthVersionLast="31" xr6:coauthVersionMax="31" xr10:uidLastSave="{00000000-0000-0000-0000-000000000000}"/>
  <bookViews>
    <workbookView xWindow="0" yWindow="0" windowWidth="19200" windowHeight="11385" xr2:uid="{00000000-000D-0000-FFFF-FFFF00000000}"/>
  </bookViews>
  <sheets>
    <sheet name="mód4" sheetId="1" r:id="rId1"/>
  </sheets>
  <externalReferences>
    <externalReference r:id="rId2"/>
    <externalReference r:id="rId3"/>
    <externalReference r:id="rId4"/>
  </externalReferences>
  <calcPr calcId="179017"/>
</workbook>
</file>

<file path=xl/calcChain.xml><?xml version="1.0" encoding="utf-8"?>
<calcChain xmlns="http://schemas.openxmlformats.org/spreadsheetml/2006/main">
  <c r="G11" i="1" l="1"/>
  <c r="G23" i="1"/>
  <c r="G25" i="1" s="1"/>
  <c r="G13" i="1"/>
  <c r="G16" i="1" s="1"/>
  <c r="G26" i="1" l="1"/>
  <c r="F12" i="1"/>
  <c r="F13" i="1" s="1"/>
  <c r="F16" i="1" s="1"/>
  <c r="F21" i="1"/>
  <c r="N22" i="1"/>
  <c r="O22" i="1" s="1"/>
  <c r="N23" i="1"/>
  <c r="O23" i="1" s="1"/>
  <c r="N18" i="1"/>
  <c r="O18" i="1" s="1"/>
  <c r="O24" i="1" s="1"/>
  <c r="O25" i="1" s="1"/>
  <c r="F23" i="1"/>
  <c r="F25" i="1" s="1"/>
  <c r="F11" i="1"/>
  <c r="F26" i="1" l="1"/>
  <c r="D22" i="1"/>
  <c r="M21" i="1"/>
  <c r="N21" i="1" s="1"/>
  <c r="L21" i="1"/>
  <c r="J21" i="1"/>
  <c r="E21" i="1"/>
  <c r="D21" i="1"/>
  <c r="M20" i="1"/>
  <c r="N20" i="1" s="1"/>
  <c r="L20" i="1"/>
  <c r="E20" i="1"/>
  <c r="D20" i="1"/>
  <c r="M19" i="1"/>
  <c r="N19" i="1" s="1"/>
  <c r="L19" i="1"/>
  <c r="E19" i="1"/>
  <c r="D19" i="1"/>
  <c r="B19" i="1"/>
  <c r="B23" i="1" s="1"/>
  <c r="B25" i="1" s="1"/>
  <c r="K18" i="1"/>
  <c r="K24" i="1" s="1"/>
  <c r="K25" i="1" s="1"/>
  <c r="J18" i="1"/>
  <c r="E18" i="1"/>
  <c r="D18" i="1"/>
  <c r="C18" i="1"/>
  <c r="C23" i="1" s="1"/>
  <c r="C25" i="1" s="1"/>
  <c r="K15" i="1"/>
  <c r="K16" i="1" s="1"/>
  <c r="J15" i="1"/>
  <c r="J16" i="1" s="1"/>
  <c r="M14" i="1"/>
  <c r="N14" i="1" s="1"/>
  <c r="L14" i="1"/>
  <c r="M13" i="1"/>
  <c r="N13" i="1" s="1"/>
  <c r="O13" i="1" s="1"/>
  <c r="L13" i="1"/>
  <c r="C13" i="1"/>
  <c r="C16" i="1" s="1"/>
  <c r="B13" i="1"/>
  <c r="B16" i="1" s="1"/>
  <c r="M12" i="1"/>
  <c r="N12" i="1" s="1"/>
  <c r="L12" i="1"/>
  <c r="E12" i="1"/>
  <c r="D12" i="1"/>
  <c r="M11" i="1"/>
  <c r="N11" i="1" s="1"/>
  <c r="L11" i="1"/>
  <c r="E11" i="1"/>
  <c r="D11" i="1"/>
  <c r="M10" i="1"/>
  <c r="N10" i="1" s="1"/>
  <c r="L10" i="1"/>
  <c r="M9" i="1"/>
  <c r="N9" i="1" s="1"/>
  <c r="O9" i="1" s="1"/>
  <c r="O15" i="1" s="1"/>
  <c r="O16" i="1" s="1"/>
  <c r="O26" i="1" s="1"/>
  <c r="L9" i="1"/>
  <c r="E9" i="1"/>
  <c r="D9" i="1"/>
  <c r="M8" i="1"/>
  <c r="N8" i="1" s="1"/>
  <c r="L8" i="1"/>
  <c r="E8" i="1"/>
  <c r="D8" i="1"/>
  <c r="N15" i="1" l="1"/>
  <c r="N16" i="1" s="1"/>
  <c r="N24" i="1"/>
  <c r="N25" i="1" s="1"/>
  <c r="N26" i="1" s="1"/>
  <c r="L15" i="1"/>
  <c r="L16" i="1" s="1"/>
  <c r="M15" i="1"/>
  <c r="M16" i="1" s="1"/>
  <c r="D23" i="1"/>
  <c r="D25" i="1" s="1"/>
  <c r="M24" i="1"/>
  <c r="M25" i="1" s="1"/>
  <c r="D13" i="1"/>
  <c r="D16" i="1" s="1"/>
  <c r="K26" i="1"/>
  <c r="J24" i="1"/>
  <c r="J25" i="1" s="1"/>
  <c r="J26" i="1" s="1"/>
  <c r="C26" i="1"/>
  <c r="E23" i="1"/>
  <c r="E25" i="1" s="1"/>
  <c r="E13" i="1"/>
  <c r="E16" i="1" s="1"/>
  <c r="B26" i="1"/>
  <c r="L24" i="1"/>
  <c r="L25" i="1" s="1"/>
  <c r="M26" i="1" l="1"/>
  <c r="L26" i="1"/>
  <c r="D26" i="1"/>
  <c r="E26" i="1"/>
</calcChain>
</file>

<file path=xl/sharedStrings.xml><?xml version="1.0" encoding="utf-8"?>
<sst xmlns="http://schemas.openxmlformats.org/spreadsheetml/2006/main" count="54" uniqueCount="47">
  <si>
    <t>Adatok ezer Ft</t>
  </si>
  <si>
    <t>2015. évi tény</t>
  </si>
  <si>
    <t>2016. IV.névi előirányzat</t>
  </si>
  <si>
    <t>2017. évi eredeti előirányzat</t>
  </si>
  <si>
    <t>2017. évi módosított előirányzat</t>
  </si>
  <si>
    <t>Megnevezés</t>
  </si>
  <si>
    <t>I. Működési célú bevételek</t>
  </si>
  <si>
    <t>I. Működési célú kiadások</t>
  </si>
  <si>
    <t>1.) Intézményi működési bevételek</t>
  </si>
  <si>
    <t>1.) Személyi juttatások</t>
  </si>
  <si>
    <t>2.) Közhatalmi bevételek</t>
  </si>
  <si>
    <t>2.) Munkaadókat terhelő járuékok és szociális hozzájárulási adó</t>
  </si>
  <si>
    <t>3.) Dologi kiadások</t>
  </si>
  <si>
    <t>3.) Támogatások, kiegészítések, átvett pénzeszközök</t>
  </si>
  <si>
    <t>4.) Egyéb működési célú kiadások, pénzeszköz átadások (költségvetési szervek nélkül)</t>
  </si>
  <si>
    <t>4.) Finanszírozási bevételek</t>
  </si>
  <si>
    <t>5.) Tartalékból működésre</t>
  </si>
  <si>
    <t xml:space="preserve">     Költségvetési műk. bevételei összesen:</t>
  </si>
  <si>
    <t>6.) Finanszírozási kiadások</t>
  </si>
  <si>
    <t>7.) Ellátottak pénzbeli juttatásai</t>
  </si>
  <si>
    <t xml:space="preserve">   Költségvetési műk. kiadásai összesen:</t>
  </si>
  <si>
    <t xml:space="preserve">MŰKÖDÉSI CÉLÚ BEVÉTELEK ÖSSZ:                      </t>
  </si>
  <si>
    <t>MŰKÖDÉSI CÉLÚ KIADÁSOK ÖSSZ.:</t>
  </si>
  <si>
    <t>II. Felhalmozási célú bevételek</t>
  </si>
  <si>
    <t>II. Felhalmozási célú kiadások</t>
  </si>
  <si>
    <t>1.) Intézményi felhalmozási bevételek</t>
  </si>
  <si>
    <t>1.) Támogatásértékű kiadás és végleges pénzeszköz átadás felhalm.célra</t>
  </si>
  <si>
    <t>2.) Közhatalmi bevételek felhalmozási része</t>
  </si>
  <si>
    <t>2.) Beruházás</t>
  </si>
  <si>
    <t>3.) Támogatások, kiegészítések, átvett pénzeszközök felhalm.célra</t>
  </si>
  <si>
    <t>3.) Felújítás</t>
  </si>
  <si>
    <t>4.) Finanszírozási bevételek felhalm.része</t>
  </si>
  <si>
    <t>4.) Tartalékból felhalmozásra</t>
  </si>
  <si>
    <t>5.) Felhalmozási bevételek</t>
  </si>
  <si>
    <t>5.) Kölcsönnyújtás</t>
  </si>
  <si>
    <t xml:space="preserve">     Költségvetési felhalm. bevételei összesen:</t>
  </si>
  <si>
    <t>6.) Finanszírozási kiadások felhalm.része</t>
  </si>
  <si>
    <t xml:space="preserve">      Költségvetési felh.célú kiadásai összesen:</t>
  </si>
  <si>
    <t>FELHALMOZÁSI CÉLÚ BEVÉTELEK  ÖSSZESEN:</t>
  </si>
  <si>
    <t>FELHALMOZÁSI CÉLÚ KIADÁSOK ÖSSZESEN:</t>
  </si>
  <si>
    <t>ÖNKORMÁNYZAT ÖSSZESEN:</t>
  </si>
  <si>
    <t>R 5. melléklete helyébe</t>
  </si>
  <si>
    <t>2017. évi első módosított előirányzat</t>
  </si>
  <si>
    <t>Zalacséb Község Önkormányzata összevont módosított költségvetési mérlege</t>
  </si>
  <si>
    <t>2017. évi második módosított előirányzat</t>
  </si>
  <si>
    <t>a 6/2018.(IV. 9.) önkormányzati rendelethez</t>
  </si>
  <si>
    <t>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</si>
</sst>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 wrapText="1"/>
    </xf>
    <xf numFmtId="3" fontId="3" fillId="0" borderId="6" xfId="0" applyNumberFormat="1" applyFont="1" applyFill="1" applyBorder="1" applyAlignment="1">
      <alignment vertical="center"/>
    </xf>
    <xf numFmtId="3" fontId="3" fillId="0" borderId="11" xfId="0" applyNumberFormat="1" applyFont="1" applyBorder="1" applyAlignment="1">
      <alignment vertical="center" wrapText="1"/>
    </xf>
    <xf numFmtId="3" fontId="3" fillId="0" borderId="12" xfId="0" applyNumberFormat="1" applyFont="1" applyBorder="1" applyAlignment="1">
      <alignment vertical="center"/>
    </xf>
    <xf numFmtId="3" fontId="2" fillId="0" borderId="6" xfId="0" applyNumberFormat="1" applyFont="1" applyFill="1" applyBorder="1" applyAlignment="1">
      <alignment vertical="center" wrapText="1"/>
    </xf>
    <xf numFmtId="3" fontId="2" fillId="0" borderId="10" xfId="0" applyNumberFormat="1" applyFont="1" applyFill="1" applyBorder="1" applyAlignment="1">
      <alignment vertical="center" wrapText="1"/>
    </xf>
    <xf numFmtId="3" fontId="2" fillId="0" borderId="13" xfId="0" applyNumberFormat="1" applyFont="1" applyFill="1" applyBorder="1" applyAlignment="1">
      <alignment vertical="center" wrapText="1"/>
    </xf>
    <xf numFmtId="3" fontId="2" fillId="0" borderId="14" xfId="0" applyNumberFormat="1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left" vertical="center" wrapText="1"/>
    </xf>
    <xf numFmtId="3" fontId="2" fillId="2" borderId="13" xfId="0" applyNumberFormat="1" applyFont="1" applyFill="1" applyBorder="1" applyAlignment="1">
      <alignment vertical="center"/>
    </xf>
    <xf numFmtId="3" fontId="2" fillId="2" borderId="14" xfId="0" applyNumberFormat="1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 wrapText="1"/>
    </xf>
    <xf numFmtId="3" fontId="3" fillId="0" borderId="10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vertical="center" wrapText="1"/>
    </xf>
    <xf numFmtId="3" fontId="2" fillId="2" borderId="15" xfId="0" applyNumberFormat="1" applyFont="1" applyFill="1" applyBorder="1" applyAlignment="1">
      <alignment vertical="center" wrapText="1"/>
    </xf>
    <xf numFmtId="3" fontId="2" fillId="2" borderId="16" xfId="0" applyNumberFormat="1" applyFont="1" applyFill="1" applyBorder="1" applyAlignment="1">
      <alignment vertical="center"/>
    </xf>
    <xf numFmtId="3" fontId="2" fillId="2" borderId="15" xfId="0" applyNumberFormat="1" applyFont="1" applyFill="1" applyBorder="1" applyAlignment="1">
      <alignment vertical="center"/>
    </xf>
    <xf numFmtId="3" fontId="2" fillId="2" borderId="17" xfId="0" applyNumberFormat="1" applyFont="1" applyFill="1" applyBorder="1" applyAlignment="1">
      <alignment vertical="center"/>
    </xf>
    <xf numFmtId="3" fontId="2" fillId="2" borderId="16" xfId="0" applyNumberFormat="1" applyFont="1" applyFill="1" applyBorder="1" applyAlignment="1">
      <alignment vertical="center" wrapText="1"/>
    </xf>
    <xf numFmtId="3" fontId="2" fillId="2" borderId="18" xfId="0" applyNumberFormat="1" applyFont="1" applyFill="1" applyBorder="1" applyAlignment="1">
      <alignment vertical="center" wrapText="1"/>
    </xf>
    <xf numFmtId="3" fontId="2" fillId="2" borderId="19" xfId="0" applyNumberFormat="1" applyFont="1" applyFill="1" applyBorder="1" applyAlignment="1">
      <alignment vertical="center"/>
    </xf>
    <xf numFmtId="3" fontId="2" fillId="2" borderId="18" xfId="0" applyNumberFormat="1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vertical="center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bolya/&#214;nk,K&#246;rj,&#211;v/Zcs&#233;b%20&#246;nkorm&#225;nyzat/2017%20Zcs/Ktgv%20m&#243;dos&#237;t&#225;s%20els&#337;/rendelethez%20t&#225;bl&#225;k%202017.%20&#233;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Zalacs&#233;b/Documents/&#214;nk,K&#246;rj,&#211;v/Zcs&#233;b%20&#246;nkorm&#225;nyzat/2015/el&#337;ir&#225;nyzat%20m&#243;dos&#237;t&#225;s/z&#225;r&#243;/z&#225;r&#243;%20m&#243;dos&#237;t&#225;s%20rendelethez%20t&#225;bl&#225;k%202015.%20&#233;v%20Zcs&#233;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Zalacs&#233;b/Documents/&#214;nk,K&#246;rj,&#211;v/Zcs&#233;b%20&#246;nkorm&#225;nyzat/2014/besz&#225;mol&#243;%20Zalacs&#233;b/Test&#252;leti/ZCS%20z&#225;rsz&#225;mad&#225;si%20rendelet%202014.%20&#233;ves%20teljes&#237;t&#233;shez%20t&#225;b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ód1"/>
      <sheetName val="mód2"/>
      <sheetName val="3.m"/>
      <sheetName val="mód3"/>
      <sheetName val="mód4"/>
      <sheetName val="6.m"/>
      <sheetName val="mód5"/>
      <sheetName val="8.m"/>
      <sheetName val="8a.m"/>
      <sheetName val="8b.m"/>
    </sheetNames>
    <sheetDataSet>
      <sheetData sheetId="0">
        <row r="17">
          <cell r="B17">
            <v>2062</v>
          </cell>
          <cell r="D17">
            <v>2062</v>
          </cell>
          <cell r="F17">
            <v>0</v>
          </cell>
        </row>
        <row r="24">
          <cell r="B24">
            <v>33507</v>
          </cell>
          <cell r="E24">
            <v>33760</v>
          </cell>
          <cell r="F24">
            <v>0</v>
          </cell>
        </row>
        <row r="30">
          <cell r="F30">
            <v>0</v>
          </cell>
          <cell r="H30">
            <v>0</v>
          </cell>
        </row>
        <row r="36">
          <cell r="B36">
            <v>1834</v>
          </cell>
          <cell r="E36">
            <v>1834</v>
          </cell>
          <cell r="F36">
            <v>0</v>
          </cell>
        </row>
        <row r="42">
          <cell r="F42">
            <v>0</v>
          </cell>
        </row>
        <row r="54">
          <cell r="F54">
            <v>8248</v>
          </cell>
        </row>
        <row r="56">
          <cell r="E56">
            <v>19052</v>
          </cell>
          <cell r="F56">
            <v>8248</v>
          </cell>
        </row>
        <row r="60">
          <cell r="E60">
            <v>240</v>
          </cell>
          <cell r="F60">
            <v>0</v>
          </cell>
        </row>
        <row r="64">
          <cell r="F64">
            <v>0</v>
          </cell>
        </row>
        <row r="71">
          <cell r="E71">
            <v>11544</v>
          </cell>
          <cell r="F71">
            <v>13589</v>
          </cell>
        </row>
      </sheetData>
      <sheetData sheetId="1">
        <row r="11">
          <cell r="E11">
            <v>10952</v>
          </cell>
          <cell r="G11">
            <v>10952</v>
          </cell>
        </row>
        <row r="12">
          <cell r="E12">
            <v>2531</v>
          </cell>
          <cell r="G12">
            <v>2531</v>
          </cell>
        </row>
        <row r="13">
          <cell r="E13">
            <v>16010</v>
          </cell>
          <cell r="G13">
            <v>16493</v>
          </cell>
        </row>
        <row r="14">
          <cell r="E14">
            <v>36454</v>
          </cell>
        </row>
        <row r="15">
          <cell r="G15">
            <v>33977</v>
          </cell>
        </row>
        <row r="16">
          <cell r="G16">
            <v>2031</v>
          </cell>
        </row>
        <row r="17">
          <cell r="E17">
            <v>446</v>
          </cell>
          <cell r="G17">
            <v>446</v>
          </cell>
        </row>
        <row r="18">
          <cell r="G18">
            <v>1000</v>
          </cell>
          <cell r="H18">
            <v>1000</v>
          </cell>
        </row>
        <row r="19">
          <cell r="E19">
            <v>1062</v>
          </cell>
          <cell r="G19">
            <v>1062</v>
          </cell>
        </row>
      </sheetData>
      <sheetData sheetId="2">
        <row r="14">
          <cell r="E14">
            <v>16180</v>
          </cell>
          <cell r="F14">
            <v>16180</v>
          </cell>
        </row>
        <row r="20">
          <cell r="E20">
            <v>2657</v>
          </cell>
          <cell r="F20">
            <v>2657</v>
          </cell>
        </row>
        <row r="21">
          <cell r="E21">
            <v>3000</v>
          </cell>
          <cell r="F21">
            <v>3000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ód1"/>
      <sheetName val="mód2"/>
      <sheetName val="mód3."/>
      <sheetName val="mód4."/>
      <sheetName val="mód5."/>
      <sheetName val="6.m"/>
      <sheetName val="mód6."/>
      <sheetName val="8.m"/>
      <sheetName val="8a.m"/>
      <sheetName val="8b.m"/>
    </sheetNames>
    <sheetDataSet>
      <sheetData sheetId="0"/>
      <sheetData sheetId="1"/>
      <sheetData sheetId="2"/>
      <sheetData sheetId="3"/>
      <sheetData sheetId="4">
        <row r="18">
          <cell r="F18">
            <v>0</v>
          </cell>
          <cell r="M18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."/>
      <sheetName val="2."/>
      <sheetName val="3."/>
      <sheetName val="4."/>
      <sheetName val="5."/>
      <sheetName val="6."/>
      <sheetName val="7"/>
      <sheetName val="8.1"/>
      <sheetName val="8.2"/>
      <sheetName val="8.3"/>
      <sheetName val="10."/>
      <sheetName val="11"/>
      <sheetName val="12"/>
      <sheetName val="14.sz.m."/>
    </sheetNames>
    <sheetDataSet>
      <sheetData sheetId="0">
        <row r="57">
          <cell r="L5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tabSelected="1" zoomScaleNormal="100" workbookViewId="0">
      <selection activeCell="A2" sqref="A2:M2"/>
    </sheetView>
  </sheetViews>
  <sheetFormatPr defaultRowHeight="12.75" x14ac:dyDescent="0.2"/>
  <cols>
    <col min="1" max="1" width="27.7109375" customWidth="1"/>
    <col min="2" max="2" width="9.5703125" bestFit="1" customWidth="1"/>
    <col min="3" max="3" width="9.28515625" bestFit="1" customWidth="1"/>
    <col min="4" max="7" width="9.28515625" customWidth="1"/>
    <col min="8" max="8" width="5.5703125" customWidth="1"/>
    <col min="9" max="9" width="32" bestFit="1" customWidth="1"/>
    <col min="10" max="11" width="9.28515625" bestFit="1" customWidth="1"/>
    <col min="12" max="12" width="9.42578125" bestFit="1" customWidth="1"/>
  </cols>
  <sheetData>
    <row r="1" spans="1:15" x14ac:dyDescent="0.2">
      <c r="A1" s="41"/>
      <c r="B1" s="41"/>
      <c r="C1" s="41"/>
      <c r="D1" s="41"/>
      <c r="E1" s="41"/>
      <c r="F1" s="42"/>
      <c r="G1" s="43"/>
      <c r="H1" s="41"/>
      <c r="I1" s="41"/>
      <c r="J1" s="41"/>
      <c r="K1" s="45" t="s">
        <v>41</v>
      </c>
      <c r="L1" s="45"/>
      <c r="M1" s="45"/>
    </row>
    <row r="2" spans="1:15" x14ac:dyDescent="0.2">
      <c r="A2" s="46" t="s">
        <v>46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5" x14ac:dyDescent="0.2">
      <c r="A3" s="46" t="s">
        <v>45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ht="12.75" customHeight="1" x14ac:dyDescent="0.2">
      <c r="A4" s="47" t="s">
        <v>43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5" ht="12.75" customHeight="1" thickBot="1" x14ac:dyDescent="0.25">
      <c r="K5" s="44" t="s">
        <v>0</v>
      </c>
      <c r="L5" s="44"/>
    </row>
    <row r="6" spans="1:15" ht="48.75" thickBot="1" x14ac:dyDescent="0.25">
      <c r="A6" s="1"/>
      <c r="B6" s="2" t="s">
        <v>1</v>
      </c>
      <c r="C6" s="2" t="s">
        <v>2</v>
      </c>
      <c r="D6" s="3" t="s">
        <v>3</v>
      </c>
      <c r="E6" s="4" t="s">
        <v>42</v>
      </c>
      <c r="F6" s="4" t="s">
        <v>44</v>
      </c>
      <c r="G6" s="4" t="s">
        <v>4</v>
      </c>
      <c r="H6" s="5"/>
      <c r="I6" s="1" t="s">
        <v>5</v>
      </c>
      <c r="J6" s="2" t="s">
        <v>1</v>
      </c>
      <c r="K6" s="2" t="s">
        <v>2</v>
      </c>
      <c r="L6" s="4" t="s">
        <v>3</v>
      </c>
      <c r="M6" s="4" t="s">
        <v>42</v>
      </c>
      <c r="N6" s="4" t="s">
        <v>44</v>
      </c>
      <c r="O6" s="4" t="s">
        <v>4</v>
      </c>
    </row>
    <row r="7" spans="1:15" x14ac:dyDescent="0.2">
      <c r="A7" s="6" t="s">
        <v>6</v>
      </c>
      <c r="B7" s="7"/>
      <c r="C7" s="7"/>
      <c r="D7" s="8"/>
      <c r="E7" s="9"/>
      <c r="F7" s="9"/>
      <c r="G7" s="9"/>
      <c r="H7" s="10"/>
      <c r="I7" s="6" t="s">
        <v>7</v>
      </c>
      <c r="J7" s="6"/>
      <c r="K7" s="6"/>
      <c r="L7" s="11"/>
      <c r="M7" s="11"/>
      <c r="N7" s="11"/>
      <c r="O7" s="11"/>
    </row>
    <row r="8" spans="1:15" x14ac:dyDescent="0.2">
      <c r="A8" s="12" t="s">
        <v>8</v>
      </c>
      <c r="B8" s="12">
        <v>1743</v>
      </c>
      <c r="C8" s="12">
        <v>3031</v>
      </c>
      <c r="D8" s="13">
        <f>+[1]mód1!B17</f>
        <v>2062</v>
      </c>
      <c r="E8" s="14">
        <f>+[1]mód1!D17</f>
        <v>2062</v>
      </c>
      <c r="F8" s="14">
        <v>2062</v>
      </c>
      <c r="G8" s="14">
        <v>3102</v>
      </c>
      <c r="H8" s="15"/>
      <c r="I8" s="12" t="s">
        <v>9</v>
      </c>
      <c r="J8" s="12">
        <v>9428</v>
      </c>
      <c r="K8" s="12">
        <v>10055</v>
      </c>
      <c r="L8" s="14">
        <f>+[1]mód2!E11</f>
        <v>10952</v>
      </c>
      <c r="M8" s="14">
        <f>+[1]mód2!G11</f>
        <v>10952</v>
      </c>
      <c r="N8" s="14">
        <f>+M8+164+50</f>
        <v>11166</v>
      </c>
      <c r="O8" s="14">
        <v>11308</v>
      </c>
    </row>
    <row r="9" spans="1:15" ht="24" x14ac:dyDescent="0.2">
      <c r="A9" s="12" t="s">
        <v>10</v>
      </c>
      <c r="B9" s="12">
        <v>20793</v>
      </c>
      <c r="C9" s="12">
        <v>25431</v>
      </c>
      <c r="D9" s="13">
        <f>+[1]mód1!E56</f>
        <v>19052</v>
      </c>
      <c r="E9" s="14">
        <f>+[1]mód1!E56</f>
        <v>19052</v>
      </c>
      <c r="F9" s="14">
        <v>19052</v>
      </c>
      <c r="G9" s="14">
        <v>20793</v>
      </c>
      <c r="H9" s="15"/>
      <c r="I9" s="16" t="s">
        <v>11</v>
      </c>
      <c r="J9" s="12">
        <v>2355</v>
      </c>
      <c r="K9" s="12">
        <v>2388</v>
      </c>
      <c r="L9" s="14">
        <f>+[1]mód2!E12</f>
        <v>2531</v>
      </c>
      <c r="M9" s="14">
        <f>+[1]mód2!G12</f>
        <v>2531</v>
      </c>
      <c r="N9" s="14">
        <f t="shared" ref="N9:O14" si="0">+M9</f>
        <v>2531</v>
      </c>
      <c r="O9" s="14">
        <f t="shared" si="0"/>
        <v>2531</v>
      </c>
    </row>
    <row r="10" spans="1:15" x14ac:dyDescent="0.2">
      <c r="A10" s="12"/>
      <c r="B10" s="12"/>
      <c r="C10" s="12"/>
      <c r="D10" s="13"/>
      <c r="E10" s="14"/>
      <c r="F10" s="14"/>
      <c r="G10" s="14"/>
      <c r="H10" s="15"/>
      <c r="I10" s="16" t="s">
        <v>12</v>
      </c>
      <c r="J10" s="12">
        <v>14451</v>
      </c>
      <c r="K10" s="12">
        <v>16715</v>
      </c>
      <c r="L10" s="14">
        <f>+[1]mód2!E13</f>
        <v>16010</v>
      </c>
      <c r="M10" s="14">
        <f>+[1]mód2!G13</f>
        <v>16493</v>
      </c>
      <c r="N10" s="14">
        <f>+M10+95</f>
        <v>16588</v>
      </c>
      <c r="O10" s="14">
        <v>17186</v>
      </c>
    </row>
    <row r="11" spans="1:15" ht="36" x14ac:dyDescent="0.2">
      <c r="A11" s="12" t="s">
        <v>13</v>
      </c>
      <c r="B11" s="12">
        <v>40936</v>
      </c>
      <c r="C11" s="12">
        <v>40554</v>
      </c>
      <c r="D11" s="13">
        <f>+[1]mód1!B24+[1]mód1!B36+[1]mód1!E60</f>
        <v>35581</v>
      </c>
      <c r="E11" s="14">
        <f>+[1]mód1!E24+[1]mód1!E36+[1]mód1!E60</f>
        <v>35834</v>
      </c>
      <c r="F11" s="14">
        <f>35834+250</f>
        <v>36084</v>
      </c>
      <c r="G11" s="14">
        <f>39928+1834+305</f>
        <v>42067</v>
      </c>
      <c r="H11" s="15"/>
      <c r="I11" s="12" t="s">
        <v>14</v>
      </c>
      <c r="J11" s="12">
        <v>36014</v>
      </c>
      <c r="K11" s="12">
        <v>41257</v>
      </c>
      <c r="L11" s="17">
        <f>+[1]mód2!E14-[1]mód2!E17</f>
        <v>36008</v>
      </c>
      <c r="M11" s="14">
        <f>+[1]mód2!G15+[1]mód2!G16</f>
        <v>36008</v>
      </c>
      <c r="N11" s="14">
        <f>+M11+760+290</f>
        <v>37058</v>
      </c>
      <c r="O11" s="14">
        <v>39916</v>
      </c>
    </row>
    <row r="12" spans="1:15" x14ac:dyDescent="0.2">
      <c r="A12" s="18" t="s">
        <v>15</v>
      </c>
      <c r="B12" s="18">
        <v>12467</v>
      </c>
      <c r="C12" s="18">
        <v>4338</v>
      </c>
      <c r="D12" s="19">
        <f>+[1]mód1!E71</f>
        <v>11544</v>
      </c>
      <c r="E12" s="14">
        <f>+[1]mód1!E71</f>
        <v>11544</v>
      </c>
      <c r="F12" s="14">
        <f>11544+1109</f>
        <v>12653</v>
      </c>
      <c r="G12" s="14">
        <v>8103</v>
      </c>
      <c r="H12" s="15"/>
      <c r="I12" s="12" t="s">
        <v>16</v>
      </c>
      <c r="J12" s="12"/>
      <c r="K12" s="12">
        <v>500</v>
      </c>
      <c r="L12" s="14">
        <f>+[1]mód2!E17</f>
        <v>446</v>
      </c>
      <c r="M12" s="14">
        <f>+[1]mód2!G17</f>
        <v>446</v>
      </c>
      <c r="N12" s="14">
        <f t="shared" si="0"/>
        <v>446</v>
      </c>
      <c r="O12" s="14">
        <v>0</v>
      </c>
    </row>
    <row r="13" spans="1:15" ht="24" x14ac:dyDescent="0.2">
      <c r="A13" s="20" t="s">
        <v>17</v>
      </c>
      <c r="B13" s="20">
        <f t="shared" ref="B13:G13" si="1">SUM(B8:B12)</f>
        <v>75939</v>
      </c>
      <c r="C13" s="20">
        <f t="shared" si="1"/>
        <v>73354</v>
      </c>
      <c r="D13" s="21">
        <f t="shared" si="1"/>
        <v>68239</v>
      </c>
      <c r="E13" s="20">
        <f t="shared" si="1"/>
        <v>68492</v>
      </c>
      <c r="F13" s="20">
        <f t="shared" si="1"/>
        <v>69851</v>
      </c>
      <c r="G13" s="20">
        <f t="shared" si="1"/>
        <v>74065</v>
      </c>
      <c r="H13" s="15"/>
      <c r="I13" s="16" t="s">
        <v>18</v>
      </c>
      <c r="J13" s="12">
        <v>1045</v>
      </c>
      <c r="K13" s="12">
        <v>1119</v>
      </c>
      <c r="L13" s="14">
        <f>+[1]mód2!E19</f>
        <v>1062</v>
      </c>
      <c r="M13" s="14">
        <f>+[1]mód2!G19</f>
        <v>1062</v>
      </c>
      <c r="N13" s="14">
        <f t="shared" si="0"/>
        <v>1062</v>
      </c>
      <c r="O13" s="14">
        <f t="shared" si="0"/>
        <v>1062</v>
      </c>
    </row>
    <row r="14" spans="1:15" x14ac:dyDescent="0.2">
      <c r="A14" s="20"/>
      <c r="B14" s="22"/>
      <c r="C14" s="22"/>
      <c r="D14" s="23"/>
      <c r="E14" s="20"/>
      <c r="F14" s="20"/>
      <c r="G14" s="20"/>
      <c r="H14" s="15"/>
      <c r="I14" s="16" t="s">
        <v>19</v>
      </c>
      <c r="J14" s="12">
        <v>1422</v>
      </c>
      <c r="K14" s="12">
        <v>1220</v>
      </c>
      <c r="L14" s="14">
        <f>+[1]mód2!H18</f>
        <v>1000</v>
      </c>
      <c r="M14" s="14">
        <f>+[1]mód2!G18</f>
        <v>1000</v>
      </c>
      <c r="N14" s="14">
        <f t="shared" si="0"/>
        <v>1000</v>
      </c>
      <c r="O14" s="14">
        <v>2062</v>
      </c>
    </row>
    <row r="15" spans="1:15" x14ac:dyDescent="0.2">
      <c r="A15" s="20"/>
      <c r="B15" s="22"/>
      <c r="C15" s="22"/>
      <c r="D15" s="23"/>
      <c r="E15" s="20"/>
      <c r="F15" s="20"/>
      <c r="G15" s="20"/>
      <c r="H15" s="15"/>
      <c r="I15" s="20" t="s">
        <v>20</v>
      </c>
      <c r="J15" s="6">
        <f t="shared" ref="J15:O15" si="2">SUM(J8:J14)</f>
        <v>64715</v>
      </c>
      <c r="K15" s="6">
        <f t="shared" si="2"/>
        <v>73254</v>
      </c>
      <c r="L15" s="6">
        <f t="shared" si="2"/>
        <v>68009</v>
      </c>
      <c r="M15" s="6">
        <f t="shared" si="2"/>
        <v>68492</v>
      </c>
      <c r="N15" s="6">
        <f t="shared" si="2"/>
        <v>69851</v>
      </c>
      <c r="O15" s="6">
        <f t="shared" si="2"/>
        <v>74065</v>
      </c>
    </row>
    <row r="16" spans="1:15" ht="24" x14ac:dyDescent="0.2">
      <c r="A16" s="24" t="s">
        <v>21</v>
      </c>
      <c r="B16" s="25">
        <f>SUM(B13:B13)</f>
        <v>75939</v>
      </c>
      <c r="C16" s="25">
        <f>SUM(C13:C13)</f>
        <v>73354</v>
      </c>
      <c r="D16" s="26">
        <f>SUM(D13:D13)</f>
        <v>68239</v>
      </c>
      <c r="E16" s="25">
        <f>SUM(E13:E13)</f>
        <v>68492</v>
      </c>
      <c r="F16" s="25">
        <f>+F13</f>
        <v>69851</v>
      </c>
      <c r="G16" s="25">
        <f>+G13</f>
        <v>74065</v>
      </c>
      <c r="H16" s="15"/>
      <c r="I16" s="27" t="s">
        <v>22</v>
      </c>
      <c r="J16" s="27">
        <f t="shared" ref="J16:O16" si="3">SUM(J15:J15)</f>
        <v>64715</v>
      </c>
      <c r="K16" s="27">
        <f t="shared" si="3"/>
        <v>73254</v>
      </c>
      <c r="L16" s="27">
        <f t="shared" si="3"/>
        <v>68009</v>
      </c>
      <c r="M16" s="27">
        <f t="shared" si="3"/>
        <v>68492</v>
      </c>
      <c r="N16" s="27">
        <f t="shared" si="3"/>
        <v>69851</v>
      </c>
      <c r="O16" s="27">
        <f t="shared" si="3"/>
        <v>74065</v>
      </c>
    </row>
    <row r="17" spans="1:15" x14ac:dyDescent="0.2">
      <c r="A17" s="6" t="s">
        <v>23</v>
      </c>
      <c r="B17" s="6"/>
      <c r="C17" s="6"/>
      <c r="D17" s="13"/>
      <c r="E17" s="14"/>
      <c r="F17" s="14"/>
      <c r="G17" s="14"/>
      <c r="H17" s="15"/>
      <c r="I17" s="6" t="s">
        <v>24</v>
      </c>
      <c r="J17" s="6"/>
      <c r="K17" s="6"/>
      <c r="L17" s="20"/>
      <c r="M17" s="14"/>
      <c r="N17" s="14"/>
      <c r="O17" s="14"/>
    </row>
    <row r="18" spans="1:15" ht="24" x14ac:dyDescent="0.2">
      <c r="A18" s="12" t="s">
        <v>25</v>
      </c>
      <c r="B18" s="12">
        <v>0</v>
      </c>
      <c r="C18" s="12">
        <f>+'[2]mód5.'!$F$18</f>
        <v>0</v>
      </c>
      <c r="D18" s="13">
        <f>+[1]mód1!H30</f>
        <v>0</v>
      </c>
      <c r="E18" s="14">
        <f>+[1]mód1!F17</f>
        <v>0</v>
      </c>
      <c r="F18" s="14">
        <v>0</v>
      </c>
      <c r="G18" s="14">
        <v>0</v>
      </c>
      <c r="H18" s="15"/>
      <c r="I18" s="12" t="s">
        <v>26</v>
      </c>
      <c r="J18" s="12">
        <f>+'[3]6.'!$H$18</f>
        <v>0</v>
      </c>
      <c r="K18" s="12">
        <f>+'[2]mód5.'!$M$18</f>
        <v>0</v>
      </c>
      <c r="L18" s="12">
        <v>0</v>
      </c>
      <c r="M18" s="12">
        <v>0</v>
      </c>
      <c r="N18" s="12">
        <f>+M18</f>
        <v>0</v>
      </c>
      <c r="O18" s="12">
        <f>+N18</f>
        <v>0</v>
      </c>
    </row>
    <row r="19" spans="1:15" ht="24" x14ac:dyDescent="0.2">
      <c r="A19" s="12" t="s">
        <v>27</v>
      </c>
      <c r="B19" s="12">
        <f>+'[3]1.sz.m.'!$L$57</f>
        <v>0</v>
      </c>
      <c r="C19" s="12">
        <v>5908</v>
      </c>
      <c r="D19" s="13">
        <f>+[1]mód1!F54</f>
        <v>8248</v>
      </c>
      <c r="E19" s="14">
        <f>+[1]mód1!F56</f>
        <v>8248</v>
      </c>
      <c r="F19" s="14">
        <v>8248</v>
      </c>
      <c r="G19" s="14">
        <v>8248</v>
      </c>
      <c r="H19" s="15"/>
      <c r="I19" s="12" t="s">
        <v>28</v>
      </c>
      <c r="J19" s="12">
        <v>1256</v>
      </c>
      <c r="K19" s="12">
        <v>748</v>
      </c>
      <c r="L19" s="14">
        <f>+'[1]3.m'!E20</f>
        <v>2657</v>
      </c>
      <c r="M19" s="14">
        <f>+'[1]3.m'!F20</f>
        <v>2657</v>
      </c>
      <c r="N19" s="12">
        <f t="shared" ref="N19:O23" si="4">+M19</f>
        <v>2657</v>
      </c>
      <c r="O19" s="12">
        <v>3657</v>
      </c>
    </row>
    <row r="20" spans="1:15" ht="24" x14ac:dyDescent="0.2">
      <c r="A20" s="12" t="s">
        <v>29</v>
      </c>
      <c r="B20" s="12">
        <v>222</v>
      </c>
      <c r="C20" s="12">
        <v>10000</v>
      </c>
      <c r="D20" s="28">
        <f>+[1]mód1!F24+[1]mód1!F30+[1]mód1!F36+[1]mód1!F42+[1]mód1!F64</f>
        <v>0</v>
      </c>
      <c r="E20" s="29">
        <f>+[1]mód1!F24+[1]mód1!F36+[1]mód1!F60</f>
        <v>0</v>
      </c>
      <c r="F20" s="29">
        <v>0</v>
      </c>
      <c r="G20" s="29">
        <v>0</v>
      </c>
      <c r="H20" s="15"/>
      <c r="I20" s="12" t="s">
        <v>30</v>
      </c>
      <c r="J20" s="12">
        <v>1707</v>
      </c>
      <c r="K20" s="12">
        <v>15875</v>
      </c>
      <c r="L20" s="14">
        <f>+'[1]3.m'!E14</f>
        <v>16180</v>
      </c>
      <c r="M20" s="14">
        <f>+'[1]3.m'!F14</f>
        <v>16180</v>
      </c>
      <c r="N20" s="12">
        <f t="shared" si="4"/>
        <v>16180</v>
      </c>
      <c r="O20" s="12">
        <v>15180</v>
      </c>
    </row>
    <row r="21" spans="1:15" ht="24" x14ac:dyDescent="0.2">
      <c r="A21" s="18" t="s">
        <v>31</v>
      </c>
      <c r="B21" s="12">
        <v>0</v>
      </c>
      <c r="C21" s="12">
        <v>7149</v>
      </c>
      <c r="D21" s="28">
        <f>+[1]mód1!F71</f>
        <v>13589</v>
      </c>
      <c r="E21" s="29">
        <f>+[1]mód1!F71</f>
        <v>13589</v>
      </c>
      <c r="F21" s="29">
        <f>13589-1109</f>
        <v>12480</v>
      </c>
      <c r="G21" s="29">
        <v>8589</v>
      </c>
      <c r="H21" s="15"/>
      <c r="I21" s="12" t="s">
        <v>32</v>
      </c>
      <c r="J21" s="12">
        <f>+'[3]6.'!$K$21</f>
        <v>0</v>
      </c>
      <c r="K21" s="12">
        <v>6314</v>
      </c>
      <c r="L21" s="14">
        <f>+'[1]3.m'!E21</f>
        <v>3000</v>
      </c>
      <c r="M21" s="14">
        <f>+'[1]3.m'!F21</f>
        <v>3000</v>
      </c>
      <c r="N21" s="12">
        <f>+M21+891</f>
        <v>3891</v>
      </c>
      <c r="O21" s="12">
        <v>0</v>
      </c>
    </row>
    <row r="22" spans="1:15" x14ac:dyDescent="0.2">
      <c r="A22" s="12" t="s">
        <v>33</v>
      </c>
      <c r="B22" s="12">
        <v>0</v>
      </c>
      <c r="C22" s="12">
        <v>80</v>
      </c>
      <c r="D22" s="28">
        <f>+[1]mód1!F23</f>
        <v>0</v>
      </c>
      <c r="E22" s="29"/>
      <c r="F22" s="29">
        <v>2000</v>
      </c>
      <c r="G22" s="29">
        <v>2000</v>
      </c>
      <c r="H22" s="15"/>
      <c r="I22" s="12" t="s">
        <v>34</v>
      </c>
      <c r="J22" s="12">
        <v>0</v>
      </c>
      <c r="K22" s="12">
        <v>300</v>
      </c>
      <c r="L22" s="14"/>
      <c r="M22" s="29"/>
      <c r="N22" s="12">
        <f t="shared" si="4"/>
        <v>0</v>
      </c>
      <c r="O22" s="12">
        <f t="shared" si="4"/>
        <v>0</v>
      </c>
    </row>
    <row r="23" spans="1:15" ht="24" x14ac:dyDescent="0.2">
      <c r="A23" s="20" t="s">
        <v>35</v>
      </c>
      <c r="B23" s="6">
        <f t="shared" ref="B23:G23" si="5">SUM(B18:B22)</f>
        <v>222</v>
      </c>
      <c r="C23" s="6">
        <f t="shared" si="5"/>
        <v>23137</v>
      </c>
      <c r="D23" s="30">
        <f t="shared" si="5"/>
        <v>21837</v>
      </c>
      <c r="E23" s="6">
        <f t="shared" si="5"/>
        <v>21837</v>
      </c>
      <c r="F23" s="6">
        <f t="shared" si="5"/>
        <v>22728</v>
      </c>
      <c r="G23" s="6">
        <f t="shared" si="5"/>
        <v>18837</v>
      </c>
      <c r="H23" s="15"/>
      <c r="I23" s="12" t="s">
        <v>36</v>
      </c>
      <c r="J23" s="12">
        <v>8000</v>
      </c>
      <c r="K23" s="12">
        <v>0</v>
      </c>
      <c r="L23" s="14">
        <v>0</v>
      </c>
      <c r="M23" s="14">
        <v>0</v>
      </c>
      <c r="N23" s="12">
        <f t="shared" si="4"/>
        <v>0</v>
      </c>
      <c r="O23" s="12">
        <f t="shared" si="4"/>
        <v>0</v>
      </c>
    </row>
    <row r="24" spans="1:15" ht="24" x14ac:dyDescent="0.2">
      <c r="A24" s="20"/>
      <c r="B24" s="6"/>
      <c r="C24" s="6"/>
      <c r="D24" s="30"/>
      <c r="E24" s="6"/>
      <c r="F24" s="6"/>
      <c r="G24" s="6"/>
      <c r="H24" s="15"/>
      <c r="I24" s="20" t="s">
        <v>37</v>
      </c>
      <c r="J24" s="6">
        <f t="shared" ref="J24:O24" si="6">SUM(J18:J23)</f>
        <v>10963</v>
      </c>
      <c r="K24" s="6">
        <f t="shared" si="6"/>
        <v>23237</v>
      </c>
      <c r="L24" s="6">
        <f t="shared" si="6"/>
        <v>21837</v>
      </c>
      <c r="M24" s="6">
        <f t="shared" si="6"/>
        <v>21837</v>
      </c>
      <c r="N24" s="6">
        <f t="shared" si="6"/>
        <v>22728</v>
      </c>
      <c r="O24" s="6">
        <f t="shared" si="6"/>
        <v>18837</v>
      </c>
    </row>
    <row r="25" spans="1:15" ht="24.75" thickBot="1" x14ac:dyDescent="0.25">
      <c r="A25" s="31" t="s">
        <v>38</v>
      </c>
      <c r="B25" s="32">
        <f>SUM(B23:B23)</f>
        <v>222</v>
      </c>
      <c r="C25" s="32">
        <f>SUM(C23:C23)</f>
        <v>23137</v>
      </c>
      <c r="D25" s="33">
        <f>SUM(D23:D23)</f>
        <v>21837</v>
      </c>
      <c r="E25" s="34">
        <f>SUM(E23:E23)</f>
        <v>21837</v>
      </c>
      <c r="F25" s="34">
        <f>+F23</f>
        <v>22728</v>
      </c>
      <c r="G25" s="34">
        <f>+G23</f>
        <v>18837</v>
      </c>
      <c r="H25" s="15"/>
      <c r="I25" s="35" t="s">
        <v>39</v>
      </c>
      <c r="J25" s="32">
        <f t="shared" ref="J25:O25" si="7">SUM(J24:J24)</f>
        <v>10963</v>
      </c>
      <c r="K25" s="32">
        <f t="shared" si="7"/>
        <v>23237</v>
      </c>
      <c r="L25" s="32">
        <f t="shared" si="7"/>
        <v>21837</v>
      </c>
      <c r="M25" s="32">
        <f t="shared" si="7"/>
        <v>21837</v>
      </c>
      <c r="N25" s="32">
        <f t="shared" si="7"/>
        <v>22728</v>
      </c>
      <c r="O25" s="32">
        <f t="shared" si="7"/>
        <v>18837</v>
      </c>
    </row>
    <row r="26" spans="1:15" ht="13.5" thickBot="1" x14ac:dyDescent="0.25">
      <c r="A26" s="36" t="s">
        <v>40</v>
      </c>
      <c r="B26" s="37">
        <f>SUM(B16+B25)</f>
        <v>76161</v>
      </c>
      <c r="C26" s="37">
        <f>SUM(C16+C25)</f>
        <v>96491</v>
      </c>
      <c r="D26" s="38">
        <f>SUM(D16+D25)</f>
        <v>90076</v>
      </c>
      <c r="E26" s="37">
        <f>SUM(E16+E25)</f>
        <v>90329</v>
      </c>
      <c r="F26" s="37">
        <f>+F25+F16</f>
        <v>92579</v>
      </c>
      <c r="G26" s="37">
        <f>+G25+G16</f>
        <v>92902</v>
      </c>
      <c r="H26" s="15"/>
      <c r="I26" s="36" t="s">
        <v>40</v>
      </c>
      <c r="J26" s="39">
        <f t="shared" ref="J26:O26" si="8">SUM(J16+J25)</f>
        <v>75678</v>
      </c>
      <c r="K26" s="39">
        <f t="shared" si="8"/>
        <v>96491</v>
      </c>
      <c r="L26" s="39">
        <f t="shared" si="8"/>
        <v>89846</v>
      </c>
      <c r="M26" s="39">
        <f t="shared" si="8"/>
        <v>90329</v>
      </c>
      <c r="N26" s="39">
        <f t="shared" si="8"/>
        <v>92579</v>
      </c>
      <c r="O26" s="39">
        <f t="shared" si="8"/>
        <v>92902</v>
      </c>
    </row>
    <row r="35" ht="12.75" customHeight="1" x14ac:dyDescent="0.2"/>
    <row r="66" spans="1:1" ht="15.75" x14ac:dyDescent="0.25">
      <c r="A66" s="40"/>
    </row>
  </sheetData>
  <mergeCells count="5">
    <mergeCell ref="K5:L5"/>
    <mergeCell ref="K1:M1"/>
    <mergeCell ref="A2:M2"/>
    <mergeCell ref="A3:M3"/>
    <mergeCell ref="A4:M4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mód4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Molnár Gyöngyi</cp:lastModifiedBy>
  <cp:lastPrinted>2018-04-11T06:14:00Z</cp:lastPrinted>
  <dcterms:created xsi:type="dcterms:W3CDTF">2017-06-21T09:16:47Z</dcterms:created>
  <dcterms:modified xsi:type="dcterms:W3CDTF">2018-04-11T06:19:56Z</dcterms:modified>
</cp:coreProperties>
</file>