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ÖNKORMÁNYZAT\NTESTÜLETI\előterjesztések\2018\2018.05.31\06.költségvetés.mód\"/>
    </mc:Choice>
  </mc:AlternateContent>
  <xr:revisionPtr revIDLastSave="0" documentId="10_ncr:8100000_{32D1EF96-D2E6-4A73-A1D2-20B5B25F9676}" xr6:coauthVersionLast="33" xr6:coauthVersionMax="33" xr10:uidLastSave="{00000000-0000-0000-0000-000000000000}"/>
  <bookViews>
    <workbookView xWindow="0" yWindow="0" windowWidth="20730" windowHeight="9885" activeTab="10" xr2:uid="{00000000-000D-0000-FFFF-FFFF00000000}"/>
  </bookViews>
  <sheets>
    <sheet name="1." sheetId="1" r:id="rId1"/>
    <sheet name="1" sheetId="2" r:id="rId2"/>
    <sheet name="1.1" sheetId="3" r:id="rId3"/>
    <sheet name="2.1." sheetId="9" r:id="rId4"/>
    <sheet name="2.2." sheetId="10" r:id="rId5"/>
    <sheet name="8." sheetId="16" r:id="rId6"/>
    <sheet name="8.1." sheetId="81" r:id="rId7"/>
    <sheet name="9.1" sheetId="17" r:id="rId8"/>
    <sheet name="9.1.1 sz" sheetId="113" r:id="rId9"/>
    <sheet name="9.2, 9.2.1, 9.2.2, 9.2.3" sheetId="26" r:id="rId10"/>
    <sheet name="9.3, 9.3.1, 9.3.2, 9.3.3" sheetId="31" r:id="rId11"/>
    <sheet name="9.4, 9.4.1, 9.4.2, 9.4.3" sheetId="58" r:id="rId12"/>
  </sheets>
  <definedNames>
    <definedName name="_xlnm.Print_Area" localSheetId="1">'1'!$A$1:$D$65</definedName>
    <definedName name="_xlnm.Print_Area" localSheetId="0">'1.'!$A$1:$D$91</definedName>
    <definedName name="_xlnm.Print_Area" localSheetId="3">'2.1.'!$A$1:$G$31</definedName>
    <definedName name="_xlnm.Print_Area" localSheetId="7">'9.1'!$A$1:$D$154</definedName>
    <definedName name="_xlnm.Print_Area" localSheetId="8">'9.1.1 sz'!$A$1:$D$154</definedName>
    <definedName name="_xlnm.Print_Area" localSheetId="9">'9.2, 9.2.1, 9.2.2, 9.2.3'!$A$1:$D$266</definedName>
    <definedName name="_xlnm.Print_Area" localSheetId="10">'9.3, 9.3.1, 9.3.2, 9.3.3'!$A$1:$D$202</definedName>
    <definedName name="_xlnm.Print_Area" localSheetId="11">'9.4, 9.4.1, 9.4.2, 9.4.3'!$A$1:$D$197</definedName>
  </definedNames>
  <calcPr calcId="162913"/>
</workbook>
</file>

<file path=xl/calcChain.xml><?xml version="1.0" encoding="utf-8"?>
<calcChain xmlns="http://schemas.openxmlformats.org/spreadsheetml/2006/main">
  <c r="C156" i="3" l="1"/>
  <c r="C155" i="3"/>
  <c r="D146" i="3"/>
  <c r="C146" i="3"/>
  <c r="D143" i="3"/>
  <c r="C143" i="3"/>
  <c r="D138" i="3"/>
  <c r="C138" i="3"/>
  <c r="D136" i="3"/>
  <c r="C136" i="3"/>
  <c r="D135" i="3"/>
  <c r="C135" i="3"/>
  <c r="C134" i="3" s="1"/>
  <c r="C149" i="3" s="1"/>
  <c r="D134" i="3"/>
  <c r="D149" i="3" s="1"/>
  <c r="D131" i="3"/>
  <c r="C131" i="3"/>
  <c r="D130" i="3"/>
  <c r="C130" i="3"/>
  <c r="D129" i="3"/>
  <c r="C129" i="3"/>
  <c r="D128" i="3"/>
  <c r="C128" i="3"/>
  <c r="D127" i="3"/>
  <c r="C127" i="3"/>
  <c r="D126" i="3"/>
  <c r="C126" i="3"/>
  <c r="D125" i="3"/>
  <c r="C125" i="3"/>
  <c r="D124" i="3"/>
  <c r="C124" i="3"/>
  <c r="D123" i="3"/>
  <c r="C123" i="3"/>
  <c r="C117" i="3" s="1"/>
  <c r="D121" i="3"/>
  <c r="D120" i="3"/>
  <c r="C120" i="3"/>
  <c r="C119" i="3"/>
  <c r="D117" i="3"/>
  <c r="D100" i="3"/>
  <c r="C100" i="3"/>
  <c r="D85" i="3"/>
  <c r="C85" i="3"/>
  <c r="D84" i="3"/>
  <c r="D81" i="3" s="1"/>
  <c r="C81" i="3"/>
  <c r="D78" i="3"/>
  <c r="C78" i="3"/>
  <c r="D73" i="3"/>
  <c r="C73" i="3"/>
  <c r="D69" i="3"/>
  <c r="C69" i="3"/>
  <c r="C67" i="3"/>
  <c r="C66" i="3"/>
  <c r="D65" i="3"/>
  <c r="C64" i="3"/>
  <c r="C63" i="3"/>
  <c r="D62" i="3"/>
  <c r="D60" i="3" s="1"/>
  <c r="C62" i="3"/>
  <c r="C60" i="3" s="1"/>
  <c r="D58" i="3"/>
  <c r="C58" i="3"/>
  <c r="D57" i="3"/>
  <c r="C57" i="3"/>
  <c r="D53" i="3"/>
  <c r="C53" i="3"/>
  <c r="D52" i="3"/>
  <c r="D51" i="3" s="1"/>
  <c r="C52" i="3"/>
  <c r="C51" i="3" s="1"/>
  <c r="D48" i="3"/>
  <c r="D47" i="3" s="1"/>
  <c r="C48" i="3"/>
  <c r="C47" i="3" s="1"/>
  <c r="D35" i="3"/>
  <c r="C35" i="3"/>
  <c r="D28" i="3"/>
  <c r="C28" i="3"/>
  <c r="C27" i="3" s="1"/>
  <c r="D26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65" i="3" l="1"/>
  <c r="C133" i="3"/>
  <c r="C150" i="3" s="1"/>
  <c r="C10" i="3"/>
  <c r="C9" i="3" s="1"/>
  <c r="D50" i="3"/>
  <c r="C50" i="3"/>
  <c r="D133" i="3"/>
  <c r="C90" i="3"/>
  <c r="D150" i="3"/>
  <c r="C68" i="3"/>
  <c r="D90" i="3"/>
  <c r="D27" i="3"/>
  <c r="C86" i="16"/>
  <c r="C63" i="16"/>
  <c r="C56" i="16"/>
  <c r="C42" i="16"/>
  <c r="C35" i="16"/>
  <c r="C21" i="16"/>
  <c r="C14" i="16"/>
  <c r="B86" i="16"/>
  <c r="B63" i="16"/>
  <c r="B42" i="16"/>
  <c r="C91" i="3" l="1"/>
  <c r="D9" i="3"/>
  <c r="D68" i="3" s="1"/>
  <c r="D91" i="3" s="1"/>
  <c r="D149" i="113"/>
  <c r="C149" i="113"/>
  <c r="D149" i="17"/>
  <c r="C149" i="17"/>
  <c r="D78" i="1" l="1"/>
  <c r="D28" i="1"/>
  <c r="C28" i="1"/>
  <c r="D26" i="1"/>
  <c r="D123" i="58"/>
  <c r="C123" i="58"/>
  <c r="D116" i="58"/>
  <c r="D129" i="58" s="1"/>
  <c r="C116" i="58"/>
  <c r="C129" i="58" s="1"/>
  <c r="D109" i="58"/>
  <c r="C109" i="58"/>
  <c r="D103" i="58"/>
  <c r="C103" i="58"/>
  <c r="D100" i="58"/>
  <c r="D98" i="58" s="1"/>
  <c r="D97" i="58" s="1"/>
  <c r="C100" i="58"/>
  <c r="C98" i="58"/>
  <c r="C97" i="58" s="1"/>
  <c r="D85" i="58"/>
  <c r="C85" i="58"/>
  <c r="D76" i="58"/>
  <c r="C76" i="58"/>
  <c r="D131" i="31"/>
  <c r="C131" i="31"/>
  <c r="D121" i="31"/>
  <c r="D136" i="31" s="1"/>
  <c r="C121" i="31"/>
  <c r="C136" i="31" s="1"/>
  <c r="D114" i="31"/>
  <c r="C114" i="31"/>
  <c r="C108" i="31"/>
  <c r="D103" i="31"/>
  <c r="C103" i="31"/>
  <c r="C102" i="31" s="1"/>
  <c r="D89" i="31"/>
  <c r="C89" i="31"/>
  <c r="D80" i="31"/>
  <c r="C80" i="31"/>
  <c r="D128" i="26"/>
  <c r="C128" i="26"/>
  <c r="D121" i="26"/>
  <c r="C121" i="26"/>
  <c r="D113" i="26"/>
  <c r="C113" i="26"/>
  <c r="D102" i="26"/>
  <c r="D101" i="26" s="1"/>
  <c r="C102" i="26"/>
  <c r="C101" i="26" s="1"/>
  <c r="D88" i="26"/>
  <c r="C88" i="26"/>
  <c r="D78" i="26"/>
  <c r="D77" i="26" s="1"/>
  <c r="C78" i="26"/>
  <c r="C77" i="26" s="1"/>
  <c r="D144" i="113"/>
  <c r="C144" i="113"/>
  <c r="D139" i="113"/>
  <c r="C139" i="113"/>
  <c r="D134" i="113"/>
  <c r="C134" i="113"/>
  <c r="D130" i="113"/>
  <c r="C130" i="113"/>
  <c r="D119" i="113"/>
  <c r="D113" i="113" s="1"/>
  <c r="C119" i="113"/>
  <c r="C113" i="113" s="1"/>
  <c r="D95" i="113"/>
  <c r="C95" i="113"/>
  <c r="D86" i="113"/>
  <c r="C86" i="113"/>
  <c r="D82" i="113"/>
  <c r="C82" i="113"/>
  <c r="D79" i="113"/>
  <c r="C79" i="113"/>
  <c r="D74" i="113"/>
  <c r="C74" i="113"/>
  <c r="D70" i="113"/>
  <c r="C70" i="113"/>
  <c r="D66" i="113"/>
  <c r="C66" i="113"/>
  <c r="D61" i="113"/>
  <c r="C61" i="113"/>
  <c r="D52" i="113"/>
  <c r="C52" i="113"/>
  <c r="C51" i="113" s="1"/>
  <c r="D48" i="113"/>
  <c r="C48" i="113"/>
  <c r="D36" i="113"/>
  <c r="C36" i="113"/>
  <c r="D29" i="113"/>
  <c r="C29" i="113"/>
  <c r="C28" i="113" s="1"/>
  <c r="D27" i="113"/>
  <c r="D11" i="113" s="1"/>
  <c r="C11" i="113"/>
  <c r="D75" i="58" l="1"/>
  <c r="D79" i="31"/>
  <c r="D113" i="31" s="1"/>
  <c r="D118" i="31" s="1"/>
  <c r="D91" i="113"/>
  <c r="C112" i="26"/>
  <c r="C117" i="26" s="1"/>
  <c r="C133" i="26"/>
  <c r="C75" i="58"/>
  <c r="D133" i="26"/>
  <c r="D112" i="26"/>
  <c r="D117" i="26" s="1"/>
  <c r="D108" i="58"/>
  <c r="D113" i="58" s="1"/>
  <c r="C108" i="58"/>
  <c r="C113" i="58" s="1"/>
  <c r="C129" i="113"/>
  <c r="C151" i="113" s="1"/>
  <c r="D129" i="113"/>
  <c r="D151" i="113" s="1"/>
  <c r="C91" i="113"/>
  <c r="D28" i="113"/>
  <c r="C10" i="113"/>
  <c r="C69" i="113" s="1"/>
  <c r="D51" i="113"/>
  <c r="C79" i="31"/>
  <c r="C113" i="31" s="1"/>
  <c r="C118" i="31" s="1"/>
  <c r="D61" i="17"/>
  <c r="C92" i="113" l="1"/>
  <c r="D10" i="113"/>
  <c r="D69" i="113" s="1"/>
  <c r="D92" i="113" s="1"/>
  <c r="D131" i="58" l="1"/>
  <c r="D130" i="58"/>
  <c r="C130" i="58"/>
  <c r="C64" i="1" l="1"/>
  <c r="D27" i="17" l="1"/>
  <c r="D55" i="2" l="1"/>
  <c r="D25" i="10"/>
  <c r="D26" i="9"/>
  <c r="D25" i="9" s="1"/>
  <c r="D47" i="2"/>
  <c r="D45" i="2"/>
  <c r="G23" i="10" s="1"/>
  <c r="G31" i="10" s="1"/>
  <c r="D44" i="2"/>
  <c r="D37" i="2"/>
  <c r="D35" i="2"/>
  <c r="D34" i="2"/>
  <c r="D33" i="2"/>
  <c r="D29" i="2"/>
  <c r="G27" i="9" l="1"/>
  <c r="D43" i="2"/>
  <c r="G21" i="9"/>
  <c r="G12" i="9"/>
  <c r="G26" i="9"/>
  <c r="D52" i="2"/>
  <c r="D85" i="1"/>
  <c r="D84" i="1"/>
  <c r="D73" i="1"/>
  <c r="D69" i="1"/>
  <c r="D62" i="1"/>
  <c r="D57" i="1"/>
  <c r="D53" i="1"/>
  <c r="D52" i="1"/>
  <c r="D48" i="1"/>
  <c r="D18" i="1"/>
  <c r="D17" i="1"/>
  <c r="D16" i="1"/>
  <c r="D15" i="1"/>
  <c r="D13" i="1"/>
  <c r="D12" i="1"/>
  <c r="D11" i="1"/>
  <c r="C16" i="81"/>
  <c r="D144" i="17"/>
  <c r="D139" i="17"/>
  <c r="D134" i="17"/>
  <c r="D130" i="17"/>
  <c r="D86" i="17"/>
  <c r="D82" i="17"/>
  <c r="D79" i="17"/>
  <c r="D74" i="17"/>
  <c r="D70" i="17"/>
  <c r="D66" i="17"/>
  <c r="D48" i="17"/>
  <c r="D34" i="26"/>
  <c r="D58" i="2" l="1"/>
  <c r="D47" i="1"/>
  <c r="D11" i="9" s="1"/>
  <c r="D14" i="1"/>
  <c r="D36" i="17"/>
  <c r="D29" i="17"/>
  <c r="D20" i="26"/>
  <c r="G28" i="9"/>
  <c r="D58" i="1"/>
  <c r="D60" i="26"/>
  <c r="D53" i="26"/>
  <c r="D91" i="17"/>
  <c r="D81" i="1"/>
  <c r="D23" i="9"/>
  <c r="D20" i="9" s="1"/>
  <c r="D28" i="9" s="1"/>
  <c r="D65" i="1"/>
  <c r="D33" i="31"/>
  <c r="D170" i="58"/>
  <c r="D168" i="58"/>
  <c r="D167" i="58" s="1"/>
  <c r="D165" i="58" s="1"/>
  <c r="D164" i="58" s="1"/>
  <c r="D152" i="58"/>
  <c r="D143" i="58"/>
  <c r="D190" i="58"/>
  <c r="D189" i="58" s="1"/>
  <c r="D188" i="58" s="1"/>
  <c r="D37" i="58"/>
  <c r="D34" i="58"/>
  <c r="D32" i="58" s="1"/>
  <c r="D31" i="58" s="1"/>
  <c r="D10" i="58"/>
  <c r="D142" i="58" l="1"/>
  <c r="D175" i="58" s="1"/>
  <c r="D176" i="58" s="1"/>
  <c r="D180" i="58" s="1"/>
  <c r="D61" i="31"/>
  <c r="D8" i="10"/>
  <c r="D8" i="9"/>
  <c r="D28" i="17"/>
  <c r="D11" i="17"/>
  <c r="D20" i="10"/>
  <c r="D19" i="10" s="1"/>
  <c r="D31" i="10" s="1"/>
  <c r="D60" i="1"/>
  <c r="D57" i="58"/>
  <c r="D10" i="26"/>
  <c r="D52" i="17"/>
  <c r="D40" i="2"/>
  <c r="D36" i="2"/>
  <c r="D33" i="26"/>
  <c r="D10" i="10"/>
  <c r="D65" i="26"/>
  <c r="D51" i="31"/>
  <c r="D19" i="31"/>
  <c r="D50" i="58"/>
  <c r="D19" i="58"/>
  <c r="D194" i="58"/>
  <c r="D27" i="1" l="1"/>
  <c r="D90" i="1"/>
  <c r="D10" i="31"/>
  <c r="D10" i="1"/>
  <c r="D35" i="1"/>
  <c r="D10" i="17"/>
  <c r="D9" i="26"/>
  <c r="D51" i="17"/>
  <c r="D9" i="58"/>
  <c r="D38" i="2"/>
  <c r="D119" i="17"/>
  <c r="D39" i="2"/>
  <c r="G8" i="10"/>
  <c r="D44" i="31"/>
  <c r="D66" i="31"/>
  <c r="D43" i="58"/>
  <c r="D63" i="58"/>
  <c r="D9" i="9" l="1"/>
  <c r="G7" i="10"/>
  <c r="D44" i="26"/>
  <c r="D9" i="31"/>
  <c r="D9" i="1"/>
  <c r="D9" i="10"/>
  <c r="D10" i="9"/>
  <c r="D7" i="9"/>
  <c r="D69" i="17"/>
  <c r="G10" i="9"/>
  <c r="D42" i="58"/>
  <c r="D47" i="58" s="1"/>
  <c r="D32" i="2"/>
  <c r="D30" i="2"/>
  <c r="D113" i="17"/>
  <c r="G12" i="10"/>
  <c r="D45" i="26"/>
  <c r="D43" i="31" l="1"/>
  <c r="D92" i="17"/>
  <c r="D64" i="58"/>
  <c r="G7" i="9"/>
  <c r="D19" i="9"/>
  <c r="D29" i="9" s="1"/>
  <c r="D51" i="1"/>
  <c r="G8" i="9"/>
  <c r="G9" i="10"/>
  <c r="D26" i="2"/>
  <c r="G11" i="10"/>
  <c r="D49" i="26"/>
  <c r="G11" i="9"/>
  <c r="D48" i="31" l="1"/>
  <c r="D50" i="1"/>
  <c r="D7" i="10"/>
  <c r="D18" i="10" s="1"/>
  <c r="D32" i="10" s="1"/>
  <c r="G18" i="10"/>
  <c r="D68" i="1" l="1"/>
  <c r="D91" i="1" s="1"/>
  <c r="G33" i="10"/>
  <c r="G32" i="10"/>
  <c r="G34" i="10" s="1"/>
  <c r="D33" i="10"/>
  <c r="D34" i="10" l="1"/>
  <c r="B23" i="81" l="1"/>
  <c r="C20" i="9" l="1"/>
  <c r="C67" i="1" l="1"/>
  <c r="C66" i="1"/>
  <c r="C62" i="1"/>
  <c r="C58" i="1"/>
  <c r="C57" i="1"/>
  <c r="C53" i="1"/>
  <c r="C52" i="1"/>
  <c r="C48" i="1"/>
  <c r="C18" i="1"/>
  <c r="C17" i="1"/>
  <c r="C16" i="1"/>
  <c r="C15" i="1"/>
  <c r="C14" i="1"/>
  <c r="C13" i="1"/>
  <c r="C12" i="1"/>
  <c r="C11" i="1"/>
  <c r="C85" i="1"/>
  <c r="C81" i="1"/>
  <c r="C73" i="1"/>
  <c r="C69" i="1"/>
  <c r="C78" i="1" l="1"/>
  <c r="C90" i="1" s="1"/>
  <c r="C47" i="1"/>
  <c r="C20" i="10"/>
  <c r="C65" i="1"/>
  <c r="C66" i="17"/>
  <c r="C48" i="17"/>
  <c r="C29" i="17"/>
  <c r="C34" i="26"/>
  <c r="C38" i="31"/>
  <c r="C33" i="31"/>
  <c r="C32" i="31" s="1"/>
  <c r="C168" i="58"/>
  <c r="C167" i="58" s="1"/>
  <c r="C165" i="58" s="1"/>
  <c r="C164" i="58" s="1"/>
  <c r="C170" i="58"/>
  <c r="C143" i="58"/>
  <c r="C37" i="58"/>
  <c r="C34" i="58"/>
  <c r="C32" i="58" s="1"/>
  <c r="C31" i="58" s="1"/>
  <c r="C10" i="58"/>
  <c r="C8" i="9" l="1"/>
  <c r="C33" i="26"/>
  <c r="C152" i="58"/>
  <c r="C142" i="58" s="1"/>
  <c r="C10" i="10"/>
  <c r="C11" i="9"/>
  <c r="F12" i="9"/>
  <c r="C52" i="17"/>
  <c r="C61" i="17"/>
  <c r="C63" i="1"/>
  <c r="C28" i="17"/>
  <c r="C11" i="17"/>
  <c r="C36" i="17"/>
  <c r="C20" i="26"/>
  <c r="C19" i="31"/>
  <c r="C19" i="58"/>
  <c r="C9" i="58" l="1"/>
  <c r="C10" i="1"/>
  <c r="C51" i="17"/>
  <c r="C10" i="26"/>
  <c r="C9" i="26" s="1"/>
  <c r="C60" i="1"/>
  <c r="C27" i="1"/>
  <c r="C10" i="17"/>
  <c r="C10" i="31"/>
  <c r="C175" i="58"/>
  <c r="C42" i="58" l="1"/>
  <c r="C7" i="9"/>
  <c r="C9" i="9"/>
  <c r="C9" i="10"/>
  <c r="C69" i="17"/>
  <c r="C44" i="26"/>
  <c r="C9" i="31"/>
  <c r="C43" i="31" l="1"/>
  <c r="C51" i="31" l="1"/>
  <c r="C28" i="2" l="1"/>
  <c r="C55" i="2" l="1"/>
  <c r="C47" i="2"/>
  <c r="C45" i="2"/>
  <c r="C44" i="2"/>
  <c r="C37" i="2"/>
  <c r="C35" i="2"/>
  <c r="C34" i="2"/>
  <c r="C33" i="2"/>
  <c r="C190" i="58"/>
  <c r="C189" i="58" s="1"/>
  <c r="C52" i="2" l="1"/>
  <c r="C43" i="2"/>
  <c r="C58" i="2" l="1"/>
  <c r="C57" i="58"/>
  <c r="C144" i="17"/>
  <c r="C139" i="17"/>
  <c r="C134" i="17"/>
  <c r="C130" i="17"/>
  <c r="C86" i="17"/>
  <c r="C82" i="17"/>
  <c r="C79" i="17"/>
  <c r="C74" i="17"/>
  <c r="C70" i="17"/>
  <c r="C25" i="10"/>
  <c r="C26" i="9"/>
  <c r="C25" i="9" s="1"/>
  <c r="F21" i="9"/>
  <c r="C35" i="1" l="1"/>
  <c r="C8" i="10"/>
  <c r="C65" i="2"/>
  <c r="C28" i="9"/>
  <c r="C91" i="17"/>
  <c r="C188" i="58"/>
  <c r="C176" i="58" s="1"/>
  <c r="C180" i="58" s="1"/>
  <c r="C29" i="2"/>
  <c r="C40" i="2"/>
  <c r="C36" i="2"/>
  <c r="C39" i="2"/>
  <c r="C60" i="26"/>
  <c r="C53" i="26"/>
  <c r="C119" i="17"/>
  <c r="C38" i="2"/>
  <c r="C61" i="31"/>
  <c r="F23" i="10"/>
  <c r="F31" i="10" s="1"/>
  <c r="F26" i="9"/>
  <c r="F28" i="9" s="1"/>
  <c r="C19" i="10"/>
  <c r="C31" i="10" s="1"/>
  <c r="C43" i="58"/>
  <c r="C47" i="58" s="1"/>
  <c r="C9" i="1" l="1"/>
  <c r="C10" i="9"/>
  <c r="C19" i="9" s="1"/>
  <c r="C92" i="17"/>
  <c r="F10" i="9"/>
  <c r="F8" i="10"/>
  <c r="C66" i="31"/>
  <c r="C194" i="58"/>
  <c r="C65" i="26"/>
  <c r="C32" i="2"/>
  <c r="F7" i="9" l="1"/>
  <c r="C45" i="26"/>
  <c r="C49" i="26" s="1"/>
  <c r="F8" i="9"/>
  <c r="C51" i="1"/>
  <c r="C44" i="31"/>
  <c r="C48" i="31" s="1"/>
  <c r="C95" i="17"/>
  <c r="F12" i="10"/>
  <c r="C113" i="17"/>
  <c r="F9" i="9"/>
  <c r="F11" i="10"/>
  <c r="F7" i="10"/>
  <c r="F11" i="9"/>
  <c r="C9" i="2" l="1"/>
  <c r="C7" i="10"/>
  <c r="C18" i="10" s="1"/>
  <c r="C32" i="10" s="1"/>
  <c r="C50" i="1"/>
  <c r="C68" i="1" s="1"/>
  <c r="C91" i="1" s="1"/>
  <c r="C26" i="2"/>
  <c r="C129" i="17"/>
  <c r="F9" i="10"/>
  <c r="F18" i="10" s="1"/>
  <c r="F19" i="9"/>
  <c r="C42" i="2" l="1"/>
  <c r="C59" i="2" s="1"/>
  <c r="C29" i="9"/>
  <c r="F29" i="9"/>
  <c r="F32" i="10"/>
  <c r="C33" i="10"/>
  <c r="F33" i="10"/>
  <c r="C151" i="17"/>
  <c r="C64" i="2" l="1"/>
  <c r="F30" i="9"/>
  <c r="F31" i="9"/>
  <c r="C34" i="10"/>
  <c r="F34" i="10"/>
  <c r="C50" i="58" l="1"/>
  <c r="C63" i="58" l="1"/>
  <c r="B21" i="16" l="1"/>
  <c r="D95" i="17" l="1"/>
  <c r="D129" i="17" l="1"/>
  <c r="G9" i="9"/>
  <c r="G19" i="9" s="1"/>
  <c r="D9" i="2"/>
  <c r="D151" i="17" l="1"/>
  <c r="D42" i="2"/>
  <c r="G29" i="9"/>
  <c r="G30" i="9"/>
  <c r="G31" i="9" l="1"/>
  <c r="D59" i="2"/>
</calcChain>
</file>

<file path=xl/sharedStrings.xml><?xml version="1.0" encoding="utf-8"?>
<sst xmlns="http://schemas.openxmlformats.org/spreadsheetml/2006/main" count="2593" uniqueCount="468">
  <si>
    <t>1.</t>
  </si>
  <si>
    <t>2.</t>
  </si>
  <si>
    <t>3.</t>
  </si>
  <si>
    <t>1.1.</t>
  </si>
  <si>
    <t>1.2.</t>
  </si>
  <si>
    <t>1.3.</t>
  </si>
  <si>
    <t>Önkormányzatok szociális és gyermekjóléti feladatainak támogatása</t>
  </si>
  <si>
    <t>B E V É T E L E K</t>
  </si>
  <si>
    <t>Sor-
szám</t>
  </si>
  <si>
    <t>Bevételi jogcím</t>
  </si>
  <si>
    <t>Felhalmozási célú támogatások államháztartáson belülről</t>
  </si>
  <si>
    <t>4.</t>
  </si>
  <si>
    <t>4.1.</t>
  </si>
  <si>
    <t>Ellátási díjak</t>
  </si>
  <si>
    <t>4.2.</t>
  </si>
  <si>
    <t>Kiszámlázott általános forgalmi adó</t>
  </si>
  <si>
    <t>4.3.</t>
  </si>
  <si>
    <t>4.4.</t>
  </si>
  <si>
    <t>Egyéb működési bevételek</t>
  </si>
  <si>
    <t>5.</t>
  </si>
  <si>
    <t>5.1.</t>
  </si>
  <si>
    <t>Immateriális javak értékesítése</t>
  </si>
  <si>
    <t>5.2.</t>
  </si>
  <si>
    <t>Ingatlanok értékesítése</t>
  </si>
  <si>
    <t>5.3.</t>
  </si>
  <si>
    <t>6.</t>
  </si>
  <si>
    <t>Működési célú átvett pénzeszközök</t>
  </si>
  <si>
    <t>7.</t>
  </si>
  <si>
    <t>8.</t>
  </si>
  <si>
    <t>9.</t>
  </si>
  <si>
    <t>Hosszú lejáratú hitelek, kölcsönök felvétele</t>
  </si>
  <si>
    <t>Rövid lejáratú hitelek, kölcsönök felvétele</t>
  </si>
  <si>
    <t>10.</t>
  </si>
  <si>
    <t>11.</t>
  </si>
  <si>
    <t>Előző év költségvetési maradványának igénybevétele</t>
  </si>
  <si>
    <t>Előző év vállalkozási maradványának igénybevétele</t>
  </si>
  <si>
    <t>12.</t>
  </si>
  <si>
    <t>Államháztartáson belüli megelőlegezések</t>
  </si>
  <si>
    <t>Államháztartáson belüli megelőlegezések törlesztése</t>
  </si>
  <si>
    <t>Betétek megszüntetése</t>
  </si>
  <si>
    <t>13.</t>
  </si>
  <si>
    <t>14.</t>
  </si>
  <si>
    <t>15.</t>
  </si>
  <si>
    <t>16.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</si>
  <si>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</si>
  <si>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</si>
  <si>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</si>
  <si>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</si>
  <si>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</si>
  <si>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2.1.</t>
  </si>
  <si>
    <t>Elvonások és befizetések bevételei</t>
  </si>
  <si>
    <t>Működési célú visszatérítendő támogatások, kölcsönök visszatérülése</t>
  </si>
  <si>
    <t>2.3.</t>
  </si>
  <si>
    <t>2.2.</t>
  </si>
  <si>
    <t>2.4.</t>
  </si>
  <si>
    <t>2.5.</t>
  </si>
  <si>
    <t>2.6.</t>
  </si>
  <si>
    <t>Felhalmozási célú önkormányzati támogatások</t>
  </si>
  <si>
    <t>Felhalmozási célú visszatérítendő támogatások, kölcsönök igénybevétele</t>
  </si>
  <si>
    <t xml:space="preserve">Helyi adók </t>
  </si>
  <si>
    <t xml:space="preserve">         - Vagyoni típusú adók</t>
  </si>
  <si>
    <t xml:space="preserve">        - Termékek és szolgáltatások adói</t>
  </si>
  <si>
    <t>Gépjárműadó</t>
  </si>
  <si>
    <t>Egyéb áruhasználati és szolgáltatási adók</t>
  </si>
  <si>
    <t>Egyéb közhatalmi bevételek</t>
  </si>
  <si>
    <t>Készletértékesítés ellenértéke</t>
  </si>
  <si>
    <t>Szolgáltatások ellenértéke</t>
  </si>
  <si>
    <t>5.4.</t>
  </si>
  <si>
    <t>Tulajdonosi bevételek</t>
  </si>
  <si>
    <t>Egyéb pénzügyi műveletek bevételei</t>
  </si>
  <si>
    <t>6.1.</t>
  </si>
  <si>
    <t>6.2.</t>
  </si>
  <si>
    <t>6.3.</t>
  </si>
  <si>
    <t>6.4.</t>
  </si>
  <si>
    <t>7.1.</t>
  </si>
  <si>
    <t>7.2.</t>
  </si>
  <si>
    <t>7.3.</t>
  </si>
  <si>
    <t>Egyéb működési célú átvett pénzeszköz</t>
  </si>
  <si>
    <t>7.4.</t>
  </si>
  <si>
    <t>Egyéb felhalmozási célú átvett pénzeszköz</t>
  </si>
  <si>
    <t>Forgatási célú belföldi értékpapírok kibocsátása</t>
  </si>
  <si>
    <t>Befektetési célú belföldi értékpapírok kibocsátása</t>
  </si>
  <si>
    <t>17.</t>
  </si>
  <si>
    <t>K I A D Á S O K</t>
  </si>
  <si>
    <t>2. sz. táblázat</t>
  </si>
  <si>
    <t>Sor-szám</t>
  </si>
  <si>
    <t>Kiadási jogcímek</t>
  </si>
  <si>
    <t>Személyi juttatások</t>
  </si>
  <si>
    <t>Munkaadókat terhelő járulékok és szociális hozzájárulási adó</t>
  </si>
  <si>
    <t>Dologi kiadások</t>
  </si>
  <si>
    <t>Egyéb működési célú kiadások</t>
  </si>
  <si>
    <t xml:space="preserve">     - Visszatérítendő támogatások, kölcsönök nyújtása ÁH-n belülre</t>
  </si>
  <si>
    <t>1.7.</t>
  </si>
  <si>
    <t xml:space="preserve">     - Visszatérítendő támogatások, kölcsönök törlesztése ÁH-n belülre</t>
  </si>
  <si>
    <t>1.8.</t>
  </si>
  <si>
    <t>1.9.</t>
  </si>
  <si>
    <t xml:space="preserve">     - Garancia és kezességvállalásból származó kifizetés ÁH-n kívülre</t>
  </si>
  <si>
    <t>1.10.</t>
  </si>
  <si>
    <t xml:space="preserve">     - Kamatkiadások</t>
  </si>
  <si>
    <t>1.11.</t>
  </si>
  <si>
    <t xml:space="preserve">     - Egyéb működési célú támogatások ÁH-n belülre</t>
  </si>
  <si>
    <t xml:space="preserve">Beruházások </t>
  </si>
  <si>
    <t>2.1.-ból EU-s forrásból megvalósuló beruházás</t>
  </si>
  <si>
    <t>Felújítások</t>
  </si>
  <si>
    <t>2.3.-ból EU-s forrásból megvalósuló felújítás</t>
  </si>
  <si>
    <t xml:space="preserve"> Egyéb felhalmozási kiadások</t>
  </si>
  <si>
    <t>2.7.</t>
  </si>
  <si>
    <t xml:space="preserve">      - Visszatérítendő támogatások, kölcsönök törlesztése ÁH-n belülre</t>
  </si>
  <si>
    <t>2.8.</t>
  </si>
  <si>
    <t>2.9.</t>
  </si>
  <si>
    <t xml:space="preserve">      - Garancia és kezességvállalásból származó kifizetés ÁH-n kívülre</t>
  </si>
  <si>
    <t>2.10.</t>
  </si>
  <si>
    <t>Általános tartalék</t>
  </si>
  <si>
    <t>Céltartalék</t>
  </si>
  <si>
    <t>Likviditási hitelek törlesztése</t>
  </si>
  <si>
    <t>Kölcsön törlesztése</t>
  </si>
  <si>
    <t>Egyéb felhalmozási célú finanszírozási műveletek kiadásai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</si>
  <si>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</si>
  <si>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</si>
  <si>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</si>
  <si>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</si>
  <si>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</si>
  <si>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</si>
  <si>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</si>
  <si>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</si>
  <si>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</t>
  </si>
  <si>
    <t>Ellátottak pénzbeli juttatásai</t>
  </si>
  <si>
    <t xml:space="preserve">    1.5.-ből  - Elvonások, befizetések</t>
  </si>
  <si>
    <t xml:space="preserve">     - Garancia- és kezessségvállalásból kifizetés ÁH-n belülre</t>
  </si>
  <si>
    <t>1.12.</t>
  </si>
  <si>
    <t xml:space="preserve">     - Visszatérítendő támogatások, kölcsönök nyújtása ÁH-n kívülre</t>
  </si>
  <si>
    <t>1.13.</t>
  </si>
  <si>
    <t xml:space="preserve">     - Árkiegészítések, ártámogatások</t>
  </si>
  <si>
    <t xml:space="preserve">     - Egyéb működési célú támogatások ÁH-n kívülre</t>
  </si>
  <si>
    <t>1.14.</t>
  </si>
  <si>
    <t>1.15.</t>
  </si>
  <si>
    <t xml:space="preserve">                  - Visszatérítendő támogatások, kölcsönök nyújtása ÁH-n belülre</t>
  </si>
  <si>
    <t>2.11.</t>
  </si>
  <si>
    <t xml:space="preserve">                  - Visszatérítendő támogatások, kölcsönök nyújtása ÁH-n kívülre</t>
  </si>
  <si>
    <t xml:space="preserve">      - Egyéb felhalmozási célú támogatások ÁH-n belülre</t>
  </si>
  <si>
    <t>2.12.</t>
  </si>
  <si>
    <t>2.13.</t>
  </si>
  <si>
    <t>KÖLTSÉGVETÉSI, FINANSZÍROZÁSI
 BEVÉTELEK ÉS KIADÁSOK EGYENLEGE</t>
  </si>
  <si>
    <t>3. sz. táblázat</t>
  </si>
  <si>
    <t>Bevételek</t>
  </si>
  <si>
    <t>Kiadások</t>
  </si>
  <si>
    <t>Megnevezés</t>
  </si>
  <si>
    <t>Működési célú támogatások államháztartáson belülről</t>
  </si>
  <si>
    <t xml:space="preserve">Dologi kiadások </t>
  </si>
  <si>
    <t>Közhatalmi bevételek</t>
  </si>
  <si>
    <t>Tartalékok</t>
  </si>
  <si>
    <t>Értékpapír vásárlása, visszavásárlása</t>
  </si>
  <si>
    <t>Költségvetési maradvány igénybevétele</t>
  </si>
  <si>
    <t>Likviditási célú hitelek törlesztése</t>
  </si>
  <si>
    <t>Vállalkozási maradvány igénybevétele</t>
  </si>
  <si>
    <t>Rövid lejáratú hitelek törlesztése</t>
  </si>
  <si>
    <t>Hosszú lejáratú hitelek törlesztése</t>
  </si>
  <si>
    <t>18.</t>
  </si>
  <si>
    <t>Egyéb belső finanszírozási bevételek</t>
  </si>
  <si>
    <t>19.</t>
  </si>
  <si>
    <t>Forgatási célú belföldi, külföldi értékpapírok vásárlása</t>
  </si>
  <si>
    <t>20.</t>
  </si>
  <si>
    <t>Likviditási célú hitelek, kölcsönök felvétele</t>
  </si>
  <si>
    <t>Betét elhelyezése</t>
  </si>
  <si>
    <t>21.</t>
  </si>
  <si>
    <t>22.</t>
  </si>
  <si>
    <t>23.</t>
  </si>
  <si>
    <t>24.</t>
  </si>
  <si>
    <t>Költségvetési hiány:</t>
  </si>
  <si>
    <t>Költségvetési többlet:</t>
  </si>
  <si>
    <t>25.</t>
  </si>
  <si>
    <t>Beruházások</t>
  </si>
  <si>
    <t>1.-ből EU-s támogatás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</si>
  <si>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</si>
  <si>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</si>
  <si>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</si>
  <si>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</si>
  <si>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</si>
  <si>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</si>
  <si>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 xml:space="preserve">   Költségvetési maradvány igénybevétele </t>
  </si>
  <si>
    <t>Hitelek törlesztése</t>
  </si>
  <si>
    <t xml:space="preserve">   Vállalkozási maradvány igénybevétele </t>
  </si>
  <si>
    <t xml:space="preserve">   Egyéb belső finanszírozási bevételek</t>
  </si>
  <si>
    <t>Befektetési célú belföldi, külföldi értékpapírok vásárlása</t>
  </si>
  <si>
    <t xml:space="preserve">   Likviditási célú hitelek, kölcsönök felvétele</t>
  </si>
  <si>
    <t>27.</t>
  </si>
  <si>
    <t>BEVÉTEL ÖSSZESEN (12+25)</t>
  </si>
  <si>
    <t>26.</t>
  </si>
  <si>
    <t>28.</t>
  </si>
  <si>
    <t>KIADÁSOK ÖSSZESEN (12+25)</t>
  </si>
  <si>
    <t>EU-s projekt neve, azonosítója: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</si>
  <si>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</si>
  <si>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</si>
  <si>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</si>
  <si>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</si>
  <si>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</si>
  <si>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</si>
  <si>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</si>
  <si>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</si>
  <si>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</si>
  <si>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</si>
  <si>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</si>
  <si>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Adminisztratív költségek</t>
  </si>
  <si>
    <t>Összesen:</t>
  </si>
  <si>
    <t>Közfoglalkoztatottak létszáma (fő)</t>
  </si>
  <si>
    <t>2.3</t>
  </si>
  <si>
    <t>Helyi önkormányzatok működésének általános támogatása</t>
  </si>
  <si>
    <t>Közvetített szolgáltatások értéke</t>
  </si>
  <si>
    <t>Kamatbevételek</t>
  </si>
  <si>
    <t>Egyéb tárgyi eszközök értékesítése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</si>
  <si>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</si>
  <si>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</si>
  <si>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</si>
  <si>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>Forgatási célú belföldi értékpapírok beváltása,  értékesítése</t>
  </si>
  <si>
    <t>Befektetési célú belföldi értékpapírok beváltása,  értékesítése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</si>
  <si>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</si>
  <si>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</si>
  <si>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</si>
  <si>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</si>
  <si>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Személyi  juttatások</t>
  </si>
  <si>
    <t>Dologi  kiadások</t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</si>
  <si>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</si>
  <si>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</si>
  <si>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</si>
  <si>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</si>
  <si>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</si>
  <si>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</si>
  <si>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</si>
  <si>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</si>
  <si>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</si>
  <si>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</si>
  <si>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</si>
  <si>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2.1.-ből EU-s forrásból megvalósuló beruházás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</si>
  <si>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</si>
  <si>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</si>
  <si>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</si>
  <si>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</si>
  <si>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 xml:space="preserve">   - Lakástámogatás</t>
  </si>
  <si>
    <t xml:space="preserve">   - Egyéb felhalmozási célú támogatások államháztartáson kívülre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</si>
  <si>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</si>
  <si>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</si>
  <si>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</si>
  <si>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</si>
  <si>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</si>
  <si>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</si>
  <si>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</si>
  <si>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</si>
  <si>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</si>
  <si>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</si>
  <si>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</si>
  <si>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</si>
  <si>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</si>
  <si>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I. Működési célú bevételek és kiadások mérlege
(Önkormányzati szinten)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</si>
  <si>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</si>
  <si>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</si>
  <si>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</si>
  <si>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Betét visszavonásából származó bevétel </t>
  </si>
  <si>
    <t xml:space="preserve">Hiány külső finanszírozásának bevételei (20.+…+21.) 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</si>
  <si>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</si>
  <si>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</si>
  <si>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</si>
  <si>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</si>
  <si>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</si>
  <si>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</si>
  <si>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</si>
  <si>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>II. Felhalmozási célú bevételek és kiadások mérlege
(Önkormányzati szinten)</t>
  </si>
  <si>
    <t>1.-ből EU-s forrásból megvalósuló beruházás</t>
  </si>
  <si>
    <t>Költségvetési bevételek összesen: (1.+3.+4.+6.+…+11.)</t>
  </si>
  <si>
    <t>Költségvetési kiadások összesen: (1.+3.+5.+...+11.)</t>
  </si>
  <si>
    <t>Hiány belső finanszírozás bevételei ( 14+…+18)</t>
  </si>
  <si>
    <t xml:space="preserve">Vállalkozási maradvány igénybevétele </t>
  </si>
  <si>
    <t xml:space="preserve">Betét visszavonásából származó bevétel </t>
  </si>
  <si>
    <t>Értékpapír értékesítése</t>
  </si>
  <si>
    <t>Hiány külső finanszírozásának bevételei (20+…+24 )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</si>
  <si>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</si>
  <si>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</si>
  <si>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</si>
  <si>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</si>
  <si>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Feladat megnevezése</t>
  </si>
  <si>
    <t>Összes bevétel, kiadás</t>
  </si>
  <si>
    <t>Száma</t>
  </si>
  <si>
    <t>Előirányzat-csoport, kiemelt előirányzat megnevezése</t>
  </si>
  <si>
    <t>Költségvetési szerv megnevezése</t>
  </si>
  <si>
    <t>Általános forgalmi adó visszatérülése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</si>
  <si>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</si>
  <si>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</si>
  <si>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</si>
  <si>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Egyéb felhalmozási célú támogatások bevételei államháztartáson belülről</t>
  </si>
  <si>
    <t>- ebből EU-s támogatás</t>
  </si>
  <si>
    <t>Felhalmozási célú átvett pénzeszközök</t>
  </si>
  <si>
    <t>Egyéb fejlesztési célú kiadások</t>
  </si>
  <si>
    <t xml:space="preserve"> - ebből EU-s forrásból tám. megvalósuló programok, projektek kiadásai</t>
  </si>
  <si>
    <t>KIADÁSOK ÖSSZESEN: (1.+2.)</t>
  </si>
  <si>
    <t>Kötelező feladatok bevételei, kiadásai</t>
  </si>
  <si>
    <t>Önként vállalt feladatok bevételei, kiadásai</t>
  </si>
  <si>
    <t>Működési bevételek</t>
  </si>
  <si>
    <t>Irányító szervi támogatás (intézményfinanszírozás) működés</t>
  </si>
  <si>
    <t>Irányító szervi támogatás (intézményfinanszírozás) felhalmozás</t>
  </si>
  <si>
    <t xml:space="preserve">BEVÉTELEK ÖSSZESEN: </t>
  </si>
  <si>
    <t>KÖLTSÉGVETÉSI BEVÉTELEK ÖSSZESEN</t>
  </si>
  <si>
    <t>Irányító szervi támogatás (intézményfinanszírozás)</t>
  </si>
  <si>
    <t xml:space="preserve">Finanszírozási bevételek </t>
  </si>
  <si>
    <t>1.16.</t>
  </si>
  <si>
    <t>2.14.</t>
  </si>
  <si>
    <t>Kötelezően vállalt feladatok bevételei, kiadásai</t>
  </si>
  <si>
    <t xml:space="preserve">             Meglévő részesedések növeléséhez kapcsolódó kiadások</t>
  </si>
  <si>
    <t>1.3.-ből EU-s forrásból megvalósuló dologi kiadás</t>
  </si>
  <si>
    <t xml:space="preserve">      - Lakástámogatás</t>
  </si>
  <si>
    <t>Jövedelemadók</t>
  </si>
  <si>
    <t xml:space="preserve"> - ebből társadalombiztosítási alaptól támogatás</t>
  </si>
  <si>
    <t xml:space="preserve">Felhalmozási bevételek </t>
  </si>
  <si>
    <t xml:space="preserve">Működési célú támogatások államháztartáson belülről </t>
  </si>
  <si>
    <t>1.1.1.</t>
  </si>
  <si>
    <t>1.1.2.</t>
  </si>
  <si>
    <t>1.1.3.</t>
  </si>
  <si>
    <t>1.1.4.</t>
  </si>
  <si>
    <t>1.1.5.</t>
  </si>
  <si>
    <t>1.3.2.</t>
  </si>
  <si>
    <t>1.3.3.</t>
  </si>
  <si>
    <t>1.3.4.</t>
  </si>
  <si>
    <t>1.3.5.</t>
  </si>
  <si>
    <t>1.3.6.</t>
  </si>
  <si>
    <t>1.3.7.</t>
  </si>
  <si>
    <t>1.3.8.</t>
  </si>
  <si>
    <t>1.3.9.</t>
  </si>
  <si>
    <t>1.3.10.</t>
  </si>
  <si>
    <t>1.3.11.</t>
  </si>
  <si>
    <t>2.1.1.</t>
  </si>
  <si>
    <t>2.1.2.</t>
  </si>
  <si>
    <t>2.1.3.</t>
  </si>
  <si>
    <t>2.2.1.</t>
  </si>
  <si>
    <t>2.2.2.</t>
  </si>
  <si>
    <t>2.2.3.</t>
  </si>
  <si>
    <t>4.1</t>
  </si>
  <si>
    <t>Működési kiadások(1.1+…+1.5.)</t>
  </si>
  <si>
    <t>KÖLTSÉGVETÉSI KIADÁSOK ÖSSZESEN:</t>
  </si>
  <si>
    <t>Működési kiadások(1.1+…+1.16.)</t>
  </si>
  <si>
    <t>2.4.-ból EU-s forrásból megvalósuló felújítás</t>
  </si>
  <si>
    <t>a 2.6-ből    - Garancia- és kezességvállalából kifizetés ÁH-n belülre</t>
  </si>
  <si>
    <t>2.15.</t>
  </si>
  <si>
    <t xml:space="preserve">Felhalmozási célú támogatások államháztartáson belülről </t>
  </si>
  <si>
    <t xml:space="preserve">Költségvetési bevételek összesen </t>
  </si>
  <si>
    <t>1.1.6.</t>
  </si>
  <si>
    <t xml:space="preserve"> - ebből elkülített állami pénzalaptól támogatás</t>
  </si>
  <si>
    <t>2.1.4.</t>
  </si>
  <si>
    <t>Működési kiadások (1.1+…+1.5.)</t>
  </si>
  <si>
    <t>Felhalmozási kiadások (2.1.+…+2.3.)</t>
  </si>
  <si>
    <t>1.1.7.</t>
  </si>
  <si>
    <t xml:space="preserve"> - ebből helyi önkormányzattól támogatás</t>
  </si>
  <si>
    <t>1.1.8.</t>
  </si>
  <si>
    <t xml:space="preserve"> - ebből társulások és költségvetési szervek támogatása</t>
  </si>
  <si>
    <t xml:space="preserve"> - ebből elkülönített állami pénzalaptól támogatás</t>
  </si>
  <si>
    <t>Önkormányzatok egyes köznevelési feladatainak támogatás</t>
  </si>
  <si>
    <t>1.1.9.</t>
  </si>
  <si>
    <t>1.1.10.</t>
  </si>
  <si>
    <t>1.1.11.</t>
  </si>
  <si>
    <t>1.1.12.</t>
  </si>
  <si>
    <t>1.1.13.</t>
  </si>
  <si>
    <t>1.1.14.</t>
  </si>
  <si>
    <t>1.1.15.</t>
  </si>
  <si>
    <t xml:space="preserve"> - ebből egyéb fejezeti kezelésű támogatás</t>
  </si>
  <si>
    <t>1.1.16.</t>
  </si>
  <si>
    <t xml:space="preserve"> - ebből központi ktgvetési támogatás</t>
  </si>
  <si>
    <t>2.1.1</t>
  </si>
  <si>
    <t xml:space="preserve">Felhalmozási célú visszatérítendő támogatások, kölcsönök visszatérülése </t>
  </si>
  <si>
    <t>2.1.5.</t>
  </si>
  <si>
    <t xml:space="preserve"> - ebből fejezeti kezelésű támogatás</t>
  </si>
  <si>
    <t>2.1.6.</t>
  </si>
  <si>
    <t xml:space="preserve"> - ebből társulástól felhalmozási támogatás</t>
  </si>
  <si>
    <t>1.2.1.</t>
  </si>
  <si>
    <t>1.2.2.</t>
  </si>
  <si>
    <t>1.2.3.</t>
  </si>
  <si>
    <t>1.2.4.</t>
  </si>
  <si>
    <t>1.2.5.</t>
  </si>
  <si>
    <t>1.2.6.</t>
  </si>
  <si>
    <t>1.2.7.</t>
  </si>
  <si>
    <t>1.4.1.</t>
  </si>
  <si>
    <t>1.4.2.</t>
  </si>
  <si>
    <t>2.3.1.</t>
  </si>
  <si>
    <t>2.3.2.</t>
  </si>
  <si>
    <t>Hitel-, kölcsönfelvétel államháztartáson kívülről  (4.1.+4.3.)</t>
  </si>
  <si>
    <t>Belföldi értékpapírok bevételei (5.1. +…+ 5.4.)</t>
  </si>
  <si>
    <t xml:space="preserve">    7.</t>
  </si>
  <si>
    <t xml:space="preserve"> 8.</t>
  </si>
  <si>
    <t xml:space="preserve">    8.1.</t>
  </si>
  <si>
    <t xml:space="preserve">    8.2.</t>
  </si>
  <si>
    <t xml:space="preserve">    8.3.</t>
  </si>
  <si>
    <t xml:space="preserve">    8.4.</t>
  </si>
  <si>
    <t>FINANSZÍROZÁSI BEVÉTELEK ÖSSZESEN: (4. + … +8.)</t>
  </si>
  <si>
    <t>BEVÉTELEK ÖSSZESEN: (3+9)</t>
  </si>
  <si>
    <t>KÖLTSÉGVETÉSI KIADÁSOK ÖSSZESEN (1+2)</t>
  </si>
  <si>
    <t>Felhalmozási kiadások (2.1+…+2.15)</t>
  </si>
  <si>
    <t>Hitel-, kölcsöntörlesztés államháztartáson kívülre (4.1.+…+4.3.)</t>
  </si>
  <si>
    <t>Belföldi értékpapírok kiadásai (5.1.+…+5.4.)</t>
  </si>
  <si>
    <t>Belföldi finanszírozás kiadásai (6.1.+…+6.4.)</t>
  </si>
  <si>
    <t>FINANSZÍROZÁSI KIADÁSOK ÖSSZESEN (4.+…+8.)</t>
  </si>
  <si>
    <t>KIADÁSOK ÖSSZESEN: (3.+8.)</t>
  </si>
  <si>
    <t>Költségvetési hiány, többlet ( költségvetési bevételek 3. sor - költségvetési kiadások 3. sor) (+/-)</t>
  </si>
  <si>
    <t>Finanszírozási bevételek, kiadások egyenlege (finanszírozási bevételek 9. sor - finanszírozási kiadások 8. sor) (+/-)</t>
  </si>
  <si>
    <t>5.-ből EU-s támogatás</t>
  </si>
  <si>
    <t xml:space="preserve">   Működési kiadások</t>
  </si>
  <si>
    <t xml:space="preserve">   Felhalmozási kiadások </t>
  </si>
  <si>
    <t>2.2.4.</t>
  </si>
  <si>
    <t>* az intézményben államigazgatási feladatok nem találhatók</t>
  </si>
  <si>
    <t>Államigazgatási feladatok bevételei, kiadásai</t>
  </si>
  <si>
    <t xml:space="preserve">KÖLTSÉGVETÉSI BEVÉTELEK ÖSSZESEN: </t>
  </si>
  <si>
    <t>FINANSZÍROZÁSI KIADÁSOK ÖSSZESEN:</t>
  </si>
  <si>
    <t>Hitel-, kölcsöntörlesztés államháztartáson kívülre (4.1. + … + 4.3.)</t>
  </si>
  <si>
    <t>Maradvány igénybevétele (6.1. + 6.2.)</t>
  </si>
  <si>
    <t>Belföldi finanszírozás bevételei (7.1. + … + 7.3.)</t>
  </si>
  <si>
    <t>Külföldi finanszírozás bevételei (8.1.+…8.4.)</t>
  </si>
  <si>
    <t>Belföldi értékpapírok kiadásai (5.1. + … + 5.4.)</t>
  </si>
  <si>
    <t>Belföldi finanszírozás kiadásai (6.1. + … + 6.4.)</t>
  </si>
  <si>
    <t>Külföldi finanszírozás kiadásai (7.1. + … + 7.4.)</t>
  </si>
  <si>
    <t>KIADÁSOK ÖSSZESEN: (4+8)</t>
  </si>
  <si>
    <t xml:space="preserve">      - Egyéb felhalmozási célú támogatások államháztartáson kívülre </t>
  </si>
  <si>
    <t>2.1.7.</t>
  </si>
  <si>
    <t>2.1.8.</t>
  </si>
  <si>
    <t>Elszámolásból származó bevételek</t>
  </si>
  <si>
    <t>Biztosító által fizetett kártérítés</t>
  </si>
  <si>
    <t>1.3.12.</t>
  </si>
  <si>
    <t>Biztosító által fizetettkártérítés</t>
  </si>
  <si>
    <t>2015. évi átlagos statisztikai állományi létszám (fő)</t>
  </si>
  <si>
    <t>Részesedések értékesítése</t>
  </si>
  <si>
    <t xml:space="preserve">2015. évi átlagos statisztikai állományi létszám </t>
  </si>
  <si>
    <t>Nagymányok Város Önkormányzata</t>
  </si>
  <si>
    <t>Nagymányoki Polgármesteri Hivatal</t>
  </si>
  <si>
    <t>Nagymányoki Pitypang Óvoda</t>
  </si>
  <si>
    <t>Nagymányoki Közművelődési Központ</t>
  </si>
  <si>
    <t xml:space="preserve">Irányító szervi támogatás (intézményfinanszírozás) </t>
  </si>
  <si>
    <t>Nagymányok Város Önkormányzata Európai uniós támogatással megvalósuló projektek
bevételei, kiadásai, hozzájárulások</t>
  </si>
  <si>
    <t>Nagymányok Város Önkormányzata fejezeti kezelésű támogatásai és kiadásai</t>
  </si>
  <si>
    <t xml:space="preserve"> - ebből központi kezelésű előirányzat</t>
  </si>
  <si>
    <t xml:space="preserve"> </t>
  </si>
  <si>
    <t>Kötelező feladat bevétel, kiadás</t>
  </si>
  <si>
    <t>Biztosító által fizetett kártérÍtés</t>
  </si>
  <si>
    <t>9.3.1 melléklet a 9/2017. (V.29.) önkormányzati rendelethez</t>
  </si>
  <si>
    <t>9.4.1. melléklet a 9/2017. (V.29.) önkormányzati rendelethez</t>
  </si>
  <si>
    <t>Nagymányok Város Önkormányzata 2017. évi költségvetése előirányzat csoportonként, kiemelt előirányzatonként</t>
  </si>
  <si>
    <t>2017. évi eredeti ei.</t>
  </si>
  <si>
    <t>2017. évi módosított ei.</t>
  </si>
  <si>
    <t xml:space="preserve">Nagymányok Város Önkormányzata 2017. évi költségvetésének összevont mérlege                         </t>
  </si>
  <si>
    <t xml:space="preserve">Nagymányok Város Önkormányzata 2017. évi költségvetésének kötelező feladatainak mérlege                </t>
  </si>
  <si>
    <t>A Nagymányoki Polgármesteri Hivatal 2017. évi költségvetése előirányzat csoportonként, kiemelt előirányzatonként</t>
  </si>
  <si>
    <t>A Nagymányoki Polgármesteri Hivatal  2017. évi költségvetés bevételei és kiadásai előirányzat csoportok és kiemelt előirányzatok szerinti bontásban kötelező feladatok szerint csoportosítva</t>
  </si>
  <si>
    <t>A Nagymányoki Polgármesteri Hivatal  2017. évi költségvetés bevételei és kiadásai előirányzat csoportok és kiemelt előirányzatok szerinti bontásban önként vállalt feladatok szerint csoportosítva</t>
  </si>
  <si>
    <t>A Nagymányoki Polgármesteri Hivatal  2017. évi költségvetés bevételei és kiadásai előirányzat csoportok és kiemelt előirányzatok szerinti bontásban államigazgatási feladatok szerint csoportosítva</t>
  </si>
  <si>
    <t>A Nagymányoki Közművelődési Központ 2017. évi költségvetése előirányzat csoportonként, kiemelt előirányzatonként</t>
  </si>
  <si>
    <t>2017. évi átlagos statisztikai állományi létszám (fő)</t>
  </si>
  <si>
    <t>A Nagymányoki Közművelődési Központ 2017. évi költségvetés bevételei és kiadásai előirányzat csoportok és kiemelt előirányzatok szerinti bontásban önkéntvállalt feladatok szerint csoportosítva</t>
  </si>
  <si>
    <t>A Nagymányoki Pitypang Óvoda 2017. évi költségvetése előirányzat csoportonként, kiemelt előirányzatonként</t>
  </si>
  <si>
    <t>A Nagymányoki Pitypang Óvoda 2017. évi költségvetés bevételei és kiadásai előirányzat csoportok és kiemelt előirányzatok szerinti bontásban kötelező feladatok szerint csoportosítva</t>
  </si>
  <si>
    <t>A Nagymányoki Pitypang Óvoda 2017. évi költségvetés bevételei és kiadásai előirányzat csoportok és kiemelt előirányzatok szerinti bontásban önként vállalt feladatok szerint csoportosítva</t>
  </si>
  <si>
    <t>9.3.2 melléklet a 10/2017. (V.26.) önkormányzati rendelethez</t>
  </si>
  <si>
    <t>2017. évi      eredeti ei.</t>
  </si>
  <si>
    <t>2017.        eredeti ei.</t>
  </si>
  <si>
    <t>2017.     módosított ei.</t>
  </si>
  <si>
    <t>2017.         eredeti ei.</t>
  </si>
  <si>
    <t>TOP-1.1.3-15-TL1-2016-00003 Helyi piac kialakítása Nagymányokon</t>
  </si>
  <si>
    <t>TOP-3.2.1-15-TL1-2016-00003 Önkormányzati épületek energetika korszerűsítése Nagymányokon</t>
  </si>
  <si>
    <t>EFOP-4.1.7-16-2017-00010 A közösségi művelődési intézményrendszer tanulást segítő infrastrukturális fejlesztése Nagymányokon - műv ház felújítás</t>
  </si>
  <si>
    <t>KÖFOP-1.2.1-VEKOP-16-2016-00352 Nagymányok Község Önkormányzata ASP Központhoz való csatlakozása</t>
  </si>
  <si>
    <t>Előző évi maradvány</t>
  </si>
  <si>
    <t>Beruházások, beszerzések, felújítások</t>
  </si>
  <si>
    <t>2.1. melléklet az 5/2018. (VI.4.) önkormányzati rendelethez</t>
  </si>
  <si>
    <t>8. melléklet  az 5/2018. (VI.4.)  önkormányzati rendelethez</t>
  </si>
  <si>
    <t>1. melléklet az 5/2018. (VI.4.) önkormányzati rendelethez</t>
  </si>
  <si>
    <t>1.1  melléklet az 5/2018. (VI.4.)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</si>
</sst>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#,###"/>
  </numFmts>
  <fonts count="3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Paks RomanHU"/>
      <charset val="238"/>
    </font>
    <font>
      <b/>
      <i/>
      <sz val="8"/>
      <name val="Paks RomanHU"/>
      <charset val="238"/>
    </font>
    <font>
      <b/>
      <i/>
      <sz val="10"/>
      <name val="Paks RomanHU"/>
      <charset val="238"/>
    </font>
    <font>
      <b/>
      <sz val="9"/>
      <name val="Paks RomanHU"/>
      <charset val="238"/>
    </font>
    <font>
      <b/>
      <sz val="8"/>
      <name val="Paks RomanHU"/>
      <charset val="238"/>
    </font>
    <font>
      <sz val="8"/>
      <name val="Paks RomanHU"/>
      <charset val="238"/>
    </font>
    <font>
      <b/>
      <sz val="10"/>
      <name val="Paks RomanHU"/>
      <charset val="238"/>
    </font>
    <font>
      <b/>
      <i/>
      <sz val="9"/>
      <name val="Paks RomanHU"/>
      <charset val="238"/>
    </font>
    <font>
      <sz val="11"/>
      <color theme="1"/>
      <name val="Paks RomanHU"/>
      <charset val="238"/>
    </font>
    <font>
      <i/>
      <sz val="8"/>
      <name val="Paks RomanHU"/>
      <charset val="238"/>
    </font>
    <font>
      <sz val="8"/>
      <color theme="1"/>
      <name val="Paks RomanHU"/>
      <charset val="238"/>
    </font>
    <font>
      <b/>
      <i/>
      <sz val="8"/>
      <color theme="1"/>
      <name val="Paks RomanHU"/>
      <charset val="238"/>
    </font>
    <font>
      <b/>
      <sz val="10"/>
      <color theme="1"/>
      <name val="Paks RomanHU"/>
      <charset val="238"/>
    </font>
    <font>
      <sz val="10"/>
      <name val="Arial CE"/>
      <charset val="238"/>
    </font>
    <font>
      <sz val="10"/>
      <color theme="1"/>
      <name val="Paks RomanHU"/>
      <charset val="238"/>
    </font>
    <font>
      <sz val="12"/>
      <name val="Paks RomanHU"/>
      <charset val="238"/>
    </font>
    <font>
      <b/>
      <sz val="8"/>
      <color indexed="8"/>
      <name val="Paks RomanHU"/>
      <charset val="238"/>
    </font>
    <font>
      <b/>
      <sz val="6"/>
      <name val="Paks RomanHU"/>
      <charset val="238"/>
    </font>
    <font>
      <b/>
      <sz val="11"/>
      <name val="Paks RomanHU"/>
      <charset val="238"/>
    </font>
    <font>
      <b/>
      <sz val="8"/>
      <color theme="1"/>
      <name val="Paks RomanHU"/>
      <charset val="238"/>
    </font>
    <font>
      <b/>
      <i/>
      <sz val="8"/>
      <name val="Times New Roman CE"/>
      <charset val="238"/>
    </font>
    <font>
      <b/>
      <sz val="7"/>
      <name val="Paks RomanHU"/>
      <charset val="238"/>
    </font>
    <font>
      <sz val="12"/>
      <color theme="1"/>
      <name val="Paks RomanHU"/>
      <charset val="238"/>
    </font>
    <font>
      <b/>
      <i/>
      <sz val="12"/>
      <name val="Paks RomanHU"/>
      <charset val="238"/>
    </font>
    <font>
      <b/>
      <sz val="12"/>
      <color theme="1"/>
      <name val="Paks RomanHU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6" fillId="0" borderId="0"/>
    <xf numFmtId="0" fontId="16" fillId="0" borderId="0"/>
    <xf numFmtId="0" fontId="28" fillId="0" borderId="0"/>
    <xf numFmtId="43" fontId="29" fillId="0" borderId="0" applyFont="0" applyFill="0" applyBorder="0" applyAlignment="0" applyProtection="0"/>
    <xf numFmtId="0" fontId="16" fillId="0" borderId="0"/>
    <xf numFmtId="41" fontId="29" fillId="0" borderId="0" applyFont="0" applyFill="0" applyBorder="0" applyAlignment="0" applyProtection="0"/>
  </cellStyleXfs>
  <cellXfs count="434">
    <xf numFmtId="0" fontId="0" fillId="0" borderId="0" xfId="0"/>
    <xf numFmtId="0" fontId="2" fillId="0" borderId="0" xfId="1" applyFont="1" applyFill="1" applyAlignment="1" applyProtection="1">
      <alignment horizontal="center" wrapText="1"/>
    </xf>
    <xf numFmtId="164" fontId="3" fillId="0" borderId="1" xfId="1" applyNumberFormat="1" applyFont="1" applyFill="1" applyBorder="1" applyAlignment="1" applyProtection="1">
      <alignment horizontal="centerContinuous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left" vertical="center" wrapText="1" indent="1"/>
    </xf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49" fontId="8" fillId="0" borderId="16" xfId="1" applyNumberFormat="1" applyFont="1" applyFill="1" applyBorder="1" applyAlignment="1" applyProtection="1">
      <alignment horizontal="left" vertical="center" wrapText="1" indent="1"/>
    </xf>
    <xf numFmtId="0" fontId="8" fillId="0" borderId="17" xfId="1" applyFont="1" applyFill="1" applyBorder="1" applyAlignment="1" applyProtection="1">
      <alignment horizontal="lef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center" wrapText="1"/>
    </xf>
    <xf numFmtId="0" fontId="3" fillId="0" borderId="2" xfId="1" applyFont="1" applyFill="1" applyBorder="1" applyAlignment="1" applyProtection="1">
      <alignment horizontal="left" vertical="center" wrapText="1" indent="1"/>
    </xf>
    <xf numFmtId="0" fontId="3" fillId="0" borderId="3" xfId="1" applyFont="1" applyFill="1" applyBorder="1" applyAlignment="1" applyProtection="1">
      <alignment horizontal="left" vertical="center" wrapText="1" indent="1"/>
    </xf>
    <xf numFmtId="0" fontId="8" fillId="0" borderId="28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centerContinuous" vertical="center" wrapText="1"/>
    </xf>
    <xf numFmtId="164" fontId="11" fillId="0" borderId="0" xfId="0" applyNumberFormat="1" applyFont="1" applyFill="1" applyAlignment="1" applyProtection="1">
      <alignment horizontal="centerContinuous" vertical="center"/>
    </xf>
    <xf numFmtId="164" fontId="11" fillId="0" borderId="0" xfId="0" applyNumberFormat="1" applyFont="1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7" fillId="0" borderId="19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left" vertical="center" wrapText="1" indent="1"/>
    </xf>
    <xf numFmtId="164" fontId="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left" vertical="center" wrapText="1" indent="1"/>
    </xf>
    <xf numFmtId="164" fontId="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" xfId="0" applyNumberFormat="1" applyFont="1" applyFill="1" applyBorder="1" applyAlignment="1" applyProtection="1">
      <alignment horizontal="right" vertical="center" wrapText="1" indent="1"/>
    </xf>
    <xf numFmtId="164" fontId="7" fillId="0" borderId="2" xfId="0" applyNumberFormat="1" applyFont="1" applyFill="1" applyBorder="1" applyAlignment="1" applyProtection="1">
      <alignment horizontal="left" vertical="center" wrapText="1" indent="1"/>
    </xf>
    <xf numFmtId="164" fontId="7" fillId="0" borderId="4" xfId="0" applyNumberFormat="1" applyFont="1" applyFill="1" applyBorder="1" applyAlignment="1" applyProtection="1">
      <alignment horizontal="right" vertical="center" wrapText="1" indent="1"/>
    </xf>
    <xf numFmtId="164" fontId="12" fillId="0" borderId="22" xfId="0" applyNumberFormat="1" applyFont="1" applyFill="1" applyBorder="1" applyAlignment="1" applyProtection="1">
      <alignment horizontal="left" vertical="center" wrapText="1" indent="1"/>
    </xf>
    <xf numFmtId="164" fontId="12" fillId="0" borderId="23" xfId="0" applyNumberFormat="1" applyFont="1" applyFill="1" applyBorder="1" applyAlignment="1" applyProtection="1">
      <alignment horizontal="right" vertical="center" wrapText="1" indent="1"/>
    </xf>
    <xf numFmtId="164" fontId="8" fillId="0" borderId="8" xfId="0" applyNumberFormat="1" applyFont="1" applyFill="1" applyBorder="1" applyAlignment="1" applyProtection="1">
      <alignment horizontal="left" vertical="center" wrapText="1" indent="2"/>
    </xf>
    <xf numFmtId="164" fontId="8" fillId="0" borderId="22" xfId="0" applyNumberFormat="1" applyFont="1" applyFill="1" applyBorder="1" applyAlignment="1" applyProtection="1">
      <alignment horizontal="left" vertical="center" wrapText="1" indent="1"/>
    </xf>
    <xf numFmtId="164" fontId="12" fillId="0" borderId="9" xfId="0" applyNumberFormat="1" applyFont="1" applyFill="1" applyBorder="1" applyAlignment="1" applyProtection="1">
      <alignment horizontal="right" vertical="center" wrapText="1" indent="1"/>
    </xf>
    <xf numFmtId="164" fontId="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Fill="1" applyBorder="1" applyAlignment="1" applyProtection="1">
      <alignment horizontal="left" vertical="center" wrapText="1" indent="2"/>
    </xf>
    <xf numFmtId="164" fontId="14" fillId="0" borderId="0" xfId="0" applyNumberFormat="1" applyFont="1" applyFill="1" applyAlignment="1" applyProtection="1">
      <alignment horizontal="centerContinuous" vertical="center"/>
    </xf>
    <xf numFmtId="164" fontId="13" fillId="0" borderId="33" xfId="0" applyNumberFormat="1" applyFont="1" applyFill="1" applyBorder="1" applyAlignment="1" applyProtection="1">
      <alignment horizontal="left" vertical="center" wrapText="1" indent="1"/>
    </xf>
    <xf numFmtId="164" fontId="13" fillId="0" borderId="34" xfId="0" applyNumberFormat="1" applyFont="1" applyFill="1" applyBorder="1" applyAlignment="1" applyProtection="1">
      <alignment horizontal="left" vertical="center" wrapText="1" indent="1"/>
    </xf>
    <xf numFmtId="164" fontId="7" fillId="0" borderId="19" xfId="0" applyNumberFormat="1" applyFont="1" applyFill="1" applyBorder="1" applyAlignment="1" applyProtection="1">
      <alignment horizontal="left" vertical="center" wrapText="1" indent="1"/>
    </xf>
    <xf numFmtId="164" fontId="13" fillId="0" borderId="37" xfId="0" applyNumberFormat="1" applyFont="1" applyFill="1" applyBorder="1" applyAlignment="1" applyProtection="1">
      <alignment horizontal="left" vertical="center" wrapText="1" indent="1"/>
    </xf>
    <xf numFmtId="164" fontId="8" fillId="0" borderId="34" xfId="0" applyNumberFormat="1" applyFont="1" applyFill="1" applyBorder="1" applyAlignment="1" applyProtection="1">
      <alignment horizontal="left" vertical="center" wrapText="1" indent="1"/>
    </xf>
    <xf numFmtId="164" fontId="8" fillId="0" borderId="37" xfId="0" applyNumberFormat="1" applyFont="1" applyFill="1" applyBorder="1" applyAlignment="1" applyProtection="1">
      <alignment horizontal="left" vertical="center" wrapText="1" indent="1"/>
    </xf>
    <xf numFmtId="0" fontId="11" fillId="0" borderId="0" xfId="0" applyFont="1"/>
    <xf numFmtId="164" fontId="8" fillId="0" borderId="6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Alignment="1" applyProtection="1">
      <alignment horizontal="center" vertical="top" wrapText="1"/>
    </xf>
    <xf numFmtId="0" fontId="11" fillId="0" borderId="0" xfId="0" applyFont="1" applyFill="1" applyProtection="1"/>
    <xf numFmtId="0" fontId="6" fillId="0" borderId="25" xfId="0" applyFont="1" applyFill="1" applyBorder="1" applyAlignment="1" applyProtection="1">
      <alignment vertical="center"/>
    </xf>
    <xf numFmtId="49" fontId="8" fillId="0" borderId="16" xfId="0" applyNumberFormat="1" applyFont="1" applyFill="1" applyBorder="1" applyAlignment="1" applyProtection="1">
      <alignment vertical="center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49" fontId="12" fillId="0" borderId="8" xfId="0" quotePrefix="1" applyNumberFormat="1" applyFont="1" applyFill="1" applyBorder="1" applyAlignment="1" applyProtection="1">
      <alignment horizontal="left" vertical="center" indent="1"/>
    </xf>
    <xf numFmtId="3" fontId="12" fillId="0" borderId="9" xfId="0" applyNumberFormat="1" applyFont="1" applyFill="1" applyBorder="1" applyAlignment="1" applyProtection="1">
      <alignment vertical="center"/>
      <protection locked="0"/>
    </xf>
    <xf numFmtId="49" fontId="8" fillId="0" borderId="8" xfId="0" applyNumberFormat="1" applyFont="1" applyFill="1" applyBorder="1" applyAlignment="1" applyProtection="1">
      <alignment vertical="center"/>
    </xf>
    <xf numFmtId="3" fontId="8" fillId="0" borderId="9" xfId="0" applyNumberFormat="1" applyFont="1" applyFill="1" applyBorder="1" applyAlignment="1" applyProtection="1">
      <alignment vertical="center"/>
      <protection locked="0"/>
    </xf>
    <xf numFmtId="49" fontId="6" fillId="0" borderId="2" xfId="0" applyNumberFormat="1" applyFont="1" applyFill="1" applyBorder="1" applyAlignment="1" applyProtection="1">
      <alignment vertical="center"/>
    </xf>
    <xf numFmtId="3" fontId="8" fillId="0" borderId="3" xfId="0" applyNumberFormat="1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49" fontId="8" fillId="0" borderId="8" xfId="0" applyNumberFormat="1" applyFont="1" applyFill="1" applyBorder="1" applyAlignment="1" applyProtection="1">
      <alignment horizontal="left" vertical="center"/>
    </xf>
    <xf numFmtId="164" fontId="10" fillId="0" borderId="1" xfId="1" applyNumberFormat="1" applyFont="1" applyFill="1" applyBorder="1" applyAlignment="1" applyProtection="1">
      <alignment horizontal="left" vertical="center"/>
    </xf>
    <xf numFmtId="0" fontId="7" fillId="0" borderId="3" xfId="1" applyFont="1" applyFill="1" applyBorder="1" applyAlignment="1" applyProtection="1">
      <alignment horizontal="left" vertical="center" wrapText="1" indent="1"/>
    </xf>
    <xf numFmtId="0" fontId="8" fillId="0" borderId="7" xfId="0" applyFont="1" applyBorder="1" applyAlignment="1" applyProtection="1">
      <alignment horizontal="left" wrapText="1" indent="1"/>
    </xf>
    <xf numFmtId="0" fontId="8" fillId="0" borderId="9" xfId="0" applyFont="1" applyBorder="1" applyAlignment="1" applyProtection="1">
      <alignment horizontal="left" wrapText="1" indent="1"/>
    </xf>
    <xf numFmtId="0" fontId="8" fillId="0" borderId="12" xfId="0" applyFont="1" applyBorder="1" applyAlignment="1" applyProtection="1">
      <alignment horizontal="left" wrapText="1" indent="1"/>
    </xf>
    <xf numFmtId="0" fontId="7" fillId="0" borderId="3" xfId="0" applyFont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wrapText="1"/>
    </xf>
    <xf numFmtId="0" fontId="7" fillId="0" borderId="3" xfId="0" applyFont="1" applyBorder="1" applyAlignment="1" applyProtection="1">
      <alignment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 wrapText="1"/>
    </xf>
    <xf numFmtId="164" fontId="3" fillId="0" borderId="0" xfId="1" applyNumberFormat="1" applyFont="1" applyFill="1" applyBorder="1" applyAlignment="1" applyProtection="1">
      <alignment horizontal="right" vertical="center" wrapText="1" indent="1"/>
    </xf>
    <xf numFmtId="0" fontId="8" fillId="0" borderId="9" xfId="1" applyFont="1" applyFill="1" applyBorder="1" applyAlignment="1" applyProtection="1">
      <alignment horizontal="left" indent="6"/>
    </xf>
    <xf numFmtId="0" fontId="8" fillId="0" borderId="9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vertical="center" wrapText="1" indent="1"/>
    </xf>
    <xf numFmtId="0" fontId="8" fillId="0" borderId="7" xfId="1" applyFont="1" applyFill="1" applyBorder="1" applyAlignment="1" applyProtection="1">
      <alignment horizontal="left" vertical="center" wrapText="1" indent="6"/>
    </xf>
    <xf numFmtId="0" fontId="8" fillId="0" borderId="23" xfId="1" applyFont="1" applyFill="1" applyBorder="1" applyAlignment="1" applyProtection="1">
      <alignment horizontal="left" vertical="center" wrapText="1" indent="1"/>
    </xf>
    <xf numFmtId="164" fontId="8" fillId="0" borderId="35" xfId="0" applyNumberFormat="1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5" xfId="0" applyNumberFormat="1" applyFont="1" applyFill="1" applyBorder="1" applyAlignment="1" applyProtection="1">
      <alignment horizontal="right" vertical="center" wrapText="1" indent="1"/>
    </xf>
    <xf numFmtId="164" fontId="8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9" xfId="0" applyNumberFormat="1" applyFont="1" applyFill="1" applyBorder="1" applyAlignment="1" applyProtection="1">
      <alignment horizontal="left" vertical="center" wrapText="1" indent="2"/>
    </xf>
    <xf numFmtId="164" fontId="12" fillId="0" borderId="9" xfId="0" applyNumberFormat="1" applyFont="1" applyFill="1" applyBorder="1" applyAlignment="1" applyProtection="1">
      <alignment horizontal="left" vertical="center" wrapText="1" indent="1"/>
    </xf>
    <xf numFmtId="164" fontId="8" fillId="0" borderId="6" xfId="0" applyNumberFormat="1" applyFont="1" applyFill="1" applyBorder="1" applyAlignment="1" applyProtection="1">
      <alignment horizontal="left" vertical="center" wrapText="1" indent="2"/>
    </xf>
    <xf numFmtId="164" fontId="13" fillId="0" borderId="0" xfId="0" applyNumberFormat="1" applyFont="1" applyFill="1" applyAlignment="1" applyProtection="1">
      <alignment vertical="center" wrapText="1"/>
    </xf>
    <xf numFmtId="164" fontId="13" fillId="0" borderId="0" xfId="0" applyNumberFormat="1" applyFon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49" fontId="8" fillId="0" borderId="6" xfId="1" applyNumberFormat="1" applyFont="1" applyFill="1" applyBorder="1" applyAlignment="1" applyProtection="1">
      <alignment horizontal="center" vertical="center" wrapText="1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8" fillId="0" borderId="11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right" vertical="center" wrapText="1" indent="1"/>
    </xf>
    <xf numFmtId="0" fontId="7" fillId="0" borderId="45" xfId="0" applyFont="1" applyFill="1" applyBorder="1" applyAlignment="1" applyProtection="1">
      <alignment horizontal="center" vertical="center" wrapText="1"/>
    </xf>
    <xf numFmtId="49" fontId="8" fillId="0" borderId="16" xfId="1" applyNumberFormat="1" applyFont="1" applyFill="1" applyBorder="1" applyAlignment="1" applyProtection="1">
      <alignment horizontal="center" vertical="center" wrapText="1"/>
    </xf>
    <xf numFmtId="49" fontId="8" fillId="0" borderId="22" xfId="1" applyNumberFormat="1" applyFont="1" applyFill="1" applyBorder="1" applyAlignment="1" applyProtection="1">
      <alignment horizontal="center" vertical="center" wrapText="1"/>
    </xf>
    <xf numFmtId="49" fontId="8" fillId="0" borderId="14" xfId="1" applyNumberFormat="1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52" xfId="0" applyFont="1" applyFill="1" applyBorder="1" applyAlignment="1" applyProtection="1">
      <alignment horizontal="center" vertical="center" wrapText="1"/>
    </xf>
    <xf numFmtId="0" fontId="7" fillId="0" borderId="48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7" fillId="0" borderId="47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46" xfId="0" applyFont="1" applyFill="1" applyBorder="1" applyAlignment="1" applyProtection="1">
      <alignment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164" fontId="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164" fontId="7" fillId="0" borderId="3" xfId="1" applyNumberFormat="1" applyFont="1" applyFill="1" applyBorder="1" applyAlignment="1" applyProtection="1">
      <alignment horizontal="righ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" xfId="0" applyNumberFormat="1" applyFont="1" applyBorder="1" applyAlignment="1" applyProtection="1">
      <alignment horizontal="right" vertical="center" wrapText="1" indent="1"/>
    </xf>
    <xf numFmtId="164" fontId="7" fillId="0" borderId="3" xfId="0" quotePrefix="1" applyNumberFormat="1" applyFont="1" applyBorder="1" applyAlignment="1" applyProtection="1">
      <alignment horizontal="right" vertical="center" wrapText="1" indent="1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</xf>
    <xf numFmtId="164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1" applyFont="1" applyFill="1" applyAlignment="1" applyProtection="1">
      <alignment horizontal="right"/>
    </xf>
    <xf numFmtId="164" fontId="21" fillId="0" borderId="0" xfId="0" applyNumberFormat="1" applyFont="1" applyFill="1" applyAlignment="1" applyProtection="1">
      <alignment horizontal="centerContinuous" vertical="center" wrapText="1"/>
    </xf>
    <xf numFmtId="164" fontId="14" fillId="0" borderId="0" xfId="0" applyNumberFormat="1" applyFont="1" applyFill="1" applyAlignment="1" applyProtection="1">
      <alignment horizontal="right" vertical="center"/>
    </xf>
    <xf numFmtId="49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12" xfId="1" quotePrefix="1" applyFont="1" applyFill="1" applyBorder="1" applyAlignment="1" applyProtection="1">
      <alignment horizontal="left" vertical="center" wrapText="1" inden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left" vertical="center" wrapText="1" indent="1"/>
    </xf>
    <xf numFmtId="49" fontId="8" fillId="0" borderId="22" xfId="0" applyNumberFormat="1" applyFont="1" applyFill="1" applyBorder="1" applyAlignment="1" applyProtection="1">
      <alignment horizontal="center" vertical="center" wrapText="1"/>
    </xf>
    <xf numFmtId="49" fontId="8" fillId="0" borderId="14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0" fontId="9" fillId="3" borderId="2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left" vertical="center" wrapText="1" indent="1"/>
    </xf>
    <xf numFmtId="0" fontId="9" fillId="3" borderId="3" xfId="0" applyFont="1" applyFill="1" applyBorder="1" applyAlignment="1" applyProtection="1">
      <alignment horizontal="left" vertical="center" wrapText="1" indent="1"/>
    </xf>
    <xf numFmtId="0" fontId="20" fillId="0" borderId="42" xfId="0" applyFont="1" applyFill="1" applyBorder="1" applyAlignment="1" applyProtection="1">
      <alignment horizontal="center" vertical="center" wrapText="1"/>
    </xf>
    <xf numFmtId="0" fontId="20" fillId="0" borderId="51" xfId="0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Border="1"/>
    <xf numFmtId="3" fontId="0" fillId="0" borderId="0" xfId="0" applyNumberFormat="1"/>
    <xf numFmtId="0" fontId="2" fillId="0" borderId="0" xfId="1" applyFont="1" applyFill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 wrapText="1"/>
    </xf>
    <xf numFmtId="3" fontId="7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Protection="1"/>
    <xf numFmtId="3" fontId="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/>
    </xf>
    <xf numFmtId="164" fontId="8" fillId="0" borderId="7" xfId="0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Fill="1" applyAlignment="1" applyProtection="1">
      <alignment horizontal="center" wrapText="1"/>
    </xf>
    <xf numFmtId="0" fontId="0" fillId="0" borderId="0" xfId="0"/>
    <xf numFmtId="0" fontId="4" fillId="0" borderId="0" xfId="1" applyFont="1" applyFill="1" applyAlignment="1" applyProtection="1">
      <alignment horizontal="right" wrapText="1"/>
    </xf>
    <xf numFmtId="0" fontId="23" fillId="0" borderId="0" xfId="1" applyFont="1" applyFill="1" applyAlignment="1" applyProtection="1">
      <alignment horizontal="right" wrapText="1"/>
    </xf>
    <xf numFmtId="164" fontId="11" fillId="0" borderId="0" xfId="0" applyNumberFormat="1" applyFont="1"/>
    <xf numFmtId="0" fontId="7" fillId="2" borderId="21" xfId="0" applyFont="1" applyFill="1" applyBorder="1" applyAlignment="1" applyProtection="1">
      <alignment horizontal="left" vertical="center" wrapText="1" indent="1"/>
    </xf>
    <xf numFmtId="0" fontId="22" fillId="0" borderId="0" xfId="0" applyFont="1"/>
    <xf numFmtId="164" fontId="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7" xfId="0" applyNumberFormat="1" applyFont="1" applyFill="1" applyBorder="1" applyAlignment="1" applyProtection="1">
      <alignment horizontal="right" vertical="center" wrapText="1" indent="1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6" xfId="0" applyNumberFormat="1" applyFont="1" applyFill="1" applyBorder="1" applyAlignment="1" applyProtection="1">
      <alignment horizontal="right" vertical="center" wrapText="1" indent="1"/>
    </xf>
    <xf numFmtId="164" fontId="7" fillId="3" borderId="3" xfId="0" applyNumberFormat="1" applyFont="1" applyFill="1" applyBorder="1" applyAlignment="1" applyProtection="1">
      <alignment horizontal="right" vertical="center" wrapText="1" indent="1"/>
    </xf>
    <xf numFmtId="164" fontId="9" fillId="3" borderId="3" xfId="0" applyNumberFormat="1" applyFont="1" applyFill="1" applyBorder="1" applyAlignment="1" applyProtection="1">
      <alignment horizontal="right" vertical="center" wrapText="1" indent="1"/>
    </xf>
    <xf numFmtId="164" fontId="7" fillId="0" borderId="3" xfId="0" applyNumberFormat="1" applyFont="1" applyFill="1" applyBorder="1" applyAlignment="1" applyProtection="1">
      <alignment vertical="center" wrapText="1"/>
    </xf>
    <xf numFmtId="164" fontId="8" fillId="0" borderId="7" xfId="0" applyNumberFormat="1" applyFont="1" applyFill="1" applyBorder="1" applyAlignment="1" applyProtection="1">
      <alignment vertical="center" wrapText="1"/>
      <protection locked="0"/>
    </xf>
    <xf numFmtId="164" fontId="7" fillId="0" borderId="47" xfId="0" applyNumberFormat="1" applyFont="1" applyFill="1" applyBorder="1" applyAlignment="1" applyProtection="1">
      <alignment vertical="center" wrapText="1"/>
    </xf>
    <xf numFmtId="164" fontId="9" fillId="3" borderId="3" xfId="0" applyNumberFormat="1" applyFont="1" applyFill="1" applyBorder="1" applyAlignment="1" applyProtection="1">
      <alignment vertical="center" wrapText="1"/>
    </xf>
    <xf numFmtId="3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Fill="1" applyBorder="1" applyAlignment="1" applyProtection="1">
      <alignment vertical="center" wrapText="1"/>
      <protection locked="0"/>
    </xf>
    <xf numFmtId="3" fontId="7" fillId="0" borderId="3" xfId="0" applyNumberFormat="1" applyFont="1" applyFill="1" applyBorder="1" applyAlignment="1" applyProtection="1">
      <alignment horizontal="right" vertical="center" wrapText="1" indent="1"/>
    </xf>
    <xf numFmtId="164" fontId="7" fillId="2" borderId="3" xfId="0" applyNumberFormat="1" applyFont="1" applyFill="1" applyBorder="1" applyAlignment="1" applyProtection="1">
      <alignment horizontal="right" vertical="center" wrapText="1" indent="1"/>
    </xf>
    <xf numFmtId="0" fontId="24" fillId="0" borderId="42" xfId="0" applyFont="1" applyFill="1" applyBorder="1" applyAlignment="1" applyProtection="1">
      <alignment horizontal="center" vertical="center" wrapText="1"/>
    </xf>
    <xf numFmtId="0" fontId="24" fillId="0" borderId="51" xfId="0" applyFont="1" applyFill="1" applyBorder="1" applyAlignment="1" applyProtection="1">
      <alignment horizontal="center" vertical="center" wrapText="1"/>
    </xf>
    <xf numFmtId="49" fontId="7" fillId="0" borderId="41" xfId="0" applyNumberFormat="1" applyFont="1" applyFill="1" applyBorder="1" applyAlignment="1" applyProtection="1">
      <alignment horizontal="right" vertical="center"/>
    </xf>
    <xf numFmtId="49" fontId="7" fillId="0" borderId="1" xfId="0" applyNumberFormat="1" applyFont="1" applyFill="1" applyBorder="1" applyAlignment="1" applyProtection="1">
      <alignment horizontal="right" vertical="center"/>
    </xf>
    <xf numFmtId="0" fontId="7" fillId="0" borderId="46" xfId="0" applyFont="1" applyFill="1" applyBorder="1" applyAlignment="1" applyProtection="1">
      <alignment horizontal="center" vertical="center" wrapText="1"/>
    </xf>
    <xf numFmtId="164" fontId="7" fillId="2" borderId="3" xfId="1" applyNumberFormat="1" applyFont="1" applyFill="1" applyBorder="1" applyAlignment="1" applyProtection="1">
      <alignment horizontal="right" vertical="center" wrapText="1" indent="1"/>
    </xf>
    <xf numFmtId="164" fontId="7" fillId="2" borderId="3" xfId="0" quotePrefix="1" applyNumberFormat="1" applyFont="1" applyFill="1" applyBorder="1" applyAlignment="1" applyProtection="1">
      <alignment horizontal="right" vertical="center" wrapText="1" indent="1"/>
    </xf>
    <xf numFmtId="164" fontId="7" fillId="0" borderId="46" xfId="0" applyNumberFormat="1" applyFont="1" applyFill="1" applyBorder="1" applyAlignment="1" applyProtection="1">
      <alignment horizontal="center" vertical="center" wrapText="1"/>
    </xf>
    <xf numFmtId="3" fontId="3" fillId="0" borderId="3" xfId="1" applyNumberFormat="1" applyFont="1" applyFill="1" applyBorder="1" applyAlignment="1" applyProtection="1">
      <alignment vertical="center" wrapText="1"/>
    </xf>
    <xf numFmtId="164" fontId="3" fillId="0" borderId="3" xfId="1" applyNumberFormat="1" applyFont="1" applyFill="1" applyBorder="1" applyAlignment="1" applyProtection="1">
      <alignment horizontal="right" vertical="center" wrapText="1" indent="1"/>
    </xf>
    <xf numFmtId="3" fontId="7" fillId="3" borderId="3" xfId="0" applyNumberFormat="1" applyFont="1" applyFill="1" applyBorder="1" applyAlignment="1" applyProtection="1">
      <alignment horizontal="right" vertical="center" wrapText="1" indent="1"/>
    </xf>
    <xf numFmtId="0" fontId="7" fillId="0" borderId="41" xfId="0" quotePrefix="1" applyFont="1" applyFill="1" applyBorder="1" applyAlignment="1" applyProtection="1">
      <alignment horizontal="right" vertical="center" indent="1"/>
    </xf>
    <xf numFmtId="0" fontId="7" fillId="0" borderId="1" xfId="0" applyFont="1" applyFill="1" applyBorder="1" applyAlignment="1" applyProtection="1">
      <alignment horizontal="right" vertical="center" inden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 wrapText="1"/>
    </xf>
    <xf numFmtId="3" fontId="11" fillId="0" borderId="0" xfId="0" applyNumberFormat="1" applyFont="1"/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right"/>
    </xf>
    <xf numFmtId="164" fontId="8" fillId="0" borderId="0" xfId="0" applyNumberFormat="1" applyFont="1" applyFill="1" applyAlignment="1" applyProtection="1">
      <alignment horizontal="right" vertical="center" wrapText="1" indent="1"/>
    </xf>
    <xf numFmtId="0" fontId="7" fillId="0" borderId="3" xfId="0" applyFont="1" applyFill="1" applyBorder="1" applyAlignment="1" applyProtection="1">
      <alignment horizontal="left" vertical="center" inden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left" wrapText="1" indent="1"/>
    </xf>
    <xf numFmtId="0" fontId="7" fillId="0" borderId="46" xfId="1" applyFont="1" applyFill="1" applyBorder="1" applyAlignment="1" applyProtection="1">
      <alignment horizontal="left" vertical="center" wrapText="1" indent="1"/>
    </xf>
    <xf numFmtId="0" fontId="19" fillId="3" borderId="3" xfId="0" applyFont="1" applyFill="1" applyBorder="1" applyAlignment="1" applyProtection="1">
      <alignment horizontal="left" wrapText="1" indent="1"/>
    </xf>
    <xf numFmtId="164" fontId="7" fillId="3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4" xfId="1" applyFont="1" applyFill="1" applyBorder="1" applyAlignment="1" applyProtection="1">
      <alignment horizontal="left" vertical="center" wrapText="1" indent="1"/>
    </xf>
    <xf numFmtId="0" fontId="8" fillId="0" borderId="43" xfId="1" applyFont="1" applyFill="1" applyBorder="1" applyAlignment="1" applyProtection="1">
      <alignment horizontal="left" vertical="center" wrapText="1" indent="1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56" xfId="1" applyFont="1" applyFill="1" applyBorder="1" applyAlignment="1" applyProtection="1">
      <alignment horizontal="left" vertical="center" wrapText="1" indent="1"/>
    </xf>
    <xf numFmtId="164" fontId="7" fillId="3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2" fillId="3" borderId="25" xfId="0" applyFont="1" applyFill="1" applyBorder="1" applyAlignment="1">
      <alignment horizontal="center"/>
    </xf>
    <xf numFmtId="0" fontId="7" fillId="3" borderId="3" xfId="0" applyFont="1" applyFill="1" applyBorder="1" applyAlignment="1" applyProtection="1">
      <alignment horizontal="left" vertical="center" indent="1"/>
    </xf>
    <xf numFmtId="0" fontId="7" fillId="3" borderId="3" xfId="1" applyFont="1" applyFill="1" applyBorder="1" applyAlignment="1" applyProtection="1">
      <alignment horizontal="left" vertical="center" wrapText="1" indent="1"/>
    </xf>
    <xf numFmtId="0" fontId="8" fillId="0" borderId="15" xfId="0" applyFont="1" applyFill="1" applyBorder="1" applyAlignment="1" applyProtection="1">
      <alignment horizontal="left" wrapText="1" indent="1"/>
    </xf>
    <xf numFmtId="0" fontId="8" fillId="0" borderId="23" xfId="0" applyFont="1" applyFill="1" applyBorder="1" applyAlignment="1" applyProtection="1">
      <alignment horizontal="left" vertical="center" indent="1"/>
    </xf>
    <xf numFmtId="3" fontId="8" fillId="0" borderId="23" xfId="0" applyNumberFormat="1" applyFont="1" applyFill="1" applyBorder="1" applyAlignment="1" applyProtection="1">
      <alignment horizontal="right" vertical="center" wrapText="1" indent="1"/>
    </xf>
    <xf numFmtId="0" fontId="8" fillId="0" borderId="9" xfId="0" applyFont="1" applyFill="1" applyBorder="1" applyAlignment="1" applyProtection="1">
      <alignment horizontal="left" vertical="center" indent="1"/>
    </xf>
    <xf numFmtId="3" fontId="8" fillId="0" borderId="9" xfId="0" applyNumberFormat="1" applyFont="1" applyFill="1" applyBorder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left" vertical="center" indent="1"/>
    </xf>
    <xf numFmtId="3" fontId="8" fillId="0" borderId="7" xfId="0" applyNumberFormat="1" applyFont="1" applyFill="1" applyBorder="1" applyAlignment="1" applyProtection="1">
      <alignment horizontal="right" vertical="center" wrapText="1" indent="1"/>
    </xf>
    <xf numFmtId="49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left" vertical="center" wrapText="1" indent="1"/>
    </xf>
    <xf numFmtId="164" fontId="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50" xfId="1" applyFont="1" applyFill="1" applyBorder="1" applyAlignment="1" applyProtection="1">
      <alignment horizontal="left" vertical="center" wrapText="1" indent="1"/>
    </xf>
    <xf numFmtId="0" fontId="8" fillId="0" borderId="53" xfId="1" applyFont="1" applyFill="1" applyBorder="1" applyAlignment="1" applyProtection="1">
      <alignment horizontal="left" vertical="center" wrapText="1" indent="1"/>
    </xf>
    <xf numFmtId="0" fontId="9" fillId="3" borderId="20" xfId="0" applyFont="1" applyFill="1" applyBorder="1" applyAlignment="1" applyProtection="1">
      <alignment horizontal="center" vertical="center" wrapText="1"/>
    </xf>
    <xf numFmtId="0" fontId="9" fillId="3" borderId="56" xfId="1" applyFont="1" applyFill="1" applyBorder="1" applyAlignment="1" applyProtection="1">
      <alignment horizontal="left" vertical="center" wrapText="1" indent="1"/>
    </xf>
    <xf numFmtId="164" fontId="9" fillId="3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7" fillId="3" borderId="2" xfId="1" applyFont="1" applyFill="1" applyBorder="1" applyAlignment="1" applyProtection="1">
      <alignment horizontal="center" vertical="center" wrapText="1"/>
    </xf>
    <xf numFmtId="164" fontId="7" fillId="3" borderId="3" xfId="1" applyNumberFormat="1" applyFont="1" applyFill="1" applyBorder="1" applyAlignment="1" applyProtection="1">
      <alignment horizontal="right" vertical="center" wrapText="1" indent="1"/>
    </xf>
    <xf numFmtId="0" fontId="3" fillId="2" borderId="20" xfId="0" applyFont="1" applyFill="1" applyBorder="1" applyAlignment="1" applyProtection="1">
      <alignment horizontal="center" wrapText="1"/>
    </xf>
    <xf numFmtId="0" fontId="3" fillId="2" borderId="21" xfId="0" applyFont="1" applyFill="1" applyBorder="1" applyAlignment="1" applyProtection="1">
      <alignment wrapText="1"/>
    </xf>
    <xf numFmtId="164" fontId="3" fillId="2" borderId="3" xfId="1" applyNumberFormat="1" applyFont="1" applyFill="1" applyBorder="1" applyAlignment="1" applyProtection="1">
      <alignment horizontal="right" vertical="center" wrapText="1" indent="1"/>
    </xf>
    <xf numFmtId="164" fontId="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0" xfId="1" applyFont="1" applyFill="1" applyAlignment="1" applyProtection="1">
      <alignment horizontal="center" wrapText="1"/>
    </xf>
    <xf numFmtId="0" fontId="3" fillId="3" borderId="2" xfId="1" applyFont="1" applyFill="1" applyBorder="1" applyAlignment="1" applyProtection="1">
      <alignment horizontal="left" vertical="center" wrapText="1" indent="1"/>
    </xf>
    <xf numFmtId="0" fontId="3" fillId="3" borderId="3" xfId="1" applyFont="1" applyFill="1" applyBorder="1" applyAlignment="1" applyProtection="1">
      <alignment horizontal="left" vertical="center" wrapText="1" indent="1"/>
    </xf>
    <xf numFmtId="0" fontId="3" fillId="3" borderId="3" xfId="1" applyFont="1" applyFill="1" applyBorder="1" applyAlignment="1" applyProtection="1">
      <alignment horizontal="center" vertical="center"/>
    </xf>
    <xf numFmtId="3" fontId="3" fillId="3" borderId="3" xfId="1" applyNumberFormat="1" applyFont="1" applyFill="1" applyBorder="1" applyAlignment="1" applyProtection="1">
      <alignment vertical="center" wrapText="1"/>
    </xf>
    <xf numFmtId="164" fontId="3" fillId="3" borderId="3" xfId="1" applyNumberFormat="1" applyFont="1" applyFill="1" applyBorder="1" applyAlignment="1" applyProtection="1">
      <alignment horizontal="right" vertical="center" wrapText="1" indent="1"/>
    </xf>
    <xf numFmtId="0" fontId="7" fillId="3" borderId="25" xfId="1" applyFont="1" applyFill="1" applyBorder="1" applyAlignment="1" applyProtection="1">
      <alignment horizontal="center" vertical="center" wrapText="1"/>
    </xf>
    <xf numFmtId="0" fontId="7" fillId="3" borderId="13" xfId="1" applyFont="1" applyFill="1" applyBorder="1" applyAlignment="1" applyProtection="1">
      <alignment vertical="center" wrapText="1"/>
    </xf>
    <xf numFmtId="0" fontId="7" fillId="3" borderId="3" xfId="1" applyFont="1" applyFill="1" applyBorder="1" applyAlignment="1" applyProtection="1">
      <alignment vertical="center" wrapText="1"/>
    </xf>
    <xf numFmtId="0" fontId="15" fillId="0" borderId="0" xfId="0" applyFont="1" applyFill="1" applyProtection="1"/>
    <xf numFmtId="0" fontId="25" fillId="0" borderId="0" xfId="0" applyFont="1"/>
    <xf numFmtId="164" fontId="26" fillId="0" borderId="0" xfId="1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right"/>
    </xf>
    <xf numFmtId="164" fontId="26" fillId="0" borderId="1" xfId="1" applyNumberFormat="1" applyFont="1" applyFill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25" xfId="1" applyFont="1" applyFill="1" applyBorder="1" applyAlignment="1" applyProtection="1">
      <alignment horizontal="left" vertical="center" wrapText="1" indent="1"/>
    </xf>
    <xf numFmtId="0" fontId="3" fillId="0" borderId="13" xfId="1" applyFont="1" applyFill="1" applyBorder="1" applyAlignment="1" applyProtection="1">
      <alignment horizontal="left" vertical="center" wrapText="1" indent="1"/>
    </xf>
    <xf numFmtId="3" fontId="3" fillId="0" borderId="13" xfId="1" applyNumberFormat="1" applyFont="1" applyFill="1" applyBorder="1" applyAlignment="1" applyProtection="1">
      <alignment vertical="center" wrapText="1"/>
    </xf>
    <xf numFmtId="49" fontId="18" fillId="0" borderId="16" xfId="1" applyNumberFormat="1" applyFont="1" applyFill="1" applyBorder="1" applyAlignment="1" applyProtection="1">
      <alignment horizontal="left" vertical="center" wrapText="1" indent="1"/>
    </xf>
    <xf numFmtId="0" fontId="18" fillId="0" borderId="17" xfId="1" applyFont="1" applyFill="1" applyBorder="1" applyAlignment="1" applyProtection="1">
      <alignment horizontal="left" vertical="center" wrapText="1" indent="1"/>
    </xf>
    <xf numFmtId="3" fontId="18" fillId="0" borderId="17" xfId="1" applyNumberFormat="1" applyFont="1" applyFill="1" applyBorder="1" applyAlignment="1" applyProtection="1">
      <alignment vertical="center" wrapText="1"/>
      <protection locked="0"/>
    </xf>
    <xf numFmtId="49" fontId="18" fillId="0" borderId="8" xfId="1" applyNumberFormat="1" applyFont="1" applyFill="1" applyBorder="1" applyAlignment="1" applyProtection="1">
      <alignment horizontal="left" vertical="center" wrapText="1" indent="1"/>
    </xf>
    <xf numFmtId="0" fontId="18" fillId="0" borderId="9" xfId="1" applyFont="1" applyFill="1" applyBorder="1" applyAlignment="1" applyProtection="1">
      <alignment horizontal="left" vertical="center" wrapText="1" indent="1"/>
    </xf>
    <xf numFmtId="3" fontId="18" fillId="0" borderId="12" xfId="1" applyNumberFormat="1" applyFont="1" applyFill="1" applyBorder="1" applyAlignment="1" applyProtection="1">
      <alignment vertical="center" wrapText="1"/>
      <protection locked="0"/>
    </xf>
    <xf numFmtId="3" fontId="18" fillId="0" borderId="9" xfId="1" applyNumberFormat="1" applyFont="1" applyFill="1" applyBorder="1" applyAlignment="1" applyProtection="1">
      <alignment vertical="center" wrapTex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0" fontId="18" fillId="0" borderId="9" xfId="1" applyFont="1" applyFill="1" applyBorder="1" applyAlignment="1" applyProtection="1">
      <alignment horizontal="left" vertical="center" wrapText="1" indent="5"/>
    </xf>
    <xf numFmtId="49" fontId="18" fillId="0" borderId="8" xfId="1" applyNumberFormat="1" applyFont="1" applyFill="1" applyBorder="1" applyAlignment="1" applyProtection="1">
      <alignment horizontal="left" vertical="top" wrapText="1" indent="1"/>
    </xf>
    <xf numFmtId="49" fontId="18" fillId="0" borderId="11" xfId="1" applyNumberFormat="1" applyFont="1" applyFill="1" applyBorder="1" applyAlignment="1" applyProtection="1">
      <alignment horizontal="left" vertical="top" wrapText="1" indent="1"/>
    </xf>
    <xf numFmtId="0" fontId="18" fillId="0" borderId="12" xfId="1" applyFont="1" applyFill="1" applyBorder="1" applyAlignment="1" applyProtection="1">
      <alignment horizontal="left" vertical="center" wrapText="1" indent="5"/>
    </xf>
    <xf numFmtId="49" fontId="18" fillId="0" borderId="14" xfId="1" applyNumberFormat="1" applyFont="1" applyFill="1" applyBorder="1" applyAlignment="1" applyProtection="1">
      <alignment horizontal="left" vertical="center" indent="1"/>
    </xf>
    <xf numFmtId="0" fontId="18" fillId="0" borderId="15" xfId="1" applyFont="1" applyFill="1" applyBorder="1" applyAlignment="1" applyProtection="1">
      <alignment horizontal="left" vertical="center" wrapText="1" indent="1"/>
    </xf>
    <xf numFmtId="49" fontId="18" fillId="0" borderId="6" xfId="1" applyNumberFormat="1" applyFont="1" applyFill="1" applyBorder="1" applyAlignment="1" applyProtection="1">
      <alignment horizontal="left" vertical="center" wrapText="1" indent="1"/>
    </xf>
    <xf numFmtId="0" fontId="18" fillId="0" borderId="7" xfId="1" applyFont="1" applyFill="1" applyBorder="1" applyAlignment="1" applyProtection="1">
      <alignment horizontal="left" vertical="center" wrapText="1" indent="1"/>
    </xf>
    <xf numFmtId="3" fontId="18" fillId="0" borderId="7" xfId="1" applyNumberFormat="1" applyFont="1" applyFill="1" applyBorder="1" applyAlignment="1" applyProtection="1">
      <alignment vertical="center" wrapText="1"/>
      <protection locked="0"/>
    </xf>
    <xf numFmtId="49" fontId="18" fillId="0" borderId="6" xfId="1" applyNumberFormat="1" applyFont="1" applyFill="1" applyBorder="1" applyAlignment="1" applyProtection="1">
      <alignment horizontal="left" vertical="center" indent="1"/>
    </xf>
    <xf numFmtId="0" fontId="3" fillId="0" borderId="3" xfId="1" applyFont="1" applyFill="1" applyBorder="1" applyAlignment="1" applyProtection="1">
      <alignment horizontal="left" vertical="center" indent="1"/>
    </xf>
    <xf numFmtId="0" fontId="18" fillId="0" borderId="7" xfId="1" applyFont="1" applyFill="1" applyBorder="1" applyAlignment="1" applyProtection="1">
      <alignment horizontal="left" vertical="center" wrapText="1" indent="2"/>
    </xf>
    <xf numFmtId="164" fontId="18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2" xfId="1" applyFont="1" applyFill="1" applyBorder="1" applyAlignment="1" applyProtection="1">
      <alignment horizontal="left" vertical="center" wrapText="1" indent="2"/>
    </xf>
    <xf numFmtId="164" fontId="1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0" xfId="0" applyNumberFormat="1" applyFont="1"/>
    <xf numFmtId="0" fontId="26" fillId="0" borderId="0" xfId="1" applyFont="1" applyFill="1" applyAlignment="1" applyProtection="1">
      <alignment horizontal="right"/>
    </xf>
    <xf numFmtId="0" fontId="3" fillId="0" borderId="3" xfId="1" applyFont="1" applyFill="1" applyBorder="1" applyAlignment="1" applyProtection="1">
      <alignment vertical="center" wrapText="1"/>
    </xf>
    <xf numFmtId="164" fontId="3" fillId="0" borderId="3" xfId="1" applyNumberFormat="1" applyFont="1" applyFill="1" applyBorder="1" applyAlignment="1" applyProtection="1">
      <alignment vertical="center" wrapText="1"/>
    </xf>
    <xf numFmtId="164" fontId="3" fillId="0" borderId="3" xfId="1" applyNumberFormat="1" applyFont="1" applyFill="1" applyBorder="1" applyProtection="1"/>
    <xf numFmtId="164" fontId="26" fillId="0" borderId="0" xfId="1" applyNumberFormat="1" applyFont="1" applyFill="1" applyBorder="1" applyAlignment="1" applyProtection="1">
      <alignment horizontal="left" vertical="center"/>
    </xf>
    <xf numFmtId="164" fontId="26" fillId="0" borderId="1" xfId="1" applyNumberFormat="1" applyFont="1" applyFill="1" applyBorder="1" applyAlignment="1" applyProtection="1">
      <alignment horizontal="left" vertical="center"/>
    </xf>
    <xf numFmtId="0" fontId="27" fillId="3" borderId="25" xfId="0" applyFont="1" applyFill="1" applyBorder="1" applyAlignment="1">
      <alignment horizontal="center"/>
    </xf>
    <xf numFmtId="0" fontId="3" fillId="3" borderId="3" xfId="0" applyFont="1" applyFill="1" applyBorder="1" applyAlignment="1" applyProtection="1">
      <alignment horizontal="left" vertical="center" indent="1"/>
    </xf>
    <xf numFmtId="3" fontId="3" fillId="3" borderId="3" xfId="0" applyNumberFormat="1" applyFont="1" applyFill="1" applyBorder="1" applyAlignment="1" applyProtection="1">
      <alignment horizontal="right" vertical="center" wrapText="1" inden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left" vertical="center" indent="1"/>
    </xf>
    <xf numFmtId="3" fontId="3" fillId="0" borderId="3" xfId="0" applyNumberFormat="1" applyFont="1" applyFill="1" applyBorder="1" applyAlignment="1" applyProtection="1">
      <alignment horizontal="right" vertical="center" wrapText="1" indent="1"/>
    </xf>
    <xf numFmtId="49" fontId="18" fillId="0" borderId="22" xfId="0" applyNumberFormat="1" applyFont="1" applyFill="1" applyBorder="1" applyAlignment="1" applyProtection="1">
      <alignment horizontal="center" vertical="center" wrapText="1"/>
    </xf>
    <xf numFmtId="0" fontId="18" fillId="0" borderId="23" xfId="0" applyFont="1" applyFill="1" applyBorder="1" applyAlignment="1" applyProtection="1">
      <alignment horizontal="left" vertical="center" indent="1"/>
    </xf>
    <xf numFmtId="3" fontId="18" fillId="0" borderId="23" xfId="0" applyNumberFormat="1" applyFont="1" applyFill="1" applyBorder="1" applyAlignment="1" applyProtection="1">
      <alignment horizontal="right" vertical="center" wrapText="1" indent="1"/>
    </xf>
    <xf numFmtId="49" fontId="18" fillId="0" borderId="8" xfId="0" applyNumberFormat="1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 applyProtection="1">
      <alignment horizontal="left" vertical="center" indent="1"/>
    </xf>
    <xf numFmtId="3" fontId="18" fillId="0" borderId="9" xfId="0" applyNumberFormat="1" applyFont="1" applyFill="1" applyBorder="1" applyAlignment="1" applyProtection="1">
      <alignment horizontal="right" vertical="center" wrapText="1" indent="1"/>
    </xf>
    <xf numFmtId="0" fontId="18" fillId="0" borderId="7" xfId="0" applyFont="1" applyFill="1" applyBorder="1" applyAlignment="1" applyProtection="1">
      <alignment horizontal="left" vertical="center" indent="1"/>
    </xf>
    <xf numFmtId="164" fontId="1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11" xfId="0" applyNumberFormat="1" applyFont="1" applyFill="1" applyBorder="1" applyAlignment="1" applyProtection="1">
      <alignment horizontal="center" vertical="center" wrapText="1"/>
    </xf>
    <xf numFmtId="164" fontId="1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2" xfId="1" applyFont="1" applyFill="1" applyBorder="1" applyAlignment="1" applyProtection="1">
      <alignment horizontal="left" vertical="center" wrapText="1" indent="1"/>
    </xf>
    <xf numFmtId="49" fontId="18" fillId="0" borderId="6" xfId="0" applyNumberFormat="1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left" wrapText="1" indent="1"/>
    </xf>
    <xf numFmtId="164" fontId="1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left" wrapText="1" indent="1"/>
    </xf>
    <xf numFmtId="164" fontId="1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2" xfId="0" applyFont="1" applyBorder="1" applyAlignment="1" applyProtection="1">
      <alignment horizontal="left" wrapText="1" indent="1"/>
    </xf>
    <xf numFmtId="49" fontId="18" fillId="0" borderId="14" xfId="1" applyNumberFormat="1" applyFont="1" applyFill="1" applyBorder="1" applyAlignment="1" applyProtection="1">
      <alignment horizontal="left" vertical="center" wrapText="1" indent="1"/>
    </xf>
    <xf numFmtId="164" fontId="1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25" xfId="0" applyNumberFormat="1" applyFont="1" applyFill="1" applyBorder="1" applyAlignment="1" applyProtection="1">
      <alignment horizontal="center" vertical="center" wrapText="1"/>
    </xf>
    <xf numFmtId="0" fontId="18" fillId="0" borderId="13" xfId="1" applyFont="1" applyFill="1" applyBorder="1" applyAlignment="1" applyProtection="1">
      <alignment horizontal="left" vertical="center" wrapText="1" indent="1"/>
    </xf>
    <xf numFmtId="164" fontId="1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164" fontId="3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2" xfId="1" quotePrefix="1" applyFont="1" applyFill="1" applyBorder="1" applyAlignment="1" applyProtection="1">
      <alignment horizontal="left" vertical="center" wrapText="1" indent="1"/>
    </xf>
    <xf numFmtId="0" fontId="3" fillId="0" borderId="46" xfId="1" applyFont="1" applyFill="1" applyBorder="1" applyAlignment="1" applyProtection="1">
      <alignment horizontal="left" vertical="center" wrapText="1" indent="1"/>
    </xf>
    <xf numFmtId="164" fontId="3" fillId="0" borderId="3" xfId="0" applyNumberFormat="1" applyFont="1" applyFill="1" applyBorder="1" applyAlignment="1" applyProtection="1">
      <alignment horizontal="right" vertical="center" wrapText="1" indent="1"/>
    </xf>
    <xf numFmtId="0" fontId="18" fillId="0" borderId="44" xfId="1" applyFont="1" applyFill="1" applyBorder="1" applyAlignment="1" applyProtection="1">
      <alignment horizontal="left" vertical="center" wrapText="1" indent="1"/>
    </xf>
    <xf numFmtId="0" fontId="18" fillId="0" borderId="28" xfId="1" applyFont="1" applyFill="1" applyBorder="1" applyAlignment="1" applyProtection="1">
      <alignment horizontal="left" vertical="center" wrapText="1" indent="1"/>
    </xf>
    <xf numFmtId="0" fontId="18" fillId="0" borderId="43" xfId="1" applyFont="1" applyFill="1" applyBorder="1" applyAlignment="1" applyProtection="1">
      <alignment horizontal="left" vertical="center" wrapText="1" indent="1"/>
    </xf>
    <xf numFmtId="0" fontId="18" fillId="0" borderId="50" xfId="1" applyFont="1" applyFill="1" applyBorder="1" applyAlignment="1" applyProtection="1">
      <alignment horizontal="left" vertical="center" wrapText="1" indent="1"/>
    </xf>
    <xf numFmtId="0" fontId="18" fillId="0" borderId="53" xfId="1" applyFont="1" applyFill="1" applyBorder="1" applyAlignment="1" applyProtection="1">
      <alignment horizontal="left" vertical="center" wrapText="1" indent="1"/>
    </xf>
    <xf numFmtId="0" fontId="3" fillId="3" borderId="20" xfId="0" applyFont="1" applyFill="1" applyBorder="1" applyAlignment="1" applyProtection="1">
      <alignment horizontal="center" vertical="center" wrapText="1"/>
    </xf>
    <xf numFmtId="0" fontId="3" fillId="3" borderId="56" xfId="1" applyFont="1" applyFill="1" applyBorder="1" applyAlignment="1" applyProtection="1">
      <alignment horizontal="left" vertical="center" wrapText="1" indent="1"/>
    </xf>
    <xf numFmtId="164" fontId="3" fillId="3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left" vertical="center" wrapText="1" indent="1"/>
    </xf>
    <xf numFmtId="49" fontId="18" fillId="0" borderId="6" xfId="1" applyNumberFormat="1" applyFont="1" applyFill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left" wrapText="1" indent="1"/>
    </xf>
    <xf numFmtId="0" fontId="18" fillId="0" borderId="9" xfId="0" applyFont="1" applyBorder="1" applyAlignment="1" applyProtection="1">
      <alignment horizontal="left" wrapText="1" indent="1"/>
    </xf>
    <xf numFmtId="0" fontId="18" fillId="0" borderId="12" xfId="0" applyFont="1" applyBorder="1" applyAlignment="1" applyProtection="1">
      <alignment wrapText="1"/>
    </xf>
    <xf numFmtId="49" fontId="18" fillId="0" borderId="11" xfId="1" applyNumberFormat="1" applyFont="1" applyFill="1" applyBorder="1" applyAlignment="1" applyProtection="1">
      <alignment horizontal="center" vertical="center" wrapText="1"/>
    </xf>
    <xf numFmtId="49" fontId="18" fillId="0" borderId="8" xfId="1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wrapText="1"/>
    </xf>
    <xf numFmtId="0" fontId="18" fillId="0" borderId="8" xfId="0" applyFont="1" applyBorder="1" applyAlignment="1" applyProtection="1">
      <alignment horizontal="center" wrapText="1"/>
    </xf>
    <xf numFmtId="0" fontId="18" fillId="0" borderId="11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right"/>
    </xf>
    <xf numFmtId="164" fontId="13" fillId="0" borderId="0" xfId="0" applyNumberFormat="1" applyFont="1" applyFill="1" applyAlignment="1" applyProtection="1">
      <alignment horizontal="right" vertical="center" wrapText="1" indent="1"/>
    </xf>
    <xf numFmtId="0" fontId="8" fillId="0" borderId="43" xfId="1" applyFont="1" applyFill="1" applyBorder="1" applyAlignment="1" applyProtection="1">
      <alignment horizontal="left" vertical="center" wrapText="1" indent="2"/>
    </xf>
    <xf numFmtId="0" fontId="9" fillId="0" borderId="0" xfId="0" applyFont="1" applyFill="1" applyAlignment="1" applyProtection="1"/>
    <xf numFmtId="0" fontId="6" fillId="0" borderId="49" xfId="0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wrapText="1" indent="1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5" xfId="0" applyNumberFormat="1" applyFont="1" applyFill="1" applyBorder="1" applyAlignment="1" applyProtection="1">
      <alignment vertical="center"/>
    </xf>
    <xf numFmtId="0" fontId="3" fillId="0" borderId="0" xfId="1" applyFont="1" applyFill="1" applyAlignment="1" applyProtection="1">
      <alignment horizontal="center" wrapText="1"/>
    </xf>
    <xf numFmtId="164" fontId="7" fillId="0" borderId="47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Alignment="1" applyProtection="1">
      <alignment horizontal="center" vertical="center"/>
    </xf>
    <xf numFmtId="164" fontId="14" fillId="0" borderId="0" xfId="0" applyNumberFormat="1" applyFont="1" applyFill="1" applyAlignment="1" applyProtection="1">
      <alignment horizontal="center" vertical="center"/>
    </xf>
    <xf numFmtId="0" fontId="23" fillId="0" borderId="0" xfId="1" applyNumberFormat="1" applyFont="1" applyFill="1" applyBorder="1" applyAlignment="1" applyProtection="1"/>
    <xf numFmtId="0" fontId="2" fillId="0" borderId="0" xfId="1" applyFont="1" applyFill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3" fontId="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3" xfId="0" applyFont="1" applyFill="1" applyBorder="1" applyAlignment="1" applyProtection="1">
      <alignment horizontal="center" vertical="center" wrapText="1"/>
    </xf>
    <xf numFmtId="3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9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/>
    <xf numFmtId="0" fontId="7" fillId="0" borderId="0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vertical="center" wrapText="1"/>
    </xf>
    <xf numFmtId="164" fontId="7" fillId="0" borderId="0" xfId="1" applyNumberFormat="1" applyFont="1" applyFill="1" applyBorder="1" applyAlignment="1" applyProtection="1">
      <alignment horizontal="right" vertical="center" wrapText="1" indent="1"/>
    </xf>
    <xf numFmtId="0" fontId="0" fillId="0" borderId="0" xfId="0" applyAlignment="1">
      <alignment horizontal="right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30" fillId="0" borderId="0" xfId="0" applyFont="1" applyAlignment="1"/>
    <xf numFmtId="49" fontId="8" fillId="0" borderId="22" xfId="0" applyNumberFormat="1" applyFont="1" applyFill="1" applyBorder="1" applyAlignment="1" applyProtection="1">
      <alignment vertical="center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14" fillId="0" borderId="0" xfId="0" applyNumberFormat="1" applyFont="1" applyFill="1" applyAlignment="1" applyProtection="1">
      <alignment horizontal="right" vertical="center"/>
    </xf>
    <xf numFmtId="164" fontId="26" fillId="0" borderId="1" xfId="1" applyNumberFormat="1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center"/>
    </xf>
    <xf numFmtId="164" fontId="10" fillId="0" borderId="1" xfId="1" applyNumberFormat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horizontal="center" wrapText="1"/>
    </xf>
    <xf numFmtId="164" fontId="6" fillId="0" borderId="31" xfId="0" applyNumberFormat="1" applyFont="1" applyFill="1" applyBorder="1" applyAlignment="1" applyProtection="1">
      <alignment horizontal="center" vertical="center" wrapText="1"/>
    </xf>
    <xf numFmtId="164" fontId="6" fillId="0" borderId="32" xfId="0" applyNumberFormat="1" applyFont="1" applyFill="1" applyBorder="1" applyAlignment="1" applyProtection="1">
      <alignment horizontal="center" vertical="center" wrapText="1"/>
    </xf>
    <xf numFmtId="164" fontId="6" fillId="0" borderId="45" xfId="0" applyNumberFormat="1" applyFont="1" applyFill="1" applyBorder="1" applyAlignment="1" applyProtection="1">
      <alignment horizontal="center" vertical="center" wrapText="1"/>
    </xf>
    <xf numFmtId="164" fontId="6" fillId="0" borderId="47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7" fillId="0" borderId="38" xfId="0" applyNumberFormat="1" applyFont="1" applyFill="1" applyBorder="1" applyAlignment="1" applyProtection="1">
      <alignment horizontal="center" vertical="center" wrapText="1"/>
    </xf>
    <xf numFmtId="164" fontId="7" fillId="0" borderId="24" xfId="0" applyNumberFormat="1" applyFont="1" applyFill="1" applyBorder="1" applyAlignment="1" applyProtection="1">
      <alignment horizontal="center" vertical="center" wrapText="1"/>
    </xf>
    <xf numFmtId="164" fontId="7" fillId="0" borderId="45" xfId="0" applyNumberFormat="1" applyFont="1" applyFill="1" applyBorder="1" applyAlignment="1" applyProtection="1">
      <alignment horizontal="center" vertical="center" wrapText="1"/>
    </xf>
    <xf numFmtId="164" fontId="7" fillId="0" borderId="47" xfId="0" applyNumberFormat="1" applyFont="1" applyFill="1" applyBorder="1" applyAlignment="1" applyProtection="1">
      <alignment horizontal="center" vertical="center" wrapText="1"/>
    </xf>
    <xf numFmtId="164" fontId="21" fillId="0" borderId="0" xfId="0" applyNumberFormat="1" applyFont="1" applyFill="1" applyAlignment="1" applyProtection="1">
      <alignment horizontal="center" vertical="center" wrapText="1"/>
    </xf>
    <xf numFmtId="0" fontId="30" fillId="0" borderId="0" xfId="0" applyFont="1" applyAlignment="1">
      <alignment horizontal="center" wrapText="1"/>
    </xf>
    <xf numFmtId="0" fontId="21" fillId="0" borderId="0" xfId="0" applyFont="1" applyFill="1" applyAlignment="1" applyProtection="1">
      <alignment horizontal="center" vertical="top" wrapText="1"/>
    </xf>
    <xf numFmtId="0" fontId="21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3" fillId="0" borderId="1" xfId="1" applyNumberFormat="1" applyFont="1" applyFill="1" applyBorder="1" applyAlignment="1" applyProtection="1">
      <alignment horizontal="center"/>
    </xf>
    <xf numFmtId="0" fontId="9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23" fillId="0" borderId="1" xfId="1" applyFont="1" applyFill="1" applyBorder="1" applyAlignment="1" applyProtection="1">
      <alignment horizontal="center"/>
    </xf>
    <xf numFmtId="0" fontId="23" fillId="0" borderId="1" xfId="1" applyNumberFormat="1" applyFont="1" applyFill="1" applyBorder="1" applyAlignment="1" applyProtection="1">
      <alignment horizontal="right"/>
    </xf>
  </cellXfs>
  <cellStyles count="8">
    <cellStyle name="Ezres [0] 2" xfId="7" xr:uid="{00000000-0005-0000-0000-000000000000}"/>
    <cellStyle name="Ezres 2" xfId="5" xr:uid="{00000000-0005-0000-0000-000001000000}"/>
    <cellStyle name="Normál" xfId="0" builtinId="0"/>
    <cellStyle name="Normál 2" xfId="3" xr:uid="{00000000-0005-0000-0000-000003000000}"/>
    <cellStyle name="Normál 2 2" xfId="6" xr:uid="{00000000-0005-0000-0000-000004000000}"/>
    <cellStyle name="Normál 3" xfId="2" xr:uid="{00000000-0005-0000-0000-000005000000}"/>
    <cellStyle name="Normál 4" xfId="4" xr:uid="{00000000-0005-0000-0000-000006000000}"/>
    <cellStyle name="Normál_KVRENMUNKA" xfId="1" xr:uid="{00000000-0005-0000-0000-000007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66"/>
      <color rgb="FFFFFF99"/>
      <color rgb="FF99FF99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7"/>
  <sheetViews>
    <sheetView zoomScalePageLayoutView="125" workbookViewId="0">
      <selection activeCell="A5" sqref="A5:XFD5"/>
    </sheetView>
  </sheetViews>
  <sheetFormatPr defaultRowHeight="15"/>
  <cols>
    <col min="1" max="1" width="8.28515625" customWidth="1"/>
    <col min="2" max="2" width="76.28515625" customWidth="1"/>
    <col min="3" max="3" width="15.7109375" style="172" customWidth="1"/>
    <col min="4" max="4" width="16" style="172" customWidth="1"/>
  </cols>
  <sheetData>
    <row r="1" spans="1:7" ht="15.75">
      <c r="A1" s="405"/>
      <c r="B1" s="405"/>
      <c r="C1" s="259"/>
      <c r="D1" s="379"/>
    </row>
    <row r="2" spans="1:7" ht="15" customHeight="1">
      <c r="A2" s="406" t="s">
        <v>441</v>
      </c>
      <c r="B2" s="406"/>
      <c r="C2" s="406"/>
      <c r="D2" s="406"/>
    </row>
    <row r="3" spans="1:7" ht="15.75">
      <c r="A3" s="259"/>
      <c r="B3" s="259"/>
      <c r="C3" s="259"/>
      <c r="D3" s="379"/>
    </row>
    <row r="4" spans="1:7" ht="15.75">
      <c r="A4" s="407" t="s">
        <v>7</v>
      </c>
      <c r="B4" s="407"/>
      <c r="C4" s="407"/>
      <c r="D4" s="407"/>
    </row>
    <row r="5" spans="1:7" ht="15.75" customHeight="1">
      <c r="A5" s="307"/>
      <c r="B5" s="408" t="s">
        <v>466</v>
      </c>
      <c r="C5" s="408"/>
      <c r="D5" s="408"/>
    </row>
    <row r="6" spans="1:7" ht="16.5" thickBot="1">
      <c r="A6" s="308"/>
      <c r="B6" s="2"/>
      <c r="C6" s="271"/>
      <c r="D6" s="271"/>
    </row>
    <row r="7" spans="1:7" ht="33" customHeight="1" thickBot="1">
      <c r="A7" s="273" t="s">
        <v>8</v>
      </c>
      <c r="B7" s="274" t="s">
        <v>9</v>
      </c>
      <c r="C7" s="399" t="s">
        <v>439</v>
      </c>
      <c r="D7" s="399" t="s">
        <v>440</v>
      </c>
      <c r="G7" s="398"/>
    </row>
    <row r="8" spans="1:7" ht="15.75" customHeight="1" thickBot="1">
      <c r="A8" s="273">
        <v>1</v>
      </c>
      <c r="B8" s="274">
        <v>2</v>
      </c>
      <c r="C8" s="274">
        <v>3</v>
      </c>
      <c r="D8" s="274">
        <v>4</v>
      </c>
    </row>
    <row r="9" spans="1:7" ht="21" customHeight="1" thickBot="1">
      <c r="A9" s="309" t="s">
        <v>0</v>
      </c>
      <c r="B9" s="310" t="s">
        <v>295</v>
      </c>
      <c r="C9" s="311">
        <f t="shared" ref="C9" si="0">C10+C27+C35+C47</f>
        <v>246235234</v>
      </c>
      <c r="D9" s="311">
        <f>D10+D27+D35+D47</f>
        <v>302540820</v>
      </c>
    </row>
    <row r="10" spans="1:7" ht="15.75" customHeight="1" thickBot="1">
      <c r="A10" s="312" t="s">
        <v>3</v>
      </c>
      <c r="B10" s="313" t="s">
        <v>311</v>
      </c>
      <c r="C10" s="314">
        <f t="shared" ref="C10" si="1">SUM(C11:C19)</f>
        <v>169967095</v>
      </c>
      <c r="D10" s="314">
        <f t="shared" ref="D10" si="2">SUM(D11:D19)</f>
        <v>184120509</v>
      </c>
    </row>
    <row r="11" spans="1:7" ht="15.75" customHeight="1">
      <c r="A11" s="315" t="s">
        <v>312</v>
      </c>
      <c r="B11" s="316" t="s">
        <v>206</v>
      </c>
      <c r="C11" s="317">
        <f>'9.1'!C12</f>
        <v>73603500</v>
      </c>
      <c r="D11" s="317">
        <f>'9.1'!D12</f>
        <v>74603500</v>
      </c>
    </row>
    <row r="12" spans="1:7" ht="15.75" customHeight="1">
      <c r="A12" s="318" t="s">
        <v>313</v>
      </c>
      <c r="B12" s="319" t="s">
        <v>352</v>
      </c>
      <c r="C12" s="320">
        <f>'9.1'!C13</f>
        <v>41939033</v>
      </c>
      <c r="D12" s="320">
        <f>'9.1'!D13</f>
        <v>46161480</v>
      </c>
    </row>
    <row r="13" spans="1:7" ht="15.75" customHeight="1">
      <c r="A13" s="318" t="s">
        <v>314</v>
      </c>
      <c r="B13" s="319" t="s">
        <v>6</v>
      </c>
      <c r="C13" s="320">
        <f>'9.1'!C14</f>
        <v>39228309</v>
      </c>
      <c r="D13" s="320">
        <f>'9.1'!D14</f>
        <v>41627909</v>
      </c>
    </row>
    <row r="14" spans="1:7" ht="15.75" customHeight="1">
      <c r="A14" s="318" t="s">
        <v>315</v>
      </c>
      <c r="B14" s="319" t="s">
        <v>45</v>
      </c>
      <c r="C14" s="320">
        <f>'9.1'!C15</f>
        <v>2700660</v>
      </c>
      <c r="D14" s="320">
        <f>'9.1'!D15</f>
        <v>2840560</v>
      </c>
    </row>
    <row r="15" spans="1:7" ht="15.75" customHeight="1">
      <c r="A15" s="318" t="s">
        <v>316</v>
      </c>
      <c r="B15" s="319" t="s">
        <v>47</v>
      </c>
      <c r="C15" s="320">
        <f>'9.1'!C16</f>
        <v>0</v>
      </c>
      <c r="D15" s="320">
        <f>'9.1'!D16</f>
        <v>4379934</v>
      </c>
    </row>
    <row r="16" spans="1:7" ht="18.75" customHeight="1">
      <c r="A16" s="318" t="s">
        <v>342</v>
      </c>
      <c r="B16" s="321" t="s">
        <v>418</v>
      </c>
      <c r="C16" s="320">
        <f>'9.1'!C17</f>
        <v>0</v>
      </c>
      <c r="D16" s="320">
        <f>'9.1'!D17</f>
        <v>518723</v>
      </c>
    </row>
    <row r="17" spans="1:4" ht="15.75" customHeight="1">
      <c r="A17" s="315" t="s">
        <v>347</v>
      </c>
      <c r="B17" s="293" t="s">
        <v>50</v>
      </c>
      <c r="C17" s="322">
        <f>'9.1'!C18+'9.2, 9.2.1, 9.2.2, 9.2.3'!C11</f>
        <v>0</v>
      </c>
      <c r="D17" s="322">
        <f>'9.1'!D18+'9.2, 9.2.1, 9.2.2, 9.2.3'!D11</f>
        <v>0</v>
      </c>
    </row>
    <row r="18" spans="1:4" ht="15.75" customHeight="1">
      <c r="A18" s="323" t="s">
        <v>349</v>
      </c>
      <c r="B18" s="282" t="s">
        <v>284</v>
      </c>
      <c r="C18" s="324">
        <f>'9.1'!C19</f>
        <v>0</v>
      </c>
      <c r="D18" s="324">
        <f>'9.1'!D19</f>
        <v>0</v>
      </c>
    </row>
    <row r="19" spans="1:4" ht="15.75" customHeight="1">
      <c r="A19" s="323" t="s">
        <v>353</v>
      </c>
      <c r="B19" s="282" t="s">
        <v>285</v>
      </c>
      <c r="C19" s="324">
        <v>12495593</v>
      </c>
      <c r="D19" s="324">
        <v>13988403</v>
      </c>
    </row>
    <row r="20" spans="1:4" ht="15.75" customHeight="1">
      <c r="A20" s="318" t="s">
        <v>354</v>
      </c>
      <c r="B20" s="325" t="s">
        <v>286</v>
      </c>
      <c r="C20" s="324"/>
      <c r="D20" s="324"/>
    </row>
    <row r="21" spans="1:4" ht="15.75" customHeight="1">
      <c r="A21" s="326" t="s">
        <v>355</v>
      </c>
      <c r="B21" s="327" t="s">
        <v>309</v>
      </c>
      <c r="C21" s="324"/>
      <c r="D21" s="324"/>
    </row>
    <row r="22" spans="1:4" ht="15.75" customHeight="1">
      <c r="A22" s="315" t="s">
        <v>356</v>
      </c>
      <c r="B22" s="327" t="s">
        <v>351</v>
      </c>
      <c r="C22" s="329"/>
      <c r="D22" s="329"/>
    </row>
    <row r="23" spans="1:4" s="172" customFormat="1" ht="15.75" customHeight="1">
      <c r="A23" s="323" t="s">
        <v>357</v>
      </c>
      <c r="B23" s="327" t="s">
        <v>348</v>
      </c>
      <c r="C23" s="329"/>
      <c r="D23" s="329">
        <v>0</v>
      </c>
    </row>
    <row r="24" spans="1:4" s="172" customFormat="1" ht="15.75" customHeight="1">
      <c r="A24" s="323" t="s">
        <v>358</v>
      </c>
      <c r="B24" s="327" t="s">
        <v>350</v>
      </c>
      <c r="C24" s="329"/>
      <c r="D24" s="329"/>
    </row>
    <row r="25" spans="1:4" s="172" customFormat="1" ht="15.75" customHeight="1">
      <c r="A25" s="323" t="s">
        <v>359</v>
      </c>
      <c r="B25" s="327" t="s">
        <v>360</v>
      </c>
      <c r="C25" s="329"/>
      <c r="D25" s="329"/>
    </row>
    <row r="26" spans="1:4" s="172" customFormat="1" ht="15.75" customHeight="1" thickBot="1">
      <c r="A26" s="330" t="s">
        <v>361</v>
      </c>
      <c r="B26" s="331" t="s">
        <v>362</v>
      </c>
      <c r="C26" s="332">
        <v>0</v>
      </c>
      <c r="D26" s="332">
        <f>26910-20259-1143+1-13-1049+300-1028-1-508-896-121-119-2074</f>
        <v>0</v>
      </c>
    </row>
    <row r="27" spans="1:4" s="172" customFormat="1" ht="15.75" customHeight="1" thickBot="1">
      <c r="A27" s="312" t="s">
        <v>4</v>
      </c>
      <c r="B27" s="13" t="s">
        <v>149</v>
      </c>
      <c r="C27" s="333">
        <f t="shared" ref="C27" si="3">C28+C31+C32+C33+C34</f>
        <v>42424057</v>
      </c>
      <c r="D27" s="333">
        <f t="shared" ref="D27" si="4">D28+D31+D32+D33+D34</f>
        <v>63768776</v>
      </c>
    </row>
    <row r="28" spans="1:4" s="172" customFormat="1" ht="15.75" customHeight="1">
      <c r="A28" s="278" t="s">
        <v>369</v>
      </c>
      <c r="B28" s="279" t="s">
        <v>59</v>
      </c>
      <c r="C28" s="334">
        <f t="shared" ref="C28" si="5">SUM(C29:C30)</f>
        <v>37398660</v>
      </c>
      <c r="D28" s="334">
        <f t="shared" ref="D28" si="6">SUM(D29:D30)</f>
        <v>52399273</v>
      </c>
    </row>
    <row r="29" spans="1:4" ht="18.75" customHeight="1">
      <c r="A29" s="281" t="s">
        <v>370</v>
      </c>
      <c r="B29" s="282" t="s">
        <v>60</v>
      </c>
      <c r="C29" s="335">
        <v>1725455</v>
      </c>
      <c r="D29" s="335">
        <v>1941223</v>
      </c>
    </row>
    <row r="30" spans="1:4" ht="15.75" customHeight="1">
      <c r="A30" s="281" t="s">
        <v>371</v>
      </c>
      <c r="B30" s="282" t="s">
        <v>61</v>
      </c>
      <c r="C30" s="335">
        <v>35673205</v>
      </c>
      <c r="D30" s="335">
        <v>50458050</v>
      </c>
    </row>
    <row r="31" spans="1:4" ht="15.75" customHeight="1">
      <c r="A31" s="281" t="s">
        <v>372</v>
      </c>
      <c r="B31" s="282" t="s">
        <v>62</v>
      </c>
      <c r="C31" s="335">
        <v>4525397</v>
      </c>
      <c r="D31" s="335">
        <v>8636650</v>
      </c>
    </row>
    <row r="32" spans="1:4" ht="21" customHeight="1">
      <c r="A32" s="281" t="s">
        <v>373</v>
      </c>
      <c r="B32" s="282" t="s">
        <v>63</v>
      </c>
      <c r="C32" s="335"/>
      <c r="D32" s="335">
        <v>189853</v>
      </c>
    </row>
    <row r="33" spans="1:4" ht="18.75" customHeight="1">
      <c r="A33" s="281" t="s">
        <v>374</v>
      </c>
      <c r="B33" s="336" t="s">
        <v>308</v>
      </c>
      <c r="C33" s="335"/>
      <c r="D33" s="335"/>
    </row>
    <row r="34" spans="1:4" ht="15.75" customHeight="1" thickBot="1">
      <c r="A34" s="337" t="s">
        <v>375</v>
      </c>
      <c r="B34" s="291" t="s">
        <v>64</v>
      </c>
      <c r="C34" s="335">
        <v>500000</v>
      </c>
      <c r="D34" s="335">
        <v>2543000</v>
      </c>
    </row>
    <row r="35" spans="1:4" ht="15.75" customHeight="1" thickBot="1">
      <c r="A35" s="312" t="s">
        <v>5</v>
      </c>
      <c r="B35" s="13" t="s">
        <v>295</v>
      </c>
      <c r="C35" s="333">
        <f t="shared" ref="C35" si="7">SUM(C36:C46)</f>
        <v>33844082</v>
      </c>
      <c r="D35" s="333">
        <f t="shared" ref="D35" si="8">SUM(D36:D46)</f>
        <v>54651535</v>
      </c>
    </row>
    <row r="36" spans="1:4" s="172" customFormat="1" ht="15.75" customHeight="1">
      <c r="A36" s="326" t="s">
        <v>317</v>
      </c>
      <c r="B36" s="293" t="s">
        <v>65</v>
      </c>
      <c r="C36" s="322">
        <v>0</v>
      </c>
      <c r="D36" s="322">
        <v>0</v>
      </c>
    </row>
    <row r="37" spans="1:4" s="172" customFormat="1" ht="15.75" customHeight="1">
      <c r="A37" s="326" t="s">
        <v>318</v>
      </c>
      <c r="B37" s="282" t="s">
        <v>66</v>
      </c>
      <c r="C37" s="322">
        <v>13795946</v>
      </c>
      <c r="D37" s="322">
        <v>30794110</v>
      </c>
    </row>
    <row r="38" spans="1:4" s="172" customFormat="1" ht="15.75" customHeight="1">
      <c r="A38" s="326" t="s">
        <v>319</v>
      </c>
      <c r="B38" s="282" t="s">
        <v>207</v>
      </c>
      <c r="C38" s="322">
        <v>372387</v>
      </c>
      <c r="D38" s="322">
        <v>372387</v>
      </c>
    </row>
    <row r="39" spans="1:4" s="172" customFormat="1" ht="15.75" customHeight="1">
      <c r="A39" s="326" t="s">
        <v>320</v>
      </c>
      <c r="B39" s="282" t="s">
        <v>68</v>
      </c>
      <c r="C39" s="322">
        <v>2761149</v>
      </c>
      <c r="D39" s="322">
        <v>2761149</v>
      </c>
    </row>
    <row r="40" spans="1:4" ht="15.75" customHeight="1">
      <c r="A40" s="326" t="s">
        <v>321</v>
      </c>
      <c r="B40" s="282" t="s">
        <v>13</v>
      </c>
      <c r="C40" s="322">
        <v>4080000</v>
      </c>
      <c r="D40" s="322">
        <v>4080000</v>
      </c>
    </row>
    <row r="41" spans="1:4" ht="15.75" customHeight="1">
      <c r="A41" s="326" t="s">
        <v>322</v>
      </c>
      <c r="B41" s="282" t="s">
        <v>15</v>
      </c>
      <c r="C41" s="322">
        <v>7363371</v>
      </c>
      <c r="D41" s="322">
        <v>14871431</v>
      </c>
    </row>
    <row r="42" spans="1:4" ht="15.75" customHeight="1">
      <c r="A42" s="326" t="s">
        <v>323</v>
      </c>
      <c r="B42" s="282" t="s">
        <v>283</v>
      </c>
      <c r="C42" s="322">
        <v>5471229</v>
      </c>
      <c r="D42" s="322">
        <v>0</v>
      </c>
    </row>
    <row r="43" spans="1:4" ht="15.75" customHeight="1">
      <c r="A43" s="326" t="s">
        <v>324</v>
      </c>
      <c r="B43" s="282" t="s">
        <v>208</v>
      </c>
      <c r="C43" s="322">
        <v>0</v>
      </c>
      <c r="D43" s="322">
        <v>0</v>
      </c>
    </row>
    <row r="44" spans="1:4" ht="15.75" customHeight="1">
      <c r="A44" s="326" t="s">
        <v>325</v>
      </c>
      <c r="B44" s="282" t="s">
        <v>69</v>
      </c>
      <c r="C44" s="322">
        <v>0</v>
      </c>
      <c r="D44" s="322"/>
    </row>
    <row r="45" spans="1:4" s="172" customFormat="1" ht="15.75" customHeight="1">
      <c r="A45" s="326" t="s">
        <v>326</v>
      </c>
      <c r="B45" s="325" t="s">
        <v>419</v>
      </c>
      <c r="C45" s="322"/>
      <c r="D45" s="322"/>
    </row>
    <row r="46" spans="1:4" ht="15.75" customHeight="1" thickBot="1">
      <c r="A46" s="326" t="s">
        <v>420</v>
      </c>
      <c r="B46" s="325" t="s">
        <v>18</v>
      </c>
      <c r="C46" s="322"/>
      <c r="D46" s="322">
        <v>1772458</v>
      </c>
    </row>
    <row r="47" spans="1:4" s="172" customFormat="1" ht="15.75" customHeight="1" thickBot="1">
      <c r="A47" s="312" t="s">
        <v>44</v>
      </c>
      <c r="B47" s="13" t="s">
        <v>26</v>
      </c>
      <c r="C47" s="333">
        <f t="shared" ref="C47" si="9">C48+C49</f>
        <v>0</v>
      </c>
      <c r="D47" s="333">
        <f t="shared" ref="D47" si="10">D48+D49</f>
        <v>0</v>
      </c>
    </row>
    <row r="48" spans="1:4" ht="15.75" customHeight="1">
      <c r="A48" s="339" t="s">
        <v>376</v>
      </c>
      <c r="B48" s="340" t="s">
        <v>51</v>
      </c>
      <c r="C48" s="341">
        <f>'9.1'!C49+'9.2, 9.2.1, 9.2.2, 9.2.3'!C32</f>
        <v>0</v>
      </c>
      <c r="D48" s="341">
        <f>'9.1'!D49+'9.2, 9.2.1, 9.2.2, 9.2.3'!D32</f>
        <v>0</v>
      </c>
    </row>
    <row r="49" spans="1:4" ht="15.75" customHeight="1" thickBot="1">
      <c r="A49" s="330" t="s">
        <v>377</v>
      </c>
      <c r="B49" s="291" t="s">
        <v>77</v>
      </c>
      <c r="C49" s="332">
        <v>0</v>
      </c>
      <c r="D49" s="332">
        <v>0</v>
      </c>
    </row>
    <row r="50" spans="1:4" ht="15.75" customHeight="1" thickBot="1">
      <c r="A50" s="342" t="s">
        <v>1</v>
      </c>
      <c r="B50" s="261" t="s">
        <v>310</v>
      </c>
      <c r="C50" s="343">
        <f t="shared" ref="C50" si="11">C51+C60+C65</f>
        <v>0</v>
      </c>
      <c r="D50" s="343">
        <f t="shared" ref="D50" si="12">D51+D60+D65</f>
        <v>220989758</v>
      </c>
    </row>
    <row r="51" spans="1:4" ht="15.75" customHeight="1" thickBot="1">
      <c r="A51" s="312" t="s">
        <v>49</v>
      </c>
      <c r="B51" s="13" t="s">
        <v>340</v>
      </c>
      <c r="C51" s="333">
        <f t="shared" ref="C51" si="13">SUM(C52:C55)</f>
        <v>0</v>
      </c>
      <c r="D51" s="333">
        <f t="shared" ref="D51" si="14">SUM(D52:D55)</f>
        <v>197775000</v>
      </c>
    </row>
    <row r="52" spans="1:4" ht="15.75" customHeight="1">
      <c r="A52" s="315" t="s">
        <v>363</v>
      </c>
      <c r="B52" s="285" t="s">
        <v>57</v>
      </c>
      <c r="C52" s="328">
        <f>'9.1'!C53</f>
        <v>0</v>
      </c>
      <c r="D52" s="328">
        <f>'9.1'!D53</f>
        <v>775000</v>
      </c>
    </row>
    <row r="53" spans="1:4" ht="21.75" customHeight="1">
      <c r="A53" s="318" t="s">
        <v>328</v>
      </c>
      <c r="B53" s="282" t="s">
        <v>364</v>
      </c>
      <c r="C53" s="324">
        <f>'9.1'!C54</f>
        <v>0</v>
      </c>
      <c r="D53" s="324">
        <f>'9.1'!D54</f>
        <v>0</v>
      </c>
    </row>
    <row r="54" spans="1:4" ht="18.75" customHeight="1">
      <c r="A54" s="318" t="s">
        <v>329</v>
      </c>
      <c r="B54" s="282" t="s">
        <v>58</v>
      </c>
      <c r="C54" s="328"/>
      <c r="D54" s="328"/>
    </row>
    <row r="55" spans="1:4" ht="18" customHeight="1">
      <c r="A55" s="318" t="s">
        <v>344</v>
      </c>
      <c r="B55" s="282" t="s">
        <v>287</v>
      </c>
      <c r="C55" s="324">
        <v>0</v>
      </c>
      <c r="D55" s="324">
        <v>197000000</v>
      </c>
    </row>
    <row r="56" spans="1:4" ht="15.75" customHeight="1">
      <c r="A56" s="323" t="s">
        <v>365</v>
      </c>
      <c r="B56" s="344" t="s">
        <v>288</v>
      </c>
      <c r="C56" s="329">
        <v>0</v>
      </c>
      <c r="D56" s="329">
        <v>0</v>
      </c>
    </row>
    <row r="57" spans="1:4" ht="15.75" customHeight="1">
      <c r="A57" s="323" t="s">
        <v>367</v>
      </c>
      <c r="B57" s="327" t="s">
        <v>351</v>
      </c>
      <c r="C57" s="329">
        <f>'9.1'!C58</f>
        <v>0</v>
      </c>
      <c r="D57" s="329">
        <f>'9.1'!D58</f>
        <v>0</v>
      </c>
    </row>
    <row r="58" spans="1:4" ht="15.75" customHeight="1">
      <c r="A58" s="323" t="s">
        <v>416</v>
      </c>
      <c r="B58" s="327" t="s">
        <v>366</v>
      </c>
      <c r="C58" s="329">
        <f>'9.1'!C59</f>
        <v>0</v>
      </c>
      <c r="D58" s="329">
        <f>'9.1'!D59</f>
        <v>0</v>
      </c>
    </row>
    <row r="59" spans="1:4" ht="15.75" customHeight="1" thickBot="1">
      <c r="A59" s="330" t="s">
        <v>417</v>
      </c>
      <c r="B59" s="331" t="s">
        <v>368</v>
      </c>
      <c r="C59" s="332"/>
      <c r="D59" s="332"/>
    </row>
    <row r="60" spans="1:4" ht="15.75" customHeight="1" thickBot="1">
      <c r="A60" s="312" t="s">
        <v>53</v>
      </c>
      <c r="B60" s="345" t="s">
        <v>310</v>
      </c>
      <c r="C60" s="346">
        <f t="shared" ref="C60" si="15">SUM(C61:C63)</f>
        <v>0</v>
      </c>
      <c r="D60" s="346">
        <f>SUM(D61:D64)</f>
        <v>23214758</v>
      </c>
    </row>
    <row r="61" spans="1:4" ht="15.75" customHeight="1">
      <c r="A61" s="326" t="s">
        <v>330</v>
      </c>
      <c r="B61" s="347" t="s">
        <v>21</v>
      </c>
      <c r="C61" s="322"/>
      <c r="D61" s="322"/>
    </row>
    <row r="62" spans="1:4" ht="15.75" customHeight="1">
      <c r="A62" s="318" t="s">
        <v>331</v>
      </c>
      <c r="B62" s="348" t="s">
        <v>23</v>
      </c>
      <c r="C62" s="328">
        <f>'9.1'!C63+'9.2, 9.2.1, 9.2.2, 9.2.3'!C41</f>
        <v>0</v>
      </c>
      <c r="D62" s="328">
        <f>'9.1'!D63+'9.2, 9.2.1, 9.2.2, 9.2.3'!D41</f>
        <v>23209758</v>
      </c>
    </row>
    <row r="63" spans="1:4" ht="15.75" customHeight="1">
      <c r="A63" s="323" t="s">
        <v>332</v>
      </c>
      <c r="B63" s="349" t="s">
        <v>209</v>
      </c>
      <c r="C63" s="329">
        <f>'9.1'!C64+'9.2, 9.2.1, 9.2.2, 9.2.3'!C42</f>
        <v>0</v>
      </c>
      <c r="D63" s="329">
        <v>5000</v>
      </c>
    </row>
    <row r="64" spans="1:4" s="172" customFormat="1" ht="15.75" customHeight="1" thickBot="1">
      <c r="A64" s="323" t="s">
        <v>402</v>
      </c>
      <c r="B64" s="349" t="s">
        <v>423</v>
      </c>
      <c r="C64" s="329">
        <f>'9.1'!C65+'9.2, 9.2.1, 9.2.2, 9.2.3'!C43</f>
        <v>0</v>
      </c>
      <c r="D64" s="329"/>
    </row>
    <row r="65" spans="1:4" ht="15.75" customHeight="1" thickBot="1">
      <c r="A65" s="312" t="s">
        <v>52</v>
      </c>
      <c r="B65" s="345" t="s">
        <v>289</v>
      </c>
      <c r="C65" s="333">
        <f t="shared" ref="C65" si="16">SUM(C66:C67)</f>
        <v>0</v>
      </c>
      <c r="D65" s="333">
        <f t="shared" ref="D65" si="17">SUM(D66:D67)</f>
        <v>0</v>
      </c>
    </row>
    <row r="66" spans="1:4" ht="24" customHeight="1">
      <c r="A66" s="315" t="s">
        <v>378</v>
      </c>
      <c r="B66" s="350" t="s">
        <v>364</v>
      </c>
      <c r="C66" s="328">
        <f>'9.1'!C67</f>
        <v>0</v>
      </c>
      <c r="D66" s="328">
        <v>0</v>
      </c>
    </row>
    <row r="67" spans="1:4" ht="15.75" customHeight="1" thickBot="1">
      <c r="A67" s="330" t="s">
        <v>379</v>
      </c>
      <c r="B67" s="351" t="s">
        <v>79</v>
      </c>
      <c r="C67" s="332">
        <f>'9.1'!C68</f>
        <v>0</v>
      </c>
      <c r="D67" s="332">
        <v>0</v>
      </c>
    </row>
    <row r="68" spans="1:4" ht="34.5" customHeight="1" thickBot="1">
      <c r="A68" s="352" t="s">
        <v>2</v>
      </c>
      <c r="B68" s="353" t="s">
        <v>299</v>
      </c>
      <c r="C68" s="354">
        <f t="shared" ref="C68" si="18">C50+C9</f>
        <v>246235234</v>
      </c>
      <c r="D68" s="354">
        <f t="shared" ref="D68" si="19">D50+D9</f>
        <v>523530578</v>
      </c>
    </row>
    <row r="69" spans="1:4" ht="18" customHeight="1" thickBot="1">
      <c r="A69" s="355" t="s">
        <v>11</v>
      </c>
      <c r="B69" s="356" t="s">
        <v>380</v>
      </c>
      <c r="C69" s="204">
        <f t="shared" ref="C69" si="20">SUM(C70:C72)</f>
        <v>0</v>
      </c>
      <c r="D69" s="204">
        <f t="shared" ref="D69" si="21">SUM(D70:D72)</f>
        <v>0</v>
      </c>
    </row>
    <row r="70" spans="1:4" ht="15.75" customHeight="1">
      <c r="A70" s="357" t="s">
        <v>12</v>
      </c>
      <c r="B70" s="358" t="s">
        <v>210</v>
      </c>
      <c r="C70" s="335"/>
      <c r="D70" s="335"/>
    </row>
    <row r="71" spans="1:4" ht="15.75" customHeight="1">
      <c r="A71" s="357" t="s">
        <v>14</v>
      </c>
      <c r="B71" s="359" t="s">
        <v>211</v>
      </c>
      <c r="C71" s="335"/>
      <c r="D71" s="335"/>
    </row>
    <row r="72" spans="1:4" ht="15.75" customHeight="1" thickBot="1">
      <c r="A72" s="357" t="s">
        <v>16</v>
      </c>
      <c r="B72" s="360" t="s">
        <v>212</v>
      </c>
      <c r="C72" s="335"/>
      <c r="D72" s="335"/>
    </row>
    <row r="73" spans="1:4" ht="22.5" customHeight="1" thickBot="1">
      <c r="A73" s="355" t="s">
        <v>19</v>
      </c>
      <c r="B73" s="356" t="s">
        <v>381</v>
      </c>
      <c r="C73" s="204">
        <f t="shared" ref="C73" si="22">SUM(C74:C77)</f>
        <v>0</v>
      </c>
      <c r="D73" s="204">
        <f t="shared" ref="D73" si="23">SUM(D74:D77)</f>
        <v>0</v>
      </c>
    </row>
    <row r="74" spans="1:4" ht="19.5" customHeight="1">
      <c r="A74" s="357" t="s">
        <v>20</v>
      </c>
      <c r="B74" s="358" t="s">
        <v>213</v>
      </c>
      <c r="C74" s="335"/>
      <c r="D74" s="335"/>
    </row>
    <row r="75" spans="1:4" ht="15.75" customHeight="1">
      <c r="A75" s="357" t="s">
        <v>22</v>
      </c>
      <c r="B75" s="359" t="s">
        <v>80</v>
      </c>
      <c r="C75" s="335"/>
      <c r="D75" s="335"/>
    </row>
    <row r="76" spans="1:4" ht="15.75" customHeight="1">
      <c r="A76" s="357" t="s">
        <v>24</v>
      </c>
      <c r="B76" s="359" t="s">
        <v>214</v>
      </c>
      <c r="C76" s="335"/>
      <c r="D76" s="335"/>
    </row>
    <row r="77" spans="1:4" ht="15.75" customHeight="1" thickBot="1">
      <c r="A77" s="357" t="s">
        <v>67</v>
      </c>
      <c r="B77" s="336" t="s">
        <v>81</v>
      </c>
      <c r="C77" s="335"/>
      <c r="D77" s="335"/>
    </row>
    <row r="78" spans="1:4" ht="24.75" customHeight="1" thickBot="1">
      <c r="A78" s="355" t="s">
        <v>25</v>
      </c>
      <c r="B78" s="356" t="s">
        <v>408</v>
      </c>
      <c r="C78" s="204">
        <f t="shared" ref="C78" si="24">SUM(C79:C80)</f>
        <v>37784339</v>
      </c>
      <c r="D78" s="204">
        <f t="shared" ref="D78" si="25">SUM(D79:D80)</f>
        <v>44770804</v>
      </c>
    </row>
    <row r="79" spans="1:4" ht="15.75" customHeight="1">
      <c r="A79" s="357" t="s">
        <v>70</v>
      </c>
      <c r="B79" s="358" t="s">
        <v>34</v>
      </c>
      <c r="C79" s="335">
        <v>37784339</v>
      </c>
      <c r="D79" s="335">
        <v>44770804</v>
      </c>
    </row>
    <row r="80" spans="1:4" ht="15.75" customHeight="1" thickBot="1">
      <c r="A80" s="361" t="s">
        <v>71</v>
      </c>
      <c r="B80" s="336" t="s">
        <v>35</v>
      </c>
      <c r="C80" s="335"/>
      <c r="D80" s="335"/>
    </row>
    <row r="81" spans="1:4" ht="15.75" customHeight="1" thickBot="1">
      <c r="A81" s="355" t="s">
        <v>382</v>
      </c>
      <c r="B81" s="356" t="s">
        <v>409</v>
      </c>
      <c r="C81" s="204">
        <f t="shared" ref="C81" si="26">SUM(C82:C84)</f>
        <v>0</v>
      </c>
      <c r="D81" s="204">
        <f t="shared" ref="D81" si="27">SUM(D82:D84)</f>
        <v>0</v>
      </c>
    </row>
    <row r="82" spans="1:4" ht="15.75" customHeight="1">
      <c r="A82" s="357" t="s">
        <v>74</v>
      </c>
      <c r="B82" s="358" t="s">
        <v>37</v>
      </c>
      <c r="C82" s="335"/>
      <c r="D82" s="335"/>
    </row>
    <row r="83" spans="1:4" ht="15.75" customHeight="1">
      <c r="A83" s="362" t="s">
        <v>75</v>
      </c>
      <c r="B83" s="359" t="s">
        <v>38</v>
      </c>
      <c r="C83" s="335"/>
      <c r="D83" s="335"/>
    </row>
    <row r="84" spans="1:4" ht="15.75" customHeight="1" thickBot="1">
      <c r="A84" s="361" t="s">
        <v>76</v>
      </c>
      <c r="B84" s="336" t="s">
        <v>39</v>
      </c>
      <c r="C84" s="335"/>
      <c r="D84" s="335">
        <f>'9.1'!D85</f>
        <v>0</v>
      </c>
    </row>
    <row r="85" spans="1:4" ht="15.75" customHeight="1" thickBot="1">
      <c r="A85" s="355" t="s">
        <v>383</v>
      </c>
      <c r="B85" s="356" t="s">
        <v>410</v>
      </c>
      <c r="C85" s="204">
        <f t="shared" ref="C85" si="28">SUM(C86:C89)</f>
        <v>0</v>
      </c>
      <c r="D85" s="204">
        <f t="shared" ref="D85" si="29">SUM(D86:D89)</f>
        <v>0</v>
      </c>
    </row>
    <row r="86" spans="1:4" ht="15.75" customHeight="1">
      <c r="A86" s="363" t="s">
        <v>384</v>
      </c>
      <c r="B86" s="358" t="s">
        <v>215</v>
      </c>
      <c r="C86" s="335"/>
      <c r="D86" s="335"/>
    </row>
    <row r="87" spans="1:4" ht="15.75" customHeight="1">
      <c r="A87" s="364" t="s">
        <v>385</v>
      </c>
      <c r="B87" s="359" t="s">
        <v>216</v>
      </c>
      <c r="C87" s="335"/>
      <c r="D87" s="335"/>
    </row>
    <row r="88" spans="1:4" ht="15.75" customHeight="1">
      <c r="A88" s="364" t="s">
        <v>386</v>
      </c>
      <c r="B88" s="359" t="s">
        <v>217</v>
      </c>
      <c r="C88" s="335"/>
      <c r="D88" s="335"/>
    </row>
    <row r="89" spans="1:4" ht="15.75" customHeight="1" thickBot="1">
      <c r="A89" s="365" t="s">
        <v>387</v>
      </c>
      <c r="B89" s="336" t="s">
        <v>218</v>
      </c>
      <c r="C89" s="335"/>
      <c r="D89" s="335"/>
    </row>
    <row r="90" spans="1:4" ht="15.75" customHeight="1" thickBot="1">
      <c r="A90" s="355" t="s">
        <v>29</v>
      </c>
      <c r="B90" s="366" t="s">
        <v>388</v>
      </c>
      <c r="C90" s="204">
        <f t="shared" ref="C90" si="30">C69+C73+C78+C81+C85</f>
        <v>37784339</v>
      </c>
      <c r="D90" s="204">
        <f t="shared" ref="D90" si="31">D69+D73+D78+D81+D85</f>
        <v>44770804</v>
      </c>
    </row>
    <row r="91" spans="1:4" ht="24.75" customHeight="1" thickBot="1">
      <c r="A91" s="254" t="s">
        <v>32</v>
      </c>
      <c r="B91" s="255" t="s">
        <v>389</v>
      </c>
      <c r="C91" s="256">
        <f t="shared" ref="C91" si="32">C90+C68</f>
        <v>284019573</v>
      </c>
      <c r="D91" s="256">
        <f t="shared" ref="D91" si="33">D90+D68</f>
        <v>568301382</v>
      </c>
    </row>
    <row r="93" spans="1:4">
      <c r="D93" s="153"/>
    </row>
    <row r="97" s="172" customFormat="1"/>
  </sheetData>
  <mergeCells count="4">
    <mergeCell ref="A1:B1"/>
    <mergeCell ref="A2:D2"/>
    <mergeCell ref="A4:D4"/>
    <mergeCell ref="B5:D5"/>
  </mergeCells>
  <pageMargins left="0.7" right="0.7" top="0.75" bottom="0.75" header="0.3" footer="0.3"/>
  <pageSetup paperSize="9" scale="56" orientation="portrait" verticalDpi="300" r:id="rId1"/>
  <rowBreaks count="1" manualBreakCount="1"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266"/>
  <sheetViews>
    <sheetView topLeftCell="A127" zoomScale="130" zoomScaleNormal="130" workbookViewId="0">
      <selection activeCell="I142" sqref="I142"/>
    </sheetView>
  </sheetViews>
  <sheetFormatPr defaultRowHeight="15"/>
  <cols>
    <col min="1" max="1" width="9.7109375" customWidth="1"/>
    <col min="2" max="2" width="64.5703125" customWidth="1"/>
    <col min="3" max="3" width="11.140625" style="172" customWidth="1"/>
    <col min="4" max="4" width="13.7109375" style="172" customWidth="1"/>
  </cols>
  <sheetData>
    <row r="2" spans="1:5" ht="15" customHeight="1">
      <c r="A2" s="427" t="s">
        <v>443</v>
      </c>
      <c r="B2" s="427"/>
      <c r="C2" s="427"/>
      <c r="D2" s="427"/>
    </row>
    <row r="3" spans="1:5" ht="16.5" thickBot="1">
      <c r="A3" s="11"/>
      <c r="B3" s="11"/>
      <c r="C3" s="144"/>
      <c r="D3" s="144"/>
    </row>
    <row r="4" spans="1:5" ht="32.25" customHeight="1">
      <c r="A4" s="195" t="s">
        <v>282</v>
      </c>
      <c r="B4" s="115" t="s">
        <v>426</v>
      </c>
      <c r="C4" s="197"/>
      <c r="D4" s="197"/>
    </row>
    <row r="5" spans="1:5" ht="18.75" thickBot="1">
      <c r="A5" s="196" t="s">
        <v>278</v>
      </c>
      <c r="B5" s="116" t="s">
        <v>279</v>
      </c>
      <c r="C5" s="198"/>
      <c r="D5" s="198"/>
    </row>
    <row r="6" spans="1:5" ht="23.25" customHeight="1" thickBot="1">
      <c r="A6" s="117"/>
      <c r="B6" s="117"/>
      <c r="C6" s="118"/>
      <c r="D6" s="118"/>
    </row>
    <row r="7" spans="1:5" ht="24.75" customHeight="1" thickBot="1">
      <c r="A7" s="111" t="s">
        <v>280</v>
      </c>
      <c r="B7" s="119" t="s">
        <v>281</v>
      </c>
      <c r="C7" s="399" t="s">
        <v>439</v>
      </c>
      <c r="D7" s="399" t="s">
        <v>440</v>
      </c>
    </row>
    <row r="8" spans="1:5" ht="15.75" customHeight="1" thickBot="1">
      <c r="A8" s="98">
        <v>1</v>
      </c>
      <c r="B8" s="99">
        <v>2</v>
      </c>
      <c r="C8" s="99">
        <v>3</v>
      </c>
      <c r="D8" s="99">
        <v>4</v>
      </c>
    </row>
    <row r="9" spans="1:5" ht="15.75" customHeight="1" thickBot="1">
      <c r="A9" s="234" t="s">
        <v>0</v>
      </c>
      <c r="B9" s="235" t="s">
        <v>295</v>
      </c>
      <c r="C9" s="205">
        <f t="shared" ref="C9" si="0">C10+C19+C20+C32</f>
        <v>0</v>
      </c>
      <c r="D9" s="205">
        <f t="shared" ref="D9" si="1">D10+D19+D20+D32</f>
        <v>869000</v>
      </c>
      <c r="E9" s="162"/>
    </row>
    <row r="10" spans="1:5" ht="15.75" customHeight="1" thickBot="1">
      <c r="A10" s="221" t="s">
        <v>3</v>
      </c>
      <c r="B10" s="220" t="s">
        <v>311</v>
      </c>
      <c r="C10" s="193">
        <f t="shared" ref="C10" si="2">SUM(C11:C13)</f>
        <v>0</v>
      </c>
      <c r="D10" s="193">
        <f t="shared" ref="D10" si="3">SUM(D11:D13)</f>
        <v>0</v>
      </c>
      <c r="E10" s="162"/>
    </row>
    <row r="11" spans="1:5" ht="15.75" customHeight="1">
      <c r="A11" s="128" t="s">
        <v>312</v>
      </c>
      <c r="B11" s="4" t="s">
        <v>50</v>
      </c>
      <c r="C11" s="29"/>
      <c r="D11" s="29"/>
      <c r="E11" s="162"/>
    </row>
    <row r="12" spans="1:5" ht="15.75" customHeight="1">
      <c r="A12" s="128" t="s">
        <v>313</v>
      </c>
      <c r="B12" s="6" t="s">
        <v>284</v>
      </c>
      <c r="C12" s="29"/>
      <c r="D12" s="29"/>
      <c r="E12" s="162"/>
    </row>
    <row r="13" spans="1:5" ht="15.75" customHeight="1">
      <c r="A13" s="128" t="s">
        <v>314</v>
      </c>
      <c r="B13" s="6" t="s">
        <v>285</v>
      </c>
      <c r="C13" s="29">
        <v>0</v>
      </c>
      <c r="D13" s="29">
        <v>0</v>
      </c>
      <c r="E13" s="162"/>
    </row>
    <row r="14" spans="1:5" ht="15.75" customHeight="1">
      <c r="A14" s="128" t="s">
        <v>315</v>
      </c>
      <c r="B14" s="82" t="s">
        <v>286</v>
      </c>
      <c r="C14" s="29"/>
      <c r="D14" s="29"/>
      <c r="E14" s="162"/>
    </row>
    <row r="15" spans="1:5" ht="15.75" customHeight="1">
      <c r="A15" s="128" t="s">
        <v>316</v>
      </c>
      <c r="B15" s="222" t="s">
        <v>309</v>
      </c>
      <c r="C15" s="29"/>
      <c r="D15" s="29"/>
      <c r="E15" s="162"/>
    </row>
    <row r="16" spans="1:5" ht="15.75" customHeight="1">
      <c r="A16" s="151" t="s">
        <v>342</v>
      </c>
      <c r="B16" s="222" t="s">
        <v>343</v>
      </c>
      <c r="C16" s="35"/>
      <c r="D16" s="35"/>
      <c r="E16" s="162"/>
    </row>
    <row r="17" spans="1:5" ht="15.75" customHeight="1">
      <c r="A17" s="147" t="s">
        <v>347</v>
      </c>
      <c r="B17" s="222" t="s">
        <v>348</v>
      </c>
      <c r="C17" s="35"/>
      <c r="D17" s="35"/>
      <c r="E17" s="162"/>
    </row>
    <row r="18" spans="1:5" s="172" customFormat="1" ht="15.75" customHeight="1" thickBot="1">
      <c r="A18" s="152" t="s">
        <v>349</v>
      </c>
      <c r="B18" s="237" t="s">
        <v>350</v>
      </c>
      <c r="C18" s="141">
        <v>0</v>
      </c>
      <c r="D18" s="141">
        <v>0</v>
      </c>
      <c r="E18" s="162"/>
    </row>
    <row r="19" spans="1:5" ht="15.75" customHeight="1" thickBot="1">
      <c r="A19" s="221" t="s">
        <v>4</v>
      </c>
      <c r="B19" s="69" t="s">
        <v>149</v>
      </c>
      <c r="C19" s="183">
        <v>0</v>
      </c>
      <c r="D19" s="183">
        <v>43000</v>
      </c>
      <c r="E19" s="162"/>
    </row>
    <row r="20" spans="1:5" ht="15.75" customHeight="1" thickBot="1">
      <c r="A20" s="221" t="s">
        <v>5</v>
      </c>
      <c r="B20" s="69" t="s">
        <v>295</v>
      </c>
      <c r="C20" s="183">
        <f t="shared" ref="C20" si="4">SUM(C21:C31)</f>
        <v>0</v>
      </c>
      <c r="D20" s="183">
        <f t="shared" ref="D20" si="5">SUM(D21:D31)</f>
        <v>826000</v>
      </c>
      <c r="E20" s="162"/>
    </row>
    <row r="21" spans="1:5" ht="15.75" customHeight="1">
      <c r="A21" s="128" t="s">
        <v>317</v>
      </c>
      <c r="B21" s="4" t="s">
        <v>65</v>
      </c>
      <c r="C21" s="28">
        <v>0</v>
      </c>
      <c r="D21" s="28">
        <v>0</v>
      </c>
      <c r="E21" s="162"/>
    </row>
    <row r="22" spans="1:5" ht="15.75" customHeight="1">
      <c r="A22" s="128" t="s">
        <v>318</v>
      </c>
      <c r="B22" s="6" t="s">
        <v>66</v>
      </c>
      <c r="C22" s="28">
        <v>0</v>
      </c>
      <c r="D22" s="28"/>
      <c r="E22" s="162"/>
    </row>
    <row r="23" spans="1:5" ht="15.75" customHeight="1">
      <c r="A23" s="128" t="s">
        <v>319</v>
      </c>
      <c r="B23" s="6" t="s">
        <v>207</v>
      </c>
      <c r="C23" s="28">
        <v>0</v>
      </c>
      <c r="D23" s="28">
        <v>0</v>
      </c>
      <c r="E23" s="162"/>
    </row>
    <row r="24" spans="1:5" ht="15.75" customHeight="1">
      <c r="A24" s="128" t="s">
        <v>320</v>
      </c>
      <c r="B24" s="6" t="s">
        <v>68</v>
      </c>
      <c r="C24" s="28">
        <v>0</v>
      </c>
      <c r="D24" s="28">
        <v>0</v>
      </c>
      <c r="E24" s="162"/>
    </row>
    <row r="25" spans="1:5" ht="15.75" customHeight="1">
      <c r="A25" s="128" t="s">
        <v>321</v>
      </c>
      <c r="B25" s="6" t="s">
        <v>13</v>
      </c>
      <c r="C25" s="28">
        <v>0</v>
      </c>
      <c r="D25" s="28">
        <v>0</v>
      </c>
      <c r="E25" s="162"/>
    </row>
    <row r="26" spans="1:5" ht="15.75" customHeight="1">
      <c r="A26" s="128" t="s">
        <v>322</v>
      </c>
      <c r="B26" s="6" t="s">
        <v>15</v>
      </c>
      <c r="C26" s="28">
        <v>0</v>
      </c>
      <c r="D26" s="28">
        <v>81000</v>
      </c>
      <c r="E26" s="162"/>
    </row>
    <row r="27" spans="1:5" s="172" customFormat="1" ht="15.75" customHeight="1">
      <c r="A27" s="128" t="s">
        <v>323</v>
      </c>
      <c r="B27" s="6" t="s">
        <v>283</v>
      </c>
      <c r="C27" s="28">
        <v>0</v>
      </c>
      <c r="D27" s="28">
        <v>0</v>
      </c>
      <c r="E27" s="162"/>
    </row>
    <row r="28" spans="1:5" s="172" customFormat="1" ht="15.75" customHeight="1">
      <c r="A28" s="128" t="s">
        <v>324</v>
      </c>
      <c r="B28" s="6" t="s">
        <v>208</v>
      </c>
      <c r="C28" s="28">
        <v>0</v>
      </c>
      <c r="D28" s="28">
        <v>0</v>
      </c>
      <c r="E28" s="162"/>
    </row>
    <row r="29" spans="1:5" ht="15.75" customHeight="1">
      <c r="A29" s="128" t="s">
        <v>325</v>
      </c>
      <c r="B29" s="6" t="s">
        <v>69</v>
      </c>
      <c r="C29" s="28">
        <v>0</v>
      </c>
      <c r="D29" s="28">
        <v>0</v>
      </c>
      <c r="E29" s="162"/>
    </row>
    <row r="30" spans="1:5" s="172" customFormat="1" ht="15.75" customHeight="1">
      <c r="A30" s="128" t="s">
        <v>326</v>
      </c>
      <c r="B30" s="82" t="s">
        <v>419</v>
      </c>
      <c r="C30" s="28">
        <v>0</v>
      </c>
      <c r="D30" s="28"/>
      <c r="E30" s="162"/>
    </row>
    <row r="31" spans="1:5" ht="15.75" customHeight="1" thickBot="1">
      <c r="A31" s="128" t="s">
        <v>420</v>
      </c>
      <c r="B31" s="82" t="s">
        <v>18</v>
      </c>
      <c r="C31" s="28">
        <v>0</v>
      </c>
      <c r="D31" s="28">
        <v>745000</v>
      </c>
      <c r="E31" s="162"/>
    </row>
    <row r="32" spans="1:5" ht="15.75" customHeight="1" thickBot="1">
      <c r="A32" s="221" t="s">
        <v>44</v>
      </c>
      <c r="B32" s="69" t="s">
        <v>26</v>
      </c>
      <c r="C32" s="227"/>
      <c r="D32" s="227"/>
      <c r="E32" s="162"/>
    </row>
    <row r="33" spans="1:5" ht="15.75" customHeight="1" thickBot="1">
      <c r="A33" s="155" t="s">
        <v>1</v>
      </c>
      <c r="B33" s="236" t="s">
        <v>310</v>
      </c>
      <c r="C33" s="226">
        <f t="shared" ref="C33" si="6">C34+C39+C43</f>
        <v>0</v>
      </c>
      <c r="D33" s="226">
        <f t="shared" ref="D33" si="7">D34+D39+D43</f>
        <v>0</v>
      </c>
      <c r="E33" s="162"/>
    </row>
    <row r="34" spans="1:5" ht="15.75" customHeight="1" thickBot="1">
      <c r="A34" s="221" t="s">
        <v>49</v>
      </c>
      <c r="B34" s="69" t="s">
        <v>340</v>
      </c>
      <c r="C34" s="183">
        <f t="shared" ref="C34" si="8">SUM(C35:C36)</f>
        <v>0</v>
      </c>
      <c r="D34" s="183">
        <f t="shared" ref="D34" si="9">SUM(D35:D36)</f>
        <v>0</v>
      </c>
      <c r="E34" s="162"/>
    </row>
    <row r="35" spans="1:5" ht="15.75" customHeight="1">
      <c r="A35" s="128" t="s">
        <v>327</v>
      </c>
      <c r="B35" s="4" t="s">
        <v>284</v>
      </c>
      <c r="C35" s="28"/>
      <c r="D35" s="28"/>
      <c r="E35" s="162"/>
    </row>
    <row r="36" spans="1:5" ht="15.75" customHeight="1">
      <c r="A36" s="127" t="s">
        <v>328</v>
      </c>
      <c r="B36" s="6" t="s">
        <v>287</v>
      </c>
      <c r="C36" s="44"/>
      <c r="D36" s="44"/>
      <c r="E36" s="162"/>
    </row>
    <row r="37" spans="1:5" ht="15.75" customHeight="1">
      <c r="A37" s="147" t="s">
        <v>329</v>
      </c>
      <c r="B37" s="148" t="s">
        <v>288</v>
      </c>
      <c r="C37" s="35"/>
      <c r="D37" s="35"/>
      <c r="E37" s="162"/>
    </row>
    <row r="38" spans="1:5" ht="15.75" customHeight="1" thickBot="1">
      <c r="A38" s="152" t="s">
        <v>344</v>
      </c>
      <c r="B38" s="222" t="s">
        <v>343</v>
      </c>
      <c r="C38" s="228"/>
      <c r="D38" s="228"/>
      <c r="E38" s="162"/>
    </row>
    <row r="39" spans="1:5" ht="15.75" customHeight="1" thickBot="1">
      <c r="A39" s="221" t="s">
        <v>53</v>
      </c>
      <c r="B39" s="223" t="s">
        <v>310</v>
      </c>
      <c r="C39" s="36">
        <v>0</v>
      </c>
      <c r="D39" s="36">
        <v>0</v>
      </c>
      <c r="E39" s="162"/>
    </row>
    <row r="40" spans="1:5" ht="15.75" customHeight="1">
      <c r="A40" s="128" t="s">
        <v>330</v>
      </c>
      <c r="B40" s="229" t="s">
        <v>21</v>
      </c>
      <c r="C40" s="28"/>
      <c r="D40" s="28"/>
      <c r="E40" s="162"/>
    </row>
    <row r="41" spans="1:5" ht="15.75" customHeight="1">
      <c r="A41" s="127" t="s">
        <v>331</v>
      </c>
      <c r="B41" s="14" t="s">
        <v>23</v>
      </c>
      <c r="C41" s="213"/>
      <c r="D41" s="213"/>
      <c r="E41" s="162"/>
    </row>
    <row r="42" spans="1:5" ht="15.75" customHeight="1" thickBot="1">
      <c r="A42" s="147" t="s">
        <v>332</v>
      </c>
      <c r="B42" s="230" t="s">
        <v>209</v>
      </c>
      <c r="C42" s="216">
        <v>0</v>
      </c>
      <c r="D42" s="216">
        <v>0</v>
      </c>
      <c r="E42" s="162"/>
    </row>
    <row r="43" spans="1:5" ht="15.75" customHeight="1" thickBot="1">
      <c r="A43" s="221" t="s">
        <v>52</v>
      </c>
      <c r="B43" s="223" t="s">
        <v>289</v>
      </c>
      <c r="C43" s="183"/>
      <c r="D43" s="183"/>
      <c r="E43" s="162"/>
    </row>
    <row r="44" spans="1:5" ht="15.75" customHeight="1" thickBot="1">
      <c r="A44" s="231" t="s">
        <v>2</v>
      </c>
      <c r="B44" s="232" t="s">
        <v>341</v>
      </c>
      <c r="C44" s="233">
        <f t="shared" ref="C44" si="10">C33+C9</f>
        <v>0</v>
      </c>
      <c r="D44" s="233">
        <f t="shared" ref="D44" si="11">D33+D9</f>
        <v>869000</v>
      </c>
      <c r="E44" s="162"/>
    </row>
    <row r="45" spans="1:5" ht="15.75" customHeight="1" thickBot="1">
      <c r="A45" s="98" t="s">
        <v>11</v>
      </c>
      <c r="B45" s="223" t="s">
        <v>301</v>
      </c>
      <c r="C45" s="36">
        <f>SUM(C46:C48)</f>
        <v>63163738</v>
      </c>
      <c r="D45" s="36">
        <f>SUM(D46:D48)</f>
        <v>58174317</v>
      </c>
      <c r="E45" s="162"/>
    </row>
    <row r="46" spans="1:5" ht="15.75" customHeight="1">
      <c r="A46" s="128" t="s">
        <v>333</v>
      </c>
      <c r="B46" s="229" t="s">
        <v>152</v>
      </c>
      <c r="C46" s="28">
        <v>1000000</v>
      </c>
      <c r="D46" s="28">
        <v>1010091</v>
      </c>
      <c r="E46" s="162"/>
    </row>
    <row r="47" spans="1:5" ht="15.75" customHeight="1">
      <c r="A47" s="127" t="s">
        <v>14</v>
      </c>
      <c r="B47" s="14" t="s">
        <v>154</v>
      </c>
      <c r="C47" s="44"/>
      <c r="D47" s="44"/>
      <c r="E47" s="162"/>
    </row>
    <row r="48" spans="1:5" s="172" customFormat="1" ht="15.75" customHeight="1" thickBot="1">
      <c r="A48" s="147" t="s">
        <v>16</v>
      </c>
      <c r="B48" s="82" t="s">
        <v>296</v>
      </c>
      <c r="C48" s="29">
        <v>62163738</v>
      </c>
      <c r="D48" s="29">
        <v>57164226</v>
      </c>
      <c r="E48" s="162"/>
    </row>
    <row r="49" spans="1:5" s="172" customFormat="1" ht="15.75" customHeight="1" thickBot="1">
      <c r="A49" s="155" t="s">
        <v>19</v>
      </c>
      <c r="B49" s="224" t="s">
        <v>298</v>
      </c>
      <c r="C49" s="225">
        <f t="shared" ref="C49" si="12">C44+C45</f>
        <v>63163738</v>
      </c>
      <c r="D49" s="225">
        <f t="shared" ref="D49" si="13">D44+D45</f>
        <v>59043317</v>
      </c>
      <c r="E49" s="162"/>
    </row>
    <row r="50" spans="1:5" ht="15.75" customHeight="1">
      <c r="A50" s="107"/>
      <c r="B50" s="122"/>
      <c r="D50" s="153"/>
      <c r="E50" s="162"/>
    </row>
    <row r="51" spans="1:5" ht="15.75" customHeight="1" thickBot="1">
      <c r="A51" s="124"/>
      <c r="B51" s="109"/>
    </row>
    <row r="52" spans="1:5" ht="15.75" customHeight="1" thickBot="1">
      <c r="A52" s="111"/>
      <c r="B52" s="123" t="s">
        <v>145</v>
      </c>
      <c r="C52" s="181"/>
      <c r="D52" s="181"/>
    </row>
    <row r="53" spans="1:5" ht="15.75" customHeight="1" thickBot="1">
      <c r="A53" s="98" t="s">
        <v>0</v>
      </c>
      <c r="B53" s="69" t="s">
        <v>345</v>
      </c>
      <c r="C53" s="36">
        <f t="shared" ref="C53" si="14">SUM(C54:C58)</f>
        <v>63163738</v>
      </c>
      <c r="D53" s="36">
        <f t="shared" ref="D53" si="15">SUM(D54:D58)</f>
        <v>58882990</v>
      </c>
    </row>
    <row r="54" spans="1:5" ht="15.75" customHeight="1">
      <c r="A54" s="127" t="s">
        <v>3</v>
      </c>
      <c r="B54" s="4" t="s">
        <v>219</v>
      </c>
      <c r="C54" s="28">
        <v>46836920</v>
      </c>
      <c r="D54" s="28">
        <v>42464355</v>
      </c>
    </row>
    <row r="55" spans="1:5" ht="15.75" customHeight="1">
      <c r="A55" s="127" t="s">
        <v>4</v>
      </c>
      <c r="B55" s="6" t="s">
        <v>88</v>
      </c>
      <c r="C55" s="28">
        <v>10304122</v>
      </c>
      <c r="D55" s="28">
        <v>9867366</v>
      </c>
    </row>
    <row r="56" spans="1:5" ht="15.75" customHeight="1">
      <c r="A56" s="127" t="s">
        <v>5</v>
      </c>
      <c r="B56" s="6" t="s">
        <v>220</v>
      </c>
      <c r="C56" s="28">
        <v>5930656</v>
      </c>
      <c r="D56" s="28">
        <v>6459229</v>
      </c>
    </row>
    <row r="57" spans="1:5" ht="15.75" customHeight="1">
      <c r="A57" s="127" t="s">
        <v>44</v>
      </c>
      <c r="B57" s="6" t="s">
        <v>126</v>
      </c>
      <c r="C57" s="28">
        <v>92040</v>
      </c>
      <c r="D57" s="28">
        <v>92040</v>
      </c>
    </row>
    <row r="58" spans="1:5" ht="15.75" customHeight="1">
      <c r="A58" s="127" t="s">
        <v>46</v>
      </c>
      <c r="B58" s="6" t="s">
        <v>90</v>
      </c>
      <c r="C58" s="28"/>
      <c r="D58" s="28"/>
    </row>
    <row r="59" spans="1:5" s="172" customFormat="1" ht="15.75" customHeight="1" thickBot="1">
      <c r="A59" s="151"/>
      <c r="B59" s="10" t="s">
        <v>127</v>
      </c>
      <c r="C59" s="28"/>
      <c r="D59" s="28"/>
    </row>
    <row r="60" spans="1:5" ht="15.75" customHeight="1" thickBot="1">
      <c r="A60" s="98" t="s">
        <v>1</v>
      </c>
      <c r="B60" s="69" t="s">
        <v>346</v>
      </c>
      <c r="C60" s="36">
        <f t="shared" ref="C60" si="16">SUM(C61:C63)</f>
        <v>0</v>
      </c>
      <c r="D60" s="36">
        <f t="shared" ref="D60" si="17">SUM(D61:D63)</f>
        <v>160327</v>
      </c>
      <c r="E60" s="153"/>
    </row>
    <row r="61" spans="1:5" ht="15.75" customHeight="1">
      <c r="A61" s="127" t="s">
        <v>49</v>
      </c>
      <c r="B61" s="4" t="s">
        <v>171</v>
      </c>
      <c r="C61" s="28">
        <v>0</v>
      </c>
      <c r="D61" s="28">
        <v>160327</v>
      </c>
      <c r="E61" s="153"/>
    </row>
    <row r="62" spans="1:5" ht="15.75" customHeight="1">
      <c r="A62" s="127" t="s">
        <v>53</v>
      </c>
      <c r="B62" s="6" t="s">
        <v>103</v>
      </c>
      <c r="C62" s="28">
        <v>0</v>
      </c>
      <c r="D62" s="28">
        <v>0</v>
      </c>
      <c r="E62" s="153"/>
    </row>
    <row r="63" spans="1:5" ht="15.75" customHeight="1">
      <c r="A63" s="127" t="s">
        <v>52</v>
      </c>
      <c r="B63" s="6" t="s">
        <v>290</v>
      </c>
      <c r="C63" s="28">
        <v>0</v>
      </c>
      <c r="D63" s="28">
        <v>0</v>
      </c>
    </row>
    <row r="64" spans="1:5" ht="15.75" customHeight="1" thickBot="1">
      <c r="A64" s="127" t="s">
        <v>54</v>
      </c>
      <c r="B64" s="6" t="s">
        <v>291</v>
      </c>
      <c r="C64" s="29"/>
      <c r="D64" s="29"/>
    </row>
    <row r="65" spans="1:4" ht="15.75" customHeight="1" thickBot="1">
      <c r="A65" s="149" t="s">
        <v>2</v>
      </c>
      <c r="B65" s="150" t="s">
        <v>292</v>
      </c>
      <c r="C65" s="194">
        <f t="shared" ref="C65" si="18">+C53+C60</f>
        <v>63163738</v>
      </c>
      <c r="D65" s="194">
        <f t="shared" ref="D65" si="19">+D53+D60</f>
        <v>59043317</v>
      </c>
    </row>
    <row r="66" spans="1:4" ht="15.75" customHeight="1" thickBot="1">
      <c r="A66" s="130"/>
      <c r="B66" s="131"/>
      <c r="C66" s="132"/>
      <c r="D66" s="368"/>
    </row>
    <row r="67" spans="1:4" ht="15.75" customHeight="1" thickBot="1">
      <c r="A67" s="125" t="s">
        <v>424</v>
      </c>
      <c r="B67" s="126"/>
      <c r="C67" s="387">
        <v>10</v>
      </c>
      <c r="D67" s="391">
        <v>10</v>
      </c>
    </row>
    <row r="68" spans="1:4" ht="15.75" customHeight="1" thickBot="1">
      <c r="A68" s="125" t="s">
        <v>204</v>
      </c>
      <c r="B68" s="126"/>
      <c r="C68" s="387">
        <v>0</v>
      </c>
      <c r="D68" s="391">
        <v>0</v>
      </c>
    </row>
    <row r="69" spans="1:4" ht="15.75" customHeight="1"/>
    <row r="70" spans="1:4" ht="30.75" customHeight="1">
      <c r="A70" s="428" t="s">
        <v>444</v>
      </c>
      <c r="B70" s="428"/>
      <c r="C70" s="428"/>
      <c r="D70" s="428"/>
    </row>
    <row r="71" spans="1:4" ht="16.5" thickBot="1">
      <c r="A71" s="163"/>
      <c r="B71" s="163"/>
      <c r="C71" s="174"/>
      <c r="D71" s="174"/>
    </row>
    <row r="72" spans="1:4" ht="27">
      <c r="A72" s="195" t="s">
        <v>282</v>
      </c>
      <c r="B72" s="115" t="s">
        <v>426</v>
      </c>
      <c r="C72" s="197"/>
      <c r="D72" s="197"/>
    </row>
    <row r="73" spans="1:4" ht="18.75" thickBot="1">
      <c r="A73" s="196" t="s">
        <v>278</v>
      </c>
      <c r="B73" s="116" t="s">
        <v>293</v>
      </c>
      <c r="C73" s="198"/>
      <c r="D73" s="198"/>
    </row>
    <row r="74" spans="1:4" ht="15.75" thickBot="1">
      <c r="A74" s="117"/>
      <c r="B74" s="117"/>
      <c r="C74" s="118"/>
      <c r="D74" s="118"/>
    </row>
    <row r="75" spans="1:4" ht="34.5" customHeight="1" thickBot="1">
      <c r="A75" s="111" t="s">
        <v>280</v>
      </c>
      <c r="B75" s="386" t="s">
        <v>281</v>
      </c>
      <c r="C75" s="399" t="s">
        <v>439</v>
      </c>
      <c r="D75" s="399" t="s">
        <v>440</v>
      </c>
    </row>
    <row r="76" spans="1:4" ht="15.75" customHeight="1" thickBot="1">
      <c r="A76" s="98">
        <v>1</v>
      </c>
      <c r="B76" s="99">
        <v>2</v>
      </c>
      <c r="C76" s="99">
        <v>3</v>
      </c>
      <c r="D76" s="99">
        <v>4</v>
      </c>
    </row>
    <row r="77" spans="1:4" ht="15.75" customHeight="1" thickBot="1">
      <c r="A77" s="234" t="s">
        <v>0</v>
      </c>
      <c r="B77" s="235" t="s">
        <v>295</v>
      </c>
      <c r="C77" s="205">
        <f t="shared" ref="C77:D77" si="20">C78+C87+C88+C100</f>
        <v>0</v>
      </c>
      <c r="D77" s="205">
        <f t="shared" si="20"/>
        <v>869000</v>
      </c>
    </row>
    <row r="78" spans="1:4" ht="15.75" customHeight="1" thickBot="1">
      <c r="A78" s="221" t="s">
        <v>3</v>
      </c>
      <c r="B78" s="220" t="s">
        <v>311</v>
      </c>
      <c r="C78" s="193">
        <f t="shared" ref="C78" si="21">SUM(C79:C81)</f>
        <v>0</v>
      </c>
      <c r="D78" s="193">
        <f t="shared" ref="D78" si="22">SUM(D79:D81)</f>
        <v>0</v>
      </c>
    </row>
    <row r="79" spans="1:4" ht="15.75" customHeight="1">
      <c r="A79" s="128" t="s">
        <v>312</v>
      </c>
      <c r="B79" s="4" t="s">
        <v>50</v>
      </c>
      <c r="C79" s="29"/>
      <c r="D79" s="29"/>
    </row>
    <row r="80" spans="1:4" ht="15.75" customHeight="1">
      <c r="A80" s="128" t="s">
        <v>313</v>
      </c>
      <c r="B80" s="6" t="s">
        <v>284</v>
      </c>
      <c r="C80" s="29"/>
      <c r="D80" s="29"/>
    </row>
    <row r="81" spans="1:4" ht="15.75" customHeight="1">
      <c r="A81" s="128" t="s">
        <v>314</v>
      </c>
      <c r="B81" s="6" t="s">
        <v>285</v>
      </c>
      <c r="C81" s="29">
        <v>0</v>
      </c>
      <c r="D81" s="29"/>
    </row>
    <row r="82" spans="1:4" ht="15.75" customHeight="1">
      <c r="A82" s="128" t="s">
        <v>315</v>
      </c>
      <c r="B82" s="82" t="s">
        <v>286</v>
      </c>
      <c r="C82" s="29"/>
      <c r="D82" s="29"/>
    </row>
    <row r="83" spans="1:4" ht="15.75" customHeight="1">
      <c r="A83" s="128" t="s">
        <v>316</v>
      </c>
      <c r="B83" s="222" t="s">
        <v>309</v>
      </c>
      <c r="C83" s="29"/>
      <c r="D83" s="29"/>
    </row>
    <row r="84" spans="1:4" ht="15.75" customHeight="1">
      <c r="A84" s="151" t="s">
        <v>342</v>
      </c>
      <c r="B84" s="222" t="s">
        <v>343</v>
      </c>
      <c r="C84" s="35"/>
      <c r="D84" s="35"/>
    </row>
    <row r="85" spans="1:4" ht="15.75" customHeight="1">
      <c r="A85" s="147" t="s">
        <v>347</v>
      </c>
      <c r="B85" s="222" t="s">
        <v>348</v>
      </c>
      <c r="C85" s="35"/>
      <c r="D85" s="35"/>
    </row>
    <row r="86" spans="1:4" ht="15.75" customHeight="1" thickBot="1">
      <c r="A86" s="152" t="s">
        <v>349</v>
      </c>
      <c r="B86" s="237" t="s">
        <v>350</v>
      </c>
      <c r="C86" s="141">
        <v>0</v>
      </c>
      <c r="D86" s="141">
        <v>0</v>
      </c>
    </row>
    <row r="87" spans="1:4" ht="15.75" customHeight="1" thickBot="1">
      <c r="A87" s="221" t="s">
        <v>4</v>
      </c>
      <c r="B87" s="69" t="s">
        <v>149</v>
      </c>
      <c r="C87" s="183">
        <v>0</v>
      </c>
      <c r="D87" s="183">
        <v>43000</v>
      </c>
    </row>
    <row r="88" spans="1:4" ht="15.75" customHeight="1" thickBot="1">
      <c r="A88" s="221" t="s">
        <v>5</v>
      </c>
      <c r="B88" s="69" t="s">
        <v>295</v>
      </c>
      <c r="C88" s="183">
        <f t="shared" ref="C88" si="23">SUM(C89:C99)</f>
        <v>0</v>
      </c>
      <c r="D88" s="183">
        <f t="shared" ref="D88" si="24">SUM(D89:D99)</f>
        <v>826000</v>
      </c>
    </row>
    <row r="89" spans="1:4" ht="15.75" customHeight="1">
      <c r="A89" s="128" t="s">
        <v>317</v>
      </c>
      <c r="B89" s="4" t="s">
        <v>65</v>
      </c>
      <c r="C89" s="28">
        <v>0</v>
      </c>
      <c r="D89" s="28">
        <v>0</v>
      </c>
    </row>
    <row r="90" spans="1:4" ht="15.75" customHeight="1">
      <c r="A90" s="128" t="s">
        <v>318</v>
      </c>
      <c r="B90" s="6" t="s">
        <v>66</v>
      </c>
      <c r="C90" s="28">
        <v>0</v>
      </c>
      <c r="D90" s="28"/>
    </row>
    <row r="91" spans="1:4" ht="15.75" customHeight="1">
      <c r="A91" s="128" t="s">
        <v>319</v>
      </c>
      <c r="B91" s="6" t="s">
        <v>207</v>
      </c>
      <c r="C91" s="28">
        <v>0</v>
      </c>
      <c r="D91" s="28">
        <v>0</v>
      </c>
    </row>
    <row r="92" spans="1:4" ht="15.75" customHeight="1">
      <c r="A92" s="128" t="s">
        <v>320</v>
      </c>
      <c r="B92" s="6" t="s">
        <v>68</v>
      </c>
      <c r="C92" s="28">
        <v>0</v>
      </c>
      <c r="D92" s="28">
        <v>0</v>
      </c>
    </row>
    <row r="93" spans="1:4" ht="15.75" customHeight="1">
      <c r="A93" s="128" t="s">
        <v>321</v>
      </c>
      <c r="B93" s="6" t="s">
        <v>13</v>
      </c>
      <c r="C93" s="28">
        <v>0</v>
      </c>
      <c r="D93" s="28">
        <v>0</v>
      </c>
    </row>
    <row r="94" spans="1:4" ht="15.75" customHeight="1">
      <c r="A94" s="128" t="s">
        <v>322</v>
      </c>
      <c r="B94" s="6" t="s">
        <v>15</v>
      </c>
      <c r="C94" s="28">
        <v>0</v>
      </c>
      <c r="D94" s="28">
        <v>81000</v>
      </c>
    </row>
    <row r="95" spans="1:4" ht="15.75" customHeight="1">
      <c r="A95" s="128" t="s">
        <v>323</v>
      </c>
      <c r="B95" s="6" t="s">
        <v>283</v>
      </c>
      <c r="C95" s="28">
        <v>0</v>
      </c>
      <c r="D95" s="28">
        <v>0</v>
      </c>
    </row>
    <row r="96" spans="1:4" ht="15.75" customHeight="1">
      <c r="A96" s="128" t="s">
        <v>324</v>
      </c>
      <c r="B96" s="6" t="s">
        <v>208</v>
      </c>
      <c r="C96" s="28">
        <v>0</v>
      </c>
      <c r="D96" s="28">
        <v>0</v>
      </c>
    </row>
    <row r="97" spans="1:4" ht="15.75" customHeight="1">
      <c r="A97" s="128" t="s">
        <v>325</v>
      </c>
      <c r="B97" s="6" t="s">
        <v>69</v>
      </c>
      <c r="C97" s="28">
        <v>0</v>
      </c>
      <c r="D97" s="28">
        <v>0</v>
      </c>
    </row>
    <row r="98" spans="1:4" s="172" customFormat="1" ht="15.75" customHeight="1">
      <c r="A98" s="128" t="s">
        <v>326</v>
      </c>
      <c r="B98" s="82" t="s">
        <v>419</v>
      </c>
      <c r="C98" s="28">
        <v>0</v>
      </c>
      <c r="D98" s="28"/>
    </row>
    <row r="99" spans="1:4" ht="15.75" customHeight="1" thickBot="1">
      <c r="A99" s="128" t="s">
        <v>420</v>
      </c>
      <c r="B99" s="82" t="s">
        <v>18</v>
      </c>
      <c r="C99" s="28">
        <v>0</v>
      </c>
      <c r="D99" s="28">
        <v>745000</v>
      </c>
    </row>
    <row r="100" spans="1:4" ht="15.75" customHeight="1" thickBot="1">
      <c r="A100" s="221" t="s">
        <v>44</v>
      </c>
      <c r="B100" s="69" t="s">
        <v>26</v>
      </c>
      <c r="C100" s="227"/>
      <c r="D100" s="227"/>
    </row>
    <row r="101" spans="1:4" ht="15.75" customHeight="1" thickBot="1">
      <c r="A101" s="155" t="s">
        <v>1</v>
      </c>
      <c r="B101" s="236" t="s">
        <v>310</v>
      </c>
      <c r="C101" s="226">
        <f t="shared" ref="C101:D101" si="25">C102+C107+C111</f>
        <v>0</v>
      </c>
      <c r="D101" s="226">
        <f t="shared" si="25"/>
        <v>0</v>
      </c>
    </row>
    <row r="102" spans="1:4" ht="15.75" customHeight="1" thickBot="1">
      <c r="A102" s="221" t="s">
        <v>49</v>
      </c>
      <c r="B102" s="69" t="s">
        <v>340</v>
      </c>
      <c r="C102" s="183">
        <f t="shared" ref="C102" si="26">SUM(C103:C104)</f>
        <v>0</v>
      </c>
      <c r="D102" s="183">
        <f t="shared" ref="D102" si="27">SUM(D103:D104)</f>
        <v>0</v>
      </c>
    </row>
    <row r="103" spans="1:4" ht="15.75" customHeight="1">
      <c r="A103" s="128" t="s">
        <v>327</v>
      </c>
      <c r="B103" s="4" t="s">
        <v>284</v>
      </c>
      <c r="C103" s="28"/>
      <c r="D103" s="28"/>
    </row>
    <row r="104" spans="1:4" ht="15.75" customHeight="1">
      <c r="A104" s="127" t="s">
        <v>328</v>
      </c>
      <c r="B104" s="6" t="s">
        <v>287</v>
      </c>
      <c r="C104" s="44"/>
      <c r="D104" s="44"/>
    </row>
    <row r="105" spans="1:4" ht="15.75" customHeight="1">
      <c r="A105" s="147" t="s">
        <v>329</v>
      </c>
      <c r="B105" s="148" t="s">
        <v>288</v>
      </c>
      <c r="C105" s="35"/>
      <c r="D105" s="35"/>
    </row>
    <row r="106" spans="1:4" ht="15.75" customHeight="1" thickBot="1">
      <c r="A106" s="152" t="s">
        <v>344</v>
      </c>
      <c r="B106" s="222" t="s">
        <v>343</v>
      </c>
      <c r="C106" s="228"/>
      <c r="D106" s="228"/>
    </row>
    <row r="107" spans="1:4" ht="15.75" customHeight="1" thickBot="1">
      <c r="A107" s="221" t="s">
        <v>53</v>
      </c>
      <c r="B107" s="223" t="s">
        <v>310</v>
      </c>
      <c r="C107" s="36">
        <v>0</v>
      </c>
      <c r="D107" s="36">
        <v>0</v>
      </c>
    </row>
    <row r="108" spans="1:4" ht="15.75" customHeight="1">
      <c r="A108" s="128" t="s">
        <v>330</v>
      </c>
      <c r="B108" s="229" t="s">
        <v>21</v>
      </c>
      <c r="C108" s="28"/>
      <c r="D108" s="28"/>
    </row>
    <row r="109" spans="1:4" ht="15.75" customHeight="1">
      <c r="A109" s="127" t="s">
        <v>331</v>
      </c>
      <c r="B109" s="14" t="s">
        <v>23</v>
      </c>
      <c r="C109" s="213"/>
      <c r="D109" s="213"/>
    </row>
    <row r="110" spans="1:4" ht="15.75" customHeight="1" thickBot="1">
      <c r="A110" s="147" t="s">
        <v>332</v>
      </c>
      <c r="B110" s="230" t="s">
        <v>209</v>
      </c>
      <c r="C110" s="216">
        <v>0</v>
      </c>
      <c r="D110" s="216">
        <v>0</v>
      </c>
    </row>
    <row r="111" spans="1:4" ht="15.75" customHeight="1" thickBot="1">
      <c r="A111" s="221" t="s">
        <v>52</v>
      </c>
      <c r="B111" s="223" t="s">
        <v>289</v>
      </c>
      <c r="C111" s="183"/>
      <c r="D111" s="183"/>
    </row>
    <row r="112" spans="1:4" ht="15.75" customHeight="1" thickBot="1">
      <c r="A112" s="231" t="s">
        <v>2</v>
      </c>
      <c r="B112" s="232" t="s">
        <v>341</v>
      </c>
      <c r="C112" s="233">
        <f t="shared" ref="C112:D112" si="28">C101+C77</f>
        <v>0</v>
      </c>
      <c r="D112" s="233">
        <f t="shared" si="28"/>
        <v>869000</v>
      </c>
    </row>
    <row r="113" spans="1:5" s="172" customFormat="1" ht="15.75" customHeight="1" thickBot="1">
      <c r="A113" s="98" t="s">
        <v>11</v>
      </c>
      <c r="B113" s="223" t="s">
        <v>301</v>
      </c>
      <c r="C113" s="36">
        <f>SUM(C114:C116)</f>
        <v>63163738</v>
      </c>
      <c r="D113" s="36">
        <f>SUM(D114:D116)</f>
        <v>58174317</v>
      </c>
    </row>
    <row r="114" spans="1:5" s="172" customFormat="1" ht="15.75" customHeight="1">
      <c r="A114" s="128" t="s">
        <v>333</v>
      </c>
      <c r="B114" s="229" t="s">
        <v>152</v>
      </c>
      <c r="C114" s="28">
        <v>1000000</v>
      </c>
      <c r="D114" s="28">
        <v>1010091</v>
      </c>
    </row>
    <row r="115" spans="1:5" s="172" customFormat="1" ht="15.75" customHeight="1">
      <c r="A115" s="127" t="s">
        <v>14</v>
      </c>
      <c r="B115" s="14" t="s">
        <v>154</v>
      </c>
      <c r="C115" s="44"/>
      <c r="D115" s="44"/>
    </row>
    <row r="116" spans="1:5" s="172" customFormat="1" ht="15.75" customHeight="1" thickBot="1">
      <c r="A116" s="147" t="s">
        <v>16</v>
      </c>
      <c r="B116" s="82" t="s">
        <v>296</v>
      </c>
      <c r="C116" s="29">
        <v>62163738</v>
      </c>
      <c r="D116" s="29">
        <v>57164226</v>
      </c>
    </row>
    <row r="117" spans="1:5" ht="15.75" customHeight="1" thickBot="1">
      <c r="A117" s="155" t="s">
        <v>19</v>
      </c>
      <c r="B117" s="224" t="s">
        <v>298</v>
      </c>
      <c r="C117" s="225">
        <f t="shared" ref="C117:D117" si="29">C112+C113</f>
        <v>63163738</v>
      </c>
      <c r="D117" s="225">
        <f t="shared" si="29"/>
        <v>59043317</v>
      </c>
    </row>
    <row r="118" spans="1:5" ht="15.75" customHeight="1">
      <c r="A118" s="107"/>
      <c r="B118" s="122"/>
      <c r="D118" s="153"/>
    </row>
    <row r="119" spans="1:5" ht="15.75" customHeight="1" thickBot="1">
      <c r="A119" s="124"/>
      <c r="B119" s="109"/>
    </row>
    <row r="120" spans="1:5" ht="15.75" customHeight="1" thickBot="1">
      <c r="A120" s="111"/>
      <c r="B120" s="123" t="s">
        <v>145</v>
      </c>
      <c r="C120" s="181"/>
      <c r="D120" s="181"/>
      <c r="E120" s="153"/>
    </row>
    <row r="121" spans="1:5" ht="15.75" customHeight="1" thickBot="1">
      <c r="A121" s="98" t="s">
        <v>0</v>
      </c>
      <c r="B121" s="69" t="s">
        <v>345</v>
      </c>
      <c r="C121" s="36">
        <f t="shared" ref="C121" si="30">SUM(C122:C126)</f>
        <v>63163738</v>
      </c>
      <c r="D121" s="36">
        <f t="shared" ref="D121" si="31">SUM(D122:D126)</f>
        <v>58882990</v>
      </c>
    </row>
    <row r="122" spans="1:5" ht="15.75" customHeight="1">
      <c r="A122" s="127" t="s">
        <v>3</v>
      </c>
      <c r="B122" s="4" t="s">
        <v>219</v>
      </c>
      <c r="C122" s="28">
        <v>46836920</v>
      </c>
      <c r="D122" s="28">
        <v>42464355</v>
      </c>
    </row>
    <row r="123" spans="1:5" ht="15.75" customHeight="1">
      <c r="A123" s="127" t="s">
        <v>4</v>
      </c>
      <c r="B123" s="6" t="s">
        <v>88</v>
      </c>
      <c r="C123" s="28">
        <v>10304122</v>
      </c>
      <c r="D123" s="28">
        <v>9867366</v>
      </c>
    </row>
    <row r="124" spans="1:5" ht="15.75" customHeight="1">
      <c r="A124" s="127" t="s">
        <v>5</v>
      </c>
      <c r="B124" s="6" t="s">
        <v>220</v>
      </c>
      <c r="C124" s="28">
        <v>5930656</v>
      </c>
      <c r="D124" s="28">
        <v>6459229</v>
      </c>
    </row>
    <row r="125" spans="1:5" ht="15.75" customHeight="1">
      <c r="A125" s="127" t="s">
        <v>44</v>
      </c>
      <c r="B125" s="6" t="s">
        <v>126</v>
      </c>
      <c r="C125" s="28">
        <v>92040</v>
      </c>
      <c r="D125" s="28">
        <v>92040</v>
      </c>
    </row>
    <row r="126" spans="1:5" s="172" customFormat="1" ht="15.75" customHeight="1">
      <c r="A126" s="127" t="s">
        <v>46</v>
      </c>
      <c r="B126" s="6" t="s">
        <v>90</v>
      </c>
      <c r="C126" s="28"/>
      <c r="D126" s="28"/>
    </row>
    <row r="127" spans="1:5" ht="15.75" customHeight="1" thickBot="1">
      <c r="A127" s="151"/>
      <c r="B127" s="10" t="s">
        <v>127</v>
      </c>
      <c r="C127" s="28"/>
      <c r="D127" s="28"/>
    </row>
    <row r="128" spans="1:5" ht="15.75" customHeight="1" thickBot="1">
      <c r="A128" s="98" t="s">
        <v>1</v>
      </c>
      <c r="B128" s="69" t="s">
        <v>346</v>
      </c>
      <c r="C128" s="36">
        <f t="shared" ref="C128" si="32">SUM(C129:C131)</f>
        <v>0</v>
      </c>
      <c r="D128" s="36">
        <f t="shared" ref="D128" si="33">SUM(D129:D131)</f>
        <v>160327</v>
      </c>
    </row>
    <row r="129" spans="1:4" ht="15.75" customHeight="1">
      <c r="A129" s="127" t="s">
        <v>49</v>
      </c>
      <c r="B129" s="4" t="s">
        <v>171</v>
      </c>
      <c r="C129" s="28">
        <v>0</v>
      </c>
      <c r="D129" s="28">
        <v>160327</v>
      </c>
    </row>
    <row r="130" spans="1:4" ht="15.75" customHeight="1">
      <c r="A130" s="127" t="s">
        <v>53</v>
      </c>
      <c r="B130" s="6" t="s">
        <v>103</v>
      </c>
      <c r="C130" s="28">
        <v>0</v>
      </c>
      <c r="D130" s="28">
        <v>0</v>
      </c>
    </row>
    <row r="131" spans="1:4" ht="15.75" customHeight="1">
      <c r="A131" s="127" t="s">
        <v>52</v>
      </c>
      <c r="B131" s="6" t="s">
        <v>290</v>
      </c>
      <c r="C131" s="28">
        <v>0</v>
      </c>
      <c r="D131" s="28">
        <v>0</v>
      </c>
    </row>
    <row r="132" spans="1:4" ht="15.75" customHeight="1" thickBot="1">
      <c r="A132" s="127" t="s">
        <v>54</v>
      </c>
      <c r="B132" s="6" t="s">
        <v>291</v>
      </c>
      <c r="C132" s="29"/>
      <c r="D132" s="29"/>
    </row>
    <row r="133" spans="1:4" ht="15.75" customHeight="1" thickBot="1">
      <c r="A133" s="149" t="s">
        <v>2</v>
      </c>
      <c r="B133" s="150" t="s">
        <v>292</v>
      </c>
      <c r="C133" s="194">
        <f t="shared" ref="C133:D133" si="34">+C121+C128</f>
        <v>63163738</v>
      </c>
      <c r="D133" s="194">
        <f t="shared" si="34"/>
        <v>59043317</v>
      </c>
    </row>
    <row r="134" spans="1:4" ht="15.75" customHeight="1" thickBot="1">
      <c r="A134" s="130"/>
      <c r="B134" s="131"/>
      <c r="C134" s="132"/>
      <c r="D134" s="368"/>
    </row>
    <row r="135" spans="1:4" ht="15.75" customHeight="1" thickBot="1">
      <c r="A135" s="125" t="s">
        <v>424</v>
      </c>
      <c r="B135" s="126"/>
      <c r="C135" s="387">
        <v>10</v>
      </c>
      <c r="D135" s="391">
        <v>10</v>
      </c>
    </row>
    <row r="136" spans="1:4" ht="13.7" customHeight="1" thickBot="1">
      <c r="A136" s="125" t="s">
        <v>204</v>
      </c>
      <c r="B136" s="126"/>
      <c r="C136" s="387">
        <v>0</v>
      </c>
      <c r="D136" s="391">
        <v>0</v>
      </c>
    </row>
    <row r="137" spans="1:4" ht="24" customHeight="1">
      <c r="A137" s="428" t="s">
        <v>445</v>
      </c>
      <c r="B137" s="428"/>
      <c r="C137" s="428"/>
      <c r="D137" s="428"/>
    </row>
    <row r="138" spans="1:4" ht="19.5" customHeight="1" thickBot="1">
      <c r="A138" s="163"/>
      <c r="B138" s="163"/>
      <c r="C138" s="174"/>
      <c r="D138" s="174"/>
    </row>
    <row r="139" spans="1:4" ht="33" customHeight="1">
      <c r="A139" s="195" t="s">
        <v>282</v>
      </c>
      <c r="B139" s="115" t="s">
        <v>426</v>
      </c>
      <c r="C139" s="197"/>
      <c r="D139" s="197"/>
    </row>
    <row r="140" spans="1:4" ht="22.5" customHeight="1" thickBot="1">
      <c r="A140" s="196" t="s">
        <v>278</v>
      </c>
      <c r="B140" s="116" t="s">
        <v>294</v>
      </c>
      <c r="C140" s="198"/>
      <c r="D140" s="198"/>
    </row>
    <row r="141" spans="1:4" ht="13.7" customHeight="1" thickBot="1">
      <c r="A141" s="117"/>
      <c r="B141" s="117"/>
      <c r="C141" s="118"/>
      <c r="D141" s="118"/>
    </row>
    <row r="142" spans="1:4" ht="24.75" customHeight="1" thickBot="1">
      <c r="A142" s="111" t="s">
        <v>280</v>
      </c>
      <c r="B142" s="119" t="s">
        <v>281</v>
      </c>
      <c r="C142" s="399" t="s">
        <v>439</v>
      </c>
      <c r="D142" s="399" t="s">
        <v>440</v>
      </c>
    </row>
    <row r="143" spans="1:4" ht="15.75" customHeight="1" thickBot="1">
      <c r="A143" s="98">
        <v>1</v>
      </c>
      <c r="B143" s="99">
        <v>2</v>
      </c>
      <c r="C143" s="99">
        <v>3</v>
      </c>
      <c r="D143" s="99">
        <v>4</v>
      </c>
    </row>
    <row r="144" spans="1:4" ht="15.75" customHeight="1" thickBot="1">
      <c r="A144" s="234" t="s">
        <v>0</v>
      </c>
      <c r="B144" s="235" t="s">
        <v>295</v>
      </c>
      <c r="C144" s="205"/>
      <c r="D144" s="205"/>
    </row>
    <row r="145" spans="1:4" ht="15.75" customHeight="1" thickBot="1">
      <c r="A145" s="221" t="s">
        <v>3</v>
      </c>
      <c r="B145" s="220" t="s">
        <v>311</v>
      </c>
      <c r="C145" s="193"/>
      <c r="D145" s="193"/>
    </row>
    <row r="146" spans="1:4" ht="15.75" customHeight="1">
      <c r="A146" s="128" t="s">
        <v>312</v>
      </c>
      <c r="B146" s="4" t="s">
        <v>50</v>
      </c>
      <c r="C146" s="29"/>
      <c r="D146" s="29"/>
    </row>
    <row r="147" spans="1:4" ht="15.75" customHeight="1">
      <c r="A147" s="128" t="s">
        <v>313</v>
      </c>
      <c r="B147" s="6" t="s">
        <v>284</v>
      </c>
      <c r="C147" s="29"/>
      <c r="D147" s="29"/>
    </row>
    <row r="148" spans="1:4" ht="15.75" customHeight="1">
      <c r="A148" s="128" t="s">
        <v>314</v>
      </c>
      <c r="B148" s="6" t="s">
        <v>285</v>
      </c>
      <c r="C148" s="29"/>
      <c r="D148" s="29"/>
    </row>
    <row r="149" spans="1:4" ht="15.75" customHeight="1">
      <c r="A149" s="128" t="s">
        <v>315</v>
      </c>
      <c r="B149" s="82" t="s">
        <v>286</v>
      </c>
      <c r="C149" s="29"/>
      <c r="D149" s="29"/>
    </row>
    <row r="150" spans="1:4" ht="15.75" customHeight="1">
      <c r="A150" s="128" t="s">
        <v>316</v>
      </c>
      <c r="B150" s="222" t="s">
        <v>309</v>
      </c>
      <c r="C150" s="29"/>
      <c r="D150" s="29"/>
    </row>
    <row r="151" spans="1:4" ht="15.75" customHeight="1">
      <c r="A151" s="151" t="s">
        <v>342</v>
      </c>
      <c r="B151" s="222" t="s">
        <v>351</v>
      </c>
      <c r="C151" s="35"/>
      <c r="D151" s="35"/>
    </row>
    <row r="152" spans="1:4" ht="15.75" customHeight="1">
      <c r="A152" s="147" t="s">
        <v>347</v>
      </c>
      <c r="B152" s="222" t="s">
        <v>348</v>
      </c>
      <c r="C152" s="35"/>
      <c r="D152" s="35"/>
    </row>
    <row r="153" spans="1:4" ht="15.75" customHeight="1" thickBot="1">
      <c r="A153" s="152" t="s">
        <v>349</v>
      </c>
      <c r="B153" s="237" t="s">
        <v>350</v>
      </c>
      <c r="C153" s="141"/>
      <c r="D153" s="141"/>
    </row>
    <row r="154" spans="1:4" ht="15.75" customHeight="1" thickBot="1">
      <c r="A154" s="221" t="s">
        <v>4</v>
      </c>
      <c r="B154" s="69" t="s">
        <v>149</v>
      </c>
      <c r="C154" s="183"/>
      <c r="D154" s="183"/>
    </row>
    <row r="155" spans="1:4" ht="15.75" customHeight="1" thickBot="1">
      <c r="A155" s="221" t="s">
        <v>5</v>
      </c>
      <c r="B155" s="69" t="s">
        <v>295</v>
      </c>
      <c r="C155" s="183"/>
      <c r="D155" s="183"/>
    </row>
    <row r="156" spans="1:4" ht="15.75" customHeight="1">
      <c r="A156" s="128" t="s">
        <v>317</v>
      </c>
      <c r="B156" s="4" t="s">
        <v>65</v>
      </c>
      <c r="C156" s="28"/>
      <c r="D156" s="28"/>
    </row>
    <row r="157" spans="1:4" ht="15.75" customHeight="1">
      <c r="A157" s="128" t="s">
        <v>318</v>
      </c>
      <c r="B157" s="6" t="s">
        <v>66</v>
      </c>
      <c r="C157" s="28"/>
      <c r="D157" s="28"/>
    </row>
    <row r="158" spans="1:4" ht="15.75" customHeight="1">
      <c r="A158" s="128" t="s">
        <v>319</v>
      </c>
      <c r="B158" s="6" t="s">
        <v>207</v>
      </c>
      <c r="C158" s="28"/>
      <c r="D158" s="28"/>
    </row>
    <row r="159" spans="1:4" ht="15.75" customHeight="1">
      <c r="A159" s="128" t="s">
        <v>320</v>
      </c>
      <c r="B159" s="6" t="s">
        <v>68</v>
      </c>
      <c r="C159" s="28"/>
      <c r="D159" s="28"/>
    </row>
    <row r="160" spans="1:4" ht="15.75" customHeight="1">
      <c r="A160" s="128" t="s">
        <v>321</v>
      </c>
      <c r="B160" s="6" t="s">
        <v>13</v>
      </c>
      <c r="C160" s="28"/>
      <c r="D160" s="28"/>
    </row>
    <row r="161" spans="1:4" ht="15.75" customHeight="1">
      <c r="A161" s="128" t="s">
        <v>322</v>
      </c>
      <c r="B161" s="6" t="s">
        <v>15</v>
      </c>
      <c r="C161" s="28"/>
      <c r="D161" s="28"/>
    </row>
    <row r="162" spans="1:4" ht="15.75" customHeight="1">
      <c r="A162" s="128" t="s">
        <v>323</v>
      </c>
      <c r="B162" s="6" t="s">
        <v>283</v>
      </c>
      <c r="C162" s="28"/>
      <c r="D162" s="28"/>
    </row>
    <row r="163" spans="1:4" ht="15.75" customHeight="1">
      <c r="A163" s="128" t="s">
        <v>324</v>
      </c>
      <c r="B163" s="6" t="s">
        <v>208</v>
      </c>
      <c r="C163" s="28"/>
      <c r="D163" s="28"/>
    </row>
    <row r="164" spans="1:4" ht="15.75" customHeight="1">
      <c r="A164" s="128" t="s">
        <v>325</v>
      </c>
      <c r="B164" s="6" t="s">
        <v>69</v>
      </c>
      <c r="C164" s="28"/>
      <c r="D164" s="28"/>
    </row>
    <row r="165" spans="1:4" s="172" customFormat="1" ht="15.75" customHeight="1">
      <c r="A165" s="128" t="s">
        <v>326</v>
      </c>
      <c r="B165" s="6" t="s">
        <v>421</v>
      </c>
      <c r="C165" s="28"/>
      <c r="D165" s="28"/>
    </row>
    <row r="166" spans="1:4" ht="15.75" customHeight="1" thickBot="1">
      <c r="A166" s="128" t="s">
        <v>420</v>
      </c>
      <c r="B166" s="82" t="s">
        <v>18</v>
      </c>
      <c r="C166" s="28"/>
      <c r="D166" s="28"/>
    </row>
    <row r="167" spans="1:4" ht="15.75" customHeight="1" thickBot="1">
      <c r="A167" s="221" t="s">
        <v>44</v>
      </c>
      <c r="B167" s="69" t="s">
        <v>26</v>
      </c>
      <c r="C167" s="227"/>
      <c r="D167" s="227"/>
    </row>
    <row r="168" spans="1:4" ht="15.75" customHeight="1" thickBot="1">
      <c r="A168" s="155" t="s">
        <v>1</v>
      </c>
      <c r="B168" s="236" t="s">
        <v>310</v>
      </c>
      <c r="C168" s="226"/>
      <c r="D168" s="226"/>
    </row>
    <row r="169" spans="1:4" ht="15.75" customHeight="1" thickBot="1">
      <c r="A169" s="221" t="s">
        <v>49</v>
      </c>
      <c r="B169" s="69" t="s">
        <v>340</v>
      </c>
      <c r="C169" s="183"/>
      <c r="D169" s="183"/>
    </row>
    <row r="170" spans="1:4" ht="15.75" customHeight="1">
      <c r="A170" s="128" t="s">
        <v>327</v>
      </c>
      <c r="B170" s="4" t="s">
        <v>284</v>
      </c>
      <c r="C170" s="28"/>
      <c r="D170" s="28"/>
    </row>
    <row r="171" spans="1:4" ht="15.75" customHeight="1">
      <c r="A171" s="127" t="s">
        <v>328</v>
      </c>
      <c r="B171" s="6" t="s">
        <v>287</v>
      </c>
      <c r="C171" s="44"/>
      <c r="D171" s="44"/>
    </row>
    <row r="172" spans="1:4" ht="15.75" customHeight="1">
      <c r="A172" s="147" t="s">
        <v>329</v>
      </c>
      <c r="B172" s="148" t="s">
        <v>288</v>
      </c>
      <c r="C172" s="35"/>
      <c r="D172" s="35"/>
    </row>
    <row r="173" spans="1:4" ht="15.75" customHeight="1" thickBot="1">
      <c r="A173" s="152" t="s">
        <v>344</v>
      </c>
      <c r="B173" s="222" t="s">
        <v>343</v>
      </c>
      <c r="C173" s="228"/>
      <c r="D173" s="228"/>
    </row>
    <row r="174" spans="1:4" ht="15.75" customHeight="1" thickBot="1">
      <c r="A174" s="221" t="s">
        <v>53</v>
      </c>
      <c r="B174" s="223" t="s">
        <v>310</v>
      </c>
      <c r="C174" s="36"/>
      <c r="D174" s="36"/>
    </row>
    <row r="175" spans="1:4" ht="15.75" customHeight="1">
      <c r="A175" s="128" t="s">
        <v>330</v>
      </c>
      <c r="B175" s="229" t="s">
        <v>21</v>
      </c>
      <c r="C175" s="28"/>
      <c r="D175" s="28"/>
    </row>
    <row r="176" spans="1:4" ht="15.75" customHeight="1">
      <c r="A176" s="127" t="s">
        <v>331</v>
      </c>
      <c r="B176" s="14" t="s">
        <v>23</v>
      </c>
      <c r="C176" s="213"/>
      <c r="D176" s="213"/>
    </row>
    <row r="177" spans="1:4" ht="15.75" customHeight="1" thickBot="1">
      <c r="A177" s="147" t="s">
        <v>332</v>
      </c>
      <c r="B177" s="230" t="s">
        <v>209</v>
      </c>
      <c r="C177" s="216"/>
      <c r="D177" s="216"/>
    </row>
    <row r="178" spans="1:4" ht="15.75" customHeight="1" thickBot="1">
      <c r="A178" s="221" t="s">
        <v>52</v>
      </c>
      <c r="B178" s="223" t="s">
        <v>289</v>
      </c>
      <c r="C178" s="183"/>
      <c r="D178" s="183"/>
    </row>
    <row r="179" spans="1:4" ht="15.75" customHeight="1" thickBot="1">
      <c r="A179" s="231" t="s">
        <v>2</v>
      </c>
      <c r="B179" s="232" t="s">
        <v>341</v>
      </c>
      <c r="C179" s="233"/>
      <c r="D179" s="233"/>
    </row>
    <row r="180" spans="1:4" s="172" customFormat="1" ht="15.75" customHeight="1" thickBot="1">
      <c r="A180" s="98" t="s">
        <v>11</v>
      </c>
      <c r="B180" s="223" t="s">
        <v>301</v>
      </c>
      <c r="C180" s="36"/>
      <c r="D180" s="36"/>
    </row>
    <row r="181" spans="1:4" s="172" customFormat="1" ht="15.75" customHeight="1">
      <c r="A181" s="128" t="s">
        <v>333</v>
      </c>
      <c r="B181" s="229" t="s">
        <v>152</v>
      </c>
      <c r="C181" s="28"/>
      <c r="D181" s="28"/>
    </row>
    <row r="182" spans="1:4" s="172" customFormat="1" ht="15.75" customHeight="1">
      <c r="A182" s="127" t="s">
        <v>14</v>
      </c>
      <c r="B182" s="14" t="s">
        <v>154</v>
      </c>
      <c r="C182" s="44"/>
      <c r="D182" s="44"/>
    </row>
    <row r="183" spans="1:4" s="172" customFormat="1" ht="15.75" customHeight="1" thickBot="1">
      <c r="A183" s="147" t="s">
        <v>16</v>
      </c>
      <c r="B183" s="82" t="s">
        <v>296</v>
      </c>
      <c r="C183" s="29"/>
      <c r="D183" s="29"/>
    </row>
    <row r="184" spans="1:4" ht="15.75" customHeight="1" thickBot="1">
      <c r="A184" s="155" t="s">
        <v>19</v>
      </c>
      <c r="B184" s="224" t="s">
        <v>298</v>
      </c>
      <c r="C184" s="225"/>
      <c r="D184" s="225"/>
    </row>
    <row r="185" spans="1:4" ht="15.75" customHeight="1" thickBot="1">
      <c r="A185" s="124"/>
      <c r="B185" s="109"/>
    </row>
    <row r="186" spans="1:4" ht="15.75" customHeight="1" thickBot="1">
      <c r="A186" s="111"/>
      <c r="B186" s="123" t="s">
        <v>145</v>
      </c>
      <c r="C186" s="181"/>
      <c r="D186" s="181"/>
    </row>
    <row r="187" spans="1:4" ht="15.75" customHeight="1" thickBot="1">
      <c r="A187" s="98" t="s">
        <v>0</v>
      </c>
      <c r="B187" s="69" t="s">
        <v>345</v>
      </c>
      <c r="C187" s="36"/>
      <c r="D187" s="36"/>
    </row>
    <row r="188" spans="1:4" ht="15.75" customHeight="1">
      <c r="A188" s="127" t="s">
        <v>3</v>
      </c>
      <c r="B188" s="4" t="s">
        <v>219</v>
      </c>
      <c r="C188" s="28"/>
      <c r="D188" s="28"/>
    </row>
    <row r="189" spans="1:4" ht="15.75" customHeight="1">
      <c r="A189" s="127" t="s">
        <v>4</v>
      </c>
      <c r="B189" s="6" t="s">
        <v>88</v>
      </c>
      <c r="C189" s="28"/>
      <c r="D189" s="28"/>
    </row>
    <row r="190" spans="1:4" ht="15.75" customHeight="1">
      <c r="A190" s="127" t="s">
        <v>5</v>
      </c>
      <c r="B190" s="6" t="s">
        <v>220</v>
      </c>
      <c r="C190" s="28"/>
      <c r="D190" s="28"/>
    </row>
    <row r="191" spans="1:4" ht="15.75" customHeight="1">
      <c r="A191" s="127" t="s">
        <v>44</v>
      </c>
      <c r="B191" s="6" t="s">
        <v>126</v>
      </c>
      <c r="C191" s="28"/>
      <c r="D191" s="28"/>
    </row>
    <row r="192" spans="1:4" ht="15.75" customHeight="1" thickBot="1">
      <c r="A192" s="127" t="s">
        <v>46</v>
      </c>
      <c r="B192" s="6" t="s">
        <v>90</v>
      </c>
      <c r="C192" s="28"/>
      <c r="D192" s="28"/>
    </row>
    <row r="193" spans="1:4" ht="15.75" customHeight="1" thickBot="1">
      <c r="A193" s="98" t="s">
        <v>1</v>
      </c>
      <c r="B193" s="69" t="s">
        <v>346</v>
      </c>
      <c r="C193" s="36"/>
      <c r="D193" s="36"/>
    </row>
    <row r="194" spans="1:4" ht="15.75" customHeight="1">
      <c r="A194" s="127" t="s">
        <v>49</v>
      </c>
      <c r="B194" s="4" t="s">
        <v>171</v>
      </c>
      <c r="C194" s="28"/>
      <c r="D194" s="28"/>
    </row>
    <row r="195" spans="1:4" ht="15.75" customHeight="1">
      <c r="A195" s="127" t="s">
        <v>53</v>
      </c>
      <c r="B195" s="6" t="s">
        <v>103</v>
      </c>
      <c r="C195" s="28"/>
      <c r="D195" s="28"/>
    </row>
    <row r="196" spans="1:4" ht="15.75" customHeight="1">
      <c r="A196" s="127" t="s">
        <v>52</v>
      </c>
      <c r="B196" s="6" t="s">
        <v>290</v>
      </c>
      <c r="C196" s="28"/>
      <c r="D196" s="28"/>
    </row>
    <row r="197" spans="1:4" ht="15.75" customHeight="1" thickBot="1">
      <c r="A197" s="127" t="s">
        <v>54</v>
      </c>
      <c r="B197" s="6" t="s">
        <v>291</v>
      </c>
      <c r="C197" s="29"/>
      <c r="D197" s="29"/>
    </row>
    <row r="198" spans="1:4" ht="15.75" customHeight="1" thickBot="1">
      <c r="A198" s="149" t="s">
        <v>2</v>
      </c>
      <c r="B198" s="150" t="s">
        <v>292</v>
      </c>
      <c r="C198" s="194"/>
      <c r="D198" s="194"/>
    </row>
    <row r="199" spans="1:4" ht="15.75" customHeight="1" thickBot="1">
      <c r="A199" s="130"/>
      <c r="B199" s="131"/>
    </row>
    <row r="200" spans="1:4" ht="15.75" customHeight="1" thickBot="1">
      <c r="A200" s="125" t="s">
        <v>422</v>
      </c>
      <c r="B200" s="126"/>
      <c r="C200" s="180"/>
      <c r="D200" s="168"/>
    </row>
    <row r="201" spans="1:4" ht="15.75" customHeight="1" thickBot="1">
      <c r="A201" s="125" t="s">
        <v>204</v>
      </c>
      <c r="B201" s="126"/>
      <c r="C201" s="180"/>
      <c r="D201" s="168"/>
    </row>
    <row r="202" spans="1:4" ht="15.75" customHeight="1"/>
    <row r="203" spans="1:4" ht="30" customHeight="1">
      <c r="A203" s="428" t="s">
        <v>446</v>
      </c>
      <c r="B203" s="428"/>
      <c r="C203" s="428"/>
      <c r="D203" s="428"/>
    </row>
    <row r="204" spans="1:4" ht="13.7" customHeight="1" thickBot="1">
      <c r="A204" s="171"/>
      <c r="B204" s="171"/>
      <c r="C204" s="174"/>
      <c r="D204" s="174"/>
    </row>
    <row r="205" spans="1:4" ht="32.25" customHeight="1">
      <c r="A205" s="195" t="s">
        <v>282</v>
      </c>
      <c r="B205" s="115" t="s">
        <v>426</v>
      </c>
      <c r="C205" s="197"/>
      <c r="D205" s="197"/>
    </row>
    <row r="206" spans="1:4" ht="21" customHeight="1" thickBot="1">
      <c r="A206" s="196" t="s">
        <v>278</v>
      </c>
      <c r="B206" s="116" t="s">
        <v>404</v>
      </c>
      <c r="C206" s="198"/>
      <c r="D206" s="198"/>
    </row>
    <row r="207" spans="1:4" ht="13.7" customHeight="1" thickBot="1">
      <c r="A207" s="117"/>
      <c r="B207" s="117"/>
      <c r="C207" s="118"/>
      <c r="D207" s="118"/>
    </row>
    <row r="208" spans="1:4" ht="23.25" customHeight="1" thickBot="1">
      <c r="A208" s="111" t="s">
        <v>280</v>
      </c>
      <c r="B208" s="119" t="s">
        <v>281</v>
      </c>
      <c r="C208" s="399" t="s">
        <v>439</v>
      </c>
      <c r="D208" s="399" t="s">
        <v>440</v>
      </c>
    </row>
    <row r="209" spans="1:4" ht="15.75" customHeight="1" thickBot="1">
      <c r="A209" s="98">
        <v>1</v>
      </c>
      <c r="B209" s="99">
        <v>2</v>
      </c>
      <c r="C209" s="99">
        <v>3</v>
      </c>
      <c r="D209" s="99">
        <v>4</v>
      </c>
    </row>
    <row r="210" spans="1:4" ht="15.75" customHeight="1" thickBot="1">
      <c r="A210" s="234" t="s">
        <v>0</v>
      </c>
      <c r="B210" s="235" t="s">
        <v>295</v>
      </c>
      <c r="C210" s="205"/>
      <c r="D210" s="205"/>
    </row>
    <row r="211" spans="1:4" ht="15.75" customHeight="1" thickBot="1">
      <c r="A211" s="221" t="s">
        <v>3</v>
      </c>
      <c r="B211" s="220" t="s">
        <v>311</v>
      </c>
      <c r="C211" s="193"/>
      <c r="D211" s="193"/>
    </row>
    <row r="212" spans="1:4" ht="15.75" customHeight="1">
      <c r="A212" s="128" t="s">
        <v>312</v>
      </c>
      <c r="B212" s="4" t="s">
        <v>50</v>
      </c>
      <c r="C212" s="29"/>
      <c r="D212" s="29"/>
    </row>
    <row r="213" spans="1:4" ht="15.75" customHeight="1">
      <c r="A213" s="128" t="s">
        <v>313</v>
      </c>
      <c r="B213" s="6" t="s">
        <v>284</v>
      </c>
      <c r="C213" s="29"/>
      <c r="D213" s="29"/>
    </row>
    <row r="214" spans="1:4" ht="15.75" customHeight="1">
      <c r="A214" s="128" t="s">
        <v>314</v>
      </c>
      <c r="B214" s="6" t="s">
        <v>285</v>
      </c>
      <c r="C214" s="29"/>
      <c r="D214" s="29"/>
    </row>
    <row r="215" spans="1:4" ht="15.75" customHeight="1">
      <c r="A215" s="128" t="s">
        <v>315</v>
      </c>
      <c r="B215" s="82" t="s">
        <v>286</v>
      </c>
      <c r="C215" s="29"/>
      <c r="D215" s="29"/>
    </row>
    <row r="216" spans="1:4" ht="15.75" customHeight="1">
      <c r="A216" s="128" t="s">
        <v>316</v>
      </c>
      <c r="B216" s="222" t="s">
        <v>309</v>
      </c>
      <c r="C216" s="29"/>
      <c r="D216" s="29"/>
    </row>
    <row r="217" spans="1:4" ht="15.75" customHeight="1">
      <c r="A217" s="151" t="s">
        <v>342</v>
      </c>
      <c r="B217" s="222" t="s">
        <v>351</v>
      </c>
      <c r="C217" s="35"/>
      <c r="D217" s="35"/>
    </row>
    <row r="218" spans="1:4" ht="15.75" customHeight="1">
      <c r="A218" s="147" t="s">
        <v>347</v>
      </c>
      <c r="B218" s="222" t="s">
        <v>348</v>
      </c>
      <c r="C218" s="35"/>
      <c r="D218" s="35"/>
    </row>
    <row r="219" spans="1:4" ht="15.75" customHeight="1" thickBot="1">
      <c r="A219" s="152" t="s">
        <v>349</v>
      </c>
      <c r="B219" s="237" t="s">
        <v>350</v>
      </c>
      <c r="C219" s="141"/>
      <c r="D219" s="141"/>
    </row>
    <row r="220" spans="1:4" ht="15.75" customHeight="1" thickBot="1">
      <c r="A220" s="221" t="s">
        <v>4</v>
      </c>
      <c r="B220" s="69" t="s">
        <v>149</v>
      </c>
      <c r="C220" s="183"/>
      <c r="D220" s="183"/>
    </row>
    <row r="221" spans="1:4" ht="15.75" customHeight="1" thickBot="1">
      <c r="A221" s="221" t="s">
        <v>5</v>
      </c>
      <c r="B221" s="69" t="s">
        <v>295</v>
      </c>
      <c r="C221" s="183"/>
      <c r="D221" s="183"/>
    </row>
    <row r="222" spans="1:4" ht="15.75" customHeight="1">
      <c r="A222" s="128" t="s">
        <v>317</v>
      </c>
      <c r="B222" s="4" t="s">
        <v>65</v>
      </c>
      <c r="C222" s="28"/>
      <c r="D222" s="28"/>
    </row>
    <row r="223" spans="1:4" ht="15.75" customHeight="1">
      <c r="A223" s="128" t="s">
        <v>318</v>
      </c>
      <c r="B223" s="6" t="s">
        <v>66</v>
      </c>
      <c r="C223" s="28"/>
      <c r="D223" s="28"/>
    </row>
    <row r="224" spans="1:4" ht="15.75" customHeight="1">
      <c r="A224" s="128" t="s">
        <v>319</v>
      </c>
      <c r="B224" s="6" t="s">
        <v>207</v>
      </c>
      <c r="C224" s="28"/>
      <c r="D224" s="28"/>
    </row>
    <row r="225" spans="1:4" ht="15.75" customHeight="1">
      <c r="A225" s="128" t="s">
        <v>320</v>
      </c>
      <c r="B225" s="6" t="s">
        <v>68</v>
      </c>
      <c r="C225" s="28"/>
      <c r="D225" s="28"/>
    </row>
    <row r="226" spans="1:4" ht="15.75" customHeight="1">
      <c r="A226" s="128" t="s">
        <v>321</v>
      </c>
      <c r="B226" s="6" t="s">
        <v>13</v>
      </c>
      <c r="C226" s="28"/>
      <c r="D226" s="28"/>
    </row>
    <row r="227" spans="1:4" ht="15.75" customHeight="1">
      <c r="A227" s="128" t="s">
        <v>322</v>
      </c>
      <c r="B227" s="6" t="s">
        <v>15</v>
      </c>
      <c r="C227" s="28"/>
      <c r="D227" s="28"/>
    </row>
    <row r="228" spans="1:4" ht="15.75" customHeight="1">
      <c r="A228" s="128" t="s">
        <v>323</v>
      </c>
      <c r="B228" s="6" t="s">
        <v>283</v>
      </c>
      <c r="C228" s="28"/>
      <c r="D228" s="28"/>
    </row>
    <row r="229" spans="1:4" ht="15.75" customHeight="1">
      <c r="A229" s="128" t="s">
        <v>324</v>
      </c>
      <c r="B229" s="6" t="s">
        <v>208</v>
      </c>
      <c r="C229" s="28"/>
      <c r="D229" s="28"/>
    </row>
    <row r="230" spans="1:4" ht="15.75" customHeight="1">
      <c r="A230" s="128" t="s">
        <v>325</v>
      </c>
      <c r="B230" s="6" t="s">
        <v>69</v>
      </c>
      <c r="C230" s="28"/>
      <c r="D230" s="28"/>
    </row>
    <row r="231" spans="1:4" ht="15.75" customHeight="1" thickBot="1">
      <c r="A231" s="128" t="s">
        <v>326</v>
      </c>
      <c r="B231" s="82" t="s">
        <v>18</v>
      </c>
      <c r="C231" s="28"/>
      <c r="D231" s="28"/>
    </row>
    <row r="232" spans="1:4" ht="15.75" customHeight="1" thickBot="1">
      <c r="A232" s="221" t="s">
        <v>44</v>
      </c>
      <c r="B232" s="69" t="s">
        <v>26</v>
      </c>
      <c r="C232" s="227"/>
      <c r="D232" s="227"/>
    </row>
    <row r="233" spans="1:4" ht="15.75" customHeight="1" thickBot="1">
      <c r="A233" s="155" t="s">
        <v>1</v>
      </c>
      <c r="B233" s="236" t="s">
        <v>310</v>
      </c>
      <c r="C233" s="226"/>
      <c r="D233" s="226"/>
    </row>
    <row r="234" spans="1:4" ht="15.75" customHeight="1" thickBot="1">
      <c r="A234" s="221" t="s">
        <v>49</v>
      </c>
      <c r="B234" s="69" t="s">
        <v>340</v>
      </c>
      <c r="C234" s="183"/>
      <c r="D234" s="183"/>
    </row>
    <row r="235" spans="1:4" ht="15.75" customHeight="1">
      <c r="A235" s="128" t="s">
        <v>327</v>
      </c>
      <c r="B235" s="4" t="s">
        <v>284</v>
      </c>
      <c r="C235" s="28"/>
      <c r="D235" s="28"/>
    </row>
    <row r="236" spans="1:4" ht="15.75" customHeight="1">
      <c r="A236" s="127" t="s">
        <v>328</v>
      </c>
      <c r="B236" s="6" t="s">
        <v>287</v>
      </c>
      <c r="C236" s="44"/>
      <c r="D236" s="44"/>
    </row>
    <row r="237" spans="1:4" ht="15.75" customHeight="1">
      <c r="A237" s="147" t="s">
        <v>329</v>
      </c>
      <c r="B237" s="148" t="s">
        <v>288</v>
      </c>
      <c r="C237" s="35"/>
      <c r="D237" s="35"/>
    </row>
    <row r="238" spans="1:4" ht="15.75" customHeight="1" thickBot="1">
      <c r="A238" s="152" t="s">
        <v>344</v>
      </c>
      <c r="B238" s="222" t="s">
        <v>343</v>
      </c>
      <c r="C238" s="228"/>
      <c r="D238" s="228"/>
    </row>
    <row r="239" spans="1:4" ht="15.75" customHeight="1" thickBot="1">
      <c r="A239" s="221" t="s">
        <v>53</v>
      </c>
      <c r="B239" s="223" t="s">
        <v>310</v>
      </c>
      <c r="C239" s="36"/>
      <c r="D239" s="36"/>
    </row>
    <row r="240" spans="1:4" ht="15.75" customHeight="1">
      <c r="A240" s="128" t="s">
        <v>330</v>
      </c>
      <c r="B240" s="229" t="s">
        <v>21</v>
      </c>
      <c r="C240" s="28"/>
      <c r="D240" s="28"/>
    </row>
    <row r="241" spans="1:4" ht="15.75" customHeight="1">
      <c r="A241" s="127" t="s">
        <v>331</v>
      </c>
      <c r="B241" s="14" t="s">
        <v>23</v>
      </c>
      <c r="C241" s="213"/>
      <c r="D241" s="213"/>
    </row>
    <row r="242" spans="1:4" ht="15.75" customHeight="1" thickBot="1">
      <c r="A242" s="147" t="s">
        <v>332</v>
      </c>
      <c r="B242" s="230" t="s">
        <v>209</v>
      </c>
      <c r="C242" s="216"/>
      <c r="D242" s="216"/>
    </row>
    <row r="243" spans="1:4" ht="15.75" customHeight="1" thickBot="1">
      <c r="A243" s="221" t="s">
        <v>52</v>
      </c>
      <c r="B243" s="223" t="s">
        <v>289</v>
      </c>
      <c r="C243" s="183"/>
      <c r="D243" s="183"/>
    </row>
    <row r="244" spans="1:4" ht="15.75" customHeight="1" thickBot="1">
      <c r="A244" s="231" t="s">
        <v>2</v>
      </c>
      <c r="B244" s="232" t="s">
        <v>341</v>
      </c>
      <c r="C244" s="233"/>
      <c r="D244" s="233"/>
    </row>
    <row r="245" spans="1:4" s="172" customFormat="1" ht="15.75" customHeight="1" thickBot="1">
      <c r="A245" s="98" t="s">
        <v>11</v>
      </c>
      <c r="B245" s="223" t="s">
        <v>301</v>
      </c>
      <c r="C245" s="36"/>
      <c r="D245" s="36"/>
    </row>
    <row r="246" spans="1:4" s="172" customFormat="1" ht="15.75" customHeight="1">
      <c r="A246" s="128" t="s">
        <v>333</v>
      </c>
      <c r="B246" s="229" t="s">
        <v>152</v>
      </c>
      <c r="C246" s="28"/>
      <c r="D246" s="28"/>
    </row>
    <row r="247" spans="1:4" s="172" customFormat="1" ht="15.75" customHeight="1">
      <c r="A247" s="127" t="s">
        <v>14</v>
      </c>
      <c r="B247" s="14" t="s">
        <v>154</v>
      </c>
      <c r="C247" s="44"/>
      <c r="D247" s="44"/>
    </row>
    <row r="248" spans="1:4" s="172" customFormat="1" ht="15.75" customHeight="1">
      <c r="A248" s="147" t="s">
        <v>16</v>
      </c>
      <c r="B248" s="82" t="s">
        <v>296</v>
      </c>
      <c r="C248" s="35"/>
      <c r="D248" s="35"/>
    </row>
    <row r="249" spans="1:4" ht="15.75" customHeight="1" thickBot="1">
      <c r="A249" s="152" t="s">
        <v>17</v>
      </c>
      <c r="B249" s="82" t="s">
        <v>297</v>
      </c>
      <c r="C249" s="35"/>
      <c r="D249" s="35"/>
    </row>
    <row r="250" spans="1:4" ht="15.75" customHeight="1" thickBot="1">
      <c r="A250" s="155" t="s">
        <v>19</v>
      </c>
      <c r="B250" s="224" t="s">
        <v>298</v>
      </c>
      <c r="C250" s="225"/>
      <c r="D250" s="225"/>
    </row>
    <row r="251" spans="1:4" ht="15.75" customHeight="1" thickBot="1">
      <c r="A251" s="111"/>
      <c r="B251" s="123" t="s">
        <v>145</v>
      </c>
      <c r="C251" s="181"/>
      <c r="D251" s="181"/>
    </row>
    <row r="252" spans="1:4" ht="15.75" customHeight="1" thickBot="1">
      <c r="A252" s="98" t="s">
        <v>0</v>
      </c>
      <c r="B252" s="69" t="s">
        <v>345</v>
      </c>
      <c r="C252" s="36"/>
      <c r="D252" s="36"/>
    </row>
    <row r="253" spans="1:4" ht="15.75" customHeight="1">
      <c r="A253" s="127" t="s">
        <v>3</v>
      </c>
      <c r="B253" s="4" t="s">
        <v>219</v>
      </c>
      <c r="C253" s="28"/>
      <c r="D253" s="28"/>
    </row>
    <row r="254" spans="1:4" ht="15.75" customHeight="1">
      <c r="A254" s="127" t="s">
        <v>4</v>
      </c>
      <c r="B254" s="6" t="s">
        <v>88</v>
      </c>
      <c r="C254" s="28"/>
      <c r="D254" s="28"/>
    </row>
    <row r="255" spans="1:4" ht="15.75" customHeight="1">
      <c r="A255" s="127" t="s">
        <v>5</v>
      </c>
      <c r="B255" s="6" t="s">
        <v>220</v>
      </c>
      <c r="C255" s="28"/>
      <c r="D255" s="28"/>
    </row>
    <row r="256" spans="1:4" ht="15.75" customHeight="1">
      <c r="A256" s="127" t="s">
        <v>44</v>
      </c>
      <c r="B256" s="6" t="s">
        <v>126</v>
      </c>
      <c r="C256" s="28"/>
      <c r="D256" s="28"/>
    </row>
    <row r="257" spans="1:5" ht="15.75" customHeight="1" thickBot="1">
      <c r="A257" s="127" t="s">
        <v>46</v>
      </c>
      <c r="B257" s="6" t="s">
        <v>90</v>
      </c>
      <c r="C257" s="28"/>
      <c r="D257" s="28"/>
    </row>
    <row r="258" spans="1:5" ht="15.75" customHeight="1" thickBot="1">
      <c r="A258" s="98" t="s">
        <v>1</v>
      </c>
      <c r="B258" s="69" t="s">
        <v>346</v>
      </c>
      <c r="C258" s="36"/>
      <c r="D258" s="36"/>
    </row>
    <row r="259" spans="1:5" ht="15.75" customHeight="1">
      <c r="A259" s="127" t="s">
        <v>49</v>
      </c>
      <c r="B259" s="4" t="s">
        <v>171</v>
      </c>
      <c r="C259" s="28"/>
      <c r="D259" s="28"/>
    </row>
    <row r="260" spans="1:5" ht="15.75" customHeight="1">
      <c r="A260" s="127" t="s">
        <v>53</v>
      </c>
      <c r="B260" s="6" t="s">
        <v>103</v>
      </c>
      <c r="C260" s="28"/>
      <c r="D260" s="28"/>
    </row>
    <row r="261" spans="1:5" ht="15.75" customHeight="1">
      <c r="A261" s="127" t="s">
        <v>52</v>
      </c>
      <c r="B261" s="6" t="s">
        <v>290</v>
      </c>
      <c r="C261" s="28"/>
      <c r="D261" s="28"/>
    </row>
    <row r="262" spans="1:5" ht="15.75" customHeight="1" thickBot="1">
      <c r="A262" s="127" t="s">
        <v>54</v>
      </c>
      <c r="B262" s="6" t="s">
        <v>291</v>
      </c>
      <c r="C262" s="29"/>
      <c r="D262" s="29"/>
    </row>
    <row r="263" spans="1:5" ht="15.75" customHeight="1" thickBot="1">
      <c r="A263" s="149" t="s">
        <v>2</v>
      </c>
      <c r="B263" s="150" t="s">
        <v>292</v>
      </c>
      <c r="C263" s="194"/>
      <c r="D263" s="194"/>
    </row>
    <row r="264" spans="1:5" ht="15.75" customHeight="1" thickBot="1">
      <c r="A264" s="130"/>
      <c r="B264" s="131"/>
      <c r="E264" s="153"/>
    </row>
    <row r="265" spans="1:5" ht="15.75" customHeight="1" thickBot="1">
      <c r="A265" s="125" t="s">
        <v>422</v>
      </c>
      <c r="B265" s="126"/>
      <c r="C265" s="180"/>
      <c r="D265" s="168"/>
    </row>
    <row r="266" spans="1:5" ht="15.75" customHeight="1" thickBot="1">
      <c r="A266" s="125" t="s">
        <v>204</v>
      </c>
      <c r="B266" s="126"/>
      <c r="C266" s="180"/>
      <c r="D266" s="168"/>
    </row>
  </sheetData>
  <mergeCells count="4">
    <mergeCell ref="A2:D2"/>
    <mergeCell ref="A70:D70"/>
    <mergeCell ref="A137:D137"/>
    <mergeCell ref="A203:D203"/>
  </mergeCells>
  <pageMargins left="0.7" right="0.7" top="0.75" bottom="0.75" header="0.3" footer="0.3"/>
  <pageSetup paperSize="9" scale="68" orientation="portrait" verticalDpi="300" r:id="rId1"/>
  <rowBreaks count="3" manualBreakCount="3">
    <brk id="68" max="4" man="1"/>
    <brk id="135" max="5" man="1"/>
    <brk id="20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02"/>
  <sheetViews>
    <sheetView tabSelected="1" topLeftCell="A130" workbookViewId="0">
      <selection activeCell="P153" sqref="P153"/>
    </sheetView>
  </sheetViews>
  <sheetFormatPr defaultRowHeight="15"/>
  <cols>
    <col min="1" max="1" width="10" customWidth="1"/>
    <col min="2" max="2" width="51.85546875" customWidth="1"/>
    <col min="3" max="3" width="12.140625" style="172" customWidth="1"/>
    <col min="4" max="4" width="11.140625" style="172" customWidth="1"/>
  </cols>
  <sheetData>
    <row r="1" spans="1:4" s="172" customFormat="1"/>
    <row r="2" spans="1:4" s="172" customFormat="1" ht="26.25" customHeight="1">
      <c r="A2" s="430" t="s">
        <v>450</v>
      </c>
      <c r="B2" s="430"/>
      <c r="C2" s="430"/>
      <c r="D2" s="430"/>
    </row>
    <row r="3" spans="1:4" ht="15.75" thickBot="1">
      <c r="C3" s="173"/>
      <c r="D3" s="173"/>
    </row>
    <row r="4" spans="1:4" ht="31.5" customHeight="1">
      <c r="A4" s="195" t="s">
        <v>282</v>
      </c>
      <c r="B4" s="115" t="s">
        <v>427</v>
      </c>
      <c r="C4" s="197"/>
      <c r="D4" s="197"/>
    </row>
    <row r="5" spans="1:4" ht="26.25" customHeight="1" thickBot="1">
      <c r="A5" s="196" t="s">
        <v>278</v>
      </c>
      <c r="B5" s="116" t="s">
        <v>279</v>
      </c>
      <c r="C5" s="198"/>
      <c r="D5" s="198"/>
    </row>
    <row r="6" spans="1:4" ht="15.75" thickBot="1">
      <c r="A6" s="117"/>
      <c r="B6" s="117"/>
      <c r="C6" s="118"/>
      <c r="D6" s="118"/>
    </row>
    <row r="7" spans="1:4" ht="34.5" thickBot="1">
      <c r="A7" s="111" t="s">
        <v>280</v>
      </c>
      <c r="B7" s="119" t="s">
        <v>281</v>
      </c>
      <c r="C7" s="400" t="s">
        <v>439</v>
      </c>
      <c r="D7" s="400" t="s">
        <v>440</v>
      </c>
    </row>
    <row r="8" spans="1:4" ht="15.75" customHeight="1" thickBot="1">
      <c r="A8" s="98">
        <v>1</v>
      </c>
      <c r="B8" s="99">
        <v>2</v>
      </c>
      <c r="C8" s="99">
        <v>3</v>
      </c>
      <c r="D8" s="99">
        <v>4</v>
      </c>
    </row>
    <row r="9" spans="1:4" ht="15.75" customHeight="1" thickBot="1">
      <c r="A9" s="234" t="s">
        <v>0</v>
      </c>
      <c r="B9" s="235" t="s">
        <v>295</v>
      </c>
      <c r="C9" s="205">
        <f t="shared" ref="C9" si="0">C10+C18+C19+C31</f>
        <v>2150000</v>
      </c>
      <c r="D9" s="205">
        <f>D10+D18+D19+D31</f>
        <v>2357712</v>
      </c>
    </row>
    <row r="10" spans="1:4" ht="15.75" customHeight="1" thickBot="1">
      <c r="A10" s="221" t="s">
        <v>3</v>
      </c>
      <c r="B10" s="220" t="s">
        <v>311</v>
      </c>
      <c r="C10" s="193">
        <f t="shared" ref="C10" si="1">SUM(C11:C13)</f>
        <v>0</v>
      </c>
      <c r="D10" s="193">
        <f t="shared" ref="D10" si="2">SUM(D11:D13)</f>
        <v>0</v>
      </c>
    </row>
    <row r="11" spans="1:4" ht="15.75" customHeight="1">
      <c r="A11" s="128" t="s">
        <v>312</v>
      </c>
      <c r="B11" s="4" t="s">
        <v>50</v>
      </c>
      <c r="C11" s="29"/>
      <c r="D11" s="29"/>
    </row>
    <row r="12" spans="1:4" ht="15.75" customHeight="1">
      <c r="A12" s="128" t="s">
        <v>313</v>
      </c>
      <c r="B12" s="6" t="s">
        <v>284</v>
      </c>
      <c r="C12" s="29"/>
      <c r="D12" s="29"/>
    </row>
    <row r="13" spans="1:4" ht="15.75" customHeight="1">
      <c r="A13" s="128" t="s">
        <v>314</v>
      </c>
      <c r="B13" s="6" t="s">
        <v>285</v>
      </c>
      <c r="C13" s="29"/>
      <c r="D13" s="29"/>
    </row>
    <row r="14" spans="1:4" ht="15.75" customHeight="1">
      <c r="A14" s="128" t="s">
        <v>315</v>
      </c>
      <c r="B14" s="82" t="s">
        <v>286</v>
      </c>
      <c r="C14" s="29"/>
      <c r="D14" s="29"/>
    </row>
    <row r="15" spans="1:4" ht="15.75" customHeight="1">
      <c r="A15" s="128" t="s">
        <v>316</v>
      </c>
      <c r="B15" s="222" t="s">
        <v>309</v>
      </c>
      <c r="C15" s="29"/>
      <c r="D15" s="29"/>
    </row>
    <row r="16" spans="1:4" ht="15.75" customHeight="1">
      <c r="A16" s="151" t="s">
        <v>342</v>
      </c>
      <c r="B16" s="222" t="s">
        <v>343</v>
      </c>
      <c r="C16" s="35"/>
      <c r="D16" s="35"/>
    </row>
    <row r="17" spans="1:5" ht="15.75" customHeight="1" thickBot="1">
      <c r="A17" s="152" t="s">
        <v>347</v>
      </c>
      <c r="B17" s="237" t="s">
        <v>348</v>
      </c>
      <c r="C17" s="141"/>
      <c r="D17" s="141"/>
    </row>
    <row r="18" spans="1:5" ht="15.75" customHeight="1" thickBot="1">
      <c r="A18" s="221" t="s">
        <v>4</v>
      </c>
      <c r="B18" s="69" t="s">
        <v>149</v>
      </c>
      <c r="C18" s="183"/>
      <c r="D18" s="183"/>
    </row>
    <row r="19" spans="1:5" ht="15.75" customHeight="1" thickBot="1">
      <c r="A19" s="221" t="s">
        <v>5</v>
      </c>
      <c r="B19" s="69" t="s">
        <v>295</v>
      </c>
      <c r="C19" s="183">
        <f t="shared" ref="C19" si="3">SUM(C20:C30)</f>
        <v>2150000</v>
      </c>
      <c r="D19" s="183">
        <f>SUM(D20:D30)</f>
        <v>2357712</v>
      </c>
    </row>
    <row r="20" spans="1:5" ht="15.75" customHeight="1">
      <c r="A20" s="128" t="s">
        <v>317</v>
      </c>
      <c r="B20" s="4" t="s">
        <v>65</v>
      </c>
      <c r="C20" s="28">
        <v>0</v>
      </c>
      <c r="D20" s="28">
        <v>0</v>
      </c>
    </row>
    <row r="21" spans="1:5" ht="15.75" customHeight="1">
      <c r="A21" s="128" t="s">
        <v>318</v>
      </c>
      <c r="B21" s="6" t="s">
        <v>66</v>
      </c>
      <c r="C21" s="28">
        <v>75000</v>
      </c>
      <c r="D21" s="28">
        <v>75000</v>
      </c>
    </row>
    <row r="22" spans="1:5" ht="15.75" customHeight="1">
      <c r="A22" s="128" t="s">
        <v>319</v>
      </c>
      <c r="B22" s="6" t="s">
        <v>207</v>
      </c>
      <c r="C22" s="28">
        <v>0</v>
      </c>
      <c r="D22" s="28">
        <v>0</v>
      </c>
    </row>
    <row r="23" spans="1:5" ht="15.75" customHeight="1">
      <c r="A23" s="128" t="s">
        <v>320</v>
      </c>
      <c r="B23" s="6" t="s">
        <v>68</v>
      </c>
      <c r="C23" s="28">
        <v>0</v>
      </c>
      <c r="D23" s="28">
        <v>0</v>
      </c>
    </row>
    <row r="24" spans="1:5" ht="15.75" customHeight="1">
      <c r="A24" s="128" t="s">
        <v>321</v>
      </c>
      <c r="B24" s="6" t="s">
        <v>13</v>
      </c>
      <c r="C24" s="28">
        <v>1634000</v>
      </c>
      <c r="D24" s="28">
        <v>1654000</v>
      </c>
      <c r="E24" s="172"/>
    </row>
    <row r="25" spans="1:5" ht="15.75" customHeight="1">
      <c r="A25" s="128" t="s">
        <v>322</v>
      </c>
      <c r="B25" s="6" t="s">
        <v>15</v>
      </c>
      <c r="C25" s="28">
        <v>441000</v>
      </c>
      <c r="D25" s="28">
        <v>451000</v>
      </c>
    </row>
    <row r="26" spans="1:5" s="172" customFormat="1" ht="15.75" customHeight="1">
      <c r="A26" s="128" t="s">
        <v>323</v>
      </c>
      <c r="B26" s="6" t="s">
        <v>283</v>
      </c>
      <c r="C26" s="28">
        <v>0</v>
      </c>
      <c r="D26" s="28">
        <v>0</v>
      </c>
    </row>
    <row r="27" spans="1:5" ht="15.75" customHeight="1">
      <c r="A27" s="128" t="s">
        <v>324</v>
      </c>
      <c r="B27" s="6" t="s">
        <v>208</v>
      </c>
      <c r="C27" s="28">
        <v>0</v>
      </c>
      <c r="D27" s="28">
        <v>284</v>
      </c>
    </row>
    <row r="28" spans="1:5" ht="15.75" customHeight="1">
      <c r="A28" s="128" t="s">
        <v>325</v>
      </c>
      <c r="B28" s="6" t="s">
        <v>69</v>
      </c>
      <c r="C28" s="28">
        <v>0</v>
      </c>
      <c r="D28" s="28">
        <v>0</v>
      </c>
    </row>
    <row r="29" spans="1:5" s="172" customFormat="1" ht="15.75" customHeight="1">
      <c r="A29" s="128" t="s">
        <v>326</v>
      </c>
      <c r="B29" s="82" t="s">
        <v>419</v>
      </c>
      <c r="C29" s="28">
        <v>0</v>
      </c>
      <c r="D29" s="28">
        <v>0</v>
      </c>
    </row>
    <row r="30" spans="1:5" ht="15.75" customHeight="1" thickBot="1">
      <c r="A30" s="128" t="s">
        <v>420</v>
      </c>
      <c r="B30" s="82" t="s">
        <v>18</v>
      </c>
      <c r="C30" s="28">
        <v>0</v>
      </c>
      <c r="D30" s="28">
        <v>177428</v>
      </c>
    </row>
    <row r="31" spans="1:5" ht="15.75" customHeight="1" thickBot="1">
      <c r="A31" s="221" t="s">
        <v>44</v>
      </c>
      <c r="B31" s="69" t="s">
        <v>26</v>
      </c>
      <c r="C31" s="227"/>
      <c r="D31" s="227"/>
    </row>
    <row r="32" spans="1:5" ht="15.75" customHeight="1" thickBot="1">
      <c r="A32" s="155" t="s">
        <v>1</v>
      </c>
      <c r="B32" s="236" t="s">
        <v>310</v>
      </c>
      <c r="C32" s="226">
        <f t="shared" ref="C32" si="4">C33</f>
        <v>0</v>
      </c>
      <c r="D32" s="226">
        <v>0</v>
      </c>
    </row>
    <row r="33" spans="1:5" ht="15.75" customHeight="1" thickBot="1">
      <c r="A33" s="221" t="s">
        <v>49</v>
      </c>
      <c r="B33" s="69" t="s">
        <v>340</v>
      </c>
      <c r="C33" s="183">
        <f t="shared" ref="C33" si="5">SUM(C34:C35)</f>
        <v>0</v>
      </c>
      <c r="D33" s="183">
        <f t="shared" ref="D33" si="6">SUM(D34:D35)</f>
        <v>0</v>
      </c>
    </row>
    <row r="34" spans="1:5" ht="15.75" customHeight="1">
      <c r="A34" s="128" t="s">
        <v>327</v>
      </c>
      <c r="B34" s="4" t="s">
        <v>284</v>
      </c>
      <c r="C34" s="28"/>
      <c r="D34" s="28"/>
    </row>
    <row r="35" spans="1:5" ht="15.75" customHeight="1">
      <c r="A35" s="127" t="s">
        <v>328</v>
      </c>
      <c r="B35" s="6" t="s">
        <v>287</v>
      </c>
      <c r="C35" s="44"/>
      <c r="D35" s="44"/>
    </row>
    <row r="36" spans="1:5" ht="15.75" customHeight="1">
      <c r="A36" s="147" t="s">
        <v>329</v>
      </c>
      <c r="B36" s="148" t="s">
        <v>288</v>
      </c>
      <c r="C36" s="35"/>
      <c r="D36" s="35"/>
    </row>
    <row r="37" spans="1:5" ht="15.75" customHeight="1" thickBot="1">
      <c r="A37" s="152" t="s">
        <v>344</v>
      </c>
      <c r="B37" s="222" t="s">
        <v>343</v>
      </c>
      <c r="C37" s="228"/>
      <c r="D37" s="228"/>
    </row>
    <row r="38" spans="1:5" ht="15.75" customHeight="1" thickBot="1">
      <c r="A38" s="221" t="s">
        <v>53</v>
      </c>
      <c r="B38" s="223" t="s">
        <v>310</v>
      </c>
      <c r="C38" s="36">
        <f t="shared" ref="C38" si="7">+C39+C40</f>
        <v>0</v>
      </c>
      <c r="D38" s="36">
        <v>0</v>
      </c>
    </row>
    <row r="39" spans="1:5" ht="15.75" customHeight="1">
      <c r="A39" s="128" t="s">
        <v>330</v>
      </c>
      <c r="B39" s="229" t="s">
        <v>21</v>
      </c>
      <c r="C39" s="28"/>
      <c r="D39" s="28"/>
    </row>
    <row r="40" spans="1:5" ht="15.75" customHeight="1">
      <c r="A40" s="127" t="s">
        <v>331</v>
      </c>
      <c r="B40" s="14" t="s">
        <v>23</v>
      </c>
      <c r="C40" s="213"/>
      <c r="D40" s="213"/>
    </row>
    <row r="41" spans="1:5" ht="15.75" customHeight="1" thickBot="1">
      <c r="A41" s="147" t="s">
        <v>332</v>
      </c>
      <c r="B41" s="230" t="s">
        <v>209</v>
      </c>
      <c r="C41" s="35"/>
      <c r="D41" s="35">
        <v>0</v>
      </c>
    </row>
    <row r="42" spans="1:5" ht="15.75" customHeight="1" thickBot="1">
      <c r="A42" s="221" t="s">
        <v>52</v>
      </c>
      <c r="B42" s="223" t="s">
        <v>289</v>
      </c>
      <c r="C42" s="183"/>
      <c r="D42" s="183">
        <v>0</v>
      </c>
      <c r="E42" s="172"/>
    </row>
    <row r="43" spans="1:5" ht="15.75" customHeight="1" thickBot="1">
      <c r="A43" s="231" t="s">
        <v>2</v>
      </c>
      <c r="B43" s="232" t="s">
        <v>341</v>
      </c>
      <c r="C43" s="233">
        <f t="shared" ref="C43" si="8">C32+C9</f>
        <v>2150000</v>
      </c>
      <c r="D43" s="233">
        <f>SUM(D9,D42)</f>
        <v>2357712</v>
      </c>
    </row>
    <row r="44" spans="1:5" ht="15.75" customHeight="1" thickBot="1">
      <c r="A44" s="98" t="s">
        <v>11</v>
      </c>
      <c r="B44" s="223" t="s">
        <v>301</v>
      </c>
      <c r="C44" s="36">
        <f>SUM(C45:C47)</f>
        <v>55461000</v>
      </c>
      <c r="D44" s="36">
        <f>SUM(D45:D47)</f>
        <v>53907749</v>
      </c>
    </row>
    <row r="45" spans="1:5" ht="15.75" customHeight="1">
      <c r="A45" s="128" t="s">
        <v>333</v>
      </c>
      <c r="B45" s="229" t="s">
        <v>152</v>
      </c>
      <c r="C45" s="28"/>
      <c r="D45" s="28">
        <v>111981</v>
      </c>
    </row>
    <row r="46" spans="1:5" s="172" customFormat="1" ht="15.75" customHeight="1">
      <c r="A46" s="127" t="s">
        <v>14</v>
      </c>
      <c r="B46" s="14" t="s">
        <v>154</v>
      </c>
      <c r="C46" s="44"/>
      <c r="D46" s="44"/>
    </row>
    <row r="47" spans="1:5" s="172" customFormat="1" ht="15.75" customHeight="1" thickBot="1">
      <c r="A47" s="147" t="s">
        <v>16</v>
      </c>
      <c r="B47" s="82" t="s">
        <v>429</v>
      </c>
      <c r="C47" s="35">
        <v>55461000</v>
      </c>
      <c r="D47" s="35">
        <v>53795768</v>
      </c>
    </row>
    <row r="48" spans="1:5" ht="15.75" customHeight="1" thickBot="1">
      <c r="A48" s="155" t="s">
        <v>19</v>
      </c>
      <c r="B48" s="224" t="s">
        <v>298</v>
      </c>
      <c r="C48" s="225">
        <f t="shared" ref="C48" si="9">C43+C44</f>
        <v>57611000</v>
      </c>
      <c r="D48" s="225">
        <f t="shared" ref="D48" si="10">D43+D44</f>
        <v>56265461</v>
      </c>
      <c r="E48" s="153"/>
    </row>
    <row r="49" spans="1:4" ht="15.75" customHeight="1" thickBot="1">
      <c r="A49" s="124"/>
      <c r="B49" s="109"/>
      <c r="C49" s="110"/>
      <c r="D49" s="110"/>
    </row>
    <row r="50" spans="1:4" ht="15.75" customHeight="1" thickBot="1">
      <c r="A50" s="111"/>
      <c r="B50" s="123" t="s">
        <v>145</v>
      </c>
      <c r="C50" s="181"/>
      <c r="D50" s="181"/>
    </row>
    <row r="51" spans="1:4" ht="15.75" customHeight="1" thickBot="1">
      <c r="A51" s="98" t="s">
        <v>0</v>
      </c>
      <c r="B51" s="69" t="s">
        <v>345</v>
      </c>
      <c r="C51" s="36">
        <f t="shared" ref="C51" si="11">C52+C54+C56+C59</f>
        <v>57611000</v>
      </c>
      <c r="D51" s="36">
        <f>D52+D54+D56+D59</f>
        <v>56163480</v>
      </c>
    </row>
    <row r="52" spans="1:4" ht="15.75" customHeight="1">
      <c r="A52" s="127" t="s">
        <v>3</v>
      </c>
      <c r="B52" s="4" t="s">
        <v>219</v>
      </c>
      <c r="C52" s="182">
        <v>33601000</v>
      </c>
      <c r="D52" s="182">
        <v>32054604</v>
      </c>
    </row>
    <row r="53" spans="1:4" s="172" customFormat="1" ht="15.75" customHeight="1">
      <c r="A53" s="127"/>
      <c r="B53" s="6" t="s">
        <v>291</v>
      </c>
      <c r="C53" s="28"/>
      <c r="D53" s="28"/>
    </row>
    <row r="54" spans="1:4" ht="15.75" customHeight="1">
      <c r="A54" s="127" t="s">
        <v>4</v>
      </c>
      <c r="B54" s="6" t="s">
        <v>88</v>
      </c>
      <c r="C54" s="28">
        <v>8735000</v>
      </c>
      <c r="D54" s="28">
        <v>8775747</v>
      </c>
    </row>
    <row r="55" spans="1:4" s="172" customFormat="1" ht="15.75" customHeight="1">
      <c r="A55" s="127"/>
      <c r="B55" s="6" t="s">
        <v>291</v>
      </c>
      <c r="C55" s="28"/>
      <c r="D55" s="28"/>
    </row>
    <row r="56" spans="1:4" ht="15.75" customHeight="1">
      <c r="A56" s="127" t="s">
        <v>5</v>
      </c>
      <c r="B56" s="6" t="s">
        <v>220</v>
      </c>
      <c r="C56" s="28">
        <v>15275000</v>
      </c>
      <c r="D56" s="28">
        <v>15333129</v>
      </c>
    </row>
    <row r="57" spans="1:4" s="172" customFormat="1" ht="15.75" customHeight="1">
      <c r="A57" s="127"/>
      <c r="B57" s="6" t="s">
        <v>291</v>
      </c>
      <c r="C57" s="28"/>
      <c r="D57" s="28"/>
    </row>
    <row r="58" spans="1:4" ht="15.75" customHeight="1">
      <c r="A58" s="127" t="s">
        <v>44</v>
      </c>
      <c r="B58" s="6" t="s">
        <v>126</v>
      </c>
      <c r="C58" s="28"/>
      <c r="D58" s="28"/>
    </row>
    <row r="59" spans="1:4" ht="15.75" customHeight="1">
      <c r="A59" s="127" t="s">
        <v>46</v>
      </c>
      <c r="B59" s="6" t="s">
        <v>90</v>
      </c>
      <c r="C59" s="28"/>
      <c r="D59" s="28"/>
    </row>
    <row r="60" spans="1:4" s="172" customFormat="1" ht="15.75" customHeight="1" thickBot="1">
      <c r="A60" s="151"/>
      <c r="B60" s="10" t="s">
        <v>127</v>
      </c>
      <c r="C60" s="28"/>
      <c r="D60" s="28"/>
    </row>
    <row r="61" spans="1:4" ht="15.75" customHeight="1" thickBot="1">
      <c r="A61" s="98" t="s">
        <v>1</v>
      </c>
      <c r="B61" s="69" t="s">
        <v>346</v>
      </c>
      <c r="C61" s="36">
        <f t="shared" ref="C61" si="12">SUM(C62:C64)</f>
        <v>0</v>
      </c>
      <c r="D61" s="36">
        <f>SUM(D62:D64)</f>
        <v>101981</v>
      </c>
    </row>
    <row r="62" spans="1:4" ht="15.75" customHeight="1">
      <c r="A62" s="127" t="s">
        <v>49</v>
      </c>
      <c r="B62" s="4" t="s">
        <v>171</v>
      </c>
      <c r="C62" s="28">
        <v>0</v>
      </c>
      <c r="D62" s="28">
        <v>101981</v>
      </c>
    </row>
    <row r="63" spans="1:4" ht="15.75" customHeight="1">
      <c r="A63" s="127" t="s">
        <v>53</v>
      </c>
      <c r="B63" s="6" t="s">
        <v>103</v>
      </c>
      <c r="C63" s="28">
        <v>0</v>
      </c>
      <c r="D63" s="28">
        <v>0</v>
      </c>
    </row>
    <row r="64" spans="1:4" ht="15.75" customHeight="1">
      <c r="A64" s="127" t="s">
        <v>52</v>
      </c>
      <c r="B64" s="6" t="s">
        <v>290</v>
      </c>
      <c r="C64" s="29"/>
      <c r="D64" s="29"/>
    </row>
    <row r="65" spans="1:5" ht="15.75" customHeight="1" thickBot="1">
      <c r="A65" s="127" t="s">
        <v>54</v>
      </c>
      <c r="B65" s="6" t="s">
        <v>291</v>
      </c>
      <c r="C65" s="29"/>
      <c r="D65" s="29"/>
    </row>
    <row r="66" spans="1:5" ht="15.75" customHeight="1" thickBot="1">
      <c r="A66" s="154" t="s">
        <v>2</v>
      </c>
      <c r="B66" s="157" t="s">
        <v>292</v>
      </c>
      <c r="C66" s="186">
        <f t="shared" ref="C66" si="13">+C51+C61</f>
        <v>57611000</v>
      </c>
      <c r="D66" s="186">
        <f>+D51+D61</f>
        <v>56265461</v>
      </c>
      <c r="E66" s="153"/>
    </row>
    <row r="67" spans="1:5" ht="15.75" customHeight="1" thickBot="1">
      <c r="A67" s="130"/>
      <c r="B67" s="131"/>
      <c r="C67" s="132"/>
      <c r="D67" s="368">
        <v>0</v>
      </c>
    </row>
    <row r="68" spans="1:5" ht="15.75" customHeight="1" thickBot="1">
      <c r="A68" s="125" t="s">
        <v>422</v>
      </c>
      <c r="B68" s="126"/>
      <c r="C68" s="215">
        <v>11</v>
      </c>
      <c r="D68" s="215">
        <v>11</v>
      </c>
    </row>
    <row r="69" spans="1:5" ht="15.75" customHeight="1" thickBot="1">
      <c r="A69" s="125" t="s">
        <v>204</v>
      </c>
      <c r="B69" s="126"/>
      <c r="C69" s="214">
        <v>0</v>
      </c>
      <c r="D69" s="214">
        <v>0</v>
      </c>
    </row>
    <row r="71" spans="1:5" s="160" customFormat="1">
      <c r="A71" s="177" t="s">
        <v>403</v>
      </c>
      <c r="B71" s="177"/>
      <c r="C71" s="172"/>
      <c r="D71" s="172"/>
    </row>
    <row r="72" spans="1:5" s="172" customFormat="1" ht="47.25" customHeight="1">
      <c r="A72" s="428" t="s">
        <v>451</v>
      </c>
      <c r="B72" s="428"/>
      <c r="C72" s="428"/>
      <c r="D72" s="428"/>
    </row>
    <row r="73" spans="1:5" ht="32.25" customHeight="1" thickBot="1">
      <c r="A73" s="171"/>
      <c r="B73" s="433" t="s">
        <v>436</v>
      </c>
      <c r="C73" s="433"/>
      <c r="D73" s="433"/>
    </row>
    <row r="74" spans="1:5" ht="27">
      <c r="A74" s="195" t="s">
        <v>282</v>
      </c>
      <c r="B74" s="115" t="s">
        <v>427</v>
      </c>
      <c r="C74" s="197"/>
      <c r="D74" s="197"/>
    </row>
    <row r="75" spans="1:5" ht="18.75" thickBot="1">
      <c r="A75" s="196" t="s">
        <v>278</v>
      </c>
      <c r="B75" s="116" t="s">
        <v>293</v>
      </c>
      <c r="C75" s="198"/>
      <c r="D75" s="198"/>
    </row>
    <row r="76" spans="1:5" ht="15.75" thickBot="1">
      <c r="A76" s="117"/>
      <c r="B76" s="117"/>
      <c r="C76" s="118"/>
      <c r="D76" s="118"/>
    </row>
    <row r="77" spans="1:5" ht="23.25" customHeight="1" thickBot="1">
      <c r="A77" s="111" t="s">
        <v>280</v>
      </c>
      <c r="B77" s="386" t="s">
        <v>281</v>
      </c>
      <c r="C77" s="400" t="s">
        <v>439</v>
      </c>
      <c r="D77" s="400" t="s">
        <v>440</v>
      </c>
    </row>
    <row r="78" spans="1:5" ht="15.75" customHeight="1" thickBot="1">
      <c r="A78" s="98">
        <v>1</v>
      </c>
      <c r="B78" s="99">
        <v>2</v>
      </c>
      <c r="C78" s="99">
        <v>3</v>
      </c>
      <c r="D78" s="99">
        <v>4</v>
      </c>
    </row>
    <row r="79" spans="1:5" ht="15.75" customHeight="1" thickBot="1">
      <c r="A79" s="234" t="s">
        <v>0</v>
      </c>
      <c r="B79" s="235" t="s">
        <v>295</v>
      </c>
      <c r="C79" s="205">
        <f t="shared" ref="C79" si="14">C80+C88+C89+C101</f>
        <v>2150000</v>
      </c>
      <c r="D79" s="205">
        <f>D80+D88+D89+D101</f>
        <v>2357712</v>
      </c>
    </row>
    <row r="80" spans="1:5" ht="15.75" customHeight="1" thickBot="1">
      <c r="A80" s="221" t="s">
        <v>3</v>
      </c>
      <c r="B80" s="220" t="s">
        <v>311</v>
      </c>
      <c r="C80" s="193">
        <f t="shared" ref="C80" si="15">SUM(C81:C83)</f>
        <v>0</v>
      </c>
      <c r="D80" s="193">
        <f t="shared" ref="D80" si="16">SUM(D81:D83)</f>
        <v>0</v>
      </c>
    </row>
    <row r="81" spans="1:4" ht="15.75" customHeight="1">
      <c r="A81" s="128" t="s">
        <v>312</v>
      </c>
      <c r="B81" s="4" t="s">
        <v>50</v>
      </c>
      <c r="C81" s="29"/>
      <c r="D81" s="29"/>
    </row>
    <row r="82" spans="1:4" ht="15.75" customHeight="1">
      <c r="A82" s="128" t="s">
        <v>313</v>
      </c>
      <c r="B82" s="6" t="s">
        <v>284</v>
      </c>
      <c r="C82" s="29"/>
      <c r="D82" s="29"/>
    </row>
    <row r="83" spans="1:4" ht="15.75" customHeight="1">
      <c r="A83" s="128" t="s">
        <v>314</v>
      </c>
      <c r="B83" s="6" t="s">
        <v>285</v>
      </c>
      <c r="C83" s="29"/>
      <c r="D83" s="29"/>
    </row>
    <row r="84" spans="1:4" ht="15.75" customHeight="1">
      <c r="A84" s="128" t="s">
        <v>315</v>
      </c>
      <c r="B84" s="82" t="s">
        <v>286</v>
      </c>
      <c r="C84" s="29"/>
      <c r="D84" s="29"/>
    </row>
    <row r="85" spans="1:4" ht="15.75" customHeight="1">
      <c r="A85" s="128" t="s">
        <v>316</v>
      </c>
      <c r="B85" s="222" t="s">
        <v>309</v>
      </c>
      <c r="C85" s="29"/>
      <c r="D85" s="29"/>
    </row>
    <row r="86" spans="1:4" ht="15.75" customHeight="1">
      <c r="A86" s="151" t="s">
        <v>342</v>
      </c>
      <c r="B86" s="222" t="s">
        <v>343</v>
      </c>
      <c r="C86" s="35"/>
      <c r="D86" s="35"/>
    </row>
    <row r="87" spans="1:4" ht="15.75" customHeight="1" thickBot="1">
      <c r="A87" s="152" t="s">
        <v>347</v>
      </c>
      <c r="B87" s="237" t="s">
        <v>348</v>
      </c>
      <c r="C87" s="141"/>
      <c r="D87" s="141"/>
    </row>
    <row r="88" spans="1:4" ht="15.75" customHeight="1" thickBot="1">
      <c r="A88" s="221" t="s">
        <v>4</v>
      </c>
      <c r="B88" s="69" t="s">
        <v>149</v>
      </c>
      <c r="C88" s="183"/>
      <c r="D88" s="183"/>
    </row>
    <row r="89" spans="1:4" ht="15.75" customHeight="1" thickBot="1">
      <c r="A89" s="221" t="s">
        <v>5</v>
      </c>
      <c r="B89" s="69" t="s">
        <v>295</v>
      </c>
      <c r="C89" s="183">
        <f t="shared" ref="C89" si="17">SUM(C90:C100)</f>
        <v>2150000</v>
      </c>
      <c r="D89" s="183">
        <f>SUM(D90:D100)</f>
        <v>2357712</v>
      </c>
    </row>
    <row r="90" spans="1:4" ht="15.75" customHeight="1">
      <c r="A90" s="128" t="s">
        <v>317</v>
      </c>
      <c r="B90" s="4" t="s">
        <v>65</v>
      </c>
      <c r="C90" s="28">
        <v>0</v>
      </c>
      <c r="D90" s="28">
        <v>0</v>
      </c>
    </row>
    <row r="91" spans="1:4" ht="15.75" customHeight="1">
      <c r="A91" s="128" t="s">
        <v>318</v>
      </c>
      <c r="B91" s="6" t="s">
        <v>66</v>
      </c>
      <c r="C91" s="28">
        <v>75000</v>
      </c>
      <c r="D91" s="28">
        <v>75000</v>
      </c>
    </row>
    <row r="92" spans="1:4" ht="15.75" customHeight="1">
      <c r="A92" s="128" t="s">
        <v>319</v>
      </c>
      <c r="B92" s="6" t="s">
        <v>207</v>
      </c>
      <c r="C92" s="28">
        <v>0</v>
      </c>
      <c r="D92" s="28">
        <v>0</v>
      </c>
    </row>
    <row r="93" spans="1:4" ht="15.75" customHeight="1">
      <c r="A93" s="128" t="s">
        <v>320</v>
      </c>
      <c r="B93" s="6" t="s">
        <v>68</v>
      </c>
      <c r="C93" s="28">
        <v>0</v>
      </c>
      <c r="D93" s="28">
        <v>0</v>
      </c>
    </row>
    <row r="94" spans="1:4" ht="15.75" customHeight="1">
      <c r="A94" s="128" t="s">
        <v>321</v>
      </c>
      <c r="B94" s="6" t="s">
        <v>13</v>
      </c>
      <c r="C94" s="28">
        <v>1634000</v>
      </c>
      <c r="D94" s="28">
        <v>1654000</v>
      </c>
    </row>
    <row r="95" spans="1:4" ht="15.75" customHeight="1">
      <c r="A95" s="128" t="s">
        <v>322</v>
      </c>
      <c r="B95" s="6" t="s">
        <v>15</v>
      </c>
      <c r="C95" s="28">
        <v>441000</v>
      </c>
      <c r="D95" s="28">
        <v>451000</v>
      </c>
    </row>
    <row r="96" spans="1:4" ht="15.75" customHeight="1">
      <c r="A96" s="128" t="s">
        <v>323</v>
      </c>
      <c r="B96" s="6" t="s">
        <v>283</v>
      </c>
      <c r="C96" s="28">
        <v>0</v>
      </c>
      <c r="D96" s="28">
        <v>0</v>
      </c>
    </row>
    <row r="97" spans="1:4" ht="15.75" customHeight="1">
      <c r="A97" s="128" t="s">
        <v>324</v>
      </c>
      <c r="B97" s="6" t="s">
        <v>208</v>
      </c>
      <c r="C97" s="28">
        <v>0</v>
      </c>
      <c r="D97" s="28">
        <v>284</v>
      </c>
    </row>
    <row r="98" spans="1:4" ht="15.75" customHeight="1">
      <c r="A98" s="128" t="s">
        <v>325</v>
      </c>
      <c r="B98" s="6" t="s">
        <v>69</v>
      </c>
      <c r="C98" s="28">
        <v>0</v>
      </c>
      <c r="D98" s="28">
        <v>0</v>
      </c>
    </row>
    <row r="99" spans="1:4" ht="15.75" customHeight="1">
      <c r="A99" s="128" t="s">
        <v>326</v>
      </c>
      <c r="B99" s="82" t="s">
        <v>419</v>
      </c>
      <c r="C99" s="28">
        <v>0</v>
      </c>
      <c r="D99" s="28">
        <v>0</v>
      </c>
    </row>
    <row r="100" spans="1:4" ht="15.75" customHeight="1" thickBot="1">
      <c r="A100" s="128" t="s">
        <v>420</v>
      </c>
      <c r="B100" s="82" t="s">
        <v>18</v>
      </c>
      <c r="C100" s="28">
        <v>0</v>
      </c>
      <c r="D100" s="28">
        <v>177428</v>
      </c>
    </row>
    <row r="101" spans="1:4" ht="15.75" customHeight="1" thickBot="1">
      <c r="A101" s="221" t="s">
        <v>44</v>
      </c>
      <c r="B101" s="69" t="s">
        <v>26</v>
      </c>
      <c r="C101" s="227"/>
      <c r="D101" s="227"/>
    </row>
    <row r="102" spans="1:4" ht="15.75" customHeight="1" thickBot="1">
      <c r="A102" s="155" t="s">
        <v>1</v>
      </c>
      <c r="B102" s="236" t="s">
        <v>310</v>
      </c>
      <c r="C102" s="226">
        <f t="shared" ref="C102" si="18">C103</f>
        <v>0</v>
      </c>
      <c r="D102" s="226">
        <v>0</v>
      </c>
    </row>
    <row r="103" spans="1:4" ht="15.75" customHeight="1" thickBot="1">
      <c r="A103" s="221" t="s">
        <v>49</v>
      </c>
      <c r="B103" s="69" t="s">
        <v>340</v>
      </c>
      <c r="C103" s="183">
        <f t="shared" ref="C103" si="19">SUM(C104:C105)</f>
        <v>0</v>
      </c>
      <c r="D103" s="183">
        <f t="shared" ref="D103" si="20">SUM(D104:D105)</f>
        <v>0</v>
      </c>
    </row>
    <row r="104" spans="1:4" ht="15.75" customHeight="1">
      <c r="A104" s="128" t="s">
        <v>327</v>
      </c>
      <c r="B104" s="4" t="s">
        <v>284</v>
      </c>
      <c r="C104" s="28"/>
      <c r="D104" s="28"/>
    </row>
    <row r="105" spans="1:4" ht="15.75" customHeight="1">
      <c r="A105" s="127" t="s">
        <v>328</v>
      </c>
      <c r="B105" s="6" t="s">
        <v>287</v>
      </c>
      <c r="C105" s="44"/>
      <c r="D105" s="44"/>
    </row>
    <row r="106" spans="1:4" ht="15.75" customHeight="1">
      <c r="A106" s="147" t="s">
        <v>329</v>
      </c>
      <c r="B106" s="148" t="s">
        <v>288</v>
      </c>
      <c r="C106" s="35"/>
      <c r="D106" s="35"/>
    </row>
    <row r="107" spans="1:4" ht="15.75" customHeight="1" thickBot="1">
      <c r="A107" s="152" t="s">
        <v>344</v>
      </c>
      <c r="B107" s="222" t="s">
        <v>343</v>
      </c>
      <c r="C107" s="228"/>
      <c r="D107" s="228"/>
    </row>
    <row r="108" spans="1:4" ht="15.75" customHeight="1" thickBot="1">
      <c r="A108" s="221" t="s">
        <v>53</v>
      </c>
      <c r="B108" s="223" t="s">
        <v>310</v>
      </c>
      <c r="C108" s="36">
        <f t="shared" ref="C108" si="21">+C109+C110</f>
        <v>0</v>
      </c>
      <c r="D108" s="36">
        <v>0</v>
      </c>
    </row>
    <row r="109" spans="1:4" ht="15.75" customHeight="1">
      <c r="A109" s="128" t="s">
        <v>330</v>
      </c>
      <c r="B109" s="229" t="s">
        <v>21</v>
      </c>
      <c r="C109" s="28"/>
      <c r="D109" s="28"/>
    </row>
    <row r="110" spans="1:4" ht="15.75" customHeight="1">
      <c r="A110" s="127" t="s">
        <v>331</v>
      </c>
      <c r="B110" s="14" t="s">
        <v>23</v>
      </c>
      <c r="C110" s="213"/>
      <c r="D110" s="213"/>
    </row>
    <row r="111" spans="1:4" ht="15.75" customHeight="1" thickBot="1">
      <c r="A111" s="147" t="s">
        <v>332</v>
      </c>
      <c r="B111" s="230" t="s">
        <v>209</v>
      </c>
      <c r="C111" s="35"/>
      <c r="D111" s="35">
        <v>0</v>
      </c>
    </row>
    <row r="112" spans="1:4" s="172" customFormat="1" ht="15.75" customHeight="1" thickBot="1">
      <c r="A112" s="221" t="s">
        <v>52</v>
      </c>
      <c r="B112" s="223" t="s">
        <v>289</v>
      </c>
      <c r="C112" s="183"/>
      <c r="D112" s="183">
        <v>0</v>
      </c>
    </row>
    <row r="113" spans="1:4" ht="15.75" customHeight="1" thickBot="1">
      <c r="A113" s="231" t="s">
        <v>2</v>
      </c>
      <c r="B113" s="232" t="s">
        <v>341</v>
      </c>
      <c r="C113" s="233">
        <f t="shared" ref="C113" si="22">C102+C79</f>
        <v>2150000</v>
      </c>
      <c r="D113" s="233">
        <f>SUM(D79,D112)</f>
        <v>2357712</v>
      </c>
    </row>
    <row r="114" spans="1:4" s="172" customFormat="1" ht="15.75" customHeight="1" thickBot="1">
      <c r="A114" s="98" t="s">
        <v>11</v>
      </c>
      <c r="B114" s="223" t="s">
        <v>301</v>
      </c>
      <c r="C114" s="36">
        <f>SUM(C115:C117)</f>
        <v>55461000</v>
      </c>
      <c r="D114" s="36">
        <f>SUM(D115:D117)</f>
        <v>53907749</v>
      </c>
    </row>
    <row r="115" spans="1:4" s="172" customFormat="1" ht="15.75" customHeight="1">
      <c r="A115" s="128" t="s">
        <v>333</v>
      </c>
      <c r="B115" s="229" t="s">
        <v>152</v>
      </c>
      <c r="C115" s="28"/>
      <c r="D115" s="28">
        <v>111981</v>
      </c>
    </row>
    <row r="116" spans="1:4" s="172" customFormat="1" ht="15.75" customHeight="1">
      <c r="A116" s="127" t="s">
        <v>14</v>
      </c>
      <c r="B116" s="14" t="s">
        <v>154</v>
      </c>
      <c r="C116" s="44"/>
      <c r="D116" s="44"/>
    </row>
    <row r="117" spans="1:4" ht="15.75" customHeight="1" thickBot="1">
      <c r="A117" s="147" t="s">
        <v>16</v>
      </c>
      <c r="B117" s="82" t="s">
        <v>429</v>
      </c>
      <c r="C117" s="35">
        <v>55461000</v>
      </c>
      <c r="D117" s="35">
        <v>53795768</v>
      </c>
    </row>
    <row r="118" spans="1:4" ht="15.75" customHeight="1" thickBot="1">
      <c r="A118" s="155" t="s">
        <v>19</v>
      </c>
      <c r="B118" s="224" t="s">
        <v>298</v>
      </c>
      <c r="C118" s="225">
        <f t="shared" ref="C118:D118" si="23">C113+C114</f>
        <v>57611000</v>
      </c>
      <c r="D118" s="225">
        <f t="shared" si="23"/>
        <v>56265461</v>
      </c>
    </row>
    <row r="119" spans="1:4" ht="15.75" customHeight="1" thickBot="1">
      <c r="A119" s="124"/>
      <c r="B119" s="109"/>
      <c r="C119" s="110"/>
      <c r="D119" s="110"/>
    </row>
    <row r="120" spans="1:4" ht="15.75" customHeight="1" thickBot="1">
      <c r="A120" s="111"/>
      <c r="B120" s="123" t="s">
        <v>145</v>
      </c>
      <c r="C120" s="181"/>
      <c r="D120" s="181"/>
    </row>
    <row r="121" spans="1:4" ht="15.75" customHeight="1" thickBot="1">
      <c r="A121" s="98" t="s">
        <v>0</v>
      </c>
      <c r="B121" s="69" t="s">
        <v>345</v>
      </c>
      <c r="C121" s="36">
        <f t="shared" ref="C121" si="24">C122+C124+C126+C129</f>
        <v>57611000</v>
      </c>
      <c r="D121" s="36">
        <f>D122+D124+D126+D129</f>
        <v>56163480</v>
      </c>
    </row>
    <row r="122" spans="1:4" ht="15.75" customHeight="1">
      <c r="A122" s="127" t="s">
        <v>3</v>
      </c>
      <c r="B122" s="4" t="s">
        <v>219</v>
      </c>
      <c r="C122" s="182">
        <v>33601000</v>
      </c>
      <c r="D122" s="182">
        <v>32054604</v>
      </c>
    </row>
    <row r="123" spans="1:4" ht="15.75" customHeight="1">
      <c r="A123" s="127"/>
      <c r="B123" s="6" t="s">
        <v>291</v>
      </c>
      <c r="C123" s="28"/>
      <c r="D123" s="28"/>
    </row>
    <row r="124" spans="1:4" ht="15.75" customHeight="1">
      <c r="A124" s="127" t="s">
        <v>4</v>
      </c>
      <c r="B124" s="6" t="s">
        <v>88</v>
      </c>
      <c r="C124" s="28">
        <v>8735000</v>
      </c>
      <c r="D124" s="28">
        <v>8775747</v>
      </c>
    </row>
    <row r="125" spans="1:4" ht="15.75" customHeight="1">
      <c r="A125" s="127"/>
      <c r="B125" s="6" t="s">
        <v>291</v>
      </c>
      <c r="C125" s="28"/>
      <c r="D125" s="28"/>
    </row>
    <row r="126" spans="1:4" ht="15.75" customHeight="1">
      <c r="A126" s="127" t="s">
        <v>5</v>
      </c>
      <c r="B126" s="6" t="s">
        <v>220</v>
      </c>
      <c r="C126" s="28">
        <v>15275000</v>
      </c>
      <c r="D126" s="28">
        <v>15333129</v>
      </c>
    </row>
    <row r="127" spans="1:4" ht="15.75" customHeight="1">
      <c r="A127" s="127"/>
      <c r="B127" s="6" t="s">
        <v>291</v>
      </c>
      <c r="C127" s="28"/>
      <c r="D127" s="28"/>
    </row>
    <row r="128" spans="1:4" ht="15.75" customHeight="1">
      <c r="A128" s="127" t="s">
        <v>44</v>
      </c>
      <c r="B128" s="6" t="s">
        <v>126</v>
      </c>
      <c r="C128" s="28"/>
      <c r="D128" s="28"/>
    </row>
    <row r="129" spans="1:5" ht="15.75" customHeight="1">
      <c r="A129" s="127" t="s">
        <v>46</v>
      </c>
      <c r="B129" s="6" t="s">
        <v>90</v>
      </c>
      <c r="C129" s="28"/>
      <c r="D129" s="28"/>
    </row>
    <row r="130" spans="1:5" ht="15.75" customHeight="1" thickBot="1">
      <c r="A130" s="151"/>
      <c r="B130" s="10" t="s">
        <v>127</v>
      </c>
      <c r="C130" s="28"/>
      <c r="D130" s="28"/>
    </row>
    <row r="131" spans="1:5" ht="15.75" customHeight="1" thickBot="1">
      <c r="A131" s="98" t="s">
        <v>1</v>
      </c>
      <c r="B131" s="69" t="s">
        <v>346</v>
      </c>
      <c r="C131" s="36">
        <f t="shared" ref="C131" si="25">SUM(C132:C134)</f>
        <v>0</v>
      </c>
      <c r="D131" s="36">
        <f>SUM(D132:D134)</f>
        <v>101981</v>
      </c>
    </row>
    <row r="132" spans="1:5" ht="15.75" customHeight="1">
      <c r="A132" s="127" t="s">
        <v>49</v>
      </c>
      <c r="B132" s="4" t="s">
        <v>171</v>
      </c>
      <c r="C132" s="28">
        <v>0</v>
      </c>
      <c r="D132" s="28">
        <v>101981</v>
      </c>
    </row>
    <row r="133" spans="1:5" ht="15.75" customHeight="1">
      <c r="A133" s="127" t="s">
        <v>53</v>
      </c>
      <c r="B133" s="6" t="s">
        <v>103</v>
      </c>
      <c r="C133" s="28">
        <v>0</v>
      </c>
      <c r="D133" s="28">
        <v>0</v>
      </c>
    </row>
    <row r="134" spans="1:5" s="172" customFormat="1" ht="28.5" customHeight="1">
      <c r="A134" s="127" t="s">
        <v>52</v>
      </c>
      <c r="B134" s="6" t="s">
        <v>290</v>
      </c>
      <c r="C134" s="29"/>
      <c r="D134" s="29"/>
    </row>
    <row r="135" spans="1:5" ht="24" customHeight="1" thickBot="1">
      <c r="A135" s="127" t="s">
        <v>54</v>
      </c>
      <c r="B135" s="6" t="s">
        <v>291</v>
      </c>
      <c r="C135" s="29"/>
      <c r="D135" s="29"/>
      <c r="E135" s="384"/>
    </row>
    <row r="136" spans="1:5" ht="15.75" thickBot="1">
      <c r="A136" s="154" t="s">
        <v>2</v>
      </c>
      <c r="B136" s="157" t="s">
        <v>292</v>
      </c>
      <c r="C136" s="186">
        <f t="shared" ref="C136" si="26">+C121+C131</f>
        <v>57611000</v>
      </c>
      <c r="D136" s="186">
        <f>+D121+D131</f>
        <v>56265461</v>
      </c>
    </row>
    <row r="137" spans="1:5">
      <c r="A137" s="130"/>
      <c r="B137" s="131"/>
      <c r="C137" s="132"/>
      <c r="D137" s="368">
        <v>0</v>
      </c>
    </row>
    <row r="138" spans="1:5" ht="30" customHeight="1">
      <c r="A138" s="428" t="s">
        <v>452</v>
      </c>
      <c r="B138" s="428"/>
      <c r="C138" s="428"/>
      <c r="D138" s="428"/>
    </row>
    <row r="139" spans="1:5" ht="41.25" customHeight="1" thickBot="1">
      <c r="A139" s="385"/>
      <c r="B139" s="385"/>
      <c r="C139" s="429" t="s">
        <v>453</v>
      </c>
      <c r="D139" s="429"/>
    </row>
    <row r="140" spans="1:5" ht="15.75" customHeight="1">
      <c r="A140" s="195" t="s">
        <v>282</v>
      </c>
      <c r="B140" s="115" t="s">
        <v>427</v>
      </c>
      <c r="C140" s="197"/>
      <c r="D140" s="197"/>
    </row>
    <row r="141" spans="1:5" ht="15.75" customHeight="1" thickBot="1">
      <c r="A141" s="196" t="s">
        <v>278</v>
      </c>
      <c r="B141" s="116" t="s">
        <v>293</v>
      </c>
      <c r="C141" s="198"/>
      <c r="D141" s="198"/>
    </row>
    <row r="142" spans="1:5" ht="15.75" customHeight="1" thickBot="1">
      <c r="A142" s="117"/>
      <c r="B142" s="117"/>
      <c r="C142" s="118"/>
      <c r="D142" s="118"/>
      <c r="E142" s="162"/>
    </row>
    <row r="143" spans="1:5" ht="34.5" thickBot="1">
      <c r="A143" s="111" t="s">
        <v>280</v>
      </c>
      <c r="B143" s="386" t="s">
        <v>281</v>
      </c>
      <c r="C143" s="400" t="s">
        <v>439</v>
      </c>
      <c r="D143" s="400" t="s">
        <v>440</v>
      </c>
    </row>
    <row r="144" spans="1:5" ht="15.75" customHeight="1" thickBot="1">
      <c r="A144" s="98">
        <v>1</v>
      </c>
      <c r="B144" s="99">
        <v>2</v>
      </c>
      <c r="C144" s="99">
        <v>3</v>
      </c>
      <c r="D144" s="99">
        <v>4</v>
      </c>
    </row>
    <row r="145" spans="1:5" ht="15.75" customHeight="1" thickBot="1">
      <c r="A145" s="234" t="s">
        <v>0</v>
      </c>
      <c r="B145" s="235" t="s">
        <v>295</v>
      </c>
      <c r="C145" s="205"/>
      <c r="D145" s="205"/>
    </row>
    <row r="146" spans="1:5" ht="15.75" customHeight="1" thickBot="1">
      <c r="A146" s="221" t="s">
        <v>3</v>
      </c>
      <c r="B146" s="220" t="s">
        <v>311</v>
      </c>
      <c r="C146" s="193"/>
      <c r="D146" s="193"/>
    </row>
    <row r="147" spans="1:5" ht="15.75" customHeight="1">
      <c r="A147" s="128" t="s">
        <v>312</v>
      </c>
      <c r="B147" s="4" t="s">
        <v>50</v>
      </c>
      <c r="C147" s="29"/>
      <c r="D147" s="29"/>
    </row>
    <row r="148" spans="1:5" ht="15.75" customHeight="1">
      <c r="A148" s="128" t="s">
        <v>313</v>
      </c>
      <c r="B148" s="6" t="s">
        <v>284</v>
      </c>
      <c r="C148" s="29"/>
      <c r="D148" s="29"/>
      <c r="E148" s="153"/>
    </row>
    <row r="149" spans="1:5" ht="15.75" customHeight="1">
      <c r="A149" s="128" t="s">
        <v>314</v>
      </c>
      <c r="B149" s="6" t="s">
        <v>285</v>
      </c>
      <c r="C149" s="29"/>
      <c r="D149" s="29"/>
    </row>
    <row r="150" spans="1:5" ht="15.75" customHeight="1">
      <c r="A150" s="128" t="s">
        <v>315</v>
      </c>
      <c r="B150" s="82" t="s">
        <v>286</v>
      </c>
      <c r="C150" s="29"/>
      <c r="D150" s="29"/>
    </row>
    <row r="151" spans="1:5" ht="15.75" customHeight="1">
      <c r="A151" s="128" t="s">
        <v>316</v>
      </c>
      <c r="B151" s="222" t="s">
        <v>309</v>
      </c>
      <c r="C151" s="29"/>
      <c r="D151" s="29"/>
    </row>
    <row r="152" spans="1:5" ht="15.75" customHeight="1">
      <c r="A152" s="151" t="s">
        <v>342</v>
      </c>
      <c r="B152" s="222" t="s">
        <v>343</v>
      </c>
      <c r="C152" s="35"/>
      <c r="D152" s="35"/>
    </row>
    <row r="153" spans="1:5" ht="15.75" customHeight="1" thickBot="1">
      <c r="A153" s="152" t="s">
        <v>347</v>
      </c>
      <c r="B153" s="237" t="s">
        <v>348</v>
      </c>
      <c r="C153" s="141"/>
      <c r="D153" s="141"/>
    </row>
    <row r="154" spans="1:5" ht="15.75" customHeight="1" thickBot="1">
      <c r="A154" s="221" t="s">
        <v>4</v>
      </c>
      <c r="B154" s="69" t="s">
        <v>149</v>
      </c>
      <c r="C154" s="183"/>
      <c r="D154" s="183"/>
    </row>
    <row r="155" spans="1:5" ht="15.75" customHeight="1" thickBot="1">
      <c r="A155" s="221" t="s">
        <v>5</v>
      </c>
      <c r="B155" s="69" t="s">
        <v>295</v>
      </c>
      <c r="C155" s="183"/>
      <c r="D155" s="183"/>
    </row>
    <row r="156" spans="1:5" ht="15.75" customHeight="1">
      <c r="A156" s="128" t="s">
        <v>317</v>
      </c>
      <c r="B156" s="4" t="s">
        <v>65</v>
      </c>
      <c r="C156" s="28"/>
      <c r="D156" s="28"/>
    </row>
    <row r="157" spans="1:5" ht="15.75" customHeight="1">
      <c r="A157" s="128" t="s">
        <v>318</v>
      </c>
      <c r="B157" s="6" t="s">
        <v>66</v>
      </c>
      <c r="C157" s="28"/>
      <c r="D157" s="28"/>
    </row>
    <row r="158" spans="1:5" s="172" customFormat="1" ht="15.75" customHeight="1">
      <c r="A158" s="128" t="s">
        <v>319</v>
      </c>
      <c r="B158" s="6" t="s">
        <v>207</v>
      </c>
      <c r="C158" s="28"/>
      <c r="D158" s="28"/>
    </row>
    <row r="159" spans="1:5" ht="15.75" customHeight="1">
      <c r="A159" s="128" t="s">
        <v>320</v>
      </c>
      <c r="B159" s="6" t="s">
        <v>68</v>
      </c>
      <c r="C159" s="28"/>
      <c r="D159" s="28"/>
    </row>
    <row r="160" spans="1:5" ht="15.75" customHeight="1">
      <c r="A160" s="128" t="s">
        <v>321</v>
      </c>
      <c r="B160" s="6" t="s">
        <v>13</v>
      </c>
      <c r="C160" s="28"/>
      <c r="D160" s="28"/>
    </row>
    <row r="161" spans="1:5" ht="15.75" customHeight="1">
      <c r="A161" s="128" t="s">
        <v>322</v>
      </c>
      <c r="B161" s="6" t="s">
        <v>15</v>
      </c>
      <c r="C161" s="28"/>
      <c r="D161" s="28"/>
    </row>
    <row r="162" spans="1:5" ht="15.75" customHeight="1">
      <c r="A162" s="128" t="s">
        <v>323</v>
      </c>
      <c r="B162" s="6" t="s">
        <v>283</v>
      </c>
      <c r="C162" s="28"/>
      <c r="D162" s="28"/>
    </row>
    <row r="163" spans="1:5" ht="15.75" customHeight="1">
      <c r="A163" s="128" t="s">
        <v>324</v>
      </c>
      <c r="B163" s="6" t="s">
        <v>208</v>
      </c>
      <c r="C163" s="28"/>
      <c r="D163" s="28"/>
    </row>
    <row r="164" spans="1:5" ht="15.75" customHeight="1">
      <c r="A164" s="128" t="s">
        <v>325</v>
      </c>
      <c r="B164" s="6" t="s">
        <v>69</v>
      </c>
      <c r="C164" s="28"/>
      <c r="D164" s="28"/>
    </row>
    <row r="165" spans="1:5" ht="15.75" customHeight="1">
      <c r="A165" s="128" t="s">
        <v>326</v>
      </c>
      <c r="B165" s="82" t="s">
        <v>419</v>
      </c>
      <c r="C165" s="28"/>
      <c r="D165" s="28"/>
    </row>
    <row r="166" spans="1:5" ht="15.75" customHeight="1" thickBot="1">
      <c r="A166" s="128" t="s">
        <v>420</v>
      </c>
      <c r="B166" s="82" t="s">
        <v>18</v>
      </c>
      <c r="C166" s="28"/>
      <c r="D166" s="28"/>
    </row>
    <row r="167" spans="1:5" ht="15.75" customHeight="1" thickBot="1">
      <c r="A167" s="221" t="s">
        <v>44</v>
      </c>
      <c r="B167" s="69" t="s">
        <v>26</v>
      </c>
      <c r="C167" s="227"/>
      <c r="D167" s="227"/>
    </row>
    <row r="168" spans="1:5" ht="15.75" customHeight="1" thickBot="1">
      <c r="A168" s="155" t="s">
        <v>1</v>
      </c>
      <c r="B168" s="236" t="s">
        <v>310</v>
      </c>
      <c r="C168" s="226"/>
      <c r="D168" s="226"/>
    </row>
    <row r="169" spans="1:5" ht="15.75" customHeight="1" thickBot="1">
      <c r="A169" s="221" t="s">
        <v>49</v>
      </c>
      <c r="B169" s="69" t="s">
        <v>340</v>
      </c>
      <c r="C169" s="183"/>
      <c r="D169" s="183"/>
    </row>
    <row r="170" spans="1:5" ht="15.75" customHeight="1">
      <c r="A170" s="128" t="s">
        <v>327</v>
      </c>
      <c r="B170" s="4" t="s">
        <v>284</v>
      </c>
      <c r="C170" s="28"/>
      <c r="D170" s="28"/>
    </row>
    <row r="171" spans="1:5" ht="15.75" customHeight="1">
      <c r="A171" s="127" t="s">
        <v>328</v>
      </c>
      <c r="B171" s="6" t="s">
        <v>287</v>
      </c>
      <c r="C171" s="44"/>
      <c r="D171" s="44"/>
    </row>
    <row r="172" spans="1:5" ht="15.75" customHeight="1">
      <c r="A172" s="147" t="s">
        <v>329</v>
      </c>
      <c r="B172" s="148" t="s">
        <v>288</v>
      </c>
      <c r="C172" s="35"/>
      <c r="D172" s="35"/>
      <c r="E172" s="153"/>
    </row>
    <row r="173" spans="1:5" ht="15.75" customHeight="1" thickBot="1">
      <c r="A173" s="152" t="s">
        <v>344</v>
      </c>
      <c r="B173" s="222" t="s">
        <v>343</v>
      </c>
      <c r="C173" s="228"/>
      <c r="D173" s="228"/>
      <c r="E173" s="153"/>
    </row>
    <row r="174" spans="1:5" s="172" customFormat="1" ht="15.75" customHeight="1" thickBot="1">
      <c r="A174" s="221" t="s">
        <v>53</v>
      </c>
      <c r="B174" s="223" t="s">
        <v>310</v>
      </c>
      <c r="C174" s="36"/>
      <c r="D174" s="36"/>
      <c r="E174" s="153"/>
    </row>
    <row r="175" spans="1:5" s="172" customFormat="1" ht="15.75" customHeight="1">
      <c r="A175" s="128" t="s">
        <v>330</v>
      </c>
      <c r="B175" s="229" t="s">
        <v>21</v>
      </c>
      <c r="C175" s="28"/>
      <c r="D175" s="28"/>
      <c r="E175" s="153"/>
    </row>
    <row r="176" spans="1:5" s="172" customFormat="1" ht="15.75" customHeight="1">
      <c r="A176" s="127" t="s">
        <v>331</v>
      </c>
      <c r="B176" s="14" t="s">
        <v>23</v>
      </c>
      <c r="C176" s="213"/>
      <c r="D176" s="213"/>
      <c r="E176" s="153"/>
    </row>
    <row r="177" spans="1:5" ht="15.75" customHeight="1" thickBot="1">
      <c r="A177" s="147" t="s">
        <v>332</v>
      </c>
      <c r="B177" s="230" t="s">
        <v>209</v>
      </c>
      <c r="C177" s="35"/>
      <c r="D177" s="35"/>
      <c r="E177" s="153"/>
    </row>
    <row r="178" spans="1:5" ht="15.75" customHeight="1" thickBot="1">
      <c r="A178" s="221" t="s">
        <v>52</v>
      </c>
      <c r="B178" s="223" t="s">
        <v>289</v>
      </c>
      <c r="C178" s="183"/>
      <c r="D178" s="183"/>
      <c r="E178" s="153"/>
    </row>
    <row r="179" spans="1:5" ht="15.75" customHeight="1" thickBot="1">
      <c r="A179" s="231" t="s">
        <v>2</v>
      </c>
      <c r="B179" s="232" t="s">
        <v>341</v>
      </c>
      <c r="C179" s="233"/>
      <c r="D179" s="233"/>
    </row>
    <row r="180" spans="1:5" ht="15.75" customHeight="1" thickBot="1">
      <c r="A180" s="98" t="s">
        <v>11</v>
      </c>
      <c r="B180" s="223" t="s">
        <v>301</v>
      </c>
      <c r="C180" s="36"/>
      <c r="D180" s="36"/>
    </row>
    <row r="181" spans="1:5" ht="15.75" customHeight="1">
      <c r="A181" s="128" t="s">
        <v>333</v>
      </c>
      <c r="B181" s="229" t="s">
        <v>152</v>
      </c>
      <c r="C181" s="28"/>
      <c r="D181" s="28"/>
    </row>
    <row r="182" spans="1:5" ht="15.75" customHeight="1">
      <c r="A182" s="127" t="s">
        <v>14</v>
      </c>
      <c r="B182" s="14" t="s">
        <v>154</v>
      </c>
      <c r="C182" s="44"/>
      <c r="D182" s="44"/>
    </row>
    <row r="183" spans="1:5" ht="15.75" customHeight="1" thickBot="1">
      <c r="A183" s="147" t="s">
        <v>16</v>
      </c>
      <c r="B183" s="82" t="s">
        <v>429</v>
      </c>
      <c r="C183" s="35"/>
      <c r="D183" s="35"/>
    </row>
    <row r="184" spans="1:5" ht="15.75" customHeight="1" thickBot="1">
      <c r="A184" s="155" t="s">
        <v>19</v>
      </c>
      <c r="B184" s="224" t="s">
        <v>298</v>
      </c>
      <c r="C184" s="225"/>
      <c r="D184" s="225"/>
    </row>
    <row r="185" spans="1:5" ht="15.75" customHeight="1" thickBot="1">
      <c r="A185" s="124"/>
      <c r="B185" s="109"/>
      <c r="C185" s="110"/>
      <c r="D185" s="110"/>
    </row>
    <row r="186" spans="1:5" s="172" customFormat="1" ht="15.75" customHeight="1" thickBot="1">
      <c r="A186" s="111"/>
      <c r="B186" s="123" t="s">
        <v>145</v>
      </c>
      <c r="C186" s="181"/>
      <c r="D186" s="181"/>
    </row>
    <row r="187" spans="1:5" ht="15.75" customHeight="1" thickBot="1">
      <c r="A187" s="98" t="s">
        <v>0</v>
      </c>
      <c r="B187" s="69" t="s">
        <v>345</v>
      </c>
      <c r="C187" s="36"/>
      <c r="D187" s="36"/>
    </row>
    <row r="188" spans="1:5" ht="15.75" customHeight="1">
      <c r="A188" s="127" t="s">
        <v>3</v>
      </c>
      <c r="B188" s="4" t="s">
        <v>219</v>
      </c>
      <c r="C188" s="182"/>
      <c r="D188" s="182"/>
    </row>
    <row r="189" spans="1:5" ht="15.75" customHeight="1">
      <c r="A189" s="127"/>
      <c r="B189" s="6" t="s">
        <v>291</v>
      </c>
      <c r="C189" s="28"/>
      <c r="D189" s="28"/>
    </row>
    <row r="190" spans="1:5" ht="15.75" customHeight="1">
      <c r="A190" s="127" t="s">
        <v>4</v>
      </c>
      <c r="B190" s="6" t="s">
        <v>88</v>
      </c>
      <c r="C190" s="28"/>
      <c r="D190" s="28"/>
    </row>
    <row r="191" spans="1:5" ht="15.75" customHeight="1">
      <c r="A191" s="127"/>
      <c r="B191" s="6" t="s">
        <v>291</v>
      </c>
      <c r="C191" s="28"/>
      <c r="D191" s="28"/>
    </row>
    <row r="192" spans="1:5" ht="15.75" customHeight="1">
      <c r="A192" s="127" t="s">
        <v>5</v>
      </c>
      <c r="B192" s="6" t="s">
        <v>220</v>
      </c>
      <c r="C192" s="28"/>
      <c r="D192" s="28"/>
      <c r="E192" s="153"/>
    </row>
    <row r="193" spans="1:4" ht="15.75" customHeight="1">
      <c r="A193" s="127"/>
      <c r="B193" s="6" t="s">
        <v>291</v>
      </c>
      <c r="C193" s="28"/>
      <c r="D193" s="28"/>
    </row>
    <row r="194" spans="1:4" ht="15.75" customHeight="1">
      <c r="A194" s="127" t="s">
        <v>44</v>
      </c>
      <c r="B194" s="6" t="s">
        <v>126</v>
      </c>
      <c r="C194" s="28"/>
      <c r="D194" s="28"/>
    </row>
    <row r="195" spans="1:4" ht="15.75" customHeight="1">
      <c r="A195" s="127" t="s">
        <v>46</v>
      </c>
      <c r="B195" s="6" t="s">
        <v>90</v>
      </c>
      <c r="C195" s="28"/>
      <c r="D195" s="28"/>
    </row>
    <row r="196" spans="1:4" ht="15.75" thickBot="1">
      <c r="A196" s="151"/>
      <c r="B196" s="10" t="s">
        <v>127</v>
      </c>
      <c r="C196" s="28"/>
      <c r="D196" s="28"/>
    </row>
    <row r="197" spans="1:4" ht="15.75" thickBot="1">
      <c r="A197" s="98" t="s">
        <v>1</v>
      </c>
      <c r="B197" s="69" t="s">
        <v>346</v>
      </c>
      <c r="C197" s="36"/>
      <c r="D197" s="36"/>
    </row>
    <row r="198" spans="1:4">
      <c r="A198" s="127" t="s">
        <v>49</v>
      </c>
      <c r="B198" s="4" t="s">
        <v>171</v>
      </c>
      <c r="C198" s="28"/>
      <c r="D198" s="28"/>
    </row>
    <row r="199" spans="1:4">
      <c r="A199" s="127" t="s">
        <v>53</v>
      </c>
      <c r="B199" s="6" t="s">
        <v>103</v>
      </c>
      <c r="C199" s="28"/>
      <c r="D199" s="28"/>
    </row>
    <row r="200" spans="1:4">
      <c r="A200" s="127" t="s">
        <v>52</v>
      </c>
      <c r="B200" s="6" t="s">
        <v>290</v>
      </c>
      <c r="C200" s="29"/>
      <c r="D200" s="29"/>
    </row>
    <row r="201" spans="1:4" ht="23.25" thickBot="1">
      <c r="A201" s="127" t="s">
        <v>54</v>
      </c>
      <c r="B201" s="6" t="s">
        <v>291</v>
      </c>
      <c r="C201" s="29"/>
      <c r="D201" s="29"/>
    </row>
    <row r="202" spans="1:4" ht="15.75" thickBot="1">
      <c r="A202" s="154" t="s">
        <v>2</v>
      </c>
      <c r="B202" s="157" t="s">
        <v>292</v>
      </c>
      <c r="C202" s="186"/>
      <c r="D202" s="186"/>
    </row>
  </sheetData>
  <mergeCells count="5">
    <mergeCell ref="C139:D139"/>
    <mergeCell ref="A2:D2"/>
    <mergeCell ref="A72:D72"/>
    <mergeCell ref="A138:D138"/>
    <mergeCell ref="B73:D73"/>
  </mergeCells>
  <pageMargins left="0.7" right="0.7" top="0.75" bottom="0.75" header="0.3" footer="0.3"/>
  <pageSetup paperSize="9" scale="64" orientation="portrait" verticalDpi="300" r:id="rId1"/>
  <rowBreaks count="2" manualBreakCount="2">
    <brk id="71" max="16383" man="1"/>
    <brk id="134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G197"/>
  <sheetViews>
    <sheetView topLeftCell="A61" workbookViewId="0">
      <selection activeCell="L82" sqref="L82"/>
    </sheetView>
  </sheetViews>
  <sheetFormatPr defaultRowHeight="15"/>
  <cols>
    <col min="1" max="1" width="10.42578125" customWidth="1"/>
    <col min="2" max="2" width="54.85546875" customWidth="1"/>
    <col min="3" max="3" width="11.28515625" style="172" customWidth="1"/>
    <col min="4" max="4" width="12" style="172" customWidth="1"/>
  </cols>
  <sheetData>
    <row r="2" spans="1:4" s="172" customFormat="1">
      <c r="A2" s="427" t="s">
        <v>447</v>
      </c>
      <c r="B2" s="427"/>
      <c r="C2" s="427"/>
      <c r="D2" s="427"/>
    </row>
    <row r="3" spans="1:4" s="172" customFormat="1" ht="15.75" thickBot="1">
      <c r="C3" s="173"/>
      <c r="D3" s="173"/>
    </row>
    <row r="4" spans="1:4" ht="33" customHeight="1">
      <c r="A4" s="195" t="s">
        <v>282</v>
      </c>
      <c r="B4" s="115" t="s">
        <v>428</v>
      </c>
      <c r="C4" s="197"/>
      <c r="D4" s="197"/>
    </row>
    <row r="5" spans="1:4" ht="25.5" customHeight="1" thickBot="1">
      <c r="A5" s="196" t="s">
        <v>278</v>
      </c>
      <c r="B5" s="116" t="s">
        <v>279</v>
      </c>
      <c r="C5" s="198"/>
      <c r="D5" s="198"/>
    </row>
    <row r="6" spans="1:4" ht="15.75" customHeight="1" thickBot="1">
      <c r="A6" s="117"/>
      <c r="B6" s="117"/>
      <c r="C6" s="118"/>
      <c r="D6" s="118"/>
    </row>
    <row r="7" spans="1:4" ht="29.25" customHeight="1" thickBot="1">
      <c r="A7" s="111" t="s">
        <v>280</v>
      </c>
      <c r="B7" s="99" t="s">
        <v>281</v>
      </c>
      <c r="C7" s="399" t="s">
        <v>439</v>
      </c>
      <c r="D7" s="399" t="s">
        <v>440</v>
      </c>
    </row>
    <row r="8" spans="1:4" ht="15.75" customHeight="1" thickBot="1">
      <c r="A8" s="98">
        <v>1</v>
      </c>
      <c r="B8" s="99">
        <v>2</v>
      </c>
      <c r="C8" s="99">
        <v>3</v>
      </c>
      <c r="D8" s="199">
        <v>4</v>
      </c>
    </row>
    <row r="9" spans="1:4" ht="15.75" customHeight="1" thickBot="1">
      <c r="A9" s="234" t="s">
        <v>0</v>
      </c>
      <c r="B9" s="235" t="s">
        <v>295</v>
      </c>
      <c r="C9" s="205">
        <f t="shared" ref="C9" si="0">C10+C18+C19+C30</f>
        <v>3524000</v>
      </c>
      <c r="D9" s="205">
        <f t="shared" ref="D9" si="1">D10+D18+D19+D30</f>
        <v>3659000</v>
      </c>
    </row>
    <row r="10" spans="1:4" ht="15.75" customHeight="1" thickBot="1">
      <c r="A10" s="221" t="s">
        <v>3</v>
      </c>
      <c r="B10" s="220" t="s">
        <v>311</v>
      </c>
      <c r="C10" s="193">
        <f t="shared" ref="C10" si="2">SUM(C11:C13)</f>
        <v>0</v>
      </c>
      <c r="D10" s="193">
        <f t="shared" ref="D10" si="3">SUM(D11:D13)</f>
        <v>0</v>
      </c>
    </row>
    <row r="11" spans="1:4" ht="15.75" customHeight="1">
      <c r="A11" s="128" t="s">
        <v>312</v>
      </c>
      <c r="B11" s="4" t="s">
        <v>50</v>
      </c>
      <c r="C11" s="29"/>
      <c r="D11" s="29"/>
    </row>
    <row r="12" spans="1:4" ht="15.75" customHeight="1">
      <c r="A12" s="128" t="s">
        <v>313</v>
      </c>
      <c r="B12" s="6" t="s">
        <v>284</v>
      </c>
      <c r="C12" s="29"/>
      <c r="D12" s="29"/>
    </row>
    <row r="13" spans="1:4" ht="15.75" customHeight="1">
      <c r="A13" s="128" t="s">
        <v>314</v>
      </c>
      <c r="B13" s="6" t="s">
        <v>285</v>
      </c>
      <c r="C13" s="29"/>
      <c r="D13" s="29"/>
    </row>
    <row r="14" spans="1:4" ht="15.75" customHeight="1">
      <c r="A14" s="128" t="s">
        <v>315</v>
      </c>
      <c r="B14" s="82" t="s">
        <v>286</v>
      </c>
      <c r="C14" s="29"/>
      <c r="D14" s="29"/>
    </row>
    <row r="15" spans="1:4" ht="15.75" customHeight="1">
      <c r="A15" s="128" t="s">
        <v>316</v>
      </c>
      <c r="B15" s="222" t="s">
        <v>309</v>
      </c>
      <c r="C15" s="35"/>
      <c r="D15" s="35"/>
    </row>
    <row r="16" spans="1:4" ht="15.75" customHeight="1">
      <c r="A16" s="151" t="s">
        <v>342</v>
      </c>
      <c r="B16" s="222" t="s">
        <v>343</v>
      </c>
      <c r="C16" s="35"/>
      <c r="D16" s="35"/>
    </row>
    <row r="17" spans="1:4" ht="15.75" customHeight="1" thickBot="1">
      <c r="A17" s="152" t="s">
        <v>347</v>
      </c>
      <c r="B17" s="237" t="s">
        <v>348</v>
      </c>
      <c r="C17" s="141"/>
      <c r="D17" s="141"/>
    </row>
    <row r="18" spans="1:4" ht="15.75" customHeight="1" thickBot="1">
      <c r="A18" s="221" t="s">
        <v>4</v>
      </c>
      <c r="B18" s="69" t="s">
        <v>149</v>
      </c>
      <c r="C18" s="183"/>
      <c r="D18" s="183"/>
    </row>
    <row r="19" spans="1:4" ht="15.75" customHeight="1" thickBot="1">
      <c r="A19" s="221" t="s">
        <v>5</v>
      </c>
      <c r="B19" s="69" t="s">
        <v>295</v>
      </c>
      <c r="C19" s="183">
        <f t="shared" ref="C19" si="4">SUM(C20:C29)</f>
        <v>3524000</v>
      </c>
      <c r="D19" s="183">
        <f t="shared" ref="D19" si="5">SUM(D20:D29)</f>
        <v>3659000</v>
      </c>
    </row>
    <row r="20" spans="1:4" ht="15.75" customHeight="1">
      <c r="A20" s="128" t="s">
        <v>317</v>
      </c>
      <c r="B20" s="4" t="s">
        <v>65</v>
      </c>
      <c r="C20" s="28">
        <v>0</v>
      </c>
      <c r="D20" s="28">
        <v>0</v>
      </c>
    </row>
    <row r="21" spans="1:4" ht="15.75" customHeight="1">
      <c r="A21" s="128" t="s">
        <v>318</v>
      </c>
      <c r="B21" s="6" t="s">
        <v>66</v>
      </c>
      <c r="C21" s="28">
        <v>3100000</v>
      </c>
      <c r="D21" s="28">
        <v>3235000</v>
      </c>
    </row>
    <row r="22" spans="1:4" ht="15.75" customHeight="1">
      <c r="A22" s="128" t="s">
        <v>319</v>
      </c>
      <c r="B22" s="6" t="s">
        <v>207</v>
      </c>
      <c r="C22" s="28">
        <v>0</v>
      </c>
      <c r="D22" s="28">
        <v>0</v>
      </c>
    </row>
    <row r="23" spans="1:4" ht="15.75" customHeight="1">
      <c r="A23" s="128" t="s">
        <v>320</v>
      </c>
      <c r="B23" s="6" t="s">
        <v>68</v>
      </c>
      <c r="C23" s="28">
        <v>0</v>
      </c>
      <c r="D23" s="28">
        <v>0</v>
      </c>
    </row>
    <row r="24" spans="1:4" ht="15.75" customHeight="1">
      <c r="A24" s="128" t="s">
        <v>321</v>
      </c>
      <c r="B24" s="6" t="s">
        <v>13</v>
      </c>
      <c r="C24" s="28">
        <v>0</v>
      </c>
      <c r="D24" s="28">
        <v>0</v>
      </c>
    </row>
    <row r="25" spans="1:4" ht="15.75" customHeight="1">
      <c r="A25" s="128" t="s">
        <v>322</v>
      </c>
      <c r="B25" s="6" t="s">
        <v>15</v>
      </c>
      <c r="C25" s="28">
        <v>424000</v>
      </c>
      <c r="D25" s="28">
        <v>424000</v>
      </c>
    </row>
    <row r="26" spans="1:4" ht="15.75" customHeight="1">
      <c r="A26" s="128" t="s">
        <v>323</v>
      </c>
      <c r="B26" s="6" t="s">
        <v>283</v>
      </c>
      <c r="C26" s="28">
        <v>0</v>
      </c>
      <c r="D26" s="28">
        <v>0</v>
      </c>
    </row>
    <row r="27" spans="1:4" ht="15.75" customHeight="1">
      <c r="A27" s="128" t="s">
        <v>324</v>
      </c>
      <c r="B27" s="6" t="s">
        <v>208</v>
      </c>
      <c r="C27" s="28">
        <v>0</v>
      </c>
      <c r="D27" s="28">
        <v>0</v>
      </c>
    </row>
    <row r="28" spans="1:4" ht="15.75" customHeight="1">
      <c r="A28" s="128" t="s">
        <v>325</v>
      </c>
      <c r="B28" s="6" t="s">
        <v>435</v>
      </c>
      <c r="C28" s="28">
        <v>0</v>
      </c>
      <c r="D28" s="28"/>
    </row>
    <row r="29" spans="1:4" ht="15.75" customHeight="1" thickBot="1">
      <c r="A29" s="128" t="s">
        <v>326</v>
      </c>
      <c r="B29" s="82" t="s">
        <v>18</v>
      </c>
      <c r="C29" s="28">
        <v>0</v>
      </c>
      <c r="D29" s="28">
        <v>0</v>
      </c>
    </row>
    <row r="30" spans="1:4" ht="15.75" customHeight="1" thickBot="1">
      <c r="A30" s="221" t="s">
        <v>44</v>
      </c>
      <c r="B30" s="69" t="s">
        <v>26</v>
      </c>
      <c r="C30" s="227"/>
      <c r="D30" s="227"/>
    </row>
    <row r="31" spans="1:4" ht="15.75" customHeight="1" thickBot="1">
      <c r="A31" s="155" t="s">
        <v>1</v>
      </c>
      <c r="B31" s="236" t="s">
        <v>310</v>
      </c>
      <c r="C31" s="226">
        <f t="shared" ref="C31:D31" si="6">C32</f>
        <v>0</v>
      </c>
      <c r="D31" s="226">
        <f t="shared" si="6"/>
        <v>0</v>
      </c>
    </row>
    <row r="32" spans="1:4" ht="15.75" customHeight="1" thickBot="1">
      <c r="A32" s="221" t="s">
        <v>49</v>
      </c>
      <c r="B32" s="69" t="s">
        <v>340</v>
      </c>
      <c r="C32" s="183">
        <f t="shared" ref="C32" si="7">SUM(C33:C34)</f>
        <v>0</v>
      </c>
      <c r="D32" s="183">
        <f t="shared" ref="D32" si="8">SUM(D33:D34)</f>
        <v>0</v>
      </c>
    </row>
    <row r="33" spans="1:6" ht="15.75" customHeight="1">
      <c r="A33" s="128" t="s">
        <v>327</v>
      </c>
      <c r="B33" s="4" t="s">
        <v>284</v>
      </c>
      <c r="C33" s="28"/>
      <c r="D33" s="28"/>
    </row>
    <row r="34" spans="1:6" ht="15.75" customHeight="1">
      <c r="A34" s="127" t="s">
        <v>328</v>
      </c>
      <c r="B34" s="6" t="s">
        <v>287</v>
      </c>
      <c r="C34" s="44">
        <f t="shared" ref="C34" si="9">SUM(C35:C36)</f>
        <v>0</v>
      </c>
      <c r="D34" s="44">
        <f t="shared" ref="D34" si="10">SUM(D35:D36)</f>
        <v>0</v>
      </c>
    </row>
    <row r="35" spans="1:6" ht="15.75" customHeight="1">
      <c r="A35" s="147" t="s">
        <v>329</v>
      </c>
      <c r="B35" s="148" t="s">
        <v>288</v>
      </c>
      <c r="C35" s="35"/>
      <c r="D35" s="35"/>
    </row>
    <row r="36" spans="1:6" ht="15.75" customHeight="1" thickBot="1">
      <c r="A36" s="152" t="s">
        <v>344</v>
      </c>
      <c r="B36" s="222" t="s">
        <v>343</v>
      </c>
      <c r="C36" s="228"/>
      <c r="D36" s="228"/>
    </row>
    <row r="37" spans="1:6" ht="15.75" customHeight="1" thickBot="1">
      <c r="A37" s="221" t="s">
        <v>53</v>
      </c>
      <c r="B37" s="223" t="s">
        <v>310</v>
      </c>
      <c r="C37" s="36">
        <f t="shared" ref="C37" si="11">+C38+C39</f>
        <v>0</v>
      </c>
      <c r="D37" s="36">
        <f t="shared" ref="D37" si="12">+D38+D39</f>
        <v>0</v>
      </c>
    </row>
    <row r="38" spans="1:6" ht="15.75" customHeight="1">
      <c r="A38" s="128" t="s">
        <v>330</v>
      </c>
      <c r="B38" s="229" t="s">
        <v>21</v>
      </c>
      <c r="C38" s="28"/>
      <c r="D38" s="28"/>
    </row>
    <row r="39" spans="1:6" ht="15.75" customHeight="1">
      <c r="A39" s="127" t="s">
        <v>331</v>
      </c>
      <c r="B39" s="14" t="s">
        <v>23</v>
      </c>
      <c r="C39" s="213"/>
      <c r="D39" s="213"/>
    </row>
    <row r="40" spans="1:6" ht="15.75" customHeight="1" thickBot="1">
      <c r="A40" s="147" t="s">
        <v>332</v>
      </c>
      <c r="B40" s="230" t="s">
        <v>209</v>
      </c>
      <c r="C40" s="35"/>
      <c r="D40" s="35"/>
    </row>
    <row r="41" spans="1:6" ht="15.75" customHeight="1" thickBot="1">
      <c r="A41" s="221" t="s">
        <v>52</v>
      </c>
      <c r="B41" s="223" t="s">
        <v>289</v>
      </c>
      <c r="C41" s="183"/>
      <c r="D41" s="183"/>
      <c r="E41" s="153"/>
    </row>
    <row r="42" spans="1:6" ht="15.75" customHeight="1" thickBot="1">
      <c r="A42" s="231" t="s">
        <v>2</v>
      </c>
      <c r="B42" s="232" t="s">
        <v>341</v>
      </c>
      <c r="C42" s="233">
        <f t="shared" ref="C42" si="13">C31+C9</f>
        <v>3524000</v>
      </c>
      <c r="D42" s="233">
        <f t="shared" ref="D42" si="14">D31+D9</f>
        <v>3659000</v>
      </c>
    </row>
    <row r="43" spans="1:6" ht="15.75" customHeight="1" thickBot="1">
      <c r="A43" s="98" t="s">
        <v>11</v>
      </c>
      <c r="B43" s="223" t="s">
        <v>301</v>
      </c>
      <c r="C43" s="36">
        <f>SUM(C44:C46)</f>
        <v>26633240</v>
      </c>
      <c r="D43" s="36">
        <f>SUM(D44:D46)</f>
        <v>26390238</v>
      </c>
    </row>
    <row r="44" spans="1:6" s="172" customFormat="1" ht="15.75" customHeight="1">
      <c r="A44" s="128" t="s">
        <v>333</v>
      </c>
      <c r="B44" s="229" t="s">
        <v>152</v>
      </c>
      <c r="C44" s="28">
        <v>246321</v>
      </c>
      <c r="D44" s="28">
        <v>246321</v>
      </c>
    </row>
    <row r="45" spans="1:6" s="172" customFormat="1" ht="15.75" customHeight="1">
      <c r="A45" s="127" t="s">
        <v>14</v>
      </c>
      <c r="B45" s="14" t="s">
        <v>154</v>
      </c>
      <c r="C45" s="44"/>
      <c r="D45" s="44"/>
    </row>
    <row r="46" spans="1:6" s="172" customFormat="1" ht="15.75" customHeight="1" thickBot="1">
      <c r="A46" s="147" t="s">
        <v>16</v>
      </c>
      <c r="B46" s="82" t="s">
        <v>429</v>
      </c>
      <c r="C46" s="35">
        <v>26386919</v>
      </c>
      <c r="D46" s="35">
        <v>26143917</v>
      </c>
    </row>
    <row r="47" spans="1:6" ht="15.75" customHeight="1" thickBot="1">
      <c r="A47" s="155" t="s">
        <v>19</v>
      </c>
      <c r="B47" s="224" t="s">
        <v>298</v>
      </c>
      <c r="C47" s="225">
        <f t="shared" ref="C47" si="15">C42+C43</f>
        <v>30157240</v>
      </c>
      <c r="D47" s="225">
        <f>(D42+D43)</f>
        <v>30049238</v>
      </c>
      <c r="E47" s="153"/>
      <c r="F47" s="153"/>
    </row>
    <row r="48" spans="1:6" ht="15.75" customHeight="1" thickBot="1">
      <c r="A48" s="124"/>
      <c r="B48" s="109"/>
      <c r="C48" s="109"/>
      <c r="D48" s="109"/>
    </row>
    <row r="49" spans="1:5" ht="15.75" customHeight="1" thickBot="1">
      <c r="A49" s="111"/>
      <c r="B49" s="123" t="s">
        <v>145</v>
      </c>
      <c r="C49" s="189"/>
      <c r="D49" s="189"/>
    </row>
    <row r="50" spans="1:5" ht="15.75" customHeight="1" thickBot="1">
      <c r="A50" s="98" t="s">
        <v>0</v>
      </c>
      <c r="B50" s="69" t="s">
        <v>334</v>
      </c>
      <c r="C50" s="187">
        <f t="shared" ref="C50" si="16">SUM(C51:C55)</f>
        <v>30157240</v>
      </c>
      <c r="D50" s="187">
        <f>SUM(D51:D55)</f>
        <v>29608378</v>
      </c>
    </row>
    <row r="51" spans="1:5" ht="15.75" customHeight="1">
      <c r="A51" s="127" t="s">
        <v>3</v>
      </c>
      <c r="B51" s="4" t="s">
        <v>219</v>
      </c>
      <c r="C51" s="188">
        <v>17236136</v>
      </c>
      <c r="D51" s="188">
        <v>15074515</v>
      </c>
    </row>
    <row r="52" spans="1:5" ht="15.75" customHeight="1">
      <c r="A52" s="127" t="s">
        <v>4</v>
      </c>
      <c r="B52" s="6" t="s">
        <v>88</v>
      </c>
      <c r="C52" s="188">
        <v>3791950</v>
      </c>
      <c r="D52" s="188">
        <v>3414286</v>
      </c>
    </row>
    <row r="53" spans="1:5" ht="15.75" customHeight="1">
      <c r="A53" s="127" t="s">
        <v>5</v>
      </c>
      <c r="B53" s="6" t="s">
        <v>220</v>
      </c>
      <c r="C53" s="188">
        <v>9129154</v>
      </c>
      <c r="D53" s="188">
        <v>11119577</v>
      </c>
    </row>
    <row r="54" spans="1:5" ht="15.75" customHeight="1">
      <c r="A54" s="127" t="s">
        <v>44</v>
      </c>
      <c r="B54" s="6" t="s">
        <v>126</v>
      </c>
      <c r="C54" s="188">
        <v>0</v>
      </c>
      <c r="D54" s="188">
        <v>0</v>
      </c>
    </row>
    <row r="55" spans="1:5" ht="15.75" customHeight="1">
      <c r="A55" s="127" t="s">
        <v>46</v>
      </c>
      <c r="B55" s="6" t="s">
        <v>90</v>
      </c>
      <c r="C55" s="188">
        <v>0</v>
      </c>
      <c r="D55" s="188">
        <v>0</v>
      </c>
    </row>
    <row r="56" spans="1:5" s="172" customFormat="1" ht="15.75" customHeight="1" thickBot="1">
      <c r="A56" s="151"/>
      <c r="B56" s="10" t="s">
        <v>127</v>
      </c>
      <c r="C56" s="188">
        <v>0</v>
      </c>
      <c r="D56" s="188">
        <v>0</v>
      </c>
    </row>
    <row r="57" spans="1:5" ht="15.75" customHeight="1" thickBot="1">
      <c r="A57" s="98" t="s">
        <v>1</v>
      </c>
      <c r="B57" s="69" t="s">
        <v>346</v>
      </c>
      <c r="C57" s="187">
        <f t="shared" ref="C57" si="17">C58+C60+C61</f>
        <v>0</v>
      </c>
      <c r="D57" s="187">
        <f t="shared" ref="D57" si="18">D58+D60+D61</f>
        <v>440860</v>
      </c>
    </row>
    <row r="58" spans="1:5" ht="15.75" customHeight="1">
      <c r="A58" s="127" t="s">
        <v>49</v>
      </c>
      <c r="B58" s="4" t="s">
        <v>171</v>
      </c>
      <c r="C58" s="188">
        <v>0</v>
      </c>
      <c r="D58" s="188">
        <v>440860</v>
      </c>
    </row>
    <row r="59" spans="1:5" s="160" customFormat="1" ht="15.75" customHeight="1">
      <c r="A59" s="127"/>
      <c r="B59" s="6" t="s">
        <v>291</v>
      </c>
      <c r="C59" s="188">
        <v>0</v>
      </c>
      <c r="D59" s="188">
        <v>0</v>
      </c>
    </row>
    <row r="60" spans="1:5" ht="15.75" customHeight="1">
      <c r="A60" s="127" t="s">
        <v>53</v>
      </c>
      <c r="B60" s="6" t="s">
        <v>103</v>
      </c>
      <c r="C60" s="188"/>
      <c r="D60" s="188"/>
    </row>
    <row r="61" spans="1:5" ht="15.75" customHeight="1">
      <c r="A61" s="127" t="s">
        <v>52</v>
      </c>
      <c r="B61" s="6" t="s">
        <v>290</v>
      </c>
      <c r="C61" s="188"/>
      <c r="D61" s="188"/>
    </row>
    <row r="62" spans="1:5" ht="15.75" customHeight="1" thickBot="1">
      <c r="A62" s="127" t="s">
        <v>54</v>
      </c>
      <c r="B62" s="6" t="s">
        <v>291</v>
      </c>
      <c r="C62" s="188"/>
      <c r="D62" s="188"/>
    </row>
    <row r="63" spans="1:5" ht="15.75" customHeight="1" thickBot="1">
      <c r="A63" s="154" t="s">
        <v>2</v>
      </c>
      <c r="B63" s="157" t="s">
        <v>292</v>
      </c>
      <c r="C63" s="190">
        <f t="shared" ref="C63" si="19">+C50+C57</f>
        <v>30157240</v>
      </c>
      <c r="D63" s="190">
        <f t="shared" ref="D63" si="20">+D50+D57</f>
        <v>30049238</v>
      </c>
      <c r="E63" s="153"/>
    </row>
    <row r="64" spans="1:5" ht="15.75" customHeight="1" thickBot="1">
      <c r="A64" s="130"/>
      <c r="B64" s="131"/>
      <c r="C64" s="131"/>
      <c r="D64" s="95">
        <f>D129+D194</f>
        <v>30049238</v>
      </c>
    </row>
    <row r="65" spans="1:4" ht="15.75" customHeight="1" thickBot="1">
      <c r="A65" s="125" t="s">
        <v>448</v>
      </c>
      <c r="B65" s="126"/>
      <c r="C65" s="392">
        <v>6</v>
      </c>
      <c r="D65" s="392">
        <v>6</v>
      </c>
    </row>
    <row r="66" spans="1:4" ht="15.75" customHeight="1" thickBot="1">
      <c r="A66" s="125" t="s">
        <v>204</v>
      </c>
      <c r="B66" s="126"/>
      <c r="C66" s="393"/>
      <c r="D66" s="393"/>
    </row>
    <row r="67" spans="1:4" s="160" customFormat="1" ht="15.75" customHeight="1">
      <c r="A67" s="164"/>
      <c r="B67" s="165"/>
      <c r="C67" s="172"/>
      <c r="D67" s="172"/>
    </row>
    <row r="68" spans="1:4" s="160" customFormat="1" ht="15.75" customHeight="1">
      <c r="A68" s="177" t="s">
        <v>403</v>
      </c>
      <c r="B68" s="165"/>
      <c r="C68" s="172"/>
      <c r="D68" s="172"/>
    </row>
    <row r="69" spans="1:4" s="160" customFormat="1" ht="15.75" customHeight="1" thickBot="1">
      <c r="A69" s="171"/>
      <c r="B69" s="171"/>
      <c r="C69" s="432" t="s">
        <v>437</v>
      </c>
      <c r="D69" s="432"/>
    </row>
    <row r="70" spans="1:4" ht="27">
      <c r="A70" s="195" t="s">
        <v>282</v>
      </c>
      <c r="B70" s="115" t="s">
        <v>428</v>
      </c>
      <c r="C70" s="197"/>
      <c r="D70" s="197"/>
    </row>
    <row r="71" spans="1:4" ht="18.75" thickBot="1">
      <c r="A71" s="196" t="s">
        <v>278</v>
      </c>
      <c r="B71" s="116" t="s">
        <v>304</v>
      </c>
      <c r="C71" s="198"/>
      <c r="D71" s="198"/>
    </row>
    <row r="72" spans="1:4" ht="15.75" thickBot="1">
      <c r="A72" s="117"/>
      <c r="B72" s="117"/>
      <c r="C72" s="118"/>
      <c r="D72" s="118"/>
    </row>
    <row r="73" spans="1:4" ht="25.5" customHeight="1" thickBot="1">
      <c r="A73" s="111" t="s">
        <v>280</v>
      </c>
      <c r="B73" s="99" t="s">
        <v>281</v>
      </c>
      <c r="C73" s="399" t="s">
        <v>439</v>
      </c>
      <c r="D73" s="399" t="s">
        <v>440</v>
      </c>
    </row>
    <row r="74" spans="1:4" ht="15.75" customHeight="1" thickBot="1">
      <c r="A74" s="98">
        <v>1</v>
      </c>
      <c r="B74" s="99">
        <v>2</v>
      </c>
      <c r="C74" s="99">
        <v>3</v>
      </c>
      <c r="D74" s="199">
        <v>4</v>
      </c>
    </row>
    <row r="75" spans="1:4" ht="15.75" customHeight="1" thickBot="1">
      <c r="A75" s="234" t="s">
        <v>0</v>
      </c>
      <c r="B75" s="235" t="s">
        <v>295</v>
      </c>
      <c r="C75" s="205">
        <f t="shared" ref="C75:D75" si="21">C76+C84+C85+C96</f>
        <v>3524000</v>
      </c>
      <c r="D75" s="205">
        <f t="shared" si="21"/>
        <v>3659000</v>
      </c>
    </row>
    <row r="76" spans="1:4" ht="15.75" customHeight="1" thickBot="1">
      <c r="A76" s="221" t="s">
        <v>3</v>
      </c>
      <c r="B76" s="220" t="s">
        <v>311</v>
      </c>
      <c r="C76" s="193">
        <f t="shared" ref="C76" si="22">SUM(C77:C79)</f>
        <v>0</v>
      </c>
      <c r="D76" s="193">
        <f t="shared" ref="D76" si="23">SUM(D77:D79)</f>
        <v>0</v>
      </c>
    </row>
    <row r="77" spans="1:4" ht="15.75" customHeight="1">
      <c r="A77" s="128" t="s">
        <v>312</v>
      </c>
      <c r="B77" s="4" t="s">
        <v>50</v>
      </c>
      <c r="C77" s="29"/>
      <c r="D77" s="29"/>
    </row>
    <row r="78" spans="1:4" ht="15.75" customHeight="1">
      <c r="A78" s="128" t="s">
        <v>313</v>
      </c>
      <c r="B78" s="6" t="s">
        <v>284</v>
      </c>
      <c r="C78" s="29"/>
      <c r="D78" s="29"/>
    </row>
    <row r="79" spans="1:4" ht="15.75" customHeight="1">
      <c r="A79" s="128" t="s">
        <v>314</v>
      </c>
      <c r="B79" s="6" t="s">
        <v>285</v>
      </c>
      <c r="C79" s="29"/>
      <c r="D79" s="29"/>
    </row>
    <row r="80" spans="1:4" ht="15.75" customHeight="1">
      <c r="A80" s="128" t="s">
        <v>315</v>
      </c>
      <c r="B80" s="82" t="s">
        <v>286</v>
      </c>
      <c r="C80" s="29"/>
      <c r="D80" s="29"/>
    </row>
    <row r="81" spans="1:4" ht="15.75" customHeight="1">
      <c r="A81" s="128" t="s">
        <v>316</v>
      </c>
      <c r="B81" s="222" t="s">
        <v>309</v>
      </c>
      <c r="C81" s="35"/>
      <c r="D81" s="35"/>
    </row>
    <row r="82" spans="1:4" ht="15.75" customHeight="1">
      <c r="A82" s="151" t="s">
        <v>342</v>
      </c>
      <c r="B82" s="222" t="s">
        <v>343</v>
      </c>
      <c r="C82" s="35"/>
      <c r="D82" s="35"/>
    </row>
    <row r="83" spans="1:4" ht="15.75" customHeight="1" thickBot="1">
      <c r="A83" s="152" t="s">
        <v>347</v>
      </c>
      <c r="B83" s="237" t="s">
        <v>348</v>
      </c>
      <c r="C83" s="141"/>
      <c r="D83" s="141"/>
    </row>
    <row r="84" spans="1:4" ht="15.75" customHeight="1" thickBot="1">
      <c r="A84" s="221" t="s">
        <v>4</v>
      </c>
      <c r="B84" s="69" t="s">
        <v>149</v>
      </c>
      <c r="C84" s="183"/>
      <c r="D84" s="183"/>
    </row>
    <row r="85" spans="1:4" ht="15.75" customHeight="1" thickBot="1">
      <c r="A85" s="221" t="s">
        <v>5</v>
      </c>
      <c r="B85" s="69" t="s">
        <v>295</v>
      </c>
      <c r="C85" s="183">
        <f t="shared" ref="C85:D85" si="24">SUM(C86:C95)</f>
        <v>3524000</v>
      </c>
      <c r="D85" s="183">
        <f t="shared" si="24"/>
        <v>3659000</v>
      </c>
    </row>
    <row r="86" spans="1:4" ht="15.75" customHeight="1">
      <c r="A86" s="128" t="s">
        <v>317</v>
      </c>
      <c r="B86" s="4" t="s">
        <v>65</v>
      </c>
      <c r="C86" s="28">
        <v>0</v>
      </c>
      <c r="D86" s="28">
        <v>0</v>
      </c>
    </row>
    <row r="87" spans="1:4" ht="15.75" customHeight="1">
      <c r="A87" s="128" t="s">
        <v>318</v>
      </c>
      <c r="B87" s="6" t="s">
        <v>66</v>
      </c>
      <c r="C87" s="28">
        <v>3100000</v>
      </c>
      <c r="D87" s="28">
        <v>3235000</v>
      </c>
    </row>
    <row r="88" spans="1:4" ht="15.75" customHeight="1">
      <c r="A88" s="128" t="s">
        <v>319</v>
      </c>
      <c r="B88" s="6" t="s">
        <v>207</v>
      </c>
      <c r="C88" s="28">
        <v>0</v>
      </c>
      <c r="D88" s="28">
        <v>0</v>
      </c>
    </row>
    <row r="89" spans="1:4" ht="15.75" customHeight="1">
      <c r="A89" s="128" t="s">
        <v>320</v>
      </c>
      <c r="B89" s="6" t="s">
        <v>68</v>
      </c>
      <c r="C89" s="28">
        <v>0</v>
      </c>
      <c r="D89" s="28">
        <v>0</v>
      </c>
    </row>
    <row r="90" spans="1:4" ht="15.75" customHeight="1">
      <c r="A90" s="128" t="s">
        <v>321</v>
      </c>
      <c r="B90" s="6" t="s">
        <v>13</v>
      </c>
      <c r="C90" s="28">
        <v>0</v>
      </c>
      <c r="D90" s="28">
        <v>0</v>
      </c>
    </row>
    <row r="91" spans="1:4" ht="15.75" customHeight="1">
      <c r="A91" s="128" t="s">
        <v>322</v>
      </c>
      <c r="B91" s="6" t="s">
        <v>15</v>
      </c>
      <c r="C91" s="28">
        <v>424000</v>
      </c>
      <c r="D91" s="28">
        <v>424000</v>
      </c>
    </row>
    <row r="92" spans="1:4" ht="15.75" customHeight="1">
      <c r="A92" s="128" t="s">
        <v>323</v>
      </c>
      <c r="B92" s="6" t="s">
        <v>283</v>
      </c>
      <c r="C92" s="28">
        <v>0</v>
      </c>
      <c r="D92" s="28">
        <v>0</v>
      </c>
    </row>
    <row r="93" spans="1:4" ht="15.75" customHeight="1">
      <c r="A93" s="128" t="s">
        <v>324</v>
      </c>
      <c r="B93" s="6" t="s">
        <v>208</v>
      </c>
      <c r="C93" s="28">
        <v>0</v>
      </c>
      <c r="D93" s="28">
        <v>0</v>
      </c>
    </row>
    <row r="94" spans="1:4" ht="15.75" customHeight="1">
      <c r="A94" s="128" t="s">
        <v>325</v>
      </c>
      <c r="B94" s="6" t="s">
        <v>435</v>
      </c>
      <c r="C94" s="28">
        <v>0</v>
      </c>
      <c r="D94" s="28"/>
    </row>
    <row r="95" spans="1:4" ht="15.75" customHeight="1" thickBot="1">
      <c r="A95" s="128" t="s">
        <v>326</v>
      </c>
      <c r="B95" s="82" t="s">
        <v>18</v>
      </c>
      <c r="C95" s="28">
        <v>0</v>
      </c>
      <c r="D95" s="28">
        <v>0</v>
      </c>
    </row>
    <row r="96" spans="1:4" ht="15.75" customHeight="1" thickBot="1">
      <c r="A96" s="221" t="s">
        <v>44</v>
      </c>
      <c r="B96" s="69" t="s">
        <v>26</v>
      </c>
      <c r="C96" s="227"/>
      <c r="D96" s="227"/>
    </row>
    <row r="97" spans="1:4" ht="15.75" customHeight="1" thickBot="1">
      <c r="A97" s="155" t="s">
        <v>1</v>
      </c>
      <c r="B97" s="236" t="s">
        <v>310</v>
      </c>
      <c r="C97" s="226">
        <f t="shared" ref="C97:D97" si="25">C98</f>
        <v>0</v>
      </c>
      <c r="D97" s="226">
        <f t="shared" si="25"/>
        <v>0</v>
      </c>
    </row>
    <row r="98" spans="1:4" ht="15.75" customHeight="1" thickBot="1">
      <c r="A98" s="221" t="s">
        <v>49</v>
      </c>
      <c r="B98" s="69" t="s">
        <v>340</v>
      </c>
      <c r="C98" s="183">
        <f t="shared" ref="C98" si="26">SUM(C99:C100)</f>
        <v>0</v>
      </c>
      <c r="D98" s="183">
        <f t="shared" ref="D98" si="27">SUM(D99:D100)</f>
        <v>0</v>
      </c>
    </row>
    <row r="99" spans="1:4" ht="15.75" customHeight="1">
      <c r="A99" s="128" t="s">
        <v>327</v>
      </c>
      <c r="B99" s="4" t="s">
        <v>284</v>
      </c>
      <c r="C99" s="28"/>
      <c r="D99" s="28"/>
    </row>
    <row r="100" spans="1:4" ht="15.75" customHeight="1">
      <c r="A100" s="127" t="s">
        <v>328</v>
      </c>
      <c r="B100" s="6" t="s">
        <v>287</v>
      </c>
      <c r="C100" s="44">
        <f t="shared" ref="C100:D100" si="28">SUM(C101:C102)</f>
        <v>0</v>
      </c>
      <c r="D100" s="44">
        <f t="shared" si="28"/>
        <v>0</v>
      </c>
    </row>
    <row r="101" spans="1:4" ht="15.75" customHeight="1">
      <c r="A101" s="147" t="s">
        <v>329</v>
      </c>
      <c r="B101" s="148" t="s">
        <v>288</v>
      </c>
      <c r="C101" s="35"/>
      <c r="D101" s="35"/>
    </row>
    <row r="102" spans="1:4" ht="15.75" customHeight="1" thickBot="1">
      <c r="A102" s="152" t="s">
        <v>344</v>
      </c>
      <c r="B102" s="222" t="s">
        <v>343</v>
      </c>
      <c r="C102" s="228"/>
      <c r="D102" s="228"/>
    </row>
    <row r="103" spans="1:4" ht="15.75" customHeight="1" thickBot="1">
      <c r="A103" s="221" t="s">
        <v>53</v>
      </c>
      <c r="B103" s="223" t="s">
        <v>310</v>
      </c>
      <c r="C103" s="36">
        <f t="shared" ref="C103:D103" si="29">+C104+C105</f>
        <v>0</v>
      </c>
      <c r="D103" s="36">
        <f t="shared" si="29"/>
        <v>0</v>
      </c>
    </row>
    <row r="104" spans="1:4" ht="15.75" customHeight="1">
      <c r="A104" s="128" t="s">
        <v>330</v>
      </c>
      <c r="B104" s="229" t="s">
        <v>21</v>
      </c>
      <c r="C104" s="28"/>
      <c r="D104" s="28"/>
    </row>
    <row r="105" spans="1:4" ht="15.75" customHeight="1">
      <c r="A105" s="127" t="s">
        <v>331</v>
      </c>
      <c r="B105" s="14" t="s">
        <v>23</v>
      </c>
      <c r="C105" s="213"/>
      <c r="D105" s="213"/>
    </row>
    <row r="106" spans="1:4" ht="15.75" customHeight="1" thickBot="1">
      <c r="A106" s="147" t="s">
        <v>332</v>
      </c>
      <c r="B106" s="230" t="s">
        <v>209</v>
      </c>
      <c r="C106" s="35"/>
      <c r="D106" s="35"/>
    </row>
    <row r="107" spans="1:4" ht="15.75" customHeight="1" thickBot="1">
      <c r="A107" s="221" t="s">
        <v>52</v>
      </c>
      <c r="B107" s="223" t="s">
        <v>289</v>
      </c>
      <c r="C107" s="183"/>
      <c r="D107" s="183"/>
    </row>
    <row r="108" spans="1:4" ht="15.75" customHeight="1" thickBot="1">
      <c r="A108" s="231" t="s">
        <v>2</v>
      </c>
      <c r="B108" s="232" t="s">
        <v>341</v>
      </c>
      <c r="C108" s="233">
        <f t="shared" ref="C108:D108" si="30">C97+C75</f>
        <v>3524000</v>
      </c>
      <c r="D108" s="233">
        <f t="shared" si="30"/>
        <v>3659000</v>
      </c>
    </row>
    <row r="109" spans="1:4" ht="15.75" customHeight="1" thickBot="1">
      <c r="A109" s="98" t="s">
        <v>11</v>
      </c>
      <c r="B109" s="223" t="s">
        <v>301</v>
      </c>
      <c r="C109" s="36">
        <f>SUM(C110:C112)</f>
        <v>26633240</v>
      </c>
      <c r="D109" s="36">
        <f>SUM(D110:D112)</f>
        <v>26390238</v>
      </c>
    </row>
    <row r="110" spans="1:4" s="172" customFormat="1" ht="15.75" customHeight="1">
      <c r="A110" s="128" t="s">
        <v>333</v>
      </c>
      <c r="B110" s="229" t="s">
        <v>152</v>
      </c>
      <c r="C110" s="28">
        <v>246321</v>
      </c>
      <c r="D110" s="28">
        <v>246321</v>
      </c>
    </row>
    <row r="111" spans="1:4" s="172" customFormat="1" ht="15.75" customHeight="1">
      <c r="A111" s="127" t="s">
        <v>14</v>
      </c>
      <c r="B111" s="14" t="s">
        <v>154</v>
      </c>
      <c r="C111" s="44"/>
      <c r="D111" s="44"/>
    </row>
    <row r="112" spans="1:4" s="172" customFormat="1" ht="15.75" customHeight="1" thickBot="1">
      <c r="A112" s="147" t="s">
        <v>16</v>
      </c>
      <c r="B112" s="82" t="s">
        <v>429</v>
      </c>
      <c r="C112" s="35">
        <v>26386919</v>
      </c>
      <c r="D112" s="35">
        <v>26143917</v>
      </c>
    </row>
    <row r="113" spans="1:7" s="172" customFormat="1" ht="15.75" customHeight="1" thickBot="1">
      <c r="A113" s="155" t="s">
        <v>19</v>
      </c>
      <c r="B113" s="224" t="s">
        <v>298</v>
      </c>
      <c r="C113" s="225">
        <f t="shared" ref="C113" si="31">C108+C109</f>
        <v>30157240</v>
      </c>
      <c r="D113" s="225">
        <f>(D108+D109)</f>
        <v>30049238</v>
      </c>
    </row>
    <row r="114" spans="1:7" ht="15.75" customHeight="1" thickBot="1">
      <c r="A114" s="124"/>
      <c r="B114" s="109"/>
      <c r="C114" s="109"/>
      <c r="D114" s="109"/>
    </row>
    <row r="115" spans="1:7" ht="15.75" customHeight="1" thickBot="1">
      <c r="A115" s="111"/>
      <c r="B115" s="123" t="s">
        <v>145</v>
      </c>
      <c r="C115" s="189"/>
      <c r="D115" s="189"/>
      <c r="E115" s="153"/>
      <c r="F115" s="153"/>
      <c r="G115" s="153"/>
    </row>
    <row r="116" spans="1:7" ht="15.75" customHeight="1" thickBot="1">
      <c r="A116" s="98" t="s">
        <v>0</v>
      </c>
      <c r="B116" s="69" t="s">
        <v>334</v>
      </c>
      <c r="C116" s="187">
        <f t="shared" ref="C116" si="32">SUM(C117:C121)</f>
        <v>30157240</v>
      </c>
      <c r="D116" s="187">
        <f>SUM(D117:D121)</f>
        <v>29608378</v>
      </c>
      <c r="E116" s="153"/>
      <c r="F116" s="153"/>
      <c r="G116" s="153"/>
    </row>
    <row r="117" spans="1:7" ht="15.75" customHeight="1">
      <c r="A117" s="127" t="s">
        <v>3</v>
      </c>
      <c r="B117" s="4" t="s">
        <v>219</v>
      </c>
      <c r="C117" s="188">
        <v>17236136</v>
      </c>
      <c r="D117" s="188">
        <v>15074515</v>
      </c>
    </row>
    <row r="118" spans="1:7" ht="15.75" customHeight="1">
      <c r="A118" s="127" t="s">
        <v>4</v>
      </c>
      <c r="B118" s="6" t="s">
        <v>88</v>
      </c>
      <c r="C118" s="188">
        <v>3791950</v>
      </c>
      <c r="D118" s="188">
        <v>3414286</v>
      </c>
    </row>
    <row r="119" spans="1:7" ht="15.75" customHeight="1">
      <c r="A119" s="127" t="s">
        <v>5</v>
      </c>
      <c r="B119" s="6" t="s">
        <v>220</v>
      </c>
      <c r="C119" s="188">
        <v>9129154</v>
      </c>
      <c r="D119" s="188">
        <v>11119577</v>
      </c>
    </row>
    <row r="120" spans="1:7" ht="15.75" customHeight="1">
      <c r="A120" s="127" t="s">
        <v>44</v>
      </c>
      <c r="B120" s="6" t="s">
        <v>126</v>
      </c>
      <c r="C120" s="188">
        <v>0</v>
      </c>
      <c r="D120" s="188">
        <v>0</v>
      </c>
    </row>
    <row r="121" spans="1:7" ht="15.75" customHeight="1">
      <c r="A121" s="127" t="s">
        <v>46</v>
      </c>
      <c r="B121" s="6" t="s">
        <v>90</v>
      </c>
      <c r="C121" s="188">
        <v>0</v>
      </c>
      <c r="D121" s="188">
        <v>0</v>
      </c>
    </row>
    <row r="122" spans="1:7" ht="15.75" customHeight="1" thickBot="1">
      <c r="A122" s="151"/>
      <c r="B122" s="10" t="s">
        <v>127</v>
      </c>
      <c r="C122" s="188">
        <v>0</v>
      </c>
      <c r="D122" s="188">
        <v>0</v>
      </c>
    </row>
    <row r="123" spans="1:7" s="172" customFormat="1" ht="15.75" customHeight="1" thickBot="1">
      <c r="A123" s="98" t="s">
        <v>1</v>
      </c>
      <c r="B123" s="69" t="s">
        <v>346</v>
      </c>
      <c r="C123" s="187">
        <f t="shared" ref="C123:D123" si="33">C124+C126+C127</f>
        <v>0</v>
      </c>
      <c r="D123" s="187">
        <f t="shared" si="33"/>
        <v>440860</v>
      </c>
    </row>
    <row r="124" spans="1:7" ht="15.75" customHeight="1">
      <c r="A124" s="127" t="s">
        <v>49</v>
      </c>
      <c r="B124" s="4" t="s">
        <v>171</v>
      </c>
      <c r="C124" s="188">
        <v>0</v>
      </c>
      <c r="D124" s="188">
        <v>440860</v>
      </c>
    </row>
    <row r="125" spans="1:7" ht="15.75" customHeight="1">
      <c r="A125" s="127"/>
      <c r="B125" s="6" t="s">
        <v>291</v>
      </c>
      <c r="C125" s="188">
        <v>0</v>
      </c>
      <c r="D125" s="188">
        <v>0</v>
      </c>
    </row>
    <row r="126" spans="1:7" ht="15.75" customHeight="1">
      <c r="A126" s="127" t="s">
        <v>53</v>
      </c>
      <c r="B126" s="6" t="s">
        <v>103</v>
      </c>
      <c r="C126" s="188"/>
      <c r="D126" s="188"/>
    </row>
    <row r="127" spans="1:7" ht="15.75" customHeight="1">
      <c r="A127" s="127" t="s">
        <v>52</v>
      </c>
      <c r="B127" s="6" t="s">
        <v>290</v>
      </c>
      <c r="C127" s="188"/>
      <c r="D127" s="188"/>
    </row>
    <row r="128" spans="1:7" ht="15.75" customHeight="1" thickBot="1">
      <c r="A128" s="127" t="s">
        <v>54</v>
      </c>
      <c r="B128" s="6" t="s">
        <v>291</v>
      </c>
      <c r="C128" s="188"/>
      <c r="D128" s="188"/>
    </row>
    <row r="129" spans="1:4" ht="15.75" customHeight="1" thickBot="1">
      <c r="A129" s="154" t="s">
        <v>2</v>
      </c>
      <c r="B129" s="157" t="s">
        <v>292</v>
      </c>
      <c r="C129" s="190">
        <f t="shared" ref="C129:D129" si="34">+C116+C123</f>
        <v>30157240</v>
      </c>
      <c r="D129" s="190">
        <f t="shared" si="34"/>
        <v>30049238</v>
      </c>
    </row>
    <row r="130" spans="1:4" ht="15.75" customHeight="1" thickBot="1">
      <c r="A130" s="154" t="s">
        <v>2</v>
      </c>
      <c r="B130" s="157" t="s">
        <v>292</v>
      </c>
      <c r="C130" s="190">
        <f t="shared" ref="C130:D130" si="35">+C117+C124</f>
        <v>17236136</v>
      </c>
      <c r="D130" s="190">
        <f t="shared" si="35"/>
        <v>15515375</v>
      </c>
    </row>
    <row r="131" spans="1:4" ht="15.75" customHeight="1" thickBot="1">
      <c r="A131" s="130"/>
      <c r="B131" s="131"/>
      <c r="C131" s="131"/>
      <c r="D131" s="95">
        <f>D196+D261</f>
        <v>0</v>
      </c>
    </row>
    <row r="132" spans="1:4" ht="15.75" customHeight="1" thickBot="1">
      <c r="A132" s="125" t="s">
        <v>422</v>
      </c>
      <c r="B132" s="126"/>
      <c r="C132" s="191">
        <v>6</v>
      </c>
      <c r="D132" s="209">
        <v>6</v>
      </c>
    </row>
    <row r="133" spans="1:4" ht="12.75" customHeight="1" thickBot="1">
      <c r="A133" s="125" t="s">
        <v>204</v>
      </c>
      <c r="B133" s="126"/>
      <c r="C133" s="192"/>
      <c r="D133" s="166">
        <v>0</v>
      </c>
    </row>
    <row r="134" spans="1:4" s="172" customFormat="1" ht="29.25" customHeight="1">
      <c r="A134" s="431" t="s">
        <v>449</v>
      </c>
      <c r="B134" s="431"/>
      <c r="C134" s="431"/>
      <c r="D134" s="431"/>
    </row>
    <row r="135" spans="1:4" ht="16.5" thickBot="1">
      <c r="A135" s="171"/>
      <c r="B135" s="171"/>
      <c r="C135" s="174"/>
      <c r="D135" s="174"/>
    </row>
    <row r="136" spans="1:4" ht="33.75" customHeight="1">
      <c r="A136" s="195" t="s">
        <v>282</v>
      </c>
      <c r="B136" s="115" t="s">
        <v>428</v>
      </c>
      <c r="C136" s="197"/>
      <c r="D136" s="197"/>
    </row>
    <row r="137" spans="1:4" ht="18.75" thickBot="1">
      <c r="A137" s="196" t="s">
        <v>278</v>
      </c>
      <c r="B137" s="116" t="s">
        <v>294</v>
      </c>
      <c r="C137" s="198"/>
      <c r="D137" s="198"/>
    </row>
    <row r="138" spans="1:4" ht="15.75" thickBot="1">
      <c r="A138" s="117"/>
      <c r="B138" s="117"/>
      <c r="C138" s="118"/>
      <c r="D138" s="118"/>
    </row>
    <row r="139" spans="1:4" ht="26.25" customHeight="1" thickBot="1">
      <c r="A139" s="111" t="s">
        <v>280</v>
      </c>
      <c r="B139" s="119" t="s">
        <v>281</v>
      </c>
      <c r="C139" s="399" t="s">
        <v>439</v>
      </c>
      <c r="D139" s="399" t="s">
        <v>440</v>
      </c>
    </row>
    <row r="140" spans="1:4" ht="15.75" customHeight="1" thickBot="1">
      <c r="A140" s="98">
        <v>1</v>
      </c>
      <c r="B140" s="99">
        <v>2</v>
      </c>
      <c r="C140" s="99">
        <v>3</v>
      </c>
      <c r="D140" s="99">
        <v>4</v>
      </c>
    </row>
    <row r="141" spans="1:4" ht="15.75" customHeight="1" thickBot="1">
      <c r="A141" s="120"/>
      <c r="B141" s="121" t="s">
        <v>144</v>
      </c>
      <c r="C141" s="208"/>
      <c r="D141" s="208"/>
    </row>
    <row r="142" spans="1:4" ht="15.75" customHeight="1" thickBot="1">
      <c r="A142" s="234" t="s">
        <v>0</v>
      </c>
      <c r="B142" s="235" t="s">
        <v>295</v>
      </c>
      <c r="C142" s="205">
        <f t="shared" ref="C142" si="36">C143+C151+C152+C163</f>
        <v>0</v>
      </c>
      <c r="D142" s="205">
        <f t="shared" ref="D142" si="37">D143+D151+D152+D163</f>
        <v>0</v>
      </c>
    </row>
    <row r="143" spans="1:4" ht="15.75" customHeight="1" thickBot="1">
      <c r="A143" s="221" t="s">
        <v>3</v>
      </c>
      <c r="B143" s="220" t="s">
        <v>311</v>
      </c>
      <c r="C143" s="193">
        <f t="shared" ref="C143" si="38">SUM(C144:C146)</f>
        <v>0</v>
      </c>
      <c r="D143" s="193">
        <f t="shared" ref="D143" si="39">SUM(D144:D146)</f>
        <v>0</v>
      </c>
    </row>
    <row r="144" spans="1:4" ht="15.75" customHeight="1">
      <c r="A144" s="128" t="s">
        <v>312</v>
      </c>
      <c r="B144" s="4" t="s">
        <v>50</v>
      </c>
      <c r="C144" s="29"/>
      <c r="D144" s="29"/>
    </row>
    <row r="145" spans="1:4" ht="15.75" customHeight="1">
      <c r="A145" s="128" t="s">
        <v>313</v>
      </c>
      <c r="B145" s="6" t="s">
        <v>284</v>
      </c>
      <c r="C145" s="29"/>
      <c r="D145" s="29"/>
    </row>
    <row r="146" spans="1:4" ht="15.75" customHeight="1">
      <c r="A146" s="128" t="s">
        <v>314</v>
      </c>
      <c r="B146" s="6" t="s">
        <v>285</v>
      </c>
      <c r="C146" s="29"/>
      <c r="D146" s="29"/>
    </row>
    <row r="147" spans="1:4" ht="15.75" customHeight="1">
      <c r="A147" s="128" t="s">
        <v>315</v>
      </c>
      <c r="B147" s="82" t="s">
        <v>286</v>
      </c>
      <c r="C147" s="29"/>
      <c r="D147" s="29"/>
    </row>
    <row r="148" spans="1:4" ht="15.75" customHeight="1">
      <c r="A148" s="128" t="s">
        <v>316</v>
      </c>
      <c r="B148" s="222" t="s">
        <v>309</v>
      </c>
      <c r="C148" s="35"/>
      <c r="D148" s="35"/>
    </row>
    <row r="149" spans="1:4" ht="15.75" customHeight="1">
      <c r="A149" s="151" t="s">
        <v>342</v>
      </c>
      <c r="B149" s="222" t="s">
        <v>343</v>
      </c>
      <c r="C149" s="35"/>
      <c r="D149" s="35"/>
    </row>
    <row r="150" spans="1:4" ht="15.75" customHeight="1" thickBot="1">
      <c r="A150" s="152" t="s">
        <v>347</v>
      </c>
      <c r="B150" s="237" t="s">
        <v>348</v>
      </c>
      <c r="C150" s="141"/>
      <c r="D150" s="141"/>
    </row>
    <row r="151" spans="1:4" ht="15.75" customHeight="1" thickBot="1">
      <c r="A151" s="221" t="s">
        <v>4</v>
      </c>
      <c r="B151" s="69" t="s">
        <v>149</v>
      </c>
      <c r="C151" s="183"/>
      <c r="D151" s="183"/>
    </row>
    <row r="152" spans="1:4" ht="15.75" customHeight="1" thickBot="1">
      <c r="A152" s="221" t="s">
        <v>5</v>
      </c>
      <c r="B152" s="69" t="s">
        <v>295</v>
      </c>
      <c r="C152" s="183">
        <f t="shared" ref="C152" si="40">SUM(C153:C162)</f>
        <v>0</v>
      </c>
      <c r="D152" s="183">
        <f t="shared" ref="D152" si="41">SUM(D153:D162)</f>
        <v>0</v>
      </c>
    </row>
    <row r="153" spans="1:4" ht="15.75" customHeight="1">
      <c r="A153" s="128" t="s">
        <v>317</v>
      </c>
      <c r="B153" s="4" t="s">
        <v>65</v>
      </c>
      <c r="C153" s="28"/>
      <c r="D153" s="28"/>
    </row>
    <row r="154" spans="1:4" ht="15.75" customHeight="1">
      <c r="A154" s="128" t="s">
        <v>318</v>
      </c>
      <c r="B154" s="6" t="s">
        <v>66</v>
      </c>
      <c r="C154" s="28"/>
      <c r="D154" s="28"/>
    </row>
    <row r="155" spans="1:4" ht="15.75" customHeight="1">
      <c r="A155" s="128" t="s">
        <v>319</v>
      </c>
      <c r="B155" s="6" t="s">
        <v>207</v>
      </c>
      <c r="C155" s="28"/>
      <c r="D155" s="28"/>
    </row>
    <row r="156" spans="1:4" ht="15.75" customHeight="1">
      <c r="A156" s="128" t="s">
        <v>320</v>
      </c>
      <c r="B156" s="6" t="s">
        <v>68</v>
      </c>
      <c r="C156" s="28"/>
      <c r="D156" s="28"/>
    </row>
    <row r="157" spans="1:4" ht="15.75" customHeight="1">
      <c r="A157" s="128" t="s">
        <v>321</v>
      </c>
      <c r="B157" s="6" t="s">
        <v>13</v>
      </c>
      <c r="C157" s="28"/>
      <c r="D157" s="28"/>
    </row>
    <row r="158" spans="1:4" ht="15.75" customHeight="1">
      <c r="A158" s="128" t="s">
        <v>322</v>
      </c>
      <c r="B158" s="6" t="s">
        <v>15</v>
      </c>
      <c r="C158" s="28"/>
      <c r="D158" s="28"/>
    </row>
    <row r="159" spans="1:4" ht="15.75" customHeight="1">
      <c r="A159" s="128" t="s">
        <v>323</v>
      </c>
      <c r="B159" s="6" t="s">
        <v>283</v>
      </c>
      <c r="C159" s="28"/>
      <c r="D159" s="28"/>
    </row>
    <row r="160" spans="1:4" ht="15.75" customHeight="1">
      <c r="A160" s="128" t="s">
        <v>324</v>
      </c>
      <c r="B160" s="6" t="s">
        <v>208</v>
      </c>
      <c r="C160" s="28"/>
      <c r="D160" s="28"/>
    </row>
    <row r="161" spans="1:4" ht="15.75" customHeight="1">
      <c r="A161" s="128" t="s">
        <v>325</v>
      </c>
      <c r="B161" s="6" t="s">
        <v>69</v>
      </c>
      <c r="C161" s="28"/>
      <c r="D161" s="28"/>
    </row>
    <row r="162" spans="1:4" ht="15.75" customHeight="1" thickBot="1">
      <c r="A162" s="128" t="s">
        <v>326</v>
      </c>
      <c r="B162" s="82" t="s">
        <v>18</v>
      </c>
      <c r="C162" s="28"/>
      <c r="D162" s="28"/>
    </row>
    <row r="163" spans="1:4" ht="15.75" customHeight="1" thickBot="1">
      <c r="A163" s="221" t="s">
        <v>44</v>
      </c>
      <c r="B163" s="69" t="s">
        <v>26</v>
      </c>
      <c r="C163" s="227"/>
      <c r="D163" s="227"/>
    </row>
    <row r="164" spans="1:4" ht="15.75" customHeight="1" thickBot="1">
      <c r="A164" s="155" t="s">
        <v>1</v>
      </c>
      <c r="B164" s="236" t="s">
        <v>310</v>
      </c>
      <c r="C164" s="226">
        <f t="shared" ref="C164:D164" si="42">C165</f>
        <v>0</v>
      </c>
      <c r="D164" s="226">
        <f t="shared" si="42"/>
        <v>0</v>
      </c>
    </row>
    <row r="165" spans="1:4" ht="15.75" customHeight="1" thickBot="1">
      <c r="A165" s="221" t="s">
        <v>49</v>
      </c>
      <c r="B165" s="69" t="s">
        <v>340</v>
      </c>
      <c r="C165" s="183">
        <f t="shared" ref="C165" si="43">SUM(C166:C167)</f>
        <v>0</v>
      </c>
      <c r="D165" s="183">
        <f t="shared" ref="D165" si="44">SUM(D166:D167)</f>
        <v>0</v>
      </c>
    </row>
    <row r="166" spans="1:4" ht="15.75" customHeight="1">
      <c r="A166" s="128" t="s">
        <v>327</v>
      </c>
      <c r="B166" s="4" t="s">
        <v>284</v>
      </c>
      <c r="C166" s="28"/>
      <c r="D166" s="28"/>
    </row>
    <row r="167" spans="1:4" ht="15.75" customHeight="1">
      <c r="A167" s="127" t="s">
        <v>328</v>
      </c>
      <c r="B167" s="6" t="s">
        <v>287</v>
      </c>
      <c r="C167" s="44">
        <f t="shared" ref="C167" si="45">SUM(C168:C169)</f>
        <v>0</v>
      </c>
      <c r="D167" s="44">
        <f t="shared" ref="D167" si="46">SUM(D168:D169)</f>
        <v>0</v>
      </c>
    </row>
    <row r="168" spans="1:4" ht="15.75" customHeight="1">
      <c r="A168" s="147" t="s">
        <v>329</v>
      </c>
      <c r="B168" s="148" t="s">
        <v>288</v>
      </c>
      <c r="C168" s="35">
        <f t="shared" ref="C168" si="47">C35</f>
        <v>0</v>
      </c>
      <c r="D168" s="35">
        <f t="shared" ref="D168" si="48">D35</f>
        <v>0</v>
      </c>
    </row>
    <row r="169" spans="1:4" ht="15.75" customHeight="1" thickBot="1">
      <c r="A169" s="152" t="s">
        <v>344</v>
      </c>
      <c r="B169" s="222" t="s">
        <v>343</v>
      </c>
      <c r="C169" s="228"/>
      <c r="D169" s="228"/>
    </row>
    <row r="170" spans="1:4" ht="15.75" customHeight="1" thickBot="1">
      <c r="A170" s="221" t="s">
        <v>53</v>
      </c>
      <c r="B170" s="223" t="s">
        <v>310</v>
      </c>
      <c r="C170" s="36">
        <f t="shared" ref="C170" si="49">+C171+C172</f>
        <v>0</v>
      </c>
      <c r="D170" s="36">
        <f t="shared" ref="D170" si="50">+D171+D172</f>
        <v>0</v>
      </c>
    </row>
    <row r="171" spans="1:4" ht="15.75" customHeight="1">
      <c r="A171" s="128" t="s">
        <v>330</v>
      </c>
      <c r="B171" s="229" t="s">
        <v>21</v>
      </c>
      <c r="C171" s="28"/>
      <c r="D171" s="28"/>
    </row>
    <row r="172" spans="1:4" ht="15.75" customHeight="1">
      <c r="A172" s="127" t="s">
        <v>331</v>
      </c>
      <c r="B172" s="14" t="s">
        <v>23</v>
      </c>
      <c r="C172" s="213"/>
      <c r="D172" s="213"/>
    </row>
    <row r="173" spans="1:4" ht="15.75" customHeight="1" thickBot="1">
      <c r="A173" s="147" t="s">
        <v>332</v>
      </c>
      <c r="B173" s="230" t="s">
        <v>209</v>
      </c>
      <c r="C173" s="35"/>
      <c r="D173" s="35"/>
    </row>
    <row r="174" spans="1:4" ht="15.75" customHeight="1" thickBot="1">
      <c r="A174" s="221" t="s">
        <v>52</v>
      </c>
      <c r="B174" s="223" t="s">
        <v>289</v>
      </c>
      <c r="C174" s="183"/>
      <c r="D174" s="183"/>
    </row>
    <row r="175" spans="1:4" ht="15.75" customHeight="1" thickBot="1">
      <c r="A175" s="231" t="s">
        <v>2</v>
      </c>
      <c r="B175" s="232" t="s">
        <v>341</v>
      </c>
      <c r="C175" s="233">
        <f t="shared" ref="C175" si="51">C164+C142</f>
        <v>0</v>
      </c>
      <c r="D175" s="233">
        <f t="shared" ref="D175" si="52">D164+D142</f>
        <v>0</v>
      </c>
    </row>
    <row r="176" spans="1:4" s="172" customFormat="1" ht="15.75" customHeight="1" thickBot="1">
      <c r="A176" s="98" t="s">
        <v>11</v>
      </c>
      <c r="B176" s="223" t="s">
        <v>301</v>
      </c>
      <c r="C176" s="36">
        <f>SUM(C177:C179)</f>
        <v>0</v>
      </c>
      <c r="D176" s="36">
        <f>SUM(D177:D179)</f>
        <v>0</v>
      </c>
    </row>
    <row r="177" spans="1:4" s="172" customFormat="1" ht="15.75" customHeight="1">
      <c r="A177" s="128" t="s">
        <v>333</v>
      </c>
      <c r="B177" s="229" t="s">
        <v>152</v>
      </c>
      <c r="C177" s="28"/>
      <c r="D177" s="28"/>
    </row>
    <row r="178" spans="1:4" s="172" customFormat="1" ht="15.75" customHeight="1">
      <c r="A178" s="127" t="s">
        <v>14</v>
      </c>
      <c r="B178" s="14" t="s">
        <v>154</v>
      </c>
      <c r="C178" s="44"/>
      <c r="D178" s="44"/>
    </row>
    <row r="179" spans="1:4" ht="15.75" customHeight="1" thickBot="1">
      <c r="A179" s="147" t="s">
        <v>16</v>
      </c>
      <c r="B179" s="82" t="s">
        <v>300</v>
      </c>
      <c r="C179" s="35"/>
      <c r="D179" s="35"/>
    </row>
    <row r="180" spans="1:4" ht="15.75" customHeight="1" thickBot="1">
      <c r="A180" s="155" t="s">
        <v>19</v>
      </c>
      <c r="B180" s="224" t="s">
        <v>298</v>
      </c>
      <c r="C180" s="225">
        <f t="shared" ref="C180" si="53">C175+C176</f>
        <v>0</v>
      </c>
      <c r="D180" s="225">
        <f t="shared" ref="D180" si="54">D175+D176</f>
        <v>0</v>
      </c>
    </row>
    <row r="181" spans="1:4" s="172" customFormat="1" ht="15.75" customHeight="1" thickBot="1">
      <c r="A181" s="111"/>
      <c r="B181" s="123" t="s">
        <v>145</v>
      </c>
      <c r="C181" s="181"/>
      <c r="D181" s="181"/>
    </row>
    <row r="182" spans="1:4" ht="15.75" customHeight="1" thickBot="1">
      <c r="A182" s="98" t="s">
        <v>0</v>
      </c>
      <c r="B182" s="69" t="s">
        <v>345</v>
      </c>
      <c r="C182" s="36"/>
      <c r="D182" s="36"/>
    </row>
    <row r="183" spans="1:4" ht="15.75" customHeight="1">
      <c r="A183" s="127" t="s">
        <v>3</v>
      </c>
      <c r="B183" s="4" t="s">
        <v>219</v>
      </c>
      <c r="C183" s="28"/>
      <c r="D183" s="28"/>
    </row>
    <row r="184" spans="1:4" ht="15.75" customHeight="1">
      <c r="A184" s="127" t="s">
        <v>4</v>
      </c>
      <c r="B184" s="6" t="s">
        <v>88</v>
      </c>
      <c r="C184" s="29"/>
      <c r="D184" s="29"/>
    </row>
    <row r="185" spans="1:4" ht="15.75" customHeight="1">
      <c r="A185" s="127" t="s">
        <v>5</v>
      </c>
      <c r="B185" s="6" t="s">
        <v>220</v>
      </c>
      <c r="C185" s="29"/>
      <c r="D185" s="29"/>
    </row>
    <row r="186" spans="1:4" ht="15.75" customHeight="1">
      <c r="A186" s="127" t="s">
        <v>44</v>
      </c>
      <c r="B186" s="6" t="s">
        <v>126</v>
      </c>
      <c r="C186" s="29"/>
      <c r="D186" s="29"/>
    </row>
    <row r="187" spans="1:4" ht="15.75" customHeight="1" thickBot="1">
      <c r="A187" s="127" t="s">
        <v>46</v>
      </c>
      <c r="B187" s="6" t="s">
        <v>90</v>
      </c>
      <c r="C187" s="29"/>
      <c r="D187" s="29"/>
    </row>
    <row r="188" spans="1:4" ht="15.75" customHeight="1" thickBot="1">
      <c r="A188" s="98" t="s">
        <v>1</v>
      </c>
      <c r="B188" s="69" t="s">
        <v>346</v>
      </c>
      <c r="C188" s="36">
        <f t="shared" ref="C188" si="55">C189+C191+C192</f>
        <v>0</v>
      </c>
      <c r="D188" s="36">
        <f t="shared" ref="D188" si="56">D189+D191+D192</f>
        <v>0</v>
      </c>
    </row>
    <row r="189" spans="1:4" ht="15.75" customHeight="1">
      <c r="A189" s="127" t="s">
        <v>49</v>
      </c>
      <c r="B189" s="4" t="s">
        <v>171</v>
      </c>
      <c r="C189" s="28">
        <f t="shared" ref="C189:D189" si="57">C190</f>
        <v>0</v>
      </c>
      <c r="D189" s="28">
        <f t="shared" si="57"/>
        <v>0</v>
      </c>
    </row>
    <row r="190" spans="1:4" s="160" customFormat="1" ht="15.75" customHeight="1">
      <c r="A190" s="127"/>
      <c r="B190" s="6" t="s">
        <v>291</v>
      </c>
      <c r="C190" s="28">
        <f t="shared" ref="C190" si="58">C59</f>
        <v>0</v>
      </c>
      <c r="D190" s="28">
        <f t="shared" ref="D190" si="59">D59</f>
        <v>0</v>
      </c>
    </row>
    <row r="191" spans="1:4" ht="15.75" customHeight="1">
      <c r="A191" s="127" t="s">
        <v>53</v>
      </c>
      <c r="B191" s="6" t="s">
        <v>103</v>
      </c>
      <c r="C191" s="28"/>
      <c r="D191" s="28"/>
    </row>
    <row r="192" spans="1:4" ht="15.75" customHeight="1">
      <c r="A192" s="127" t="s">
        <v>52</v>
      </c>
      <c r="B192" s="6" t="s">
        <v>290</v>
      </c>
      <c r="C192" s="28"/>
      <c r="D192" s="28"/>
    </row>
    <row r="193" spans="1:4" ht="15.75" customHeight="1" thickBot="1">
      <c r="A193" s="127" t="s">
        <v>54</v>
      </c>
      <c r="B193" s="6" t="s">
        <v>291</v>
      </c>
      <c r="C193" s="28"/>
      <c r="D193" s="28"/>
    </row>
    <row r="194" spans="1:4" ht="15.75" customHeight="1" thickBot="1">
      <c r="A194" s="155" t="s">
        <v>2</v>
      </c>
      <c r="B194" s="156" t="s">
        <v>292</v>
      </c>
      <c r="C194" s="185">
        <f t="shared" ref="C194" si="60">+C182+C188</f>
        <v>0</v>
      </c>
      <c r="D194" s="185">
        <f t="shared" ref="D194" si="61">+D182+D188</f>
        <v>0</v>
      </c>
    </row>
    <row r="195" spans="1:4" ht="15.75" customHeight="1" thickBot="1">
      <c r="A195" s="130"/>
      <c r="B195" s="131"/>
      <c r="C195" s="132"/>
      <c r="D195" s="132"/>
    </row>
    <row r="196" spans="1:4" ht="15.75" customHeight="1" thickBot="1">
      <c r="A196" s="125" t="s">
        <v>422</v>
      </c>
      <c r="B196" s="126"/>
      <c r="C196" s="214"/>
      <c r="D196" s="168"/>
    </row>
    <row r="197" spans="1:4" ht="15.75" customHeight="1" thickBot="1">
      <c r="A197" s="125" t="s">
        <v>204</v>
      </c>
      <c r="B197" s="126"/>
      <c r="C197" s="214"/>
      <c r="D197" s="168"/>
    </row>
  </sheetData>
  <mergeCells count="3">
    <mergeCell ref="A2:D2"/>
    <mergeCell ref="A134:D134"/>
    <mergeCell ref="C69:D69"/>
  </mergeCells>
  <pageMargins left="0.7" right="0.7" top="0.75" bottom="0.75" header="0.3" footer="0.3"/>
  <pageSetup paperSize="9" scale="67" orientation="portrait" verticalDpi="300" r:id="rId1"/>
  <rowBreaks count="2" manualBreakCount="2">
    <brk id="68" max="16383" man="1"/>
    <brk id="1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5"/>
  <sheetViews>
    <sheetView view="pageBreakPreview" zoomScaleSheetLayoutView="100" workbookViewId="0">
      <selection activeCell="B29" sqref="B29"/>
    </sheetView>
  </sheetViews>
  <sheetFormatPr defaultRowHeight="15"/>
  <cols>
    <col min="1" max="1" width="10.7109375" customWidth="1"/>
    <col min="2" max="2" width="71" customWidth="1"/>
    <col min="3" max="3" width="18.28515625" style="172" customWidth="1"/>
    <col min="4" max="4" width="15.42578125" style="172" customWidth="1"/>
  </cols>
  <sheetData>
    <row r="1" spans="1:4" ht="15.75">
      <c r="A1" s="269"/>
      <c r="B1" s="269"/>
      <c r="C1" s="269"/>
      <c r="D1" s="269"/>
    </row>
    <row r="2" spans="1:4" ht="15.75" customHeight="1">
      <c r="A2" s="406" t="s">
        <v>441</v>
      </c>
      <c r="B2" s="406"/>
      <c r="C2" s="406"/>
      <c r="D2" s="406"/>
    </row>
    <row r="3" spans="1:4" ht="15.75">
      <c r="A3" s="269"/>
      <c r="B3" s="269"/>
      <c r="C3" s="269"/>
      <c r="D3" s="269"/>
    </row>
    <row r="4" spans="1:4" ht="15.75">
      <c r="A4" s="407" t="s">
        <v>83</v>
      </c>
      <c r="B4" s="407"/>
      <c r="C4" s="407"/>
      <c r="D4" s="407"/>
    </row>
    <row r="5" spans="1:4" ht="15.75">
      <c r="A5" s="270" t="s">
        <v>84</v>
      </c>
      <c r="B5" s="270"/>
      <c r="C5" s="271"/>
      <c r="D5" s="271"/>
    </row>
    <row r="6" spans="1:4" ht="16.5" thickBot="1">
      <c r="A6" s="272"/>
      <c r="B6" s="272"/>
      <c r="C6" s="271"/>
      <c r="D6" s="271"/>
    </row>
    <row r="7" spans="1:4" ht="30" customHeight="1" thickBot="1">
      <c r="A7" s="273" t="s">
        <v>85</v>
      </c>
      <c r="B7" s="274" t="s">
        <v>86</v>
      </c>
      <c r="C7" s="399" t="s">
        <v>439</v>
      </c>
      <c r="D7" s="399" t="s">
        <v>440</v>
      </c>
    </row>
    <row r="8" spans="1:4" ht="15.75" customHeight="1" thickBot="1">
      <c r="A8" s="273">
        <v>1</v>
      </c>
      <c r="B8" s="274">
        <v>2</v>
      </c>
      <c r="C8" s="274">
        <v>3</v>
      </c>
      <c r="D8" s="274">
        <v>4</v>
      </c>
    </row>
    <row r="9" spans="1:4" ht="15.75" customHeight="1" thickBot="1">
      <c r="A9" s="275" t="s">
        <v>0</v>
      </c>
      <c r="B9" s="276" t="s">
        <v>336</v>
      </c>
      <c r="C9" s="277">
        <f t="shared" ref="C9" si="0">C10+C11+C12+C13+C14+C25</f>
        <v>275794573</v>
      </c>
      <c r="D9" s="277">
        <f>D10+D11+D12+D13+D14+D25</f>
        <v>343089621</v>
      </c>
    </row>
    <row r="10" spans="1:4" ht="15.75" customHeight="1">
      <c r="A10" s="278" t="s">
        <v>3</v>
      </c>
      <c r="B10" s="279" t="s">
        <v>87</v>
      </c>
      <c r="C10" s="280">
        <v>145663168</v>
      </c>
      <c r="D10" s="280">
        <v>137734887</v>
      </c>
    </row>
    <row r="11" spans="1:4" ht="15.75" customHeight="1">
      <c r="A11" s="281" t="s">
        <v>4</v>
      </c>
      <c r="B11" s="282" t="s">
        <v>88</v>
      </c>
      <c r="C11" s="283">
        <v>32045897</v>
      </c>
      <c r="D11" s="283">
        <v>29823244</v>
      </c>
    </row>
    <row r="12" spans="1:4" ht="15.75" customHeight="1">
      <c r="A12" s="281" t="s">
        <v>5</v>
      </c>
      <c r="B12" s="282" t="s">
        <v>89</v>
      </c>
      <c r="C12" s="284">
        <v>85983367</v>
      </c>
      <c r="D12" s="284">
        <v>155202134</v>
      </c>
    </row>
    <row r="13" spans="1:4" ht="15.75" customHeight="1">
      <c r="A13" s="281" t="s">
        <v>44</v>
      </c>
      <c r="B13" s="282" t="s">
        <v>126</v>
      </c>
      <c r="C13" s="284">
        <v>8846316</v>
      </c>
      <c r="D13" s="284">
        <v>13827316</v>
      </c>
    </row>
    <row r="14" spans="1:4" ht="15.75" customHeight="1">
      <c r="A14" s="281" t="s">
        <v>46</v>
      </c>
      <c r="B14" s="282" t="s">
        <v>90</v>
      </c>
      <c r="C14" s="283">
        <v>2255825</v>
      </c>
      <c r="D14" s="283">
        <v>5502040</v>
      </c>
    </row>
    <row r="15" spans="1:4" ht="15.75" customHeight="1">
      <c r="A15" s="281" t="s">
        <v>48</v>
      </c>
      <c r="B15" s="285" t="s">
        <v>127</v>
      </c>
      <c r="C15" s="300">
        <v>0</v>
      </c>
      <c r="D15" s="300">
        <v>2261715</v>
      </c>
    </row>
    <row r="16" spans="1:4" ht="15.75" customHeight="1">
      <c r="A16" s="281" t="s">
        <v>92</v>
      </c>
      <c r="B16" s="286" t="s">
        <v>128</v>
      </c>
      <c r="C16" s="300"/>
      <c r="D16" s="300"/>
    </row>
    <row r="17" spans="1:4" ht="31.5" customHeight="1">
      <c r="A17" s="281" t="s">
        <v>94</v>
      </c>
      <c r="B17" s="286" t="s">
        <v>91</v>
      </c>
      <c r="C17" s="300"/>
      <c r="D17" s="300"/>
    </row>
    <row r="18" spans="1:4" ht="36.75" customHeight="1">
      <c r="A18" s="281" t="s">
        <v>95</v>
      </c>
      <c r="B18" s="286" t="s">
        <v>93</v>
      </c>
      <c r="C18" s="300"/>
      <c r="D18" s="300"/>
    </row>
    <row r="19" spans="1:4" ht="15.75" customHeight="1">
      <c r="A19" s="287" t="s">
        <v>97</v>
      </c>
      <c r="B19" s="286" t="s">
        <v>100</v>
      </c>
      <c r="C19" s="300">
        <v>0</v>
      </c>
      <c r="D19" s="300">
        <v>0</v>
      </c>
    </row>
    <row r="20" spans="1:4" ht="15.75" customHeight="1">
      <c r="A20" s="287" t="s">
        <v>99</v>
      </c>
      <c r="B20" s="286" t="s">
        <v>96</v>
      </c>
      <c r="C20" s="300"/>
      <c r="D20" s="300"/>
    </row>
    <row r="21" spans="1:4" ht="30" customHeight="1">
      <c r="A21" s="287" t="s">
        <v>129</v>
      </c>
      <c r="B21" s="286" t="s">
        <v>130</v>
      </c>
      <c r="C21" s="300">
        <v>0</v>
      </c>
      <c r="D21" s="300">
        <v>0</v>
      </c>
    </row>
    <row r="22" spans="1:4" ht="15.75" customHeight="1">
      <c r="A22" s="287" t="s">
        <v>131</v>
      </c>
      <c r="B22" s="286" t="s">
        <v>132</v>
      </c>
      <c r="C22" s="300"/>
      <c r="D22" s="300"/>
    </row>
    <row r="23" spans="1:4" ht="15.75" customHeight="1">
      <c r="A23" s="287" t="s">
        <v>134</v>
      </c>
      <c r="B23" s="286" t="s">
        <v>98</v>
      </c>
      <c r="C23" s="300">
        <v>0</v>
      </c>
      <c r="D23" s="300">
        <v>0</v>
      </c>
    </row>
    <row r="24" spans="1:4" ht="15.75" customHeight="1">
      <c r="A24" s="288" t="s">
        <v>135</v>
      </c>
      <c r="B24" s="289" t="s">
        <v>133</v>
      </c>
      <c r="C24" s="300">
        <v>2255825</v>
      </c>
      <c r="D24" s="300">
        <v>2755825</v>
      </c>
    </row>
    <row r="25" spans="1:4" s="172" customFormat="1" ht="15.75" customHeight="1" thickBot="1">
      <c r="A25" s="290" t="s">
        <v>302</v>
      </c>
      <c r="B25" s="291" t="s">
        <v>112</v>
      </c>
      <c r="C25" s="338">
        <v>1000000</v>
      </c>
      <c r="D25" s="338">
        <v>1000000</v>
      </c>
    </row>
    <row r="26" spans="1:4" ht="15.75" customHeight="1" thickBot="1">
      <c r="A26" s="12" t="s">
        <v>1</v>
      </c>
      <c r="B26" s="13" t="s">
        <v>391</v>
      </c>
      <c r="C26" s="203">
        <f t="shared" ref="C26" si="1">C27+C30+C32+C41</f>
        <v>8225000</v>
      </c>
      <c r="D26" s="203">
        <f t="shared" ref="D26" si="2">D27+D30+D32+D41</f>
        <v>219422840</v>
      </c>
    </row>
    <row r="27" spans="1:4" ht="15.75" customHeight="1">
      <c r="A27" s="292" t="s">
        <v>49</v>
      </c>
      <c r="B27" s="293" t="s">
        <v>101</v>
      </c>
      <c r="C27" s="294">
        <v>6000000</v>
      </c>
      <c r="D27" s="294">
        <v>21009192</v>
      </c>
    </row>
    <row r="28" spans="1:4" ht="15.75" customHeight="1">
      <c r="A28" s="292" t="s">
        <v>53</v>
      </c>
      <c r="B28" s="293" t="s">
        <v>102</v>
      </c>
      <c r="C28" s="294">
        <f>'9.1'!C115+'9.2, 9.2.1, 9.2.2, 9.2.3'!C62</f>
        <v>0</v>
      </c>
      <c r="D28" s="294">
        <v>0</v>
      </c>
    </row>
    <row r="29" spans="1:4" s="172" customFormat="1" ht="15.75" customHeight="1">
      <c r="A29" s="292" t="s">
        <v>205</v>
      </c>
      <c r="B29" s="293" t="s">
        <v>305</v>
      </c>
      <c r="C29" s="294">
        <f>'9.1'!C116</f>
        <v>0</v>
      </c>
      <c r="D29" s="294">
        <f>'9.1'!D116</f>
        <v>0</v>
      </c>
    </row>
    <row r="30" spans="1:4" ht="15.75" customHeight="1">
      <c r="A30" s="292" t="s">
        <v>54</v>
      </c>
      <c r="B30" s="282" t="s">
        <v>103</v>
      </c>
      <c r="C30" s="284">
        <v>2225000</v>
      </c>
      <c r="D30" s="284">
        <f>'9.2, 9.2.1, 9.2.2, 9.2.3'!D62+'9.1'!D117</f>
        <v>198413648</v>
      </c>
    </row>
    <row r="31" spans="1:4" ht="15.75" customHeight="1">
      <c r="A31" s="292" t="s">
        <v>55</v>
      </c>
      <c r="B31" s="282" t="s">
        <v>337</v>
      </c>
      <c r="C31" s="284"/>
      <c r="D31" s="284">
        <v>0</v>
      </c>
    </row>
    <row r="32" spans="1:4" ht="15.75" customHeight="1">
      <c r="A32" s="292" t="s">
        <v>56</v>
      </c>
      <c r="B32" s="282" t="s">
        <v>105</v>
      </c>
      <c r="C32" s="284">
        <f>'9.1'!C119</f>
        <v>0</v>
      </c>
      <c r="D32" s="284">
        <f>'9.1'!D119</f>
        <v>0</v>
      </c>
    </row>
    <row r="33" spans="1:4" ht="15.75" customHeight="1">
      <c r="A33" s="292" t="s">
        <v>106</v>
      </c>
      <c r="B33" s="282" t="s">
        <v>338</v>
      </c>
      <c r="C33" s="284">
        <f>'9.1'!C120</f>
        <v>0</v>
      </c>
      <c r="D33" s="284">
        <f>'9.1'!D120</f>
        <v>0</v>
      </c>
    </row>
    <row r="34" spans="1:4" ht="30">
      <c r="A34" s="292" t="s">
        <v>108</v>
      </c>
      <c r="B34" s="282" t="s">
        <v>136</v>
      </c>
      <c r="C34" s="284">
        <f>'9.1'!C121</f>
        <v>0</v>
      </c>
      <c r="D34" s="284">
        <f>'9.1'!D121</f>
        <v>0</v>
      </c>
    </row>
    <row r="35" spans="1:4" ht="30">
      <c r="A35" s="292" t="s">
        <v>109</v>
      </c>
      <c r="B35" s="286" t="s">
        <v>107</v>
      </c>
      <c r="C35" s="284">
        <f>'9.1'!C122</f>
        <v>0</v>
      </c>
      <c r="D35" s="284">
        <f>'9.1'!D122</f>
        <v>0</v>
      </c>
    </row>
    <row r="36" spans="1:4">
      <c r="A36" s="295" t="s">
        <v>111</v>
      </c>
      <c r="B36" s="286" t="s">
        <v>139</v>
      </c>
      <c r="C36" s="284">
        <f>'9.1'!C123</f>
        <v>0</v>
      </c>
      <c r="D36" s="284">
        <f>'9.1'!D123</f>
        <v>0</v>
      </c>
    </row>
    <row r="37" spans="1:4" ht="30">
      <c r="A37" s="295" t="s">
        <v>137</v>
      </c>
      <c r="B37" s="286" t="s">
        <v>110</v>
      </c>
      <c r="C37" s="284">
        <f>'9.1'!C124</f>
        <v>0</v>
      </c>
      <c r="D37" s="284">
        <f>'9.1'!D124</f>
        <v>0</v>
      </c>
    </row>
    <row r="38" spans="1:4" ht="30">
      <c r="A38" s="295" t="s">
        <v>140</v>
      </c>
      <c r="B38" s="282" t="s">
        <v>138</v>
      </c>
      <c r="C38" s="284">
        <f>'9.1'!C125</f>
        <v>0</v>
      </c>
      <c r="D38" s="284">
        <f>'9.1'!D125</f>
        <v>0</v>
      </c>
    </row>
    <row r="39" spans="1:4" ht="15.75" customHeight="1">
      <c r="A39" s="295" t="s">
        <v>141</v>
      </c>
      <c r="B39" s="286" t="s">
        <v>307</v>
      </c>
      <c r="C39" s="284">
        <f>'9.1'!C126</f>
        <v>0</v>
      </c>
      <c r="D39" s="284">
        <f>'9.1'!D126</f>
        <v>0</v>
      </c>
    </row>
    <row r="40" spans="1:4" ht="30">
      <c r="A40" s="295" t="s">
        <v>303</v>
      </c>
      <c r="B40" s="286" t="s">
        <v>415</v>
      </c>
      <c r="C40" s="284">
        <f>'9.1'!C127</f>
        <v>0</v>
      </c>
      <c r="D40" s="284">
        <f>'9.1'!D127</f>
        <v>0</v>
      </c>
    </row>
    <row r="41" spans="1:4" s="172" customFormat="1" ht="15.75" customHeight="1" thickBot="1">
      <c r="A41" s="295" t="s">
        <v>339</v>
      </c>
      <c r="B41" s="282" t="s">
        <v>113</v>
      </c>
      <c r="C41" s="294">
        <v>0</v>
      </c>
      <c r="D41" s="294">
        <v>0</v>
      </c>
    </row>
    <row r="42" spans="1:4" ht="15.75" customHeight="1" thickBot="1">
      <c r="A42" s="260" t="s">
        <v>2</v>
      </c>
      <c r="B42" s="262" t="s">
        <v>335</v>
      </c>
      <c r="C42" s="263">
        <f t="shared" ref="C42" si="3">+C9+C26</f>
        <v>284019573</v>
      </c>
      <c r="D42" s="263">
        <f t="shared" ref="D42" si="4">+D9+D26</f>
        <v>562512461</v>
      </c>
    </row>
    <row r="43" spans="1:4" ht="15.75" customHeight="1" thickBot="1">
      <c r="A43" s="12" t="s">
        <v>11</v>
      </c>
      <c r="B43" s="296" t="s">
        <v>392</v>
      </c>
      <c r="C43" s="204">
        <f t="shared" ref="C43" si="5">SUM(C44:C46)</f>
        <v>0</v>
      </c>
      <c r="D43" s="204">
        <f t="shared" ref="D43" si="6">SUM(D44:D46)</f>
        <v>0</v>
      </c>
    </row>
    <row r="44" spans="1:4" ht="15.75" customHeight="1">
      <c r="A44" s="281" t="s">
        <v>12</v>
      </c>
      <c r="B44" s="297" t="s">
        <v>114</v>
      </c>
      <c r="C44" s="298">
        <f>'9.1'!C132</f>
        <v>0</v>
      </c>
      <c r="D44" s="298">
        <f>'9.1'!D132</f>
        <v>0</v>
      </c>
    </row>
    <row r="45" spans="1:4" ht="15.75" customHeight="1">
      <c r="A45" s="281" t="s">
        <v>14</v>
      </c>
      <c r="B45" s="299" t="s">
        <v>115</v>
      </c>
      <c r="C45" s="300">
        <f>'9.1'!C131</f>
        <v>0</v>
      </c>
      <c r="D45" s="300">
        <f>'9.1'!D131</f>
        <v>0</v>
      </c>
    </row>
    <row r="46" spans="1:4" ht="15.75" customHeight="1" thickBot="1">
      <c r="A46" s="281" t="s">
        <v>16</v>
      </c>
      <c r="B46" s="299" t="s">
        <v>116</v>
      </c>
      <c r="C46" s="300"/>
      <c r="D46" s="300"/>
    </row>
    <row r="47" spans="1:4" ht="15.75" customHeight="1" thickBot="1">
      <c r="A47" s="12" t="s">
        <v>19</v>
      </c>
      <c r="B47" s="13" t="s">
        <v>393</v>
      </c>
      <c r="C47" s="204">
        <f t="shared" ref="C47" si="7">SUM(C48:C51)</f>
        <v>0</v>
      </c>
      <c r="D47" s="204">
        <f t="shared" ref="D47" si="8">SUM(D48:D51)</f>
        <v>0</v>
      </c>
    </row>
    <row r="48" spans="1:4" ht="15.75" customHeight="1">
      <c r="A48" s="281" t="s">
        <v>20</v>
      </c>
      <c r="B48" s="299" t="s">
        <v>117</v>
      </c>
      <c r="C48" s="300"/>
      <c r="D48" s="300"/>
    </row>
    <row r="49" spans="1:4" ht="15.75" customHeight="1">
      <c r="A49" s="281" t="s">
        <v>22</v>
      </c>
      <c r="B49" s="299" t="s">
        <v>118</v>
      </c>
      <c r="C49" s="300"/>
      <c r="D49" s="300"/>
    </row>
    <row r="50" spans="1:4" ht="15.75" customHeight="1">
      <c r="A50" s="281" t="s">
        <v>24</v>
      </c>
      <c r="B50" s="299" t="s">
        <v>119</v>
      </c>
      <c r="C50" s="300"/>
      <c r="D50" s="300"/>
    </row>
    <row r="51" spans="1:4" ht="15.75" customHeight="1" thickBot="1">
      <c r="A51" s="281" t="s">
        <v>67</v>
      </c>
      <c r="B51" s="299" t="s">
        <v>120</v>
      </c>
      <c r="C51" s="300"/>
      <c r="D51" s="300"/>
    </row>
    <row r="52" spans="1:4" ht="15.75" customHeight="1" thickBot="1">
      <c r="A52" s="12" t="s">
        <v>25</v>
      </c>
      <c r="B52" s="13" t="s">
        <v>394</v>
      </c>
      <c r="C52" s="204">
        <f t="shared" ref="C52" si="9">SUM(C53:C56)</f>
        <v>0</v>
      </c>
      <c r="D52" s="204">
        <f t="shared" ref="D52" si="10">SUM(D53:D56)</f>
        <v>5788921</v>
      </c>
    </row>
    <row r="53" spans="1:4" ht="15.75" customHeight="1">
      <c r="A53" s="281" t="s">
        <v>70</v>
      </c>
      <c r="B53" s="299" t="s">
        <v>121</v>
      </c>
      <c r="C53" s="300"/>
      <c r="D53" s="300"/>
    </row>
    <row r="54" spans="1:4" ht="15.75" customHeight="1">
      <c r="A54" s="281" t="s">
        <v>71</v>
      </c>
      <c r="B54" s="299" t="s">
        <v>122</v>
      </c>
      <c r="C54" s="300"/>
      <c r="D54" s="300">
        <v>5788921</v>
      </c>
    </row>
    <row r="55" spans="1:4" ht="15.75" customHeight="1">
      <c r="A55" s="281" t="s">
        <v>72</v>
      </c>
      <c r="B55" s="299" t="s">
        <v>123</v>
      </c>
      <c r="C55" s="300">
        <f>'9.1'!C142</f>
        <v>0</v>
      </c>
      <c r="D55" s="300">
        <f>'9.1'!D142</f>
        <v>0</v>
      </c>
    </row>
    <row r="56" spans="1:4" ht="15.75" customHeight="1" thickBot="1">
      <c r="A56" s="281" t="s">
        <v>73</v>
      </c>
      <c r="B56" s="299" t="s">
        <v>124</v>
      </c>
      <c r="C56" s="300"/>
      <c r="D56" s="300"/>
    </row>
    <row r="57" spans="1:4" ht="15.75" customHeight="1" thickBot="1">
      <c r="A57" s="12" t="s">
        <v>27</v>
      </c>
      <c r="B57" s="13" t="s">
        <v>125</v>
      </c>
      <c r="C57" s="301"/>
      <c r="D57" s="301"/>
    </row>
    <row r="58" spans="1:4" ht="15.75" customHeight="1" thickBot="1">
      <c r="A58" s="12" t="s">
        <v>28</v>
      </c>
      <c r="B58" s="13" t="s">
        <v>395</v>
      </c>
      <c r="C58" s="204">
        <f t="shared" ref="C58" si="11">+C43+C47+C52+C57</f>
        <v>0</v>
      </c>
      <c r="D58" s="204">
        <f t="shared" ref="D58" si="12">+D43+D47+D52+D57</f>
        <v>5788921</v>
      </c>
    </row>
    <row r="59" spans="1:4" ht="15.75" customHeight="1" thickBot="1">
      <c r="A59" s="260" t="s">
        <v>29</v>
      </c>
      <c r="B59" s="261" t="s">
        <v>396</v>
      </c>
      <c r="C59" s="264">
        <f t="shared" ref="C59" si="13">+C42+C58</f>
        <v>284019573</v>
      </c>
      <c r="D59" s="264">
        <f t="shared" ref="D59" si="14">+D42+D58</f>
        <v>568301382</v>
      </c>
    </row>
    <row r="60" spans="1:4" ht="15.75" customHeight="1">
      <c r="A60" s="269"/>
      <c r="B60" s="269"/>
      <c r="C60" s="302"/>
      <c r="D60" s="302">
        <v>0</v>
      </c>
    </row>
    <row r="61" spans="1:4" ht="15.75" customHeight="1">
      <c r="A61" s="269"/>
      <c r="B61" s="269"/>
      <c r="C61" s="302"/>
      <c r="D61" s="302"/>
    </row>
    <row r="62" spans="1:4" ht="33" customHeight="1">
      <c r="A62" s="410" t="s">
        <v>142</v>
      </c>
      <c r="B62" s="410"/>
      <c r="C62" s="410"/>
      <c r="D62" s="410"/>
    </row>
    <row r="63" spans="1:4" ht="15.75" customHeight="1" thickBot="1">
      <c r="A63" s="409" t="s">
        <v>143</v>
      </c>
      <c r="B63" s="409"/>
      <c r="C63" s="303"/>
      <c r="D63" s="303"/>
    </row>
    <row r="64" spans="1:4" ht="35.25" customHeight="1" thickBot="1">
      <c r="A64" s="12" t="s">
        <v>0</v>
      </c>
      <c r="B64" s="304" t="s">
        <v>397</v>
      </c>
      <c r="C64" s="305">
        <f>'1.'!C68-'1'!C42</f>
        <v>-37784339</v>
      </c>
      <c r="D64" s="305">
        <v>-39447</v>
      </c>
    </row>
    <row r="65" spans="1:4" ht="28.5" customHeight="1" thickBot="1">
      <c r="A65" s="12" t="s">
        <v>1</v>
      </c>
      <c r="B65" s="304" t="s">
        <v>398</v>
      </c>
      <c r="C65" s="306">
        <f>'1.'!C90-'1'!C58</f>
        <v>37784339</v>
      </c>
      <c r="D65" s="306">
        <v>39447</v>
      </c>
    </row>
  </sheetData>
  <mergeCells count="4">
    <mergeCell ref="A63:B63"/>
    <mergeCell ref="A2:D2"/>
    <mergeCell ref="A62:D62"/>
    <mergeCell ref="A4:D4"/>
  </mergeCells>
  <pageMargins left="0.7" right="0.7" top="0.75" bottom="0.75" header="0.3" footer="0.3"/>
  <pageSetup paperSize="9" scale="57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8"/>
  <sheetViews>
    <sheetView workbookViewId="0">
      <selection activeCell="G12" sqref="G12"/>
    </sheetView>
  </sheetViews>
  <sheetFormatPr defaultRowHeight="15"/>
  <cols>
    <col min="1" max="1" width="6.28515625" customWidth="1"/>
    <col min="2" max="2" width="65.42578125" customWidth="1"/>
    <col min="3" max="3" width="15.85546875" style="172" customWidth="1"/>
    <col min="4" max="4" width="17.28515625" style="172" customWidth="1"/>
    <col min="5" max="5" width="11.28515625" bestFit="1" customWidth="1"/>
  </cols>
  <sheetData>
    <row r="1" spans="1:5" ht="15.75">
      <c r="A1" s="413"/>
      <c r="B1" s="413"/>
    </row>
    <row r="2" spans="1:5" ht="15.75" customHeight="1">
      <c r="A2" s="406" t="s">
        <v>442</v>
      </c>
      <c r="B2" s="406"/>
      <c r="C2" s="406"/>
      <c r="D2" s="406"/>
    </row>
    <row r="3" spans="1:5" ht="15.75">
      <c r="A3" s="1"/>
      <c r="B3" s="1"/>
    </row>
    <row r="4" spans="1:5" s="53" customFormat="1" ht="24.75" customHeight="1">
      <c r="A4" s="407" t="s">
        <v>7</v>
      </c>
      <c r="B4" s="407"/>
      <c r="C4" s="407"/>
      <c r="D4" s="407"/>
    </row>
    <row r="5" spans="1:5" s="172" customFormat="1" ht="15.75" customHeight="1">
      <c r="A5" s="307"/>
      <c r="B5" s="408" t="s">
        <v>467</v>
      </c>
      <c r="C5" s="408"/>
      <c r="D5" s="408"/>
    </row>
    <row r="6" spans="1:5" s="53" customFormat="1" ht="15" customHeight="1" thickBot="1">
      <c r="A6" s="68"/>
      <c r="B6" s="68"/>
      <c r="C6" s="142"/>
      <c r="D6" s="142"/>
    </row>
    <row r="7" spans="1:5" s="53" customFormat="1" ht="48" thickBot="1">
      <c r="A7" s="273" t="s">
        <v>8</v>
      </c>
      <c r="B7" s="274" t="s">
        <v>9</v>
      </c>
      <c r="C7" s="404" t="s">
        <v>439</v>
      </c>
      <c r="D7" s="404" t="s">
        <v>440</v>
      </c>
    </row>
    <row r="8" spans="1:5" s="53" customFormat="1" ht="15.75" customHeight="1" thickBot="1">
      <c r="A8" s="273">
        <v>1</v>
      </c>
      <c r="B8" s="274">
        <v>2</v>
      </c>
      <c r="C8" s="274">
        <v>3</v>
      </c>
      <c r="D8" s="274">
        <v>4</v>
      </c>
    </row>
    <row r="9" spans="1:5" s="53" customFormat="1" ht="15.75" customHeight="1" thickBot="1">
      <c r="A9" s="309" t="s">
        <v>0</v>
      </c>
      <c r="B9" s="310" t="s">
        <v>295</v>
      </c>
      <c r="C9" s="311">
        <f t="shared" ref="C9" si="0">C10+C27+C35+C47</f>
        <v>246235234</v>
      </c>
      <c r="D9" s="311">
        <f>D10+D27+D35+D47</f>
        <v>302540820</v>
      </c>
      <c r="E9" s="175"/>
    </row>
    <row r="10" spans="1:5" s="53" customFormat="1" ht="15.75" customHeight="1" thickBot="1">
      <c r="A10" s="312" t="s">
        <v>3</v>
      </c>
      <c r="B10" s="313" t="s">
        <v>311</v>
      </c>
      <c r="C10" s="314">
        <f t="shared" ref="C10" si="1">SUM(C11:C19)</f>
        <v>169967095</v>
      </c>
      <c r="D10" s="314">
        <f t="shared" ref="D10" si="2">SUM(D11:D19)</f>
        <v>184120509</v>
      </c>
      <c r="E10" s="175"/>
    </row>
    <row r="11" spans="1:5" s="53" customFormat="1" ht="15.75" customHeight="1">
      <c r="A11" s="315" t="s">
        <v>312</v>
      </c>
      <c r="B11" s="316" t="s">
        <v>206</v>
      </c>
      <c r="C11" s="317">
        <f>'9.1'!C12</f>
        <v>73603500</v>
      </c>
      <c r="D11" s="317">
        <f>'9.1'!D12</f>
        <v>74603500</v>
      </c>
      <c r="E11" s="175"/>
    </row>
    <row r="12" spans="1:5" s="53" customFormat="1" ht="15.75" customHeight="1">
      <c r="A12" s="318" t="s">
        <v>313</v>
      </c>
      <c r="B12" s="319" t="s">
        <v>352</v>
      </c>
      <c r="C12" s="320">
        <f>'9.1'!C13</f>
        <v>41939033</v>
      </c>
      <c r="D12" s="320">
        <f>'9.1'!D13</f>
        <v>46161480</v>
      </c>
      <c r="E12" s="175"/>
    </row>
    <row r="13" spans="1:5" s="53" customFormat="1" ht="15.75" customHeight="1">
      <c r="A13" s="318" t="s">
        <v>314</v>
      </c>
      <c r="B13" s="319" t="s">
        <v>6</v>
      </c>
      <c r="C13" s="320">
        <f>'9.1'!C14</f>
        <v>39228309</v>
      </c>
      <c r="D13" s="320">
        <f>'9.1'!D14</f>
        <v>41627909</v>
      </c>
      <c r="E13" s="175"/>
    </row>
    <row r="14" spans="1:5" s="53" customFormat="1" ht="15.75" customHeight="1">
      <c r="A14" s="318" t="s">
        <v>315</v>
      </c>
      <c r="B14" s="319" t="s">
        <v>45</v>
      </c>
      <c r="C14" s="320">
        <f>'9.1'!C15</f>
        <v>2700660</v>
      </c>
      <c r="D14" s="320">
        <f>'9.1'!D15</f>
        <v>2840560</v>
      </c>
      <c r="E14" s="175"/>
    </row>
    <row r="15" spans="1:5" s="53" customFormat="1" ht="15.75" customHeight="1">
      <c r="A15" s="318" t="s">
        <v>316</v>
      </c>
      <c r="B15" s="319" t="s">
        <v>47</v>
      </c>
      <c r="C15" s="320">
        <f>'9.1'!C16</f>
        <v>0</v>
      </c>
      <c r="D15" s="320">
        <f>'9.1'!D16</f>
        <v>4379934</v>
      </c>
      <c r="E15" s="175"/>
    </row>
    <row r="16" spans="1:5" s="53" customFormat="1" ht="15.75" customHeight="1">
      <c r="A16" s="318" t="s">
        <v>342</v>
      </c>
      <c r="B16" s="321" t="s">
        <v>418</v>
      </c>
      <c r="C16" s="320">
        <f>'9.1'!C17</f>
        <v>0</v>
      </c>
      <c r="D16" s="320">
        <f>'9.1'!D17</f>
        <v>518723</v>
      </c>
      <c r="E16" s="175"/>
    </row>
    <row r="17" spans="1:5" s="53" customFormat="1" ht="15.75" customHeight="1">
      <c r="A17" s="315" t="s">
        <v>347</v>
      </c>
      <c r="B17" s="293" t="s">
        <v>50</v>
      </c>
      <c r="C17" s="322">
        <f>'9.1'!C18+'9.2, 9.2.1, 9.2.2, 9.2.3'!C11</f>
        <v>0</v>
      </c>
      <c r="D17" s="322">
        <f>'9.1'!D18+'9.2, 9.2.1, 9.2.2, 9.2.3'!D11</f>
        <v>0</v>
      </c>
      <c r="E17" s="175"/>
    </row>
    <row r="18" spans="1:5" s="53" customFormat="1" ht="30">
      <c r="A18" s="323" t="s">
        <v>349</v>
      </c>
      <c r="B18" s="282" t="s">
        <v>284</v>
      </c>
      <c r="C18" s="324">
        <f>'9.1'!C19</f>
        <v>0</v>
      </c>
      <c r="D18" s="324">
        <f>'9.1'!D19</f>
        <v>0</v>
      </c>
      <c r="E18" s="175"/>
    </row>
    <row r="19" spans="1:5" s="53" customFormat="1" ht="30">
      <c r="A19" s="323" t="s">
        <v>353</v>
      </c>
      <c r="B19" s="282" t="s">
        <v>285</v>
      </c>
      <c r="C19" s="324">
        <v>12495593</v>
      </c>
      <c r="D19" s="324">
        <v>13988403</v>
      </c>
      <c r="E19" s="175"/>
    </row>
    <row r="20" spans="1:5" s="53" customFormat="1" ht="15.75" customHeight="1">
      <c r="A20" s="318" t="s">
        <v>354</v>
      </c>
      <c r="B20" s="325" t="s">
        <v>286</v>
      </c>
      <c r="C20" s="324"/>
      <c r="D20" s="324"/>
      <c r="E20" s="175"/>
    </row>
    <row r="21" spans="1:5" s="53" customFormat="1" ht="15.75" customHeight="1">
      <c r="A21" s="326" t="s">
        <v>355</v>
      </c>
      <c r="B21" s="327" t="s">
        <v>309</v>
      </c>
      <c r="C21" s="324"/>
      <c r="D21" s="324"/>
      <c r="E21" s="175"/>
    </row>
    <row r="22" spans="1:5" s="53" customFormat="1" ht="15.75" customHeight="1">
      <c r="A22" s="315" t="s">
        <v>356</v>
      </c>
      <c r="B22" s="327" t="s">
        <v>351</v>
      </c>
      <c r="C22" s="329"/>
      <c r="D22" s="329"/>
      <c r="E22" s="175"/>
    </row>
    <row r="23" spans="1:5" s="53" customFormat="1" ht="15.75" customHeight="1">
      <c r="A23" s="323" t="s">
        <v>357</v>
      </c>
      <c r="B23" s="327" t="s">
        <v>348</v>
      </c>
      <c r="C23" s="329"/>
      <c r="D23" s="329">
        <v>0</v>
      </c>
      <c r="E23" s="175"/>
    </row>
    <row r="24" spans="1:5" s="53" customFormat="1" ht="15.75" customHeight="1">
      <c r="A24" s="323" t="s">
        <v>358</v>
      </c>
      <c r="B24" s="327" t="s">
        <v>350</v>
      </c>
      <c r="C24" s="329"/>
      <c r="D24" s="329"/>
      <c r="E24" s="175"/>
    </row>
    <row r="25" spans="1:5" s="53" customFormat="1" ht="15.75" customHeight="1">
      <c r="A25" s="323" t="s">
        <v>359</v>
      </c>
      <c r="B25" s="327" t="s">
        <v>360</v>
      </c>
      <c r="C25" s="329"/>
      <c r="D25" s="329"/>
      <c r="E25" s="175"/>
    </row>
    <row r="26" spans="1:5" s="53" customFormat="1" ht="15.75" customHeight="1" thickBot="1">
      <c r="A26" s="330" t="s">
        <v>361</v>
      </c>
      <c r="B26" s="331" t="s">
        <v>362</v>
      </c>
      <c r="C26" s="332">
        <v>0</v>
      </c>
      <c r="D26" s="332">
        <f>26910-20259-1143+1-13-1049+300-1028-1-508-896-121-119-2074</f>
        <v>0</v>
      </c>
      <c r="E26" s="175"/>
    </row>
    <row r="27" spans="1:5" s="53" customFormat="1" ht="15.75" customHeight="1" thickBot="1">
      <c r="A27" s="312" t="s">
        <v>4</v>
      </c>
      <c r="B27" s="13" t="s">
        <v>149</v>
      </c>
      <c r="C27" s="333">
        <f t="shared" ref="C27:D27" si="3">C28+C31+C32+C33+C34</f>
        <v>42424057</v>
      </c>
      <c r="D27" s="333">
        <f t="shared" si="3"/>
        <v>63768776</v>
      </c>
      <c r="E27" s="175"/>
    </row>
    <row r="28" spans="1:5" s="53" customFormat="1" ht="15.75" customHeight="1">
      <c r="A28" s="278" t="s">
        <v>369</v>
      </c>
      <c r="B28" s="279" t="s">
        <v>59</v>
      </c>
      <c r="C28" s="334">
        <f t="shared" ref="C28" si="4">SUM(C29:C30)</f>
        <v>37398660</v>
      </c>
      <c r="D28" s="334">
        <f t="shared" ref="D28" si="5">SUM(D29:D30)</f>
        <v>52399273</v>
      </c>
      <c r="E28" s="175"/>
    </row>
    <row r="29" spans="1:5" s="53" customFormat="1" ht="15.75" customHeight="1">
      <c r="A29" s="281" t="s">
        <v>370</v>
      </c>
      <c r="B29" s="282" t="s">
        <v>60</v>
      </c>
      <c r="C29" s="335">
        <v>1725455</v>
      </c>
      <c r="D29" s="335">
        <v>1941223</v>
      </c>
      <c r="E29" s="175"/>
    </row>
    <row r="30" spans="1:5" s="53" customFormat="1" ht="15.75" customHeight="1">
      <c r="A30" s="281" t="s">
        <v>371</v>
      </c>
      <c r="B30" s="282" t="s">
        <v>61</v>
      </c>
      <c r="C30" s="335">
        <v>35673205</v>
      </c>
      <c r="D30" s="335">
        <v>50458050</v>
      </c>
      <c r="E30" s="175"/>
    </row>
    <row r="31" spans="1:5" s="53" customFormat="1" ht="15.75" customHeight="1">
      <c r="A31" s="281" t="s">
        <v>372</v>
      </c>
      <c r="B31" s="282" t="s">
        <v>62</v>
      </c>
      <c r="C31" s="335">
        <v>4525397</v>
      </c>
      <c r="D31" s="335">
        <v>8636650</v>
      </c>
      <c r="E31" s="175"/>
    </row>
    <row r="32" spans="1:5" s="53" customFormat="1" ht="15.75" customHeight="1">
      <c r="A32" s="281" t="s">
        <v>373</v>
      </c>
      <c r="B32" s="282" t="s">
        <v>63</v>
      </c>
      <c r="C32" s="335"/>
      <c r="D32" s="335">
        <v>189853</v>
      </c>
      <c r="E32" s="175"/>
    </row>
    <row r="33" spans="1:5" s="53" customFormat="1" ht="15.75" customHeight="1">
      <c r="A33" s="281" t="s">
        <v>374</v>
      </c>
      <c r="B33" s="336" t="s">
        <v>308</v>
      </c>
      <c r="C33" s="335"/>
      <c r="D33" s="335"/>
      <c r="E33" s="175"/>
    </row>
    <row r="34" spans="1:5" s="53" customFormat="1" ht="15.75" customHeight="1" thickBot="1">
      <c r="A34" s="337" t="s">
        <v>375</v>
      </c>
      <c r="B34" s="291" t="s">
        <v>64</v>
      </c>
      <c r="C34" s="335">
        <v>500000</v>
      </c>
      <c r="D34" s="335">
        <v>2543000</v>
      </c>
      <c r="E34" s="175"/>
    </row>
    <row r="35" spans="1:5" s="53" customFormat="1" ht="15.75" customHeight="1" thickBot="1">
      <c r="A35" s="312" t="s">
        <v>5</v>
      </c>
      <c r="B35" s="13" t="s">
        <v>295</v>
      </c>
      <c r="C35" s="333">
        <f t="shared" ref="C35" si="6">SUM(C36:C46)</f>
        <v>33844082</v>
      </c>
      <c r="D35" s="333">
        <f t="shared" ref="D35" si="7">SUM(D36:D46)</f>
        <v>54651535</v>
      </c>
      <c r="E35" s="175"/>
    </row>
    <row r="36" spans="1:5" s="53" customFormat="1" ht="15.75" customHeight="1">
      <c r="A36" s="326" t="s">
        <v>317</v>
      </c>
      <c r="B36" s="293" t="s">
        <v>65</v>
      </c>
      <c r="C36" s="322">
        <v>0</v>
      </c>
      <c r="D36" s="322">
        <v>0</v>
      </c>
      <c r="E36" s="175"/>
    </row>
    <row r="37" spans="1:5" s="53" customFormat="1" ht="15.75" customHeight="1">
      <c r="A37" s="326" t="s">
        <v>318</v>
      </c>
      <c r="B37" s="282" t="s">
        <v>66</v>
      </c>
      <c r="C37" s="322">
        <v>13795946</v>
      </c>
      <c r="D37" s="322">
        <v>30794110</v>
      </c>
      <c r="E37" s="175"/>
    </row>
    <row r="38" spans="1:5" s="53" customFormat="1" ht="15.75" customHeight="1">
      <c r="A38" s="326" t="s">
        <v>319</v>
      </c>
      <c r="B38" s="282" t="s">
        <v>207</v>
      </c>
      <c r="C38" s="322">
        <v>372387</v>
      </c>
      <c r="D38" s="322">
        <v>372387</v>
      </c>
      <c r="E38" s="175"/>
    </row>
    <row r="39" spans="1:5" s="53" customFormat="1" ht="15.75" customHeight="1">
      <c r="A39" s="326" t="s">
        <v>320</v>
      </c>
      <c r="B39" s="282" t="s">
        <v>68</v>
      </c>
      <c r="C39" s="322">
        <v>2761149</v>
      </c>
      <c r="D39" s="322">
        <v>2761149</v>
      </c>
      <c r="E39" s="175"/>
    </row>
    <row r="40" spans="1:5" s="53" customFormat="1" ht="15.75" customHeight="1">
      <c r="A40" s="326" t="s">
        <v>321</v>
      </c>
      <c r="B40" s="282" t="s">
        <v>13</v>
      </c>
      <c r="C40" s="322">
        <v>4080000</v>
      </c>
      <c r="D40" s="322">
        <v>4080000</v>
      </c>
      <c r="E40" s="175"/>
    </row>
    <row r="41" spans="1:5" s="53" customFormat="1" ht="15.75" customHeight="1">
      <c r="A41" s="326" t="s">
        <v>322</v>
      </c>
      <c r="B41" s="282" t="s">
        <v>15</v>
      </c>
      <c r="C41" s="322">
        <v>7363371</v>
      </c>
      <c r="D41" s="322">
        <v>14871431</v>
      </c>
      <c r="E41" s="175"/>
    </row>
    <row r="42" spans="1:5" s="53" customFormat="1" ht="15.75" customHeight="1">
      <c r="A42" s="326" t="s">
        <v>323</v>
      </c>
      <c r="B42" s="282" t="s">
        <v>283</v>
      </c>
      <c r="C42" s="322">
        <v>5471229</v>
      </c>
      <c r="D42" s="322">
        <v>0</v>
      </c>
      <c r="E42" s="175"/>
    </row>
    <row r="43" spans="1:5" s="53" customFormat="1" ht="15.75" customHeight="1">
      <c r="A43" s="326" t="s">
        <v>324</v>
      </c>
      <c r="B43" s="282" t="s">
        <v>208</v>
      </c>
      <c r="C43" s="322">
        <v>0</v>
      </c>
      <c r="D43" s="322">
        <v>0</v>
      </c>
      <c r="E43" s="175"/>
    </row>
    <row r="44" spans="1:5" s="53" customFormat="1" ht="15.75" customHeight="1">
      <c r="A44" s="326" t="s">
        <v>325</v>
      </c>
      <c r="B44" s="282" t="s">
        <v>69</v>
      </c>
      <c r="C44" s="322">
        <v>0</v>
      </c>
      <c r="D44" s="322"/>
      <c r="E44" s="175"/>
    </row>
    <row r="45" spans="1:5" s="53" customFormat="1" ht="15.75" customHeight="1">
      <c r="A45" s="326" t="s">
        <v>326</v>
      </c>
      <c r="B45" s="325" t="s">
        <v>419</v>
      </c>
      <c r="C45" s="322"/>
      <c r="D45" s="322"/>
      <c r="E45" s="175"/>
    </row>
    <row r="46" spans="1:5" s="53" customFormat="1" ht="15.75" customHeight="1" thickBot="1">
      <c r="A46" s="326" t="s">
        <v>420</v>
      </c>
      <c r="B46" s="325" t="s">
        <v>18</v>
      </c>
      <c r="C46" s="322"/>
      <c r="D46" s="322">
        <v>1772458</v>
      </c>
      <c r="E46" s="175"/>
    </row>
    <row r="47" spans="1:5" s="53" customFormat="1" ht="15.75" customHeight="1" thickBot="1">
      <c r="A47" s="312" t="s">
        <v>44</v>
      </c>
      <c r="B47" s="13" t="s">
        <v>26</v>
      </c>
      <c r="C47" s="333">
        <f t="shared" ref="C47:D47" si="8">C48+C49</f>
        <v>0</v>
      </c>
      <c r="D47" s="333">
        <f t="shared" si="8"/>
        <v>0</v>
      </c>
      <c r="E47" s="175"/>
    </row>
    <row r="48" spans="1:5" s="53" customFormat="1" ht="15.75" customHeight="1">
      <c r="A48" s="339" t="s">
        <v>376</v>
      </c>
      <c r="B48" s="340" t="s">
        <v>51</v>
      </c>
      <c r="C48" s="341">
        <f>'9.1'!C49+'9.2, 9.2.1, 9.2.2, 9.2.3'!C32</f>
        <v>0</v>
      </c>
      <c r="D48" s="341">
        <f>'9.1'!D49+'9.2, 9.2.1, 9.2.2, 9.2.3'!D32</f>
        <v>0</v>
      </c>
      <c r="E48" s="175"/>
    </row>
    <row r="49" spans="1:5" s="53" customFormat="1" ht="15.75" customHeight="1" thickBot="1">
      <c r="A49" s="330" t="s">
        <v>377</v>
      </c>
      <c r="B49" s="291" t="s">
        <v>77</v>
      </c>
      <c r="C49" s="332">
        <v>0</v>
      </c>
      <c r="D49" s="332">
        <v>0</v>
      </c>
      <c r="E49" s="175"/>
    </row>
    <row r="50" spans="1:5" s="53" customFormat="1" ht="15.75" customHeight="1" thickBot="1">
      <c r="A50" s="342" t="s">
        <v>1</v>
      </c>
      <c r="B50" s="261" t="s">
        <v>310</v>
      </c>
      <c r="C50" s="343">
        <f t="shared" ref="C50:D50" si="9">C51+C60+C65</f>
        <v>0</v>
      </c>
      <c r="D50" s="343">
        <f t="shared" si="9"/>
        <v>220989758</v>
      </c>
      <c r="E50" s="175"/>
    </row>
    <row r="51" spans="1:5" s="53" customFormat="1" ht="15.75" customHeight="1" thickBot="1">
      <c r="A51" s="312" t="s">
        <v>49</v>
      </c>
      <c r="B51" s="13" t="s">
        <v>340</v>
      </c>
      <c r="C51" s="333">
        <f t="shared" ref="C51" si="10">SUM(C52:C55)</f>
        <v>0</v>
      </c>
      <c r="D51" s="333">
        <f t="shared" ref="D51" si="11">SUM(D52:D55)</f>
        <v>197775000</v>
      </c>
      <c r="E51" s="175"/>
    </row>
    <row r="52" spans="1:5" s="53" customFormat="1" ht="15.75" customHeight="1">
      <c r="A52" s="315" t="s">
        <v>363</v>
      </c>
      <c r="B52" s="285" t="s">
        <v>57</v>
      </c>
      <c r="C52" s="328">
        <f>'9.1'!C53</f>
        <v>0</v>
      </c>
      <c r="D52" s="328">
        <f>'9.1'!D53</f>
        <v>775000</v>
      </c>
      <c r="E52" s="175"/>
    </row>
    <row r="53" spans="1:5" s="53" customFormat="1" ht="15.75" customHeight="1">
      <c r="A53" s="318" t="s">
        <v>328</v>
      </c>
      <c r="B53" s="282" t="s">
        <v>364</v>
      </c>
      <c r="C53" s="324">
        <f>'9.1'!C54</f>
        <v>0</v>
      </c>
      <c r="D53" s="324">
        <f>'9.1'!D54</f>
        <v>0</v>
      </c>
      <c r="E53" s="175"/>
    </row>
    <row r="54" spans="1:5" s="53" customFormat="1" ht="15.75" customHeight="1">
      <c r="A54" s="318" t="s">
        <v>329</v>
      </c>
      <c r="B54" s="282" t="s">
        <v>58</v>
      </c>
      <c r="C54" s="328"/>
      <c r="D54" s="328"/>
      <c r="E54" s="175"/>
    </row>
    <row r="55" spans="1:5" s="53" customFormat="1" ht="15.75" customHeight="1">
      <c r="A55" s="318" t="s">
        <v>344</v>
      </c>
      <c r="B55" s="282" t="s">
        <v>287</v>
      </c>
      <c r="C55" s="324">
        <v>0</v>
      </c>
      <c r="D55" s="324">
        <v>197000000</v>
      </c>
      <c r="E55" s="175"/>
    </row>
    <row r="56" spans="1:5" s="53" customFormat="1" ht="15.75" customHeight="1">
      <c r="A56" s="323" t="s">
        <v>365</v>
      </c>
      <c r="B56" s="344" t="s">
        <v>288</v>
      </c>
      <c r="C56" s="329">
        <v>0</v>
      </c>
      <c r="D56" s="329">
        <v>0</v>
      </c>
      <c r="E56" s="175"/>
    </row>
    <row r="57" spans="1:5" s="53" customFormat="1" ht="15.75" customHeight="1">
      <c r="A57" s="323" t="s">
        <v>367</v>
      </c>
      <c r="B57" s="327" t="s">
        <v>351</v>
      </c>
      <c r="C57" s="329">
        <f>'9.1'!C58</f>
        <v>0</v>
      </c>
      <c r="D57" s="329">
        <f>'9.1'!D58</f>
        <v>0</v>
      </c>
      <c r="E57" s="175"/>
    </row>
    <row r="58" spans="1:5" s="53" customFormat="1" ht="15.75" customHeight="1">
      <c r="A58" s="323" t="s">
        <v>416</v>
      </c>
      <c r="B58" s="327" t="s">
        <v>366</v>
      </c>
      <c r="C58" s="329">
        <f>'9.1'!C59</f>
        <v>0</v>
      </c>
      <c r="D58" s="329">
        <f>'9.1'!D59</f>
        <v>0</v>
      </c>
      <c r="E58" s="175"/>
    </row>
    <row r="59" spans="1:5" s="53" customFormat="1" ht="15.75" customHeight="1" thickBot="1">
      <c r="A59" s="330" t="s">
        <v>417</v>
      </c>
      <c r="B59" s="331" t="s">
        <v>368</v>
      </c>
      <c r="C59" s="332"/>
      <c r="D59" s="332"/>
      <c r="E59" s="175"/>
    </row>
    <row r="60" spans="1:5" s="53" customFormat="1" ht="15.75" customHeight="1" thickBot="1">
      <c r="A60" s="312" t="s">
        <v>53</v>
      </c>
      <c r="B60" s="345" t="s">
        <v>310</v>
      </c>
      <c r="C60" s="346">
        <f t="shared" ref="C60" si="12">SUM(C61:C63)</f>
        <v>0</v>
      </c>
      <c r="D60" s="346">
        <f>SUM(D61:D64)</f>
        <v>23214758</v>
      </c>
      <c r="E60" s="175"/>
    </row>
    <row r="61" spans="1:5" s="53" customFormat="1" ht="15.75" customHeight="1">
      <c r="A61" s="326" t="s">
        <v>330</v>
      </c>
      <c r="B61" s="347" t="s">
        <v>21</v>
      </c>
      <c r="C61" s="322"/>
      <c r="D61" s="322"/>
      <c r="E61" s="175"/>
    </row>
    <row r="62" spans="1:5" s="53" customFormat="1" ht="15.75" customHeight="1">
      <c r="A62" s="318" t="s">
        <v>331</v>
      </c>
      <c r="B62" s="348" t="s">
        <v>23</v>
      </c>
      <c r="C62" s="328">
        <f>'9.1'!C63+'9.2, 9.2.1, 9.2.2, 9.2.3'!C41</f>
        <v>0</v>
      </c>
      <c r="D62" s="328">
        <f>'9.1'!D63+'9.2, 9.2.1, 9.2.2, 9.2.3'!D41</f>
        <v>23209758</v>
      </c>
      <c r="E62" s="175"/>
    </row>
    <row r="63" spans="1:5" s="53" customFormat="1" ht="15.75" customHeight="1">
      <c r="A63" s="323" t="s">
        <v>332</v>
      </c>
      <c r="B63" s="349" t="s">
        <v>209</v>
      </c>
      <c r="C63" s="329">
        <f>'9.1'!C64+'9.2, 9.2.1, 9.2.2, 9.2.3'!C42</f>
        <v>0</v>
      </c>
      <c r="D63" s="329">
        <v>5000</v>
      </c>
      <c r="E63" s="175"/>
    </row>
    <row r="64" spans="1:5" s="53" customFormat="1" ht="15.75" customHeight="1" thickBot="1">
      <c r="A64" s="323" t="s">
        <v>402</v>
      </c>
      <c r="B64" s="349" t="s">
        <v>423</v>
      </c>
      <c r="C64" s="329">
        <f>'9.1'!C65+'9.2, 9.2.1, 9.2.2, 9.2.3'!C43</f>
        <v>0</v>
      </c>
      <c r="D64" s="329"/>
      <c r="E64" s="175"/>
    </row>
    <row r="65" spans="1:5" s="53" customFormat="1" ht="15.75" customHeight="1" thickBot="1">
      <c r="A65" s="312" t="s">
        <v>52</v>
      </c>
      <c r="B65" s="345" t="s">
        <v>289</v>
      </c>
      <c r="C65" s="333">
        <f t="shared" ref="C65" si="13">SUM(C66:C67)</f>
        <v>0</v>
      </c>
      <c r="D65" s="333">
        <f t="shared" ref="D65" si="14">SUM(D66:D67)</f>
        <v>0</v>
      </c>
      <c r="E65" s="175"/>
    </row>
    <row r="66" spans="1:5" s="53" customFormat="1" ht="15.75" customHeight="1">
      <c r="A66" s="315" t="s">
        <v>378</v>
      </c>
      <c r="B66" s="350" t="s">
        <v>364</v>
      </c>
      <c r="C66" s="328">
        <f>'9.1'!C67</f>
        <v>0</v>
      </c>
      <c r="D66" s="328">
        <v>0</v>
      </c>
      <c r="E66" s="175"/>
    </row>
    <row r="67" spans="1:5" s="53" customFormat="1" ht="15.75" customHeight="1" thickBot="1">
      <c r="A67" s="330" t="s">
        <v>379</v>
      </c>
      <c r="B67" s="351" t="s">
        <v>79</v>
      </c>
      <c r="C67" s="332">
        <f>'9.1'!C68</f>
        <v>0</v>
      </c>
      <c r="D67" s="332">
        <v>0</v>
      </c>
      <c r="E67" s="175"/>
    </row>
    <row r="68" spans="1:5" s="53" customFormat="1" ht="15.75" customHeight="1" thickBot="1">
      <c r="A68" s="352" t="s">
        <v>2</v>
      </c>
      <c r="B68" s="353" t="s">
        <v>299</v>
      </c>
      <c r="C68" s="354">
        <f t="shared" ref="C68:D68" si="15">C50+C9</f>
        <v>246235234</v>
      </c>
      <c r="D68" s="354">
        <f t="shared" si="15"/>
        <v>523530578</v>
      </c>
      <c r="E68" s="175"/>
    </row>
    <row r="69" spans="1:5" s="53" customFormat="1" ht="15.75" customHeight="1" thickBot="1">
      <c r="A69" s="355" t="s">
        <v>11</v>
      </c>
      <c r="B69" s="356" t="s">
        <v>380</v>
      </c>
      <c r="C69" s="204">
        <f t="shared" ref="C69" si="16">SUM(C70:C72)</f>
        <v>0</v>
      </c>
      <c r="D69" s="204">
        <f t="shared" ref="D69" si="17">SUM(D70:D72)</f>
        <v>0</v>
      </c>
      <c r="E69" s="175"/>
    </row>
    <row r="70" spans="1:5" s="53" customFormat="1" ht="15.75" customHeight="1">
      <c r="A70" s="357" t="s">
        <v>12</v>
      </c>
      <c r="B70" s="358" t="s">
        <v>210</v>
      </c>
      <c r="C70" s="335"/>
      <c r="D70" s="335"/>
      <c r="E70" s="175"/>
    </row>
    <row r="71" spans="1:5" s="53" customFormat="1" ht="15.75" customHeight="1">
      <c r="A71" s="357" t="s">
        <v>14</v>
      </c>
      <c r="B71" s="359" t="s">
        <v>211</v>
      </c>
      <c r="C71" s="335"/>
      <c r="D71" s="335"/>
      <c r="E71" s="175"/>
    </row>
    <row r="72" spans="1:5" s="53" customFormat="1" ht="15.75" customHeight="1" thickBot="1">
      <c r="A72" s="357" t="s">
        <v>16</v>
      </c>
      <c r="B72" s="360" t="s">
        <v>212</v>
      </c>
      <c r="C72" s="335"/>
      <c r="D72" s="335"/>
      <c r="E72" s="175"/>
    </row>
    <row r="73" spans="1:5" s="53" customFormat="1" ht="15.75" customHeight="1" thickBot="1">
      <c r="A73" s="355" t="s">
        <v>19</v>
      </c>
      <c r="B73" s="356" t="s">
        <v>381</v>
      </c>
      <c r="C73" s="204">
        <f t="shared" ref="C73:D73" si="18">SUM(C74:C77)</f>
        <v>0</v>
      </c>
      <c r="D73" s="204">
        <f t="shared" si="18"/>
        <v>0</v>
      </c>
      <c r="E73" s="175"/>
    </row>
    <row r="74" spans="1:5" s="53" customFormat="1" ht="15.75" customHeight="1">
      <c r="A74" s="357" t="s">
        <v>20</v>
      </c>
      <c r="B74" s="358" t="s">
        <v>213</v>
      </c>
      <c r="C74" s="335"/>
      <c r="D74" s="335"/>
      <c r="E74" s="175"/>
    </row>
    <row r="75" spans="1:5" s="53" customFormat="1" ht="15.75" customHeight="1">
      <c r="A75" s="357" t="s">
        <v>22</v>
      </c>
      <c r="B75" s="359" t="s">
        <v>80</v>
      </c>
      <c r="C75" s="335"/>
      <c r="D75" s="335"/>
      <c r="E75" s="175"/>
    </row>
    <row r="76" spans="1:5" s="53" customFormat="1" ht="15.75" customHeight="1">
      <c r="A76" s="357" t="s">
        <v>24</v>
      </c>
      <c r="B76" s="359" t="s">
        <v>214</v>
      </c>
      <c r="C76" s="335"/>
      <c r="D76" s="335"/>
      <c r="E76" s="175"/>
    </row>
    <row r="77" spans="1:5" s="53" customFormat="1" ht="15.75" customHeight="1" thickBot="1">
      <c r="A77" s="357" t="s">
        <v>67</v>
      </c>
      <c r="B77" s="336" t="s">
        <v>81</v>
      </c>
      <c r="C77" s="335"/>
      <c r="D77" s="335"/>
      <c r="E77" s="175"/>
    </row>
    <row r="78" spans="1:5" s="53" customFormat="1" ht="15.75" customHeight="1" thickBot="1">
      <c r="A78" s="355" t="s">
        <v>25</v>
      </c>
      <c r="B78" s="356" t="s">
        <v>408</v>
      </c>
      <c r="C78" s="204">
        <f t="shared" ref="C78:D78" si="19">SUM(C79:C80)</f>
        <v>35528514</v>
      </c>
      <c r="D78" s="204">
        <f t="shared" si="19"/>
        <v>42014979</v>
      </c>
      <c r="E78" s="175"/>
    </row>
    <row r="79" spans="1:5" s="53" customFormat="1" ht="15.75" customHeight="1">
      <c r="A79" s="357" t="s">
        <v>70</v>
      </c>
      <c r="B79" s="358" t="s">
        <v>34</v>
      </c>
      <c r="C79" s="335">
        <v>35528514</v>
      </c>
      <c r="D79" s="335">
        <v>42014979</v>
      </c>
      <c r="E79" s="175"/>
    </row>
    <row r="80" spans="1:5" s="53" customFormat="1" ht="15.75" customHeight="1" thickBot="1">
      <c r="A80" s="361" t="s">
        <v>71</v>
      </c>
      <c r="B80" s="336" t="s">
        <v>35</v>
      </c>
      <c r="C80" s="335"/>
      <c r="D80" s="335"/>
      <c r="E80" s="175"/>
    </row>
    <row r="81" spans="1:5" s="53" customFormat="1" ht="15.75" customHeight="1" thickBot="1">
      <c r="A81" s="355" t="s">
        <v>382</v>
      </c>
      <c r="B81" s="356" t="s">
        <v>409</v>
      </c>
      <c r="C81" s="204">
        <f t="shared" ref="C81" si="20">SUM(C82:C84)</f>
        <v>0</v>
      </c>
      <c r="D81" s="204">
        <f t="shared" ref="D81" si="21">SUM(D82:D84)</f>
        <v>0</v>
      </c>
      <c r="E81" s="175"/>
    </row>
    <row r="82" spans="1:5" s="53" customFormat="1" ht="15.75" customHeight="1">
      <c r="A82" s="357" t="s">
        <v>74</v>
      </c>
      <c r="B82" s="358" t="s">
        <v>37</v>
      </c>
      <c r="C82" s="335"/>
      <c r="D82" s="335"/>
      <c r="E82" s="175"/>
    </row>
    <row r="83" spans="1:5" s="53" customFormat="1" ht="15.75" customHeight="1">
      <c r="A83" s="362" t="s">
        <v>75</v>
      </c>
      <c r="B83" s="359" t="s">
        <v>38</v>
      </c>
      <c r="C83" s="335"/>
      <c r="D83" s="335"/>
      <c r="E83" s="175"/>
    </row>
    <row r="84" spans="1:5" s="53" customFormat="1" ht="15.75" customHeight="1" thickBot="1">
      <c r="A84" s="361" t="s">
        <v>76</v>
      </c>
      <c r="B84" s="336" t="s">
        <v>39</v>
      </c>
      <c r="C84" s="335"/>
      <c r="D84" s="335">
        <f>'9.1'!D85</f>
        <v>0</v>
      </c>
      <c r="E84" s="175"/>
    </row>
    <row r="85" spans="1:5" s="53" customFormat="1" ht="15.75" customHeight="1" thickBot="1">
      <c r="A85" s="355" t="s">
        <v>383</v>
      </c>
      <c r="B85" s="356" t="s">
        <v>410</v>
      </c>
      <c r="C85" s="204">
        <f t="shared" ref="C85:D85" si="22">SUM(C86:C89)</f>
        <v>0</v>
      </c>
      <c r="D85" s="204">
        <f t="shared" si="22"/>
        <v>0</v>
      </c>
      <c r="E85" s="175"/>
    </row>
    <row r="86" spans="1:5" s="53" customFormat="1" ht="15.75" customHeight="1">
      <c r="A86" s="363" t="s">
        <v>384</v>
      </c>
      <c r="B86" s="358" t="s">
        <v>215</v>
      </c>
      <c r="C86" s="335"/>
      <c r="D86" s="335"/>
      <c r="E86" s="175"/>
    </row>
    <row r="87" spans="1:5" s="53" customFormat="1" ht="15.75" customHeight="1">
      <c r="A87" s="364" t="s">
        <v>385</v>
      </c>
      <c r="B87" s="359" t="s">
        <v>216</v>
      </c>
      <c r="C87" s="335"/>
      <c r="D87" s="335"/>
      <c r="E87" s="175"/>
    </row>
    <row r="88" spans="1:5" s="53" customFormat="1" ht="15.75" customHeight="1">
      <c r="A88" s="364" t="s">
        <v>386</v>
      </c>
      <c r="B88" s="359" t="s">
        <v>217</v>
      </c>
      <c r="C88" s="335"/>
      <c r="D88" s="335"/>
      <c r="E88" s="175"/>
    </row>
    <row r="89" spans="1:5" s="53" customFormat="1" ht="15.75" customHeight="1" thickBot="1">
      <c r="A89" s="365" t="s">
        <v>387</v>
      </c>
      <c r="B89" s="336" t="s">
        <v>218</v>
      </c>
      <c r="C89" s="335"/>
      <c r="D89" s="335"/>
      <c r="E89" s="175"/>
    </row>
    <row r="90" spans="1:5" s="53" customFormat="1" ht="15.75" customHeight="1" thickBot="1">
      <c r="A90" s="355" t="s">
        <v>29</v>
      </c>
      <c r="B90" s="366" t="s">
        <v>388</v>
      </c>
      <c r="C90" s="204">
        <f t="shared" ref="C90:D90" si="23">C69+C73+C78+C81+C85</f>
        <v>35528514</v>
      </c>
      <c r="D90" s="204">
        <f t="shared" si="23"/>
        <v>42014979</v>
      </c>
      <c r="E90" s="211"/>
    </row>
    <row r="91" spans="1:5" s="53" customFormat="1" ht="15.75" customHeight="1" thickBot="1">
      <c r="A91" s="254" t="s">
        <v>32</v>
      </c>
      <c r="B91" s="255" t="s">
        <v>389</v>
      </c>
      <c r="C91" s="256">
        <f t="shared" ref="C91:D91" si="24">C90+C68</f>
        <v>281763748</v>
      </c>
      <c r="D91" s="256">
        <f t="shared" si="24"/>
        <v>565545557</v>
      </c>
      <c r="E91" s="211"/>
    </row>
    <row r="92" spans="1:5" s="53" customFormat="1" ht="15.75" customHeight="1">
      <c r="A92" s="76"/>
      <c r="B92" s="77"/>
      <c r="C92" s="78"/>
      <c r="D92" s="78"/>
      <c r="E92" s="211"/>
    </row>
    <row r="93" spans="1:5" s="53" customFormat="1" ht="15.75" customHeight="1">
      <c r="A93" s="76"/>
      <c r="B93" s="77"/>
      <c r="C93" s="78"/>
      <c r="D93" s="78"/>
      <c r="E93" s="211"/>
    </row>
    <row r="94" spans="1:5" s="53" customFormat="1" ht="15.75" customHeight="1">
      <c r="A94" s="76"/>
      <c r="B94" s="77"/>
      <c r="C94" s="78"/>
      <c r="D94" s="78"/>
      <c r="E94" s="211"/>
    </row>
    <row r="95" spans="1:5" s="53" customFormat="1" ht="15.75" customHeight="1">
      <c r="A95" s="407" t="s">
        <v>83</v>
      </c>
      <c r="B95" s="407"/>
      <c r="C95" s="407"/>
      <c r="D95" s="407"/>
    </row>
    <row r="96" spans="1:5" s="53" customFormat="1" ht="15.75" customHeight="1">
      <c r="A96" s="412" t="s">
        <v>84</v>
      </c>
      <c r="B96" s="412"/>
      <c r="C96" s="143"/>
      <c r="D96" s="143"/>
    </row>
    <row r="97" spans="1:5" s="53" customFormat="1" ht="15.75" customHeight="1" thickBot="1">
      <c r="A97" s="411"/>
      <c r="B97" s="411"/>
      <c r="C97" s="218"/>
      <c r="D97" s="367"/>
    </row>
    <row r="98" spans="1:5" s="53" customFormat="1" ht="48" thickBot="1">
      <c r="A98" s="273" t="s">
        <v>85</v>
      </c>
      <c r="B98" s="274" t="s">
        <v>86</v>
      </c>
      <c r="C98" s="404" t="s">
        <v>439</v>
      </c>
      <c r="D98" s="404" t="s">
        <v>440</v>
      </c>
    </row>
    <row r="99" spans="1:5" s="53" customFormat="1" ht="15.75" customHeight="1" thickBot="1">
      <c r="A99" s="273">
        <v>1</v>
      </c>
      <c r="B99" s="274">
        <v>2</v>
      </c>
      <c r="C99" s="274">
        <v>3</v>
      </c>
      <c r="D99" s="274">
        <v>4</v>
      </c>
    </row>
    <row r="100" spans="1:5" s="53" customFormat="1" ht="15.75" customHeight="1" thickBot="1">
      <c r="A100" s="275" t="s">
        <v>0</v>
      </c>
      <c r="B100" s="276" t="s">
        <v>336</v>
      </c>
      <c r="C100" s="277">
        <f t="shared" ref="C100" si="25">C101+C102+C103+C104+C105+C116</f>
        <v>275794573</v>
      </c>
      <c r="D100" s="277">
        <f>D101+D102+D103+D104+D105+D116</f>
        <v>343089621</v>
      </c>
      <c r="E100" s="175"/>
    </row>
    <row r="101" spans="1:5" s="53" customFormat="1" ht="15.75" customHeight="1">
      <c r="A101" s="278" t="s">
        <v>3</v>
      </c>
      <c r="B101" s="279" t="s">
        <v>87</v>
      </c>
      <c r="C101" s="280">
        <v>145663168</v>
      </c>
      <c r="D101" s="280">
        <v>137734887</v>
      </c>
      <c r="E101" s="175"/>
    </row>
    <row r="102" spans="1:5" s="53" customFormat="1" ht="15.75" customHeight="1">
      <c r="A102" s="281" t="s">
        <v>4</v>
      </c>
      <c r="B102" s="282" t="s">
        <v>88</v>
      </c>
      <c r="C102" s="283">
        <v>32045897</v>
      </c>
      <c r="D102" s="283">
        <v>29823244</v>
      </c>
      <c r="E102" s="175"/>
    </row>
    <row r="103" spans="1:5" s="53" customFormat="1" ht="15.75" customHeight="1">
      <c r="A103" s="281" t="s">
        <v>5</v>
      </c>
      <c r="B103" s="282" t="s">
        <v>89</v>
      </c>
      <c r="C103" s="284">
        <v>85983367</v>
      </c>
      <c r="D103" s="284">
        <v>155202134</v>
      </c>
      <c r="E103" s="175"/>
    </row>
    <row r="104" spans="1:5" s="53" customFormat="1" ht="15.75" customHeight="1">
      <c r="A104" s="281" t="s">
        <v>44</v>
      </c>
      <c r="B104" s="282" t="s">
        <v>126</v>
      </c>
      <c r="C104" s="284">
        <v>8846316</v>
      </c>
      <c r="D104" s="284">
        <v>13827316</v>
      </c>
      <c r="E104" s="175"/>
    </row>
    <row r="105" spans="1:5" s="53" customFormat="1" ht="15.75" customHeight="1">
      <c r="A105" s="281" t="s">
        <v>46</v>
      </c>
      <c r="B105" s="282" t="s">
        <v>90</v>
      </c>
      <c r="C105" s="283">
        <v>2255825</v>
      </c>
      <c r="D105" s="283">
        <v>5502040</v>
      </c>
      <c r="E105" s="175"/>
    </row>
    <row r="106" spans="1:5" s="53" customFormat="1" ht="15.75" customHeight="1">
      <c r="A106" s="281" t="s">
        <v>48</v>
      </c>
      <c r="B106" s="285" t="s">
        <v>127</v>
      </c>
      <c r="C106" s="300">
        <v>0</v>
      </c>
      <c r="D106" s="300">
        <v>2261715</v>
      </c>
      <c r="E106" s="175"/>
    </row>
    <row r="107" spans="1:5" s="53" customFormat="1" ht="30">
      <c r="A107" s="281" t="s">
        <v>92</v>
      </c>
      <c r="B107" s="286" t="s">
        <v>128</v>
      </c>
      <c r="C107" s="300"/>
      <c r="D107" s="300"/>
      <c r="E107" s="175"/>
    </row>
    <row r="108" spans="1:5" s="53" customFormat="1" ht="30">
      <c r="A108" s="281" t="s">
        <v>94</v>
      </c>
      <c r="B108" s="286" t="s">
        <v>91</v>
      </c>
      <c r="C108" s="300"/>
      <c r="D108" s="300"/>
      <c r="E108" s="175"/>
    </row>
    <row r="109" spans="1:5" s="53" customFormat="1" ht="30">
      <c r="A109" s="281" t="s">
        <v>95</v>
      </c>
      <c r="B109" s="286" t="s">
        <v>93</v>
      </c>
      <c r="C109" s="300"/>
      <c r="D109" s="300"/>
      <c r="E109" s="175"/>
    </row>
    <row r="110" spans="1:5" s="53" customFormat="1" ht="15.75" customHeight="1">
      <c r="A110" s="287" t="s">
        <v>97</v>
      </c>
      <c r="B110" s="286" t="s">
        <v>100</v>
      </c>
      <c r="C110" s="300">
        <v>0</v>
      </c>
      <c r="D110" s="300">
        <v>0</v>
      </c>
      <c r="E110" s="175"/>
    </row>
    <row r="111" spans="1:5" s="53" customFormat="1" ht="30">
      <c r="A111" s="287" t="s">
        <v>99</v>
      </c>
      <c r="B111" s="286" t="s">
        <v>96</v>
      </c>
      <c r="C111" s="300"/>
      <c r="D111" s="300"/>
      <c r="E111" s="175"/>
    </row>
    <row r="112" spans="1:5" s="53" customFormat="1" ht="30">
      <c r="A112" s="287" t="s">
        <v>129</v>
      </c>
      <c r="B112" s="286" t="s">
        <v>130</v>
      </c>
      <c r="C112" s="300">
        <v>0</v>
      </c>
      <c r="D112" s="300">
        <v>0</v>
      </c>
      <c r="E112" s="175"/>
    </row>
    <row r="113" spans="1:5" s="53" customFormat="1" ht="15.75" customHeight="1">
      <c r="A113" s="287" t="s">
        <v>131</v>
      </c>
      <c r="B113" s="286" t="s">
        <v>132</v>
      </c>
      <c r="C113" s="300"/>
      <c r="D113" s="300"/>
      <c r="E113" s="175"/>
    </row>
    <row r="114" spans="1:5" s="53" customFormat="1" ht="15.75" customHeight="1">
      <c r="A114" s="287" t="s">
        <v>134</v>
      </c>
      <c r="B114" s="286" t="s">
        <v>98</v>
      </c>
      <c r="C114" s="300">
        <v>0</v>
      </c>
      <c r="D114" s="300">
        <v>0</v>
      </c>
      <c r="E114" s="175"/>
    </row>
    <row r="115" spans="1:5" s="53" customFormat="1" ht="15.75" customHeight="1">
      <c r="A115" s="288" t="s">
        <v>135</v>
      </c>
      <c r="B115" s="289" t="s">
        <v>133</v>
      </c>
      <c r="C115" s="300">
        <v>0</v>
      </c>
      <c r="D115" s="300">
        <v>0</v>
      </c>
      <c r="E115" s="175"/>
    </row>
    <row r="116" spans="1:5" s="53" customFormat="1" ht="15.75" customHeight="1" thickBot="1">
      <c r="A116" s="290" t="s">
        <v>302</v>
      </c>
      <c r="B116" s="291" t="s">
        <v>112</v>
      </c>
      <c r="C116" s="338">
        <v>1000000</v>
      </c>
      <c r="D116" s="338">
        <v>1000000</v>
      </c>
      <c r="E116" s="175"/>
    </row>
    <row r="117" spans="1:5" s="53" customFormat="1" ht="15.75" customHeight="1" thickBot="1">
      <c r="A117" s="12" t="s">
        <v>1</v>
      </c>
      <c r="B117" s="13" t="s">
        <v>391</v>
      </c>
      <c r="C117" s="203">
        <f t="shared" ref="C117:D117" si="26">C118+C121+C123+C132</f>
        <v>8225000</v>
      </c>
      <c r="D117" s="203">
        <f t="shared" si="26"/>
        <v>21009192</v>
      </c>
      <c r="E117" s="175"/>
    </row>
    <row r="118" spans="1:5" s="53" customFormat="1" ht="15.75" customHeight="1">
      <c r="A118" s="292" t="s">
        <v>49</v>
      </c>
      <c r="B118" s="293" t="s">
        <v>101</v>
      </c>
      <c r="C118" s="294">
        <v>6000000</v>
      </c>
      <c r="D118" s="294">
        <v>21009192</v>
      </c>
      <c r="E118" s="175"/>
    </row>
    <row r="119" spans="1:5" s="53" customFormat="1" ht="15.75" customHeight="1">
      <c r="A119" s="292" t="s">
        <v>53</v>
      </c>
      <c r="B119" s="293" t="s">
        <v>102</v>
      </c>
      <c r="C119" s="294">
        <f>'9.1'!C206+'9.2, 9.2.1, 9.2.2, 9.2.3'!C153</f>
        <v>0</v>
      </c>
      <c r="D119" s="294">
        <v>0</v>
      </c>
      <c r="E119" s="175"/>
    </row>
    <row r="120" spans="1:5" s="53" customFormat="1" ht="15.75" customHeight="1">
      <c r="A120" s="292" t="s">
        <v>205</v>
      </c>
      <c r="B120" s="293" t="s">
        <v>305</v>
      </c>
      <c r="C120" s="294">
        <f>'9.1'!C207</f>
        <v>0</v>
      </c>
      <c r="D120" s="294">
        <f>'9.1'!D207</f>
        <v>0</v>
      </c>
      <c r="E120" s="175"/>
    </row>
    <row r="121" spans="1:5" s="53" customFormat="1" ht="15.75" customHeight="1">
      <c r="A121" s="292" t="s">
        <v>54</v>
      </c>
      <c r="B121" s="282" t="s">
        <v>103</v>
      </c>
      <c r="C121" s="284">
        <v>2225000</v>
      </c>
      <c r="D121" s="284">
        <f>'9.2, 9.2.1, 9.2.2, 9.2.3'!D153+'9.1'!D208</f>
        <v>0</v>
      </c>
      <c r="E121" s="175"/>
    </row>
    <row r="122" spans="1:5" s="53" customFormat="1" ht="15.75" customHeight="1">
      <c r="A122" s="292" t="s">
        <v>55</v>
      </c>
      <c r="B122" s="282" t="s">
        <v>337</v>
      </c>
      <c r="C122" s="284"/>
      <c r="D122" s="284">
        <v>0</v>
      </c>
      <c r="E122" s="175"/>
    </row>
    <row r="123" spans="1:5" s="53" customFormat="1" ht="15.75" customHeight="1">
      <c r="A123" s="292" t="s">
        <v>56</v>
      </c>
      <c r="B123" s="282" t="s">
        <v>105</v>
      </c>
      <c r="C123" s="284">
        <f>'9.1'!C210</f>
        <v>0</v>
      </c>
      <c r="D123" s="284">
        <f>'9.1'!D210</f>
        <v>0</v>
      </c>
      <c r="E123" s="175"/>
    </row>
    <row r="124" spans="1:5" s="53" customFormat="1" ht="15.75" customHeight="1">
      <c r="A124" s="292" t="s">
        <v>106</v>
      </c>
      <c r="B124" s="282" t="s">
        <v>338</v>
      </c>
      <c r="C124" s="284">
        <f>'9.1'!C211</f>
        <v>0</v>
      </c>
      <c r="D124" s="284">
        <f>'9.1'!D211</f>
        <v>0</v>
      </c>
      <c r="E124" s="175"/>
    </row>
    <row r="125" spans="1:5" s="53" customFormat="1" ht="30">
      <c r="A125" s="292" t="s">
        <v>108</v>
      </c>
      <c r="B125" s="282" t="s">
        <v>136</v>
      </c>
      <c r="C125" s="284">
        <f>'9.1'!C212</f>
        <v>0</v>
      </c>
      <c r="D125" s="284">
        <f>'9.1'!D212</f>
        <v>0</v>
      </c>
      <c r="E125" s="175"/>
    </row>
    <row r="126" spans="1:5" s="53" customFormat="1" ht="30">
      <c r="A126" s="292" t="s">
        <v>109</v>
      </c>
      <c r="B126" s="286" t="s">
        <v>107</v>
      </c>
      <c r="C126" s="284">
        <f>'9.1'!C213</f>
        <v>0</v>
      </c>
      <c r="D126" s="284">
        <f>'9.1'!D213</f>
        <v>0</v>
      </c>
      <c r="E126" s="175"/>
    </row>
    <row r="127" spans="1:5" s="53" customFormat="1">
      <c r="A127" s="295" t="s">
        <v>111</v>
      </c>
      <c r="B127" s="286" t="s">
        <v>139</v>
      </c>
      <c r="C127" s="284">
        <f>'9.1'!C214</f>
        <v>0</v>
      </c>
      <c r="D127" s="284">
        <f>'9.1'!D214</f>
        <v>0</v>
      </c>
      <c r="E127" s="175"/>
    </row>
    <row r="128" spans="1:5" s="53" customFormat="1" ht="30">
      <c r="A128" s="295" t="s">
        <v>137</v>
      </c>
      <c r="B128" s="286" t="s">
        <v>110</v>
      </c>
      <c r="C128" s="284">
        <f>'9.1'!C215</f>
        <v>0</v>
      </c>
      <c r="D128" s="284">
        <f>'9.1'!D215</f>
        <v>0</v>
      </c>
      <c r="E128" s="175"/>
    </row>
    <row r="129" spans="1:5" s="53" customFormat="1" ht="30">
      <c r="A129" s="295" t="s">
        <v>140</v>
      </c>
      <c r="B129" s="282" t="s">
        <v>138</v>
      </c>
      <c r="C129" s="284">
        <f>'9.1'!C216</f>
        <v>0</v>
      </c>
      <c r="D129" s="284">
        <f>'9.1'!D216</f>
        <v>0</v>
      </c>
      <c r="E129" s="175"/>
    </row>
    <row r="130" spans="1:5" s="53" customFormat="1" ht="15.75" customHeight="1">
      <c r="A130" s="295" t="s">
        <v>141</v>
      </c>
      <c r="B130" s="286" t="s">
        <v>307</v>
      </c>
      <c r="C130" s="284">
        <f>'9.1'!C217</f>
        <v>0</v>
      </c>
      <c r="D130" s="284">
        <f>'9.1'!D217</f>
        <v>0</v>
      </c>
      <c r="E130" s="175"/>
    </row>
    <row r="131" spans="1:5" s="53" customFormat="1" ht="30">
      <c r="A131" s="295" t="s">
        <v>303</v>
      </c>
      <c r="B131" s="286" t="s">
        <v>415</v>
      </c>
      <c r="C131" s="284">
        <f>'9.1'!C218</f>
        <v>0</v>
      </c>
      <c r="D131" s="284">
        <f>'9.1'!D218</f>
        <v>0</v>
      </c>
      <c r="E131" s="175"/>
    </row>
    <row r="132" spans="1:5" s="53" customFormat="1" ht="15.75" customHeight="1" thickBot="1">
      <c r="A132" s="295" t="s">
        <v>339</v>
      </c>
      <c r="B132" s="282" t="s">
        <v>113</v>
      </c>
      <c r="C132" s="294">
        <v>0</v>
      </c>
      <c r="D132" s="294">
        <v>0</v>
      </c>
      <c r="E132" s="175"/>
    </row>
    <row r="133" spans="1:5" s="53" customFormat="1" ht="15.75" customHeight="1" thickBot="1">
      <c r="A133" s="260" t="s">
        <v>2</v>
      </c>
      <c r="B133" s="262" t="s">
        <v>335</v>
      </c>
      <c r="C133" s="263">
        <f t="shared" ref="C133:D133" si="27">+C100+C117</f>
        <v>284019573</v>
      </c>
      <c r="D133" s="263">
        <f t="shared" si="27"/>
        <v>364098813</v>
      </c>
      <c r="E133" s="175"/>
    </row>
    <row r="134" spans="1:5" s="53" customFormat="1" ht="15.75" customHeight="1" thickBot="1">
      <c r="A134" s="12" t="s">
        <v>11</v>
      </c>
      <c r="B134" s="296" t="s">
        <v>392</v>
      </c>
      <c r="C134" s="204">
        <f t="shared" ref="C134" si="28">SUM(C135:C137)</f>
        <v>0</v>
      </c>
      <c r="D134" s="204">
        <f t="shared" ref="D134" si="29">SUM(D135:D137)</f>
        <v>0</v>
      </c>
      <c r="E134" s="175"/>
    </row>
    <row r="135" spans="1:5" s="53" customFormat="1" ht="15.75" customHeight="1">
      <c r="A135" s="281" t="s">
        <v>12</v>
      </c>
      <c r="B135" s="297" t="s">
        <v>114</v>
      </c>
      <c r="C135" s="298">
        <f>'9.1'!C223</f>
        <v>0</v>
      </c>
      <c r="D135" s="298">
        <f>'9.1'!D223</f>
        <v>0</v>
      </c>
      <c r="E135" s="175"/>
    </row>
    <row r="136" spans="1:5" s="53" customFormat="1" ht="15.75" customHeight="1">
      <c r="A136" s="281" t="s">
        <v>14</v>
      </c>
      <c r="B136" s="299" t="s">
        <v>115</v>
      </c>
      <c r="C136" s="300">
        <f>'9.1'!C222</f>
        <v>0</v>
      </c>
      <c r="D136" s="300">
        <f>'9.1'!D222</f>
        <v>0</v>
      </c>
      <c r="E136" s="175"/>
    </row>
    <row r="137" spans="1:5" s="53" customFormat="1" ht="15.75" customHeight="1" thickBot="1">
      <c r="A137" s="281" t="s">
        <v>16</v>
      </c>
      <c r="B137" s="299" t="s">
        <v>116</v>
      </c>
      <c r="C137" s="300"/>
      <c r="D137" s="300"/>
      <c r="E137" s="175"/>
    </row>
    <row r="138" spans="1:5" s="53" customFormat="1" ht="15.75" customHeight="1" thickBot="1">
      <c r="A138" s="12" t="s">
        <v>19</v>
      </c>
      <c r="B138" s="13" t="s">
        <v>393</v>
      </c>
      <c r="C138" s="204">
        <f t="shared" ref="C138:D138" si="30">SUM(C139:C142)</f>
        <v>0</v>
      </c>
      <c r="D138" s="204">
        <f t="shared" si="30"/>
        <v>0</v>
      </c>
      <c r="E138" s="175"/>
    </row>
    <row r="139" spans="1:5" s="53" customFormat="1" ht="15.75" customHeight="1">
      <c r="A139" s="281" t="s">
        <v>20</v>
      </c>
      <c r="B139" s="299" t="s">
        <v>117</v>
      </c>
      <c r="C139" s="300"/>
      <c r="D139" s="300"/>
      <c r="E139" s="175"/>
    </row>
    <row r="140" spans="1:5" s="53" customFormat="1" ht="15.75" customHeight="1">
      <c r="A140" s="281" t="s">
        <v>22</v>
      </c>
      <c r="B140" s="299" t="s">
        <v>118</v>
      </c>
      <c r="C140" s="300"/>
      <c r="D140" s="300"/>
      <c r="E140" s="175"/>
    </row>
    <row r="141" spans="1:5" s="53" customFormat="1" ht="15.75" customHeight="1">
      <c r="A141" s="281" t="s">
        <v>24</v>
      </c>
      <c r="B141" s="299" t="s">
        <v>119</v>
      </c>
      <c r="C141" s="300"/>
      <c r="D141" s="300"/>
      <c r="E141" s="175"/>
    </row>
    <row r="142" spans="1:5" s="53" customFormat="1" ht="15.75" customHeight="1" thickBot="1">
      <c r="A142" s="281" t="s">
        <v>67</v>
      </c>
      <c r="B142" s="299" t="s">
        <v>120</v>
      </c>
      <c r="C142" s="300"/>
      <c r="D142" s="300"/>
      <c r="E142" s="175"/>
    </row>
    <row r="143" spans="1:5" s="53" customFormat="1" ht="15.75" customHeight="1" thickBot="1">
      <c r="A143" s="12" t="s">
        <v>25</v>
      </c>
      <c r="B143" s="13" t="s">
        <v>394</v>
      </c>
      <c r="C143" s="204">
        <f t="shared" ref="C143:D143" si="31">SUM(C144:C147)</f>
        <v>0</v>
      </c>
      <c r="D143" s="204">
        <f t="shared" si="31"/>
        <v>5788921</v>
      </c>
      <c r="E143" s="175"/>
    </row>
    <row r="144" spans="1:5" s="53" customFormat="1" ht="15.75" customHeight="1">
      <c r="A144" s="281" t="s">
        <v>70</v>
      </c>
      <c r="B144" s="299" t="s">
        <v>121</v>
      </c>
      <c r="C144" s="300"/>
      <c r="D144" s="300"/>
      <c r="E144" s="175"/>
    </row>
    <row r="145" spans="1:6" s="53" customFormat="1" ht="15.75" customHeight="1">
      <c r="A145" s="281" t="s">
        <v>71</v>
      </c>
      <c r="B145" s="299" t="s">
        <v>122</v>
      </c>
      <c r="C145" s="300"/>
      <c r="D145" s="300">
        <v>5788921</v>
      </c>
      <c r="E145" s="175"/>
    </row>
    <row r="146" spans="1:6" s="53" customFormat="1" ht="15.75" customHeight="1">
      <c r="A146" s="281" t="s">
        <v>72</v>
      </c>
      <c r="B146" s="299" t="s">
        <v>123</v>
      </c>
      <c r="C146" s="300">
        <f>'9.1'!C233</f>
        <v>0</v>
      </c>
      <c r="D146" s="300">
        <f>'9.1'!D233</f>
        <v>0</v>
      </c>
      <c r="E146" s="175"/>
    </row>
    <row r="147" spans="1:6" s="53" customFormat="1" ht="15.75" customHeight="1" thickBot="1">
      <c r="A147" s="281" t="s">
        <v>73</v>
      </c>
      <c r="B147" s="299" t="s">
        <v>124</v>
      </c>
      <c r="C147" s="300"/>
      <c r="D147" s="300"/>
      <c r="E147" s="175"/>
    </row>
    <row r="148" spans="1:6" s="53" customFormat="1" ht="15.75" customHeight="1" thickBot="1">
      <c r="A148" s="12" t="s">
        <v>27</v>
      </c>
      <c r="B148" s="13" t="s">
        <v>125</v>
      </c>
      <c r="C148" s="301"/>
      <c r="D148" s="301"/>
      <c r="E148" s="175"/>
    </row>
    <row r="149" spans="1:6" s="53" customFormat="1" ht="15.75" customHeight="1" thickBot="1">
      <c r="A149" s="12" t="s">
        <v>28</v>
      </c>
      <c r="B149" s="13" t="s">
        <v>395</v>
      </c>
      <c r="C149" s="204">
        <f t="shared" ref="C149:D149" si="32">+C134+C138+C143+C148</f>
        <v>0</v>
      </c>
      <c r="D149" s="204">
        <f t="shared" si="32"/>
        <v>5788921</v>
      </c>
      <c r="E149" s="175"/>
    </row>
    <row r="150" spans="1:6" s="53" customFormat="1" ht="15.75" customHeight="1" thickBot="1">
      <c r="A150" s="260" t="s">
        <v>29</v>
      </c>
      <c r="B150" s="261" t="s">
        <v>396</v>
      </c>
      <c r="C150" s="264">
        <f t="shared" ref="C150:D150" si="33">+C133+C149</f>
        <v>284019573</v>
      </c>
      <c r="D150" s="264">
        <f t="shared" si="33"/>
        <v>369887734</v>
      </c>
      <c r="E150" s="175"/>
    </row>
    <row r="151" spans="1:6" s="53" customFormat="1" ht="21.75" customHeight="1">
      <c r="A151" s="269"/>
      <c r="B151" s="269"/>
      <c r="C151" s="302"/>
      <c r="D151" s="302">
        <v>0</v>
      </c>
    </row>
    <row r="152" spans="1:6" s="53" customFormat="1" ht="18.75" customHeight="1">
      <c r="A152" s="269"/>
      <c r="B152" s="269"/>
      <c r="C152" s="302"/>
      <c r="D152" s="302"/>
    </row>
    <row r="153" spans="1:6" s="53" customFormat="1" ht="18.75" customHeight="1">
      <c r="A153" s="410" t="s">
        <v>142</v>
      </c>
      <c r="B153" s="410"/>
      <c r="C153" s="410"/>
      <c r="D153" s="410"/>
    </row>
    <row r="154" spans="1:6" s="53" customFormat="1" ht="12" customHeight="1" thickBot="1">
      <c r="A154" s="409" t="s">
        <v>143</v>
      </c>
      <c r="B154" s="409"/>
      <c r="C154" s="303"/>
      <c r="D154" s="303"/>
      <c r="E154" s="394"/>
      <c r="F154" s="394"/>
    </row>
    <row r="155" spans="1:6" s="53" customFormat="1" ht="12" customHeight="1" thickBot="1">
      <c r="A155" s="12" t="s">
        <v>0</v>
      </c>
      <c r="B155" s="304" t="s">
        <v>397</v>
      </c>
      <c r="C155" s="305">
        <f>'1.'!C159-'1'!C133</f>
        <v>0</v>
      </c>
      <c r="D155" s="305">
        <v>-39447</v>
      </c>
      <c r="E155" s="394"/>
      <c r="F155" s="394"/>
    </row>
    <row r="156" spans="1:6" s="53" customFormat="1" ht="26.25" customHeight="1" thickBot="1">
      <c r="A156" s="12" t="s">
        <v>1</v>
      </c>
      <c r="B156" s="304" t="s">
        <v>398</v>
      </c>
      <c r="C156" s="306">
        <f>'1.'!C181-'1'!C149</f>
        <v>0</v>
      </c>
      <c r="D156" s="306">
        <v>39447</v>
      </c>
      <c r="E156" s="394"/>
      <c r="F156" s="394"/>
    </row>
    <row r="157" spans="1:6" s="53" customFormat="1" ht="24" customHeight="1">
      <c r="A157" s="395"/>
      <c r="B157" s="396"/>
      <c r="C157" s="397"/>
      <c r="D157" s="397"/>
      <c r="E157" s="394"/>
      <c r="F157" s="394"/>
    </row>
    <row r="158" spans="1:6">
      <c r="A158" s="161"/>
      <c r="B158" s="161"/>
      <c r="C158" s="161"/>
      <c r="D158" s="161"/>
      <c r="E158" s="161"/>
      <c r="F158" s="161"/>
    </row>
  </sheetData>
  <mergeCells count="9">
    <mergeCell ref="A97:B97"/>
    <mergeCell ref="A154:B154"/>
    <mergeCell ref="A96:B96"/>
    <mergeCell ref="A1:B1"/>
    <mergeCell ref="A95:D95"/>
    <mergeCell ref="A4:D4"/>
    <mergeCell ref="A2:D2"/>
    <mergeCell ref="A153:D153"/>
    <mergeCell ref="B5:D5"/>
  </mergeCells>
  <pageMargins left="0.7" right="0.7" top="0.75" bottom="0.75" header="0.3" footer="0.3"/>
  <pageSetup paperSize="9" scale="72" orientation="portrait" verticalDpi="300" r:id="rId1"/>
  <rowBreaks count="2" manualBreakCount="2">
    <brk id="65" max="5" man="1"/>
    <brk id="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5"/>
  <sheetViews>
    <sheetView workbookViewId="0">
      <selection activeCell="F2" sqref="F2"/>
    </sheetView>
  </sheetViews>
  <sheetFormatPr defaultRowHeight="15"/>
  <cols>
    <col min="1" max="1" width="6" customWidth="1"/>
    <col min="2" max="2" width="46" customWidth="1"/>
    <col min="3" max="3" width="15.28515625" style="172" customWidth="1"/>
    <col min="4" max="4" width="14.85546875" style="172" customWidth="1"/>
    <col min="5" max="5" width="49.5703125" customWidth="1"/>
    <col min="6" max="6" width="12" customWidth="1"/>
    <col min="7" max="7" width="12.42578125" customWidth="1"/>
  </cols>
  <sheetData>
    <row r="1" spans="1:7" ht="30.75" customHeight="1">
      <c r="A1" s="418" t="s">
        <v>252</v>
      </c>
      <c r="B1" s="418"/>
      <c r="C1" s="418"/>
      <c r="D1" s="418"/>
      <c r="E1" s="418"/>
      <c r="F1" s="418"/>
      <c r="G1" s="418"/>
    </row>
    <row r="2" spans="1:7" ht="17.25" customHeight="1">
      <c r="A2" s="16"/>
      <c r="B2" s="17"/>
      <c r="C2" s="18"/>
      <c r="D2" s="18"/>
      <c r="E2" s="382"/>
      <c r="F2" s="383" t="s">
        <v>464</v>
      </c>
      <c r="G2" s="46"/>
    </row>
    <row r="3" spans="1:7" ht="15.75" thickBot="1">
      <c r="A3" s="16"/>
      <c r="B3" s="19"/>
      <c r="C3" s="16"/>
      <c r="D3" s="16"/>
      <c r="E3" s="16"/>
      <c r="F3" s="20"/>
      <c r="G3" s="20"/>
    </row>
    <row r="4" spans="1:7" ht="15.75" customHeight="1" thickBot="1">
      <c r="A4" s="414" t="s">
        <v>8</v>
      </c>
      <c r="B4" s="21" t="s">
        <v>144</v>
      </c>
      <c r="C4" s="210"/>
      <c r="D4" s="210"/>
      <c r="E4" s="416" t="s">
        <v>145</v>
      </c>
      <c r="F4" s="417"/>
      <c r="G4" s="417"/>
    </row>
    <row r="5" spans="1:7" ht="23.25" customHeight="1" thickBot="1">
      <c r="A5" s="415"/>
      <c r="B5" s="22" t="s">
        <v>146</v>
      </c>
      <c r="C5" s="399" t="s">
        <v>439</v>
      </c>
      <c r="D5" s="399" t="s">
        <v>440</v>
      </c>
      <c r="E5" s="22" t="s">
        <v>146</v>
      </c>
      <c r="F5" s="399" t="s">
        <v>439</v>
      </c>
      <c r="G5" s="399" t="s">
        <v>440</v>
      </c>
    </row>
    <row r="6" spans="1:7" ht="15.75" customHeight="1" thickBot="1">
      <c r="A6" s="23">
        <v>1</v>
      </c>
      <c r="B6" s="24">
        <v>2</v>
      </c>
      <c r="C6" s="202">
        <v>3</v>
      </c>
      <c r="D6" s="202">
        <v>4</v>
      </c>
      <c r="E6" s="24">
        <v>6</v>
      </c>
      <c r="F6" s="26">
        <v>7</v>
      </c>
      <c r="G6" s="26">
        <v>8</v>
      </c>
    </row>
    <row r="7" spans="1:7" ht="15.75" customHeight="1">
      <c r="A7" s="47" t="s">
        <v>0</v>
      </c>
      <c r="B7" s="31" t="s">
        <v>147</v>
      </c>
      <c r="C7" s="28">
        <f>'1.'!C10</f>
        <v>169967095</v>
      </c>
      <c r="D7" s="28">
        <f>'1.'!D10</f>
        <v>184120509</v>
      </c>
      <c r="E7" s="27" t="s">
        <v>87</v>
      </c>
      <c r="F7" s="246">
        <f>'1'!C10</f>
        <v>145663168</v>
      </c>
      <c r="G7" s="246">
        <f>'1'!D10</f>
        <v>137734887</v>
      </c>
    </row>
    <row r="8" spans="1:7" ht="15.75" customHeight="1">
      <c r="A8" s="48" t="s">
        <v>1</v>
      </c>
      <c r="B8" s="31" t="s">
        <v>172</v>
      </c>
      <c r="C8" s="29">
        <f>'1.'!C20</f>
        <v>0</v>
      </c>
      <c r="D8" s="29">
        <f>'1.'!D20</f>
        <v>0</v>
      </c>
      <c r="E8" s="31" t="s">
        <v>88</v>
      </c>
      <c r="F8" s="246">
        <f>'1'!C11</f>
        <v>32045897</v>
      </c>
      <c r="G8" s="246">
        <f>'1'!D11</f>
        <v>29823244</v>
      </c>
    </row>
    <row r="9" spans="1:7" ht="15.75" customHeight="1">
      <c r="A9" s="48" t="s">
        <v>2</v>
      </c>
      <c r="B9" s="31" t="s">
        <v>149</v>
      </c>
      <c r="C9" s="29">
        <f>'1.'!C27</f>
        <v>42424057</v>
      </c>
      <c r="D9" s="29">
        <f>'1.'!D27</f>
        <v>63768776</v>
      </c>
      <c r="E9" s="31" t="s">
        <v>148</v>
      </c>
      <c r="F9" s="246">
        <f>'1'!C12</f>
        <v>85983367</v>
      </c>
      <c r="G9" s="246">
        <f>'1'!D12</f>
        <v>155202134</v>
      </c>
    </row>
    <row r="10" spans="1:7" ht="15.75" customHeight="1">
      <c r="A10" s="48" t="s">
        <v>11</v>
      </c>
      <c r="B10" s="87" t="s">
        <v>295</v>
      </c>
      <c r="C10" s="29">
        <f>'1.'!C35</f>
        <v>33844082</v>
      </c>
      <c r="D10" s="29">
        <f>'1.'!D35</f>
        <v>54651535</v>
      </c>
      <c r="E10" s="31" t="s">
        <v>126</v>
      </c>
      <c r="F10" s="246">
        <f>'1'!C13</f>
        <v>8846316</v>
      </c>
      <c r="G10" s="246">
        <f>'1'!D13</f>
        <v>13827316</v>
      </c>
    </row>
    <row r="11" spans="1:7" ht="15.75" customHeight="1">
      <c r="A11" s="48" t="s">
        <v>19</v>
      </c>
      <c r="B11" s="31" t="s">
        <v>26</v>
      </c>
      <c r="C11" s="29">
        <f>'1.'!C47</f>
        <v>0</v>
      </c>
      <c r="D11" s="29">
        <f>'1.'!D47</f>
        <v>0</v>
      </c>
      <c r="E11" s="31" t="s">
        <v>90</v>
      </c>
      <c r="F11" s="246">
        <f>'1'!C14</f>
        <v>2255825</v>
      </c>
      <c r="G11" s="246">
        <f>'1'!D14</f>
        <v>5502040</v>
      </c>
    </row>
    <row r="12" spans="1:7" ht="15.75" customHeight="1">
      <c r="A12" s="48" t="s">
        <v>25</v>
      </c>
      <c r="B12" s="31" t="s">
        <v>399</v>
      </c>
      <c r="C12" s="29"/>
      <c r="D12" s="29"/>
      <c r="E12" s="31" t="s">
        <v>150</v>
      </c>
      <c r="F12" s="30">
        <f>'1'!C25</f>
        <v>1000000</v>
      </c>
      <c r="G12" s="30">
        <f>'1'!D25</f>
        <v>1000000</v>
      </c>
    </row>
    <row r="13" spans="1:7" ht="15.75" customHeight="1">
      <c r="A13" s="48" t="s">
        <v>27</v>
      </c>
      <c r="B13" s="31"/>
      <c r="C13" s="29"/>
      <c r="D13" s="29"/>
      <c r="E13" s="33"/>
      <c r="F13" s="30"/>
      <c r="G13" s="30"/>
    </row>
    <row r="14" spans="1:7" ht="15.75" customHeight="1">
      <c r="A14" s="48" t="s">
        <v>28</v>
      </c>
      <c r="B14" s="33"/>
      <c r="C14" s="29"/>
      <c r="D14" s="29"/>
      <c r="E14" s="33"/>
      <c r="F14" s="30"/>
      <c r="G14" s="30"/>
    </row>
    <row r="15" spans="1:7" ht="15.75" customHeight="1">
      <c r="A15" s="48" t="s">
        <v>29</v>
      </c>
      <c r="B15" s="88"/>
      <c r="C15" s="29"/>
      <c r="D15" s="29"/>
      <c r="E15" s="33"/>
      <c r="F15" s="30"/>
      <c r="G15" s="30"/>
    </row>
    <row r="16" spans="1:7" ht="15.75" customHeight="1">
      <c r="A16" s="48" t="s">
        <v>32</v>
      </c>
      <c r="B16" s="33"/>
      <c r="C16" s="29"/>
      <c r="D16" s="29"/>
      <c r="E16" s="33"/>
      <c r="F16" s="30"/>
      <c r="G16" s="30"/>
    </row>
    <row r="17" spans="1:7" ht="15.75" customHeight="1">
      <c r="A17" s="48" t="s">
        <v>33</v>
      </c>
      <c r="B17" s="33"/>
      <c r="C17" s="29"/>
      <c r="D17" s="29"/>
      <c r="E17" s="33"/>
      <c r="F17" s="30"/>
      <c r="G17" s="30"/>
    </row>
    <row r="18" spans="1:7" ht="15.75" customHeight="1" thickBot="1">
      <c r="A18" s="48" t="s">
        <v>36</v>
      </c>
      <c r="B18" s="34"/>
      <c r="C18" s="35"/>
      <c r="D18" s="35"/>
      <c r="E18" s="33"/>
      <c r="F18" s="257"/>
      <c r="G18" s="257"/>
    </row>
    <row r="19" spans="1:7" ht="22.5" customHeight="1" thickBot="1">
      <c r="A19" s="49" t="s">
        <v>40</v>
      </c>
      <c r="B19" s="37" t="s">
        <v>253</v>
      </c>
      <c r="C19" s="36">
        <f t="shared" ref="C19" si="0">C7+C9+C10+C11</f>
        <v>246235234</v>
      </c>
      <c r="D19" s="36">
        <f t="shared" ref="D19" si="1">D7+D9+D10+D11</f>
        <v>302540820</v>
      </c>
      <c r="E19" s="37" t="s">
        <v>254</v>
      </c>
      <c r="F19" s="38">
        <f t="shared" ref="F19" si="2">SUM(F7:F17)</f>
        <v>275794573</v>
      </c>
      <c r="G19" s="38">
        <f t="shared" ref="G19" si="3">SUM(G7:G17)</f>
        <v>343089621</v>
      </c>
    </row>
    <row r="20" spans="1:7" ht="15.75" customHeight="1">
      <c r="A20" s="52" t="s">
        <v>41</v>
      </c>
      <c r="B20" s="42" t="s">
        <v>255</v>
      </c>
      <c r="C20" s="40">
        <f t="shared" ref="C20" si="4">+C21+C22+C23+C24</f>
        <v>0</v>
      </c>
      <c r="D20" s="40">
        <f t="shared" ref="D20" si="5">+D21+D22+D23+D24</f>
        <v>0</v>
      </c>
      <c r="E20" s="31" t="s">
        <v>151</v>
      </c>
      <c r="F20" s="258"/>
      <c r="G20" s="258"/>
    </row>
    <row r="21" spans="1:7" ht="15.75" customHeight="1">
      <c r="A21" s="51" t="s">
        <v>42</v>
      </c>
      <c r="B21" s="31" t="s">
        <v>179</v>
      </c>
      <c r="C21" s="29"/>
      <c r="D21" s="29"/>
      <c r="E21" s="31" t="s">
        <v>153</v>
      </c>
      <c r="F21" s="30">
        <f>'1'!C44</f>
        <v>0</v>
      </c>
      <c r="G21" s="30">
        <f>'1'!D44</f>
        <v>0</v>
      </c>
    </row>
    <row r="22" spans="1:7" ht="15.75" customHeight="1">
      <c r="A22" s="51" t="s">
        <v>43</v>
      </c>
      <c r="B22" s="31" t="s">
        <v>181</v>
      </c>
      <c r="C22" s="29"/>
      <c r="D22" s="29"/>
      <c r="E22" s="31" t="s">
        <v>155</v>
      </c>
      <c r="F22" s="30"/>
      <c r="G22" s="30"/>
    </row>
    <row r="23" spans="1:7" ht="15.75" customHeight="1">
      <c r="A23" s="51" t="s">
        <v>82</v>
      </c>
      <c r="B23" s="31" t="s">
        <v>256</v>
      </c>
      <c r="C23" s="29"/>
      <c r="D23" s="29">
        <f>'1.'!D84</f>
        <v>0</v>
      </c>
      <c r="E23" s="31" t="s">
        <v>156</v>
      </c>
      <c r="F23" s="30"/>
      <c r="G23" s="30"/>
    </row>
    <row r="24" spans="1:7" ht="15.75" customHeight="1">
      <c r="A24" s="51" t="s">
        <v>157</v>
      </c>
      <c r="B24" s="31" t="s">
        <v>182</v>
      </c>
      <c r="C24" s="29"/>
      <c r="D24" s="29"/>
      <c r="E24" s="42" t="s">
        <v>115</v>
      </c>
      <c r="F24" s="178"/>
      <c r="G24" s="178"/>
    </row>
    <row r="25" spans="1:7" ht="15.75" customHeight="1">
      <c r="A25" s="51" t="s">
        <v>159</v>
      </c>
      <c r="B25" s="31" t="s">
        <v>257</v>
      </c>
      <c r="C25" s="43">
        <f t="shared" ref="C25" si="6">+C26+C27</f>
        <v>0</v>
      </c>
      <c r="D25" s="43">
        <f t="shared" ref="D25" si="7">+D26+D27</f>
        <v>0</v>
      </c>
      <c r="E25" s="31" t="s">
        <v>160</v>
      </c>
      <c r="F25" s="178"/>
      <c r="G25" s="178"/>
    </row>
    <row r="26" spans="1:7" ht="15.75" customHeight="1">
      <c r="A26" s="52" t="s">
        <v>161</v>
      </c>
      <c r="B26" s="42" t="s">
        <v>184</v>
      </c>
      <c r="C26" s="44">
        <f>'1.'!C80</f>
        <v>0</v>
      </c>
      <c r="D26" s="44">
        <f>'1.'!D80</f>
        <v>0</v>
      </c>
      <c r="E26" s="27" t="s">
        <v>163</v>
      </c>
      <c r="F26" s="179">
        <f>'1'!C55</f>
        <v>0</v>
      </c>
      <c r="G26" s="179">
        <f>'1'!D55</f>
        <v>0</v>
      </c>
    </row>
    <row r="27" spans="1:7" ht="15.75" customHeight="1" thickBot="1">
      <c r="A27" s="51" t="s">
        <v>164</v>
      </c>
      <c r="B27" s="31" t="s">
        <v>258</v>
      </c>
      <c r="C27" s="29"/>
      <c r="D27" s="129"/>
      <c r="E27" s="369" t="s">
        <v>122</v>
      </c>
      <c r="F27" s="178"/>
      <c r="G27" s="178">
        <f>'1'!D54</f>
        <v>5788921</v>
      </c>
    </row>
    <row r="28" spans="1:7" ht="19.5" customHeight="1" thickBot="1">
      <c r="A28" s="49" t="s">
        <v>165</v>
      </c>
      <c r="B28" s="37" t="s">
        <v>259</v>
      </c>
      <c r="C28" s="36">
        <f t="shared" ref="C28" si="8">+C20+C25</f>
        <v>0</v>
      </c>
      <c r="D28" s="36">
        <f t="shared" ref="D28" si="9">+D20+D25</f>
        <v>0</v>
      </c>
      <c r="E28" s="37" t="s">
        <v>260</v>
      </c>
      <c r="F28" s="89">
        <f t="shared" ref="F28" si="10">SUM(F20:F27)</f>
        <v>0</v>
      </c>
      <c r="G28" s="89">
        <f t="shared" ref="G28" si="11">SUM(G20:G27)</f>
        <v>5788921</v>
      </c>
    </row>
    <row r="29" spans="1:7" ht="15.75" customHeight="1" thickBot="1">
      <c r="A29" s="49" t="s">
        <v>166</v>
      </c>
      <c r="B29" s="37" t="s">
        <v>261</v>
      </c>
      <c r="C29" s="89">
        <f t="shared" ref="C29" si="12">+C19+C28</f>
        <v>246235234</v>
      </c>
      <c r="D29" s="89">
        <f t="shared" ref="D29" si="13">+D19+D28</f>
        <v>302540820</v>
      </c>
      <c r="E29" s="37" t="s">
        <v>262</v>
      </c>
      <c r="F29" s="89">
        <f t="shared" ref="F29" si="14">+F19+F28</f>
        <v>275794573</v>
      </c>
      <c r="G29" s="89">
        <f t="shared" ref="G29" si="15">+G19+G28</f>
        <v>348878542</v>
      </c>
    </row>
    <row r="30" spans="1:7" ht="15.75" customHeight="1" thickBot="1">
      <c r="A30" s="49" t="s">
        <v>167</v>
      </c>
      <c r="B30" s="37" t="s">
        <v>168</v>
      </c>
      <c r="C30" s="181"/>
      <c r="D30" s="181"/>
      <c r="E30" s="37" t="s">
        <v>169</v>
      </c>
      <c r="F30" s="89" t="str">
        <f>IF(C19-F19&gt;0,C19-F19,"-")</f>
        <v>-</v>
      </c>
      <c r="G30" s="89" t="str">
        <f>IF(D19-G19&gt;0,D19-G19,"-")</f>
        <v>-</v>
      </c>
    </row>
    <row r="31" spans="1:7" ht="15.75" customHeight="1" thickBot="1">
      <c r="A31" s="49" t="s">
        <v>170</v>
      </c>
      <c r="B31" s="37" t="s">
        <v>263</v>
      </c>
      <c r="C31" s="181"/>
      <c r="D31" s="181"/>
      <c r="E31" s="37" t="s">
        <v>264</v>
      </c>
      <c r="F31" s="89" t="str">
        <f>IF(C19+C20-F29&gt;0,C19+C20-F29,"-")</f>
        <v>-</v>
      </c>
      <c r="G31" s="89" t="str">
        <f>IF(D19+D20-G29&gt;0,D19+D20-G29,"-")</f>
        <v>-</v>
      </c>
    </row>
    <row r="32" spans="1:7">
      <c r="C32" s="153"/>
      <c r="D32" s="153"/>
      <c r="F32" s="153"/>
      <c r="G32" s="153"/>
    </row>
    <row r="34" spans="4:5">
      <c r="D34" s="153"/>
    </row>
    <row r="35" spans="4:5">
      <c r="E35" s="153"/>
    </row>
  </sheetData>
  <mergeCells count="3">
    <mergeCell ref="A4:A5"/>
    <mergeCell ref="E4:G4"/>
    <mergeCell ref="A1:G1"/>
  </mergeCells>
  <pageMargins left="0.7" right="0.7" top="0.75" bottom="0.75" header="0.3" footer="0.3"/>
  <pageSetup paperSize="9" scale="6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workbookViewId="0">
      <selection activeCell="H31" sqref="H31"/>
    </sheetView>
  </sheetViews>
  <sheetFormatPr defaultRowHeight="15"/>
  <cols>
    <col min="1" max="1" width="5.42578125" customWidth="1"/>
    <col min="2" max="2" width="44.140625" customWidth="1"/>
    <col min="3" max="3" width="12" style="172" customWidth="1"/>
    <col min="4" max="4" width="14" style="172" customWidth="1"/>
    <col min="5" max="5" width="43.5703125" customWidth="1"/>
    <col min="6" max="6" width="11.85546875" customWidth="1"/>
    <col min="7" max="7" width="11.28515625" customWidth="1"/>
  </cols>
  <sheetData>
    <row r="1" spans="1:7" ht="31.5" customHeight="1">
      <c r="A1" s="423" t="s">
        <v>265</v>
      </c>
      <c r="B1" s="423"/>
      <c r="C1" s="423"/>
      <c r="D1" s="423"/>
      <c r="E1" s="423"/>
      <c r="F1" s="423"/>
      <c r="G1" s="423"/>
    </row>
    <row r="2" spans="1:7" ht="18" customHeight="1">
      <c r="A2" s="95"/>
      <c r="B2" s="145"/>
      <c r="C2" s="18"/>
      <c r="D2" s="18"/>
      <c r="E2" s="18"/>
      <c r="F2" s="146"/>
      <c r="G2" s="146"/>
    </row>
    <row r="3" spans="1:7" ht="15.75" thickBot="1">
      <c r="A3" s="95"/>
      <c r="B3" s="96"/>
      <c r="C3" s="95"/>
      <c r="D3" s="95"/>
      <c r="E3" s="95"/>
      <c r="F3" s="97"/>
      <c r="G3" s="97"/>
    </row>
    <row r="4" spans="1:7" ht="15.75" customHeight="1" thickBot="1">
      <c r="A4" s="419" t="s">
        <v>8</v>
      </c>
      <c r="B4" s="421" t="s">
        <v>144</v>
      </c>
      <c r="C4" s="422"/>
      <c r="D4" s="380"/>
      <c r="E4" s="421" t="s">
        <v>145</v>
      </c>
      <c r="F4" s="422"/>
      <c r="G4" s="422"/>
    </row>
    <row r="5" spans="1:7" ht="24.75" customHeight="1" thickBot="1">
      <c r="A5" s="420"/>
      <c r="B5" s="24" t="s">
        <v>146</v>
      </c>
      <c r="C5" s="25" t="s">
        <v>454</v>
      </c>
      <c r="D5" s="25" t="s">
        <v>440</v>
      </c>
      <c r="E5" s="24" t="s">
        <v>146</v>
      </c>
      <c r="F5" s="25" t="s">
        <v>454</v>
      </c>
      <c r="G5" s="26" t="s">
        <v>440</v>
      </c>
    </row>
    <row r="6" spans="1:7" ht="15.75" customHeight="1" thickBot="1">
      <c r="A6" s="23">
        <v>1</v>
      </c>
      <c r="B6" s="24">
        <v>2</v>
      </c>
      <c r="C6" s="202">
        <v>3</v>
      </c>
      <c r="D6" s="202">
        <v>4</v>
      </c>
      <c r="E6" s="24">
        <v>6</v>
      </c>
      <c r="F6" s="25">
        <v>7</v>
      </c>
      <c r="G6" s="381">
        <v>9</v>
      </c>
    </row>
    <row r="7" spans="1:7" ht="15.75" customHeight="1">
      <c r="A7" s="47" t="s">
        <v>0</v>
      </c>
      <c r="B7" s="27" t="s">
        <v>10</v>
      </c>
      <c r="C7" s="28">
        <f>'1.'!C51</f>
        <v>0</v>
      </c>
      <c r="D7" s="28">
        <f>'1.'!D51</f>
        <v>197775000</v>
      </c>
      <c r="E7" s="27" t="s">
        <v>171</v>
      </c>
      <c r="F7" s="28">
        <f>'1'!C27</f>
        <v>6000000</v>
      </c>
      <c r="G7" s="246">
        <f>'1'!D27</f>
        <v>21009192</v>
      </c>
    </row>
    <row r="8" spans="1:7" ht="15.75" customHeight="1">
      <c r="A8" s="48" t="s">
        <v>1</v>
      </c>
      <c r="B8" s="31" t="s">
        <v>172</v>
      </c>
      <c r="C8" s="29">
        <f>'1.'!C56</f>
        <v>0</v>
      </c>
      <c r="D8" s="29">
        <f>'1.'!D56</f>
        <v>0</v>
      </c>
      <c r="E8" s="31" t="s">
        <v>266</v>
      </c>
      <c r="F8" s="28">
        <f>'1'!C28</f>
        <v>0</v>
      </c>
      <c r="G8" s="246">
        <f>'1'!D28</f>
        <v>0</v>
      </c>
    </row>
    <row r="9" spans="1:7" ht="15.75" customHeight="1">
      <c r="A9" s="48" t="s">
        <v>2</v>
      </c>
      <c r="B9" s="31" t="s">
        <v>173</v>
      </c>
      <c r="C9" s="29">
        <f>'1.'!C60</f>
        <v>0</v>
      </c>
      <c r="D9" s="29">
        <f>'1.'!D60</f>
        <v>23214758</v>
      </c>
      <c r="E9" s="31" t="s">
        <v>103</v>
      </c>
      <c r="F9" s="28">
        <f>'1'!C30</f>
        <v>2225000</v>
      </c>
      <c r="G9" s="246">
        <f>'1'!D30</f>
        <v>198413648</v>
      </c>
    </row>
    <row r="10" spans="1:7" ht="15.75" customHeight="1">
      <c r="A10" s="48" t="s">
        <v>11</v>
      </c>
      <c r="B10" s="31" t="s">
        <v>174</v>
      </c>
      <c r="C10" s="29">
        <f>'1.'!C65</f>
        <v>0</v>
      </c>
      <c r="D10" s="29">
        <f>'1.'!D65</f>
        <v>0</v>
      </c>
      <c r="E10" s="31" t="s">
        <v>175</v>
      </c>
      <c r="F10" s="29"/>
      <c r="G10" s="30"/>
    </row>
    <row r="11" spans="1:7" ht="15.75" customHeight="1">
      <c r="A11" s="48" t="s">
        <v>19</v>
      </c>
      <c r="B11" s="31" t="s">
        <v>176</v>
      </c>
      <c r="C11" s="29"/>
      <c r="D11" s="29"/>
      <c r="E11" s="31" t="s">
        <v>177</v>
      </c>
      <c r="F11" s="29">
        <f>'1'!C32</f>
        <v>0</v>
      </c>
      <c r="G11" s="30">
        <f>'1'!D32</f>
        <v>0</v>
      </c>
    </row>
    <row r="12" spans="1:7" ht="15.75" customHeight="1">
      <c r="A12" s="48" t="s">
        <v>25</v>
      </c>
      <c r="B12" s="31" t="s">
        <v>178</v>
      </c>
      <c r="C12" s="32"/>
      <c r="D12" s="32"/>
      <c r="E12" s="42" t="s">
        <v>150</v>
      </c>
      <c r="F12" s="44">
        <f>'1'!C41</f>
        <v>0</v>
      </c>
      <c r="G12" s="258">
        <f>'1'!D41</f>
        <v>0</v>
      </c>
    </row>
    <row r="13" spans="1:7" ht="15.75" customHeight="1">
      <c r="A13" s="48" t="s">
        <v>27</v>
      </c>
      <c r="B13" s="33"/>
      <c r="C13" s="29"/>
      <c r="D13" s="29"/>
      <c r="E13" s="33"/>
      <c r="F13" s="29"/>
      <c r="G13" s="30"/>
    </row>
    <row r="14" spans="1:7" ht="15.75" customHeight="1">
      <c r="A14" s="48" t="s">
        <v>28</v>
      </c>
      <c r="B14" s="33"/>
      <c r="C14" s="29"/>
      <c r="D14" s="29"/>
      <c r="E14" s="33"/>
      <c r="F14" s="29"/>
      <c r="G14" s="30"/>
    </row>
    <row r="15" spans="1:7" ht="15.75" customHeight="1">
      <c r="A15" s="48" t="s">
        <v>29</v>
      </c>
      <c r="B15" s="33"/>
      <c r="C15" s="32"/>
      <c r="D15" s="32"/>
      <c r="E15" s="33"/>
      <c r="F15" s="29"/>
      <c r="G15" s="30"/>
    </row>
    <row r="16" spans="1:7" ht="15.75" customHeight="1">
      <c r="A16" s="48" t="s">
        <v>32</v>
      </c>
      <c r="B16" s="33"/>
      <c r="C16" s="32"/>
      <c r="D16" s="32"/>
      <c r="E16" s="33"/>
      <c r="F16" s="29"/>
      <c r="G16" s="30"/>
    </row>
    <row r="17" spans="1:7" ht="15.75" customHeight="1" thickBot="1">
      <c r="A17" s="50" t="s">
        <v>33</v>
      </c>
      <c r="B17" s="90"/>
      <c r="C17" s="91"/>
      <c r="D17" s="91"/>
      <c r="E17" s="42"/>
      <c r="F17" s="44"/>
      <c r="G17" s="258"/>
    </row>
    <row r="18" spans="1:7" ht="21" customHeight="1" thickBot="1">
      <c r="A18" s="49" t="s">
        <v>36</v>
      </c>
      <c r="B18" s="37" t="s">
        <v>267</v>
      </c>
      <c r="C18" s="36">
        <f t="shared" ref="C18" si="0">+C7+C9+C10+C12+C13+C14+C15+C16</f>
        <v>0</v>
      </c>
      <c r="D18" s="36">
        <f t="shared" ref="D18" si="1">+D7+D9+D10+D12+D13+D14+D15+D16</f>
        <v>220989758</v>
      </c>
      <c r="E18" s="37" t="s">
        <v>268</v>
      </c>
      <c r="F18" s="36">
        <f t="shared" ref="F18" si="2">+F7+F9+F11+F12+F13+F14+F15+F16</f>
        <v>8225000</v>
      </c>
      <c r="G18" s="38">
        <f t="shared" ref="G18" si="3">+G7+G9+G11+G12+G13+G14+G15+G16</f>
        <v>219422840</v>
      </c>
    </row>
    <row r="19" spans="1:7" ht="15.75" customHeight="1">
      <c r="A19" s="47" t="s">
        <v>40</v>
      </c>
      <c r="B19" s="39" t="s">
        <v>269</v>
      </c>
      <c r="C19" s="170">
        <f t="shared" ref="C19" si="4">+C20+C21+C22+C23+C24</f>
        <v>37784339</v>
      </c>
      <c r="D19" s="170">
        <f t="shared" ref="D19" si="5">+D20+D21+D22+D23+D24</f>
        <v>44770804</v>
      </c>
      <c r="E19" s="31" t="s">
        <v>151</v>
      </c>
      <c r="F19" s="28"/>
      <c r="G19" s="246"/>
    </row>
    <row r="20" spans="1:7" ht="15.75" customHeight="1">
      <c r="A20" s="48" t="s">
        <v>41</v>
      </c>
      <c r="B20" s="41" t="s">
        <v>152</v>
      </c>
      <c r="C20" s="29">
        <f>'1.'!C79</f>
        <v>37784339</v>
      </c>
      <c r="D20" s="29">
        <f>'1.'!D79</f>
        <v>44770804</v>
      </c>
      <c r="E20" s="31" t="s">
        <v>180</v>
      </c>
      <c r="F20" s="29"/>
      <c r="G20" s="30"/>
    </row>
    <row r="21" spans="1:7" ht="15.75" customHeight="1">
      <c r="A21" s="47" t="s">
        <v>42</v>
      </c>
      <c r="B21" s="41" t="s">
        <v>270</v>
      </c>
      <c r="C21" s="29"/>
      <c r="D21" s="29"/>
      <c r="E21" s="31" t="s">
        <v>155</v>
      </c>
      <c r="F21" s="29"/>
      <c r="G21" s="30"/>
    </row>
    <row r="22" spans="1:7" ht="15.75" customHeight="1">
      <c r="A22" s="48" t="s">
        <v>43</v>
      </c>
      <c r="B22" s="41" t="s">
        <v>271</v>
      </c>
      <c r="C22" s="29"/>
      <c r="D22" s="29"/>
      <c r="E22" s="31" t="s">
        <v>156</v>
      </c>
      <c r="F22" s="29"/>
      <c r="G22" s="30"/>
    </row>
    <row r="23" spans="1:7" ht="15.75" customHeight="1">
      <c r="A23" s="47" t="s">
        <v>82</v>
      </c>
      <c r="B23" s="41" t="s">
        <v>272</v>
      </c>
      <c r="C23" s="29"/>
      <c r="D23" s="29"/>
      <c r="E23" s="42" t="s">
        <v>115</v>
      </c>
      <c r="F23" s="29">
        <f>'1'!C45</f>
        <v>0</v>
      </c>
      <c r="G23" s="30">
        <f>'1'!D45</f>
        <v>0</v>
      </c>
    </row>
    <row r="24" spans="1:7" ht="15.75" customHeight="1">
      <c r="A24" s="48" t="s">
        <v>157</v>
      </c>
      <c r="B24" s="92" t="s">
        <v>158</v>
      </c>
      <c r="C24" s="29"/>
      <c r="D24" s="29"/>
      <c r="E24" s="31" t="s">
        <v>183</v>
      </c>
      <c r="F24" s="29"/>
      <c r="G24" s="30"/>
    </row>
    <row r="25" spans="1:7" ht="15.75" customHeight="1">
      <c r="A25" s="47" t="s">
        <v>159</v>
      </c>
      <c r="B25" s="93" t="s">
        <v>273</v>
      </c>
      <c r="C25" s="43">
        <f t="shared" ref="C25" si="6">+C26+C27+C28+C29+C30</f>
        <v>0</v>
      </c>
      <c r="D25" s="43">
        <f t="shared" ref="D25" si="7">+D26+D27+D28+D29+D30</f>
        <v>0</v>
      </c>
      <c r="E25" s="27" t="s">
        <v>163</v>
      </c>
      <c r="F25" s="29"/>
      <c r="G25" s="30"/>
    </row>
    <row r="26" spans="1:7" ht="15.75" customHeight="1">
      <c r="A26" s="48" t="s">
        <v>161</v>
      </c>
      <c r="B26" s="92" t="s">
        <v>30</v>
      </c>
      <c r="C26" s="29"/>
      <c r="D26" s="29"/>
      <c r="E26" s="27" t="s">
        <v>124</v>
      </c>
      <c r="F26" s="29"/>
      <c r="G26" s="30"/>
    </row>
    <row r="27" spans="1:7" ht="15.75" customHeight="1">
      <c r="A27" s="47" t="s">
        <v>164</v>
      </c>
      <c r="B27" s="92" t="s">
        <v>162</v>
      </c>
      <c r="C27" s="29"/>
      <c r="D27" s="29"/>
      <c r="E27" s="54"/>
      <c r="F27" s="29"/>
      <c r="G27" s="30"/>
    </row>
    <row r="28" spans="1:7" ht="15.75" customHeight="1">
      <c r="A28" s="48" t="s">
        <v>165</v>
      </c>
      <c r="B28" s="41" t="s">
        <v>31</v>
      </c>
      <c r="C28" s="29"/>
      <c r="D28" s="29"/>
      <c r="E28" s="54"/>
      <c r="F28" s="29"/>
      <c r="G28" s="30"/>
    </row>
    <row r="29" spans="1:7" ht="15.75" customHeight="1">
      <c r="A29" s="47" t="s">
        <v>166</v>
      </c>
      <c r="B29" s="94" t="s">
        <v>274</v>
      </c>
      <c r="C29" s="29"/>
      <c r="D29" s="29"/>
      <c r="E29" s="33"/>
      <c r="F29" s="29"/>
      <c r="G29" s="30"/>
    </row>
    <row r="30" spans="1:7" ht="15.75" customHeight="1" thickBot="1">
      <c r="A30" s="48" t="s">
        <v>167</v>
      </c>
      <c r="B30" s="45" t="s">
        <v>275</v>
      </c>
      <c r="C30" s="29"/>
      <c r="D30" s="29"/>
      <c r="E30" s="54"/>
      <c r="F30" s="29"/>
      <c r="G30" s="30"/>
    </row>
    <row r="31" spans="1:7" ht="20.25" customHeight="1" thickBot="1">
      <c r="A31" s="49" t="s">
        <v>170</v>
      </c>
      <c r="B31" s="37" t="s">
        <v>276</v>
      </c>
      <c r="C31" s="184">
        <f t="shared" ref="C31" si="8">+C19+C25</f>
        <v>37784339</v>
      </c>
      <c r="D31" s="184">
        <f t="shared" ref="D31" si="9">+D19+D25</f>
        <v>44770804</v>
      </c>
      <c r="E31" s="37" t="s">
        <v>277</v>
      </c>
      <c r="F31" s="36">
        <f t="shared" ref="F31" si="10">SUM(F19:F30)</f>
        <v>0</v>
      </c>
      <c r="G31" s="38">
        <f t="shared" ref="G31" si="11">SUM(G19:G30)</f>
        <v>0</v>
      </c>
    </row>
    <row r="32" spans="1:7" ht="15.75" customHeight="1" thickBot="1">
      <c r="A32" s="49" t="s">
        <v>187</v>
      </c>
      <c r="B32" s="37" t="s">
        <v>186</v>
      </c>
      <c r="C32" s="89">
        <f t="shared" ref="C32" si="12">+C18+C31</f>
        <v>37784339</v>
      </c>
      <c r="D32" s="89">
        <f t="shared" ref="D32" si="13">+D18+D31</f>
        <v>265760562</v>
      </c>
      <c r="E32" s="37" t="s">
        <v>189</v>
      </c>
      <c r="F32" s="36">
        <f t="shared" ref="F32" si="14">+F18+F31</f>
        <v>8225000</v>
      </c>
      <c r="G32" s="38">
        <f t="shared" ref="G32" si="15">+G18+G31</f>
        <v>219422840</v>
      </c>
    </row>
    <row r="33" spans="1:7" ht="15.75" customHeight="1" thickBot="1">
      <c r="A33" s="49" t="s">
        <v>185</v>
      </c>
      <c r="B33" s="37" t="s">
        <v>168</v>
      </c>
      <c r="C33" s="89">
        <f>IF(C18-F18&lt;0,F18-C18,"-")</f>
        <v>8225000</v>
      </c>
      <c r="D33" s="89" t="str">
        <f>IF(D18-G18&lt;0,G18-D18,"-")</f>
        <v>-</v>
      </c>
      <c r="E33" s="37" t="s">
        <v>169</v>
      </c>
      <c r="F33" s="36" t="str">
        <f>IF(C18-F18&gt;0,C18-F18,"-")</f>
        <v>-</v>
      </c>
      <c r="G33" s="38">
        <f>IF(D18-G18&gt;0,D18-G18,"-")</f>
        <v>1566918</v>
      </c>
    </row>
    <row r="34" spans="1:7" ht="15.75" customHeight="1" thickBot="1">
      <c r="A34" s="49" t="s">
        <v>188</v>
      </c>
      <c r="B34" s="37" t="s">
        <v>263</v>
      </c>
      <c r="C34" s="89" t="str">
        <f>IF(C18+C19-F32&lt;0,F32-(C18+C19),"-")</f>
        <v>-</v>
      </c>
      <c r="D34" s="89" t="str">
        <f>IF(D18+D19-G32&lt;0,G32-(D18+D19),"-")</f>
        <v>-</v>
      </c>
      <c r="E34" s="37" t="s">
        <v>264</v>
      </c>
      <c r="F34" s="36">
        <f>IF(C18+C19-F32&gt;0,C18+C19-F32,"-")</f>
        <v>29559339</v>
      </c>
      <c r="G34" s="38">
        <f>IF(D18+D19-G32&gt;0,D18+D19-G32,"-")</f>
        <v>46337722</v>
      </c>
    </row>
  </sheetData>
  <mergeCells count="4">
    <mergeCell ref="A4:A5"/>
    <mergeCell ref="B4:C4"/>
    <mergeCell ref="E4:G4"/>
    <mergeCell ref="A1:G1"/>
  </mergeCells>
  <pageMargins left="0.7" right="0.7" top="0.75" bottom="0.75" header="0.3" footer="0.3"/>
  <pageSetup paperSize="256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87"/>
  <sheetViews>
    <sheetView workbookViewId="0">
      <selection activeCell="D31" sqref="D31"/>
    </sheetView>
  </sheetViews>
  <sheetFormatPr defaultRowHeight="15"/>
  <cols>
    <col min="1" max="1" width="36.140625" customWidth="1"/>
    <col min="2" max="2" width="12.28515625" customWidth="1"/>
    <col min="3" max="3" width="11.7109375" customWidth="1"/>
    <col min="6" max="6" width="11.28515625" customWidth="1"/>
  </cols>
  <sheetData>
    <row r="2" spans="1:5" ht="32.25" customHeight="1">
      <c r="A2" s="425" t="s">
        <v>430</v>
      </c>
      <c r="B2" s="425"/>
      <c r="C2" s="425"/>
    </row>
    <row r="3" spans="1:5" ht="15.75">
      <c r="A3" s="55"/>
      <c r="B3" s="55"/>
      <c r="C3" s="172" t="s">
        <v>465</v>
      </c>
    </row>
    <row r="4" spans="1:5">
      <c r="A4" s="167" t="s">
        <v>190</v>
      </c>
      <c r="B4" s="401" t="s">
        <v>458</v>
      </c>
      <c r="C4" s="401"/>
      <c r="D4" s="172"/>
      <c r="E4" s="172"/>
    </row>
    <row r="5" spans="1:5" s="160" customFormat="1">
      <c r="A5" s="167"/>
      <c r="B5" s="169"/>
    </row>
    <row r="6" spans="1:5" ht="15.75" thickBot="1">
      <c r="A6" s="268"/>
      <c r="B6" s="56"/>
    </row>
    <row r="7" spans="1:5" ht="26.25" customHeight="1" thickBot="1">
      <c r="A7" s="57" t="s">
        <v>191</v>
      </c>
      <c r="B7" s="217" t="s">
        <v>455</v>
      </c>
      <c r="C7" s="217" t="s">
        <v>456</v>
      </c>
    </row>
    <row r="8" spans="1:5">
      <c r="A8" s="58" t="s">
        <v>192</v>
      </c>
      <c r="B8" s="59">
        <v>0</v>
      </c>
      <c r="C8" s="59"/>
    </row>
    <row r="9" spans="1:5">
      <c r="A9" s="60" t="s">
        <v>193</v>
      </c>
      <c r="B9" s="61"/>
      <c r="C9" s="61"/>
    </row>
    <row r="10" spans="1:5">
      <c r="A10" s="62" t="s">
        <v>194</v>
      </c>
      <c r="B10" s="63">
        <v>0</v>
      </c>
      <c r="C10" s="63">
        <v>70000000</v>
      </c>
    </row>
    <row r="11" spans="1:5">
      <c r="A11" s="62" t="s">
        <v>195</v>
      </c>
      <c r="B11" s="63"/>
      <c r="C11" s="63"/>
    </row>
    <row r="12" spans="1:5">
      <c r="A12" s="62" t="s">
        <v>196</v>
      </c>
      <c r="B12" s="63"/>
      <c r="C12" s="63"/>
    </row>
    <row r="13" spans="1:5" ht="15.75" thickBot="1">
      <c r="A13" s="62" t="s">
        <v>197</v>
      </c>
      <c r="B13" s="63"/>
      <c r="C13" s="63"/>
    </row>
    <row r="14" spans="1:5" ht="15.75" thickBot="1">
      <c r="A14" s="64" t="s">
        <v>198</v>
      </c>
      <c r="B14" s="65">
        <v>0</v>
      </c>
      <c r="C14" s="65">
        <f>SUM(C8:C13)</f>
        <v>70000000</v>
      </c>
    </row>
    <row r="15" spans="1:5" ht="15.75" thickBot="1">
      <c r="A15" s="66"/>
      <c r="B15" s="66"/>
      <c r="C15" s="172"/>
    </row>
    <row r="16" spans="1:5" ht="27.75" customHeight="1" thickBot="1">
      <c r="A16" s="57" t="s">
        <v>199</v>
      </c>
      <c r="B16" s="217" t="s">
        <v>455</v>
      </c>
      <c r="C16" s="217" t="s">
        <v>456</v>
      </c>
    </row>
    <row r="17" spans="1:5">
      <c r="A17" s="58" t="s">
        <v>200</v>
      </c>
      <c r="B17" s="59">
        <v>0</v>
      </c>
      <c r="C17" s="59"/>
    </row>
    <row r="18" spans="1:5">
      <c r="A18" s="67" t="s">
        <v>463</v>
      </c>
      <c r="B18" s="63">
        <v>0</v>
      </c>
      <c r="C18" s="63">
        <v>68765116</v>
      </c>
    </row>
    <row r="19" spans="1:5">
      <c r="A19" s="62" t="s">
        <v>89</v>
      </c>
      <c r="B19" s="63">
        <v>0</v>
      </c>
      <c r="C19" s="63">
        <v>1234884</v>
      </c>
    </row>
    <row r="20" spans="1:5" ht="15.75" thickBot="1">
      <c r="A20" s="62"/>
      <c r="B20" s="63"/>
      <c r="C20" s="63"/>
    </row>
    <row r="21" spans="1:5" ht="15.75" thickBot="1">
      <c r="A21" s="64" t="s">
        <v>203</v>
      </c>
      <c r="B21" s="65">
        <f t="shared" ref="B21" si="0">SUM(B17:B20)</f>
        <v>0</v>
      </c>
      <c r="C21" s="65">
        <f>SUM(C17:C20)</f>
        <v>70000000</v>
      </c>
    </row>
    <row r="22" spans="1:5">
      <c r="A22" s="56"/>
      <c r="B22" s="56"/>
      <c r="C22" s="172"/>
    </row>
    <row r="23" spans="1:5" s="160" customFormat="1"/>
    <row r="24" spans="1:5" s="160" customFormat="1"/>
    <row r="25" spans="1:5" s="160" customFormat="1">
      <c r="A25" s="167" t="s">
        <v>190</v>
      </c>
      <c r="B25" s="401" t="s">
        <v>459</v>
      </c>
      <c r="C25" s="401"/>
      <c r="D25" s="172"/>
      <c r="E25" s="172"/>
    </row>
    <row r="26" spans="1:5" s="160" customFormat="1" ht="25.5" customHeight="1">
      <c r="A26" s="167"/>
      <c r="B26" s="169"/>
      <c r="C26" s="172"/>
      <c r="D26" s="172"/>
      <c r="E26" s="172"/>
    </row>
    <row r="27" spans="1:5" s="160" customFormat="1" ht="15.75" thickBot="1">
      <c r="A27" s="268"/>
      <c r="B27" s="56"/>
      <c r="C27" s="172"/>
      <c r="D27" s="172"/>
      <c r="E27" s="172"/>
    </row>
    <row r="28" spans="1:5" s="160" customFormat="1" ht="36.75" thickBot="1">
      <c r="A28" s="57" t="s">
        <v>191</v>
      </c>
      <c r="B28" s="217" t="s">
        <v>455</v>
      </c>
      <c r="C28" s="217" t="s">
        <v>456</v>
      </c>
      <c r="D28" s="172"/>
      <c r="E28" s="172"/>
    </row>
    <row r="29" spans="1:5" s="160" customFormat="1">
      <c r="A29" s="58" t="s">
        <v>192</v>
      </c>
      <c r="B29" s="59">
        <v>0</v>
      </c>
      <c r="C29" s="59"/>
      <c r="D29" s="172"/>
      <c r="E29" s="172"/>
    </row>
    <row r="30" spans="1:5" s="160" customFormat="1">
      <c r="A30" s="60" t="s">
        <v>193</v>
      </c>
      <c r="B30" s="61"/>
      <c r="C30" s="61"/>
      <c r="D30" s="172"/>
      <c r="E30" s="172"/>
    </row>
    <row r="31" spans="1:5" s="160" customFormat="1">
      <c r="A31" s="62" t="s">
        <v>194</v>
      </c>
      <c r="B31" s="63">
        <v>0</v>
      </c>
      <c r="C31" s="63">
        <v>127000000</v>
      </c>
      <c r="D31" s="172"/>
      <c r="E31" s="172"/>
    </row>
    <row r="32" spans="1:5" s="160" customFormat="1">
      <c r="A32" s="62" t="s">
        <v>195</v>
      </c>
      <c r="B32" s="63"/>
      <c r="C32" s="63"/>
      <c r="D32" s="172"/>
      <c r="E32" s="172"/>
    </row>
    <row r="33" spans="1:7" s="160" customFormat="1">
      <c r="A33" s="62" t="s">
        <v>196</v>
      </c>
      <c r="B33" s="63"/>
      <c r="C33" s="63"/>
      <c r="D33" s="172"/>
      <c r="E33" s="172"/>
    </row>
    <row r="34" spans="1:7" s="160" customFormat="1" ht="15.75" thickBot="1">
      <c r="A34" s="62" t="s">
        <v>197</v>
      </c>
      <c r="B34" s="63"/>
      <c r="C34" s="63"/>
      <c r="D34" s="172"/>
      <c r="E34" s="172"/>
    </row>
    <row r="35" spans="1:7" s="160" customFormat="1" ht="24" customHeight="1" thickBot="1">
      <c r="A35" s="64" t="s">
        <v>198</v>
      </c>
      <c r="B35" s="65">
        <v>0</v>
      </c>
      <c r="C35" s="65">
        <f>SUM(C29:C34)</f>
        <v>127000000</v>
      </c>
      <c r="D35" s="172"/>
      <c r="E35" s="172"/>
    </row>
    <row r="36" spans="1:7" s="160" customFormat="1" ht="15.75" thickBot="1">
      <c r="A36" s="66"/>
      <c r="B36" s="66"/>
      <c r="C36" s="172"/>
      <c r="D36" s="172"/>
      <c r="E36" s="172"/>
    </row>
    <row r="37" spans="1:7" s="160" customFormat="1" ht="36.75" thickBot="1">
      <c r="A37" s="57" t="s">
        <v>199</v>
      </c>
      <c r="B37" s="217" t="s">
        <v>455</v>
      </c>
      <c r="C37" s="217" t="s">
        <v>456</v>
      </c>
      <c r="D37" s="172"/>
      <c r="E37" s="172"/>
    </row>
    <row r="38" spans="1:7" s="160" customFormat="1">
      <c r="A38" s="58" t="s">
        <v>200</v>
      </c>
      <c r="B38" s="59">
        <v>0</v>
      </c>
      <c r="C38" s="59"/>
      <c r="D38" s="172"/>
      <c r="E38" s="172"/>
    </row>
    <row r="39" spans="1:7" s="160" customFormat="1">
      <c r="A39" s="67" t="s">
        <v>201</v>
      </c>
      <c r="B39" s="63">
        <v>0</v>
      </c>
      <c r="C39" s="63">
        <v>117379832</v>
      </c>
      <c r="D39" s="172"/>
      <c r="E39" s="172"/>
    </row>
    <row r="40" spans="1:7" s="160" customFormat="1">
      <c r="A40" s="62" t="s">
        <v>89</v>
      </c>
      <c r="B40" s="63">
        <v>0</v>
      </c>
      <c r="C40" s="63">
        <v>9620168</v>
      </c>
      <c r="D40" s="172"/>
      <c r="E40" s="172"/>
    </row>
    <row r="41" spans="1:7" s="160" customFormat="1" ht="15.75" thickBot="1">
      <c r="A41" s="62"/>
      <c r="B41" s="63"/>
      <c r="C41" s="63"/>
      <c r="D41" s="172"/>
      <c r="E41" s="172"/>
    </row>
    <row r="42" spans="1:7" ht="15.75" thickBot="1">
      <c r="A42" s="64" t="s">
        <v>203</v>
      </c>
      <c r="B42" s="65">
        <f t="shared" ref="B42" si="1">SUM(B38:B41)</f>
        <v>0</v>
      </c>
      <c r="C42" s="65">
        <f>SUM(C38:C41)</f>
        <v>127000000</v>
      </c>
      <c r="D42" s="172"/>
      <c r="E42" s="172"/>
    </row>
    <row r="43" spans="1:7" s="160" customFormat="1">
      <c r="A43" s="56"/>
      <c r="B43" s="56"/>
      <c r="C43" s="172"/>
      <c r="D43" s="172"/>
      <c r="E43" s="172"/>
    </row>
    <row r="45" spans="1:7" ht="24.75" customHeight="1"/>
    <row r="46" spans="1:7" ht="28.5" customHeight="1">
      <c r="A46" s="167" t="s">
        <v>190</v>
      </c>
      <c r="B46" s="424" t="s">
        <v>460</v>
      </c>
      <c r="C46" s="424"/>
      <c r="D46" s="424"/>
      <c r="E46" s="424"/>
      <c r="F46" s="424"/>
      <c r="G46" s="424"/>
    </row>
    <row r="48" spans="1:7" ht="15.75" thickBot="1">
      <c r="A48" s="268"/>
      <c r="B48" s="56"/>
      <c r="C48" s="172"/>
      <c r="D48" s="172"/>
    </row>
    <row r="49" spans="1:4" ht="36.75" thickBot="1">
      <c r="A49" s="57" t="s">
        <v>191</v>
      </c>
      <c r="B49" s="217" t="s">
        <v>455</v>
      </c>
      <c r="C49" s="217" t="s">
        <v>456</v>
      </c>
      <c r="D49" s="172"/>
    </row>
    <row r="50" spans="1:4">
      <c r="A50" s="58" t="s">
        <v>192</v>
      </c>
      <c r="B50" s="59">
        <v>0</v>
      </c>
      <c r="C50" s="59"/>
      <c r="D50" s="172"/>
    </row>
    <row r="51" spans="1:4">
      <c r="A51" s="60" t="s">
        <v>193</v>
      </c>
      <c r="B51" s="61"/>
      <c r="C51" s="61"/>
      <c r="D51" s="172"/>
    </row>
    <row r="52" spans="1:4">
      <c r="A52" s="62" t="s">
        <v>194</v>
      </c>
      <c r="B52" s="63">
        <v>0</v>
      </c>
      <c r="C52" s="63"/>
      <c r="D52" s="172"/>
    </row>
    <row r="53" spans="1:4">
      <c r="A53" s="62" t="s">
        <v>195</v>
      </c>
      <c r="B53" s="63"/>
      <c r="C53" s="63"/>
      <c r="D53" s="172"/>
    </row>
    <row r="54" spans="1:4" ht="23.25" customHeight="1">
      <c r="A54" s="62" t="s">
        <v>196</v>
      </c>
      <c r="B54" s="63"/>
      <c r="C54" s="63"/>
      <c r="D54" s="172"/>
    </row>
    <row r="55" spans="1:4" ht="15.75" thickBot="1">
      <c r="A55" s="62" t="s">
        <v>197</v>
      </c>
      <c r="B55" s="63"/>
      <c r="C55" s="63">
        <v>210000</v>
      </c>
      <c r="D55" s="172"/>
    </row>
    <row r="56" spans="1:4" ht="15.75" thickBot="1">
      <c r="A56" s="64" t="s">
        <v>198</v>
      </c>
      <c r="B56" s="65">
        <v>0</v>
      </c>
      <c r="C56" s="65">
        <f>SUM(C55)</f>
        <v>210000</v>
      </c>
      <c r="D56" s="172"/>
    </row>
    <row r="57" spans="1:4" ht="15.75" thickBot="1">
      <c r="A57" s="66"/>
      <c r="B57" s="66"/>
      <c r="C57" s="172"/>
      <c r="D57" s="172"/>
    </row>
    <row r="58" spans="1:4" ht="36.75" thickBot="1">
      <c r="A58" s="57" t="s">
        <v>199</v>
      </c>
      <c r="B58" s="217" t="s">
        <v>455</v>
      </c>
      <c r="C58" s="217" t="s">
        <v>456</v>
      </c>
      <c r="D58" s="172"/>
    </row>
    <row r="59" spans="1:4">
      <c r="A59" s="58" t="s">
        <v>200</v>
      </c>
      <c r="B59" s="59">
        <v>0</v>
      </c>
      <c r="C59" s="59"/>
      <c r="D59" s="172"/>
    </row>
    <row r="60" spans="1:4">
      <c r="A60" s="67" t="s">
        <v>201</v>
      </c>
      <c r="B60" s="63">
        <v>0</v>
      </c>
      <c r="C60" s="63"/>
      <c r="D60" s="172"/>
    </row>
    <row r="61" spans="1:4">
      <c r="A61" s="62" t="s">
        <v>89</v>
      </c>
      <c r="B61" s="63">
        <v>0</v>
      </c>
      <c r="C61" s="63">
        <v>210000</v>
      </c>
      <c r="D61" s="172"/>
    </row>
    <row r="62" spans="1:4" ht="15.75" thickBot="1">
      <c r="A62" s="62"/>
      <c r="B62" s="63"/>
      <c r="C62" s="63"/>
      <c r="D62" s="172"/>
    </row>
    <row r="63" spans="1:4" ht="15.75" thickBot="1">
      <c r="A63" s="64" t="s">
        <v>203</v>
      </c>
      <c r="B63" s="65">
        <f t="shared" ref="B63" si="2">SUM(B59:B62)</f>
        <v>0</v>
      </c>
      <c r="C63" s="65">
        <f>SUM(C61:C62)</f>
        <v>210000</v>
      </c>
      <c r="D63" s="172"/>
    </row>
    <row r="64" spans="1:4">
      <c r="A64" s="56"/>
      <c r="B64" s="56"/>
      <c r="C64" s="172"/>
      <c r="D64" s="172"/>
    </row>
    <row r="68" spans="1:7" ht="39.75" customHeight="1">
      <c r="A68" s="167" t="s">
        <v>190</v>
      </c>
      <c r="B68" s="424" t="s">
        <v>461</v>
      </c>
      <c r="C68" s="424"/>
      <c r="D68" s="424"/>
      <c r="E68" s="424"/>
      <c r="F68" s="424"/>
      <c r="G68" s="424"/>
    </row>
    <row r="69" spans="1:7">
      <c r="A69" s="172"/>
      <c r="B69" s="172"/>
      <c r="C69" s="172"/>
      <c r="D69" s="172"/>
      <c r="E69" s="172"/>
      <c r="F69" s="172"/>
      <c r="G69" s="172"/>
    </row>
    <row r="70" spans="1:7" ht="15.75" thickBot="1">
      <c r="A70" s="268"/>
      <c r="B70" s="56"/>
      <c r="C70" s="172"/>
      <c r="D70" s="172"/>
      <c r="E70" s="172"/>
      <c r="F70" s="172"/>
      <c r="G70" s="172"/>
    </row>
    <row r="71" spans="1:7" ht="36.75" thickBot="1">
      <c r="A71" s="57" t="s">
        <v>191</v>
      </c>
      <c r="B71" s="217" t="s">
        <v>455</v>
      </c>
      <c r="C71" s="217" t="s">
        <v>456</v>
      </c>
      <c r="D71" s="172"/>
      <c r="E71" s="172"/>
      <c r="F71" s="172"/>
      <c r="G71" s="172"/>
    </row>
    <row r="72" spans="1:7">
      <c r="A72" s="58" t="s">
        <v>192</v>
      </c>
      <c r="B72" s="59">
        <v>0</v>
      </c>
      <c r="C72" s="59"/>
      <c r="D72" s="172"/>
      <c r="E72" s="172"/>
      <c r="F72" s="172"/>
      <c r="G72" s="172"/>
    </row>
    <row r="73" spans="1:7">
      <c r="A73" s="60" t="s">
        <v>193</v>
      </c>
      <c r="B73" s="61"/>
      <c r="C73" s="61"/>
      <c r="D73" s="172"/>
      <c r="E73" s="172"/>
      <c r="F73" s="172"/>
      <c r="G73" s="172"/>
    </row>
    <row r="74" spans="1:7">
      <c r="A74" s="62" t="s">
        <v>194</v>
      </c>
      <c r="B74" s="63">
        <v>0</v>
      </c>
      <c r="C74" s="63"/>
      <c r="D74" s="172"/>
      <c r="E74" s="172"/>
      <c r="F74" s="172"/>
      <c r="G74" s="172"/>
    </row>
    <row r="75" spans="1:7">
      <c r="A75" s="62" t="s">
        <v>195</v>
      </c>
      <c r="B75" s="63"/>
      <c r="C75" s="63"/>
      <c r="D75" s="172"/>
      <c r="E75" s="172"/>
      <c r="F75" s="172"/>
      <c r="G75" s="172"/>
    </row>
    <row r="76" spans="1:7">
      <c r="A76" s="62" t="s">
        <v>196</v>
      </c>
      <c r="B76" s="63"/>
      <c r="C76" s="63"/>
      <c r="D76" s="172"/>
      <c r="E76" s="172"/>
      <c r="F76" s="172"/>
      <c r="G76" s="172"/>
    </row>
    <row r="77" spans="1:7">
      <c r="A77" s="62" t="s">
        <v>197</v>
      </c>
      <c r="B77" s="63"/>
      <c r="C77" s="63"/>
      <c r="D77" s="172"/>
      <c r="E77" s="172"/>
      <c r="F77" s="172"/>
      <c r="G77" s="172"/>
    </row>
    <row r="78" spans="1:7" s="172" customFormat="1" ht="15.75" thickBot="1">
      <c r="A78" s="402" t="s">
        <v>462</v>
      </c>
      <c r="B78" s="403"/>
      <c r="C78" s="403">
        <v>6000000</v>
      </c>
    </row>
    <row r="79" spans="1:7" ht="15.75" thickBot="1">
      <c r="A79" s="64" t="s">
        <v>198</v>
      </c>
      <c r="B79" s="65">
        <v>0</v>
      </c>
      <c r="C79" s="65"/>
      <c r="D79" s="172"/>
      <c r="E79" s="172"/>
      <c r="F79" s="172"/>
      <c r="G79" s="172"/>
    </row>
    <row r="80" spans="1:7" ht="15.75" thickBot="1">
      <c r="A80" s="66"/>
      <c r="B80" s="66"/>
      <c r="C80" s="172"/>
      <c r="D80" s="172"/>
      <c r="E80" s="172"/>
      <c r="F80" s="172"/>
      <c r="G80" s="172"/>
    </row>
    <row r="81" spans="1:7" ht="36.75" thickBot="1">
      <c r="A81" s="57" t="s">
        <v>199</v>
      </c>
      <c r="B81" s="217" t="s">
        <v>455</v>
      </c>
      <c r="C81" s="217" t="s">
        <v>456</v>
      </c>
      <c r="D81" s="172"/>
      <c r="E81" s="172"/>
      <c r="F81" s="172"/>
      <c r="G81" s="172"/>
    </row>
    <row r="82" spans="1:7">
      <c r="A82" s="58" t="s">
        <v>200</v>
      </c>
      <c r="B82" s="59">
        <v>0</v>
      </c>
      <c r="C82" s="59">
        <v>146400</v>
      </c>
      <c r="D82" s="172"/>
      <c r="E82" s="172"/>
      <c r="F82" s="172"/>
      <c r="G82" s="172"/>
    </row>
    <row r="83" spans="1:7">
      <c r="A83" s="67" t="s">
        <v>201</v>
      </c>
      <c r="B83" s="63">
        <v>0</v>
      </c>
      <c r="C83" s="63">
        <v>3300000</v>
      </c>
      <c r="D83" s="172"/>
      <c r="E83" s="172"/>
      <c r="F83" s="172"/>
      <c r="G83" s="172"/>
    </row>
    <row r="84" spans="1:7">
      <c r="A84" s="62" t="s">
        <v>89</v>
      </c>
      <c r="B84" s="63">
        <v>0</v>
      </c>
      <c r="C84" s="63">
        <v>2553600</v>
      </c>
      <c r="D84" s="172"/>
      <c r="E84" s="172"/>
      <c r="F84" s="172"/>
      <c r="G84" s="172"/>
    </row>
    <row r="85" spans="1:7" ht="15.75" thickBot="1">
      <c r="A85" s="62"/>
      <c r="B85" s="63"/>
      <c r="C85" s="63"/>
      <c r="D85" s="172"/>
      <c r="E85" s="172"/>
      <c r="F85" s="172"/>
      <c r="G85" s="172"/>
    </row>
    <row r="86" spans="1:7" ht="15.75" thickBot="1">
      <c r="A86" s="64" t="s">
        <v>203</v>
      </c>
      <c r="B86" s="65">
        <f t="shared" ref="B86" si="3">SUM(B82:B85)</f>
        <v>0</v>
      </c>
      <c r="C86" s="65">
        <f>SUM(C82:C85)</f>
        <v>6000000</v>
      </c>
      <c r="D86" s="172"/>
      <c r="E86" s="172"/>
      <c r="F86" s="172"/>
      <c r="G86" s="172"/>
    </row>
    <row r="87" spans="1:7">
      <c r="A87" s="56"/>
      <c r="B87" s="56"/>
      <c r="C87" s="172"/>
      <c r="D87" s="172"/>
      <c r="E87" s="172"/>
      <c r="F87" s="172"/>
      <c r="G87" s="172"/>
    </row>
  </sheetData>
  <mergeCells count="3">
    <mergeCell ref="B68:G68"/>
    <mergeCell ref="A2:C2"/>
    <mergeCell ref="B46:G46"/>
  </mergeCells>
  <conditionalFormatting sqref="B14:C14 B21:C21 B35:C35 B42:C42 B56:C56 B63:C63 B79:C79 B86:C86">
    <cfRule type="cellIs" dxfId="1" priority="134" stopIfTrue="1" operator="equal">
      <formula>0</formula>
    </cfRule>
  </conditionalFormatting>
  <pageMargins left="0.7" right="0.7" top="0.75" bottom="0.75" header="0.3" footer="0.3"/>
  <pageSetup paperSize="9" scale="75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C24"/>
  <sheetViews>
    <sheetView workbookViewId="0">
      <selection activeCell="D32" sqref="D32"/>
    </sheetView>
  </sheetViews>
  <sheetFormatPr defaultRowHeight="15"/>
  <cols>
    <col min="1" max="1" width="34.85546875" customWidth="1"/>
    <col min="2" max="2" width="8.7109375" bestFit="1" customWidth="1"/>
    <col min="3" max="3" width="13.28515625" customWidth="1"/>
  </cols>
  <sheetData>
    <row r="4" spans="1:3" ht="28.5" customHeight="1">
      <c r="A4" s="425" t="s">
        <v>431</v>
      </c>
      <c r="B4" s="425"/>
      <c r="C4" s="425"/>
    </row>
    <row r="5" spans="1:3" ht="15.75">
      <c r="A5" s="55"/>
      <c r="B5" s="55"/>
    </row>
    <row r="6" spans="1:3">
      <c r="A6" s="370"/>
      <c r="B6" s="370"/>
    </row>
    <row r="7" spans="1:3">
      <c r="A7" s="167"/>
      <c r="B7" s="169"/>
    </row>
    <row r="8" spans="1:3" ht="15.75" thickBot="1">
      <c r="A8" s="268"/>
      <c r="B8" s="56"/>
    </row>
    <row r="9" spans="1:3" ht="30.75" customHeight="1" thickBot="1">
      <c r="A9" s="57" t="s">
        <v>191</v>
      </c>
      <c r="B9" s="217" t="s">
        <v>457</v>
      </c>
      <c r="C9" s="371" t="s">
        <v>456</v>
      </c>
    </row>
    <row r="10" spans="1:3">
      <c r="A10" s="58" t="s">
        <v>192</v>
      </c>
      <c r="B10" s="59"/>
      <c r="C10" s="374"/>
    </row>
    <row r="11" spans="1:3">
      <c r="A11" s="60" t="s">
        <v>193</v>
      </c>
      <c r="B11" s="61"/>
      <c r="C11" s="375"/>
    </row>
    <row r="12" spans="1:3" ht="22.5">
      <c r="A12" s="372" t="s">
        <v>287</v>
      </c>
      <c r="B12" s="63"/>
      <c r="C12" s="376"/>
    </row>
    <row r="13" spans="1:3">
      <c r="A13" s="373" t="s">
        <v>366</v>
      </c>
      <c r="B13" s="63"/>
      <c r="C13" s="377"/>
    </row>
    <row r="14" spans="1:3">
      <c r="A14" s="62" t="s">
        <v>196</v>
      </c>
      <c r="B14" s="63"/>
      <c r="C14" s="377"/>
    </row>
    <row r="15" spans="1:3" ht="15.75" thickBot="1">
      <c r="A15" s="62" t="s">
        <v>197</v>
      </c>
      <c r="B15" s="63"/>
      <c r="C15" s="377"/>
    </row>
    <row r="16" spans="1:3" ht="15.75" thickBot="1">
      <c r="A16" s="64" t="s">
        <v>198</v>
      </c>
      <c r="B16" s="65"/>
      <c r="C16" s="378">
        <f>C10+C12</f>
        <v>0</v>
      </c>
    </row>
    <row r="17" spans="1:3" ht="15.75" thickBot="1">
      <c r="A17" s="66"/>
      <c r="B17" s="66"/>
      <c r="C17" s="172"/>
    </row>
    <row r="18" spans="1:3" ht="36.75" customHeight="1" thickBot="1">
      <c r="A18" s="57" t="s">
        <v>199</v>
      </c>
      <c r="B18" s="217" t="s">
        <v>457</v>
      </c>
      <c r="C18" s="371" t="s">
        <v>456</v>
      </c>
    </row>
    <row r="19" spans="1:3">
      <c r="A19" s="58" t="s">
        <v>200</v>
      </c>
      <c r="B19" s="59"/>
      <c r="C19" s="374"/>
    </row>
    <row r="20" spans="1:3">
      <c r="A20" s="67" t="s">
        <v>201</v>
      </c>
      <c r="B20" s="63"/>
      <c r="C20" s="377"/>
    </row>
    <row r="21" spans="1:3">
      <c r="A21" s="62" t="s">
        <v>89</v>
      </c>
      <c r="B21" s="63"/>
      <c r="C21" s="377"/>
    </row>
    <row r="22" spans="1:3" ht="15.75" thickBot="1">
      <c r="A22" s="62" t="s">
        <v>202</v>
      </c>
      <c r="B22" s="63"/>
      <c r="C22" s="377"/>
    </row>
    <row r="23" spans="1:3" ht="15.75" thickBot="1">
      <c r="A23" s="64" t="s">
        <v>203</v>
      </c>
      <c r="B23" s="65">
        <f t="shared" ref="B23" si="0">SUM(B19:B22)</f>
        <v>0</v>
      </c>
      <c r="C23" s="378"/>
    </row>
    <row r="24" spans="1:3">
      <c r="A24" s="56"/>
      <c r="B24" s="56"/>
    </row>
  </sheetData>
  <mergeCells count="1">
    <mergeCell ref="A4:C4"/>
  </mergeCells>
  <conditionalFormatting sqref="B16:C16 B23:C23">
    <cfRule type="cellIs" dxfId="0" priority="17" stopIfTrue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J154"/>
  <sheetViews>
    <sheetView topLeftCell="A40" workbookViewId="0">
      <selection activeCell="Q150" sqref="Q150"/>
    </sheetView>
  </sheetViews>
  <sheetFormatPr defaultRowHeight="15"/>
  <cols>
    <col min="1" max="1" width="7.28515625" customWidth="1"/>
    <col min="2" max="2" width="56.85546875" customWidth="1"/>
    <col min="3" max="3" width="13.28515625" style="172" customWidth="1"/>
    <col min="4" max="4" width="14" style="172" customWidth="1"/>
    <col min="5" max="5" width="11.7109375" customWidth="1"/>
  </cols>
  <sheetData>
    <row r="2" spans="1:4" ht="30.75" customHeight="1">
      <c r="A2" s="426" t="s">
        <v>438</v>
      </c>
      <c r="B2" s="426"/>
      <c r="C2" s="426"/>
      <c r="D2" s="426"/>
    </row>
    <row r="3" spans="1:4" ht="16.5" thickBot="1">
      <c r="A3" s="1"/>
      <c r="B3" s="1"/>
      <c r="C3" s="144"/>
      <c r="D3" s="144"/>
    </row>
    <row r="4" spans="1:4">
      <c r="A4" s="158" t="s">
        <v>146</v>
      </c>
      <c r="B4" s="115" t="s">
        <v>425</v>
      </c>
      <c r="C4" s="206"/>
      <c r="D4" s="206"/>
    </row>
    <row r="5" spans="1:4" ht="21.75" customHeight="1" thickBot="1">
      <c r="A5" s="159" t="s">
        <v>278</v>
      </c>
      <c r="B5" s="116" t="s">
        <v>279</v>
      </c>
      <c r="C5" s="207"/>
      <c r="D5" s="207"/>
    </row>
    <row r="6" spans="1:4" ht="19.5" customHeight="1" thickBot="1">
      <c r="A6" s="117"/>
      <c r="B6" s="117"/>
      <c r="C6" s="118"/>
      <c r="D6" s="118"/>
    </row>
    <row r="7" spans="1:4" ht="23.25" thickBot="1">
      <c r="A7" s="111" t="s">
        <v>280</v>
      </c>
      <c r="B7" s="119" t="s">
        <v>281</v>
      </c>
      <c r="C7" s="390" t="s">
        <v>439</v>
      </c>
      <c r="D7" s="390" t="s">
        <v>440</v>
      </c>
    </row>
    <row r="8" spans="1:4" ht="15.75" customHeight="1" thickBot="1">
      <c r="A8" s="98">
        <v>1</v>
      </c>
      <c r="B8" s="99">
        <v>2</v>
      </c>
      <c r="C8" s="99">
        <v>3</v>
      </c>
      <c r="D8" s="99">
        <v>4</v>
      </c>
    </row>
    <row r="9" spans="1:4" ht="15.75" customHeight="1" thickBot="1">
      <c r="A9" s="120"/>
      <c r="B9" s="121" t="s">
        <v>144</v>
      </c>
      <c r="C9" s="108"/>
      <c r="D9" s="108"/>
    </row>
    <row r="10" spans="1:4" ht="15.75" customHeight="1" thickBot="1">
      <c r="A10" s="234" t="s">
        <v>0</v>
      </c>
      <c r="B10" s="235" t="s">
        <v>295</v>
      </c>
      <c r="C10" s="205">
        <f t="shared" ref="C10" si="0">C11+C28+C36+C48</f>
        <v>242228634</v>
      </c>
      <c r="D10" s="205">
        <f t="shared" ref="D10" si="1">D11+D28+D36+D48</f>
        <v>297130119</v>
      </c>
    </row>
    <row r="11" spans="1:4" ht="15.75" customHeight="1" thickBot="1">
      <c r="A11" s="221" t="s">
        <v>3</v>
      </c>
      <c r="B11" s="220" t="s">
        <v>311</v>
      </c>
      <c r="C11" s="193">
        <f t="shared" ref="C11" si="2">SUM(C12:C20)</f>
        <v>169967095</v>
      </c>
      <c r="D11" s="193">
        <f t="shared" ref="D11" si="3">SUM(D12:D20)</f>
        <v>184120509</v>
      </c>
    </row>
    <row r="12" spans="1:4" s="172" customFormat="1" ht="15.75" customHeight="1">
      <c r="A12" s="151" t="s">
        <v>312</v>
      </c>
      <c r="B12" s="238" t="s">
        <v>206</v>
      </c>
      <c r="C12" s="239">
        <v>73603500</v>
      </c>
      <c r="D12" s="239">
        <v>74603500</v>
      </c>
    </row>
    <row r="13" spans="1:4" s="172" customFormat="1" ht="15.75" customHeight="1">
      <c r="A13" s="127" t="s">
        <v>313</v>
      </c>
      <c r="B13" s="240" t="s">
        <v>352</v>
      </c>
      <c r="C13" s="241">
        <v>41939033</v>
      </c>
      <c r="D13" s="241">
        <v>46161480</v>
      </c>
    </row>
    <row r="14" spans="1:4" s="172" customFormat="1" ht="15.75" customHeight="1">
      <c r="A14" s="127" t="s">
        <v>314</v>
      </c>
      <c r="B14" s="240" t="s">
        <v>6</v>
      </c>
      <c r="C14" s="241">
        <v>39228309</v>
      </c>
      <c r="D14" s="241">
        <v>41627909</v>
      </c>
    </row>
    <row r="15" spans="1:4" s="172" customFormat="1" ht="15.75" customHeight="1">
      <c r="A15" s="127" t="s">
        <v>315</v>
      </c>
      <c r="B15" s="240" t="s">
        <v>45</v>
      </c>
      <c r="C15" s="241">
        <v>2700660</v>
      </c>
      <c r="D15" s="241">
        <v>2840560</v>
      </c>
    </row>
    <row r="16" spans="1:4" s="172" customFormat="1" ht="15.75" customHeight="1">
      <c r="A16" s="127" t="s">
        <v>316</v>
      </c>
      <c r="B16" s="240" t="s">
        <v>47</v>
      </c>
      <c r="C16" s="241"/>
      <c r="D16" s="241">
        <v>4379934</v>
      </c>
    </row>
    <row r="17" spans="1:10" s="172" customFormat="1" ht="15.75" customHeight="1">
      <c r="A17" s="127" t="s">
        <v>342</v>
      </c>
      <c r="B17" s="242" t="s">
        <v>418</v>
      </c>
      <c r="C17" s="243"/>
      <c r="D17" s="243">
        <v>518723</v>
      </c>
    </row>
    <row r="18" spans="1:10" ht="15.75" customHeight="1">
      <c r="A18" s="151" t="s">
        <v>347</v>
      </c>
      <c r="B18" s="4" t="s">
        <v>50</v>
      </c>
      <c r="C18" s="28"/>
      <c r="D18" s="28">
        <v>0</v>
      </c>
    </row>
    <row r="19" spans="1:10" ht="15.75" customHeight="1">
      <c r="A19" s="147" t="s">
        <v>349</v>
      </c>
      <c r="B19" s="6" t="s">
        <v>284</v>
      </c>
      <c r="C19" s="29"/>
      <c r="D19" s="29"/>
    </row>
    <row r="20" spans="1:10" ht="15.75" customHeight="1">
      <c r="A20" s="147" t="s">
        <v>353</v>
      </c>
      <c r="B20" s="6" t="s">
        <v>285</v>
      </c>
      <c r="C20" s="29">
        <v>12495593</v>
      </c>
      <c r="D20" s="29">
        <v>13988403</v>
      </c>
    </row>
    <row r="21" spans="1:10" ht="15.75" customHeight="1">
      <c r="A21" s="127" t="s">
        <v>354</v>
      </c>
      <c r="B21" s="82" t="s">
        <v>286</v>
      </c>
      <c r="C21" s="29"/>
      <c r="D21" s="29">
        <v>0</v>
      </c>
    </row>
    <row r="22" spans="1:10" ht="15.75" customHeight="1">
      <c r="A22" s="128" t="s">
        <v>355</v>
      </c>
      <c r="B22" s="222" t="s">
        <v>309</v>
      </c>
      <c r="C22" s="29">
        <v>0</v>
      </c>
      <c r="D22" s="29">
        <v>0</v>
      </c>
    </row>
    <row r="23" spans="1:10" ht="15.75" customHeight="1">
      <c r="A23" s="151" t="s">
        <v>356</v>
      </c>
      <c r="B23" s="222" t="s">
        <v>351</v>
      </c>
      <c r="C23" s="35">
        <v>0</v>
      </c>
      <c r="D23" s="35">
        <v>0</v>
      </c>
    </row>
    <row r="24" spans="1:10" ht="15.75" customHeight="1">
      <c r="A24" s="147" t="s">
        <v>357</v>
      </c>
      <c r="B24" s="222" t="s">
        <v>348</v>
      </c>
      <c r="C24" s="35"/>
      <c r="D24" s="35">
        <v>0</v>
      </c>
    </row>
    <row r="25" spans="1:10" ht="15.75" customHeight="1">
      <c r="A25" s="147" t="s">
        <v>358</v>
      </c>
      <c r="B25" s="222" t="s">
        <v>350</v>
      </c>
      <c r="C25" s="35"/>
      <c r="D25" s="35"/>
    </row>
    <row r="26" spans="1:10" s="172" customFormat="1" ht="15.75" customHeight="1">
      <c r="A26" s="147" t="s">
        <v>359</v>
      </c>
      <c r="B26" s="222" t="s">
        <v>360</v>
      </c>
      <c r="C26" s="35"/>
      <c r="D26" s="35">
        <v>0</v>
      </c>
    </row>
    <row r="27" spans="1:10" s="172" customFormat="1" ht="15.75" customHeight="1" thickBot="1">
      <c r="A27" s="152" t="s">
        <v>361</v>
      </c>
      <c r="B27" s="237" t="s">
        <v>432</v>
      </c>
      <c r="C27" s="141">
        <v>0</v>
      </c>
      <c r="D27" s="141">
        <f>26910-20259-1143+1-13-1049+300-1028-1-508-896-121-119-2074</f>
        <v>0</v>
      </c>
      <c r="J27" s="172" t="s">
        <v>433</v>
      </c>
    </row>
    <row r="28" spans="1:10" ht="15.75" customHeight="1" thickBot="1">
      <c r="A28" s="221" t="s">
        <v>4</v>
      </c>
      <c r="B28" s="69" t="s">
        <v>149</v>
      </c>
      <c r="C28" s="183">
        <f t="shared" ref="C28" si="4">C29+C32+C33+C34+C35</f>
        <v>42424057</v>
      </c>
      <c r="D28" s="183">
        <f t="shared" ref="D28" si="5">D29+D32+D33+D34+D35</f>
        <v>63725776</v>
      </c>
    </row>
    <row r="29" spans="1:10" s="172" customFormat="1" ht="15.75" customHeight="1">
      <c r="A29" s="8" t="s">
        <v>369</v>
      </c>
      <c r="B29" s="9" t="s">
        <v>59</v>
      </c>
      <c r="C29" s="137">
        <f t="shared" ref="C29" si="6">SUM(C30:C31)</f>
        <v>37398660</v>
      </c>
      <c r="D29" s="137">
        <f t="shared" ref="D29" si="7">SUM(D30:D31)</f>
        <v>52399273</v>
      </c>
    </row>
    <row r="30" spans="1:10" s="172" customFormat="1" ht="15.75" customHeight="1">
      <c r="A30" s="5" t="s">
        <v>370</v>
      </c>
      <c r="B30" s="6" t="s">
        <v>60</v>
      </c>
      <c r="C30" s="135">
        <v>1725455</v>
      </c>
      <c r="D30" s="135">
        <v>1941223</v>
      </c>
      <c r="I30" s="172" t="s">
        <v>433</v>
      </c>
    </row>
    <row r="31" spans="1:10" s="172" customFormat="1" ht="15.75" customHeight="1">
      <c r="A31" s="5" t="s">
        <v>371</v>
      </c>
      <c r="B31" s="6" t="s">
        <v>61</v>
      </c>
      <c r="C31" s="135">
        <v>35673205</v>
      </c>
      <c r="D31" s="135">
        <v>50458050</v>
      </c>
    </row>
    <row r="32" spans="1:10" s="172" customFormat="1" ht="15.75" customHeight="1">
      <c r="A32" s="5" t="s">
        <v>372</v>
      </c>
      <c r="B32" s="6" t="s">
        <v>62</v>
      </c>
      <c r="C32" s="135">
        <v>4525397</v>
      </c>
      <c r="D32" s="135">
        <v>8636650</v>
      </c>
    </row>
    <row r="33" spans="1:4" s="172" customFormat="1" ht="15.75" customHeight="1">
      <c r="A33" s="5" t="s">
        <v>373</v>
      </c>
      <c r="B33" s="6" t="s">
        <v>63</v>
      </c>
      <c r="C33" s="135"/>
      <c r="D33" s="135">
        <v>189853</v>
      </c>
    </row>
    <row r="34" spans="1:4" s="172" customFormat="1" ht="15.75" customHeight="1">
      <c r="A34" s="5" t="s">
        <v>374</v>
      </c>
      <c r="B34" s="72" t="s">
        <v>308</v>
      </c>
      <c r="C34" s="135"/>
      <c r="D34" s="135"/>
    </row>
    <row r="35" spans="1:4" s="172" customFormat="1" ht="15.75" customHeight="1" thickBot="1">
      <c r="A35" s="7" t="s">
        <v>375</v>
      </c>
      <c r="B35" s="10" t="s">
        <v>64</v>
      </c>
      <c r="C35" s="135">
        <v>500000</v>
      </c>
      <c r="D35" s="135">
        <v>2500000</v>
      </c>
    </row>
    <row r="36" spans="1:4" ht="15.75" customHeight="1" thickBot="1">
      <c r="A36" s="221" t="s">
        <v>5</v>
      </c>
      <c r="B36" s="69" t="s">
        <v>295</v>
      </c>
      <c r="C36" s="183">
        <f t="shared" ref="C36" si="8">SUM(C37:C47)</f>
        <v>29837482</v>
      </c>
      <c r="D36" s="183">
        <f t="shared" ref="D36" si="9">SUM(D37:D47)</f>
        <v>49283834</v>
      </c>
    </row>
    <row r="37" spans="1:4" ht="15.75" customHeight="1">
      <c r="A37" s="128" t="s">
        <v>317</v>
      </c>
      <c r="B37" s="4" t="s">
        <v>65</v>
      </c>
      <c r="C37" s="28">
        <v>0</v>
      </c>
      <c r="D37" s="28">
        <v>0</v>
      </c>
    </row>
    <row r="38" spans="1:4" ht="15.75" customHeight="1">
      <c r="A38" s="128" t="s">
        <v>318</v>
      </c>
      <c r="B38" s="6" t="s">
        <v>66</v>
      </c>
      <c r="C38" s="28">
        <v>10695946</v>
      </c>
      <c r="D38" s="28">
        <v>27159110</v>
      </c>
    </row>
    <row r="39" spans="1:4" s="172" customFormat="1" ht="15.75" customHeight="1">
      <c r="A39" s="128" t="s">
        <v>319</v>
      </c>
      <c r="B39" s="6" t="s">
        <v>207</v>
      </c>
      <c r="C39" s="28">
        <v>372387</v>
      </c>
      <c r="D39" s="28">
        <v>372387</v>
      </c>
    </row>
    <row r="40" spans="1:4" s="172" customFormat="1" ht="15.75" customHeight="1">
      <c r="A40" s="128" t="s">
        <v>320</v>
      </c>
      <c r="B40" s="6" t="s">
        <v>68</v>
      </c>
      <c r="C40" s="28">
        <v>2761149</v>
      </c>
      <c r="D40" s="28">
        <v>2761149</v>
      </c>
    </row>
    <row r="41" spans="1:4" ht="15.75" customHeight="1">
      <c r="A41" s="128" t="s">
        <v>321</v>
      </c>
      <c r="B41" s="6" t="s">
        <v>13</v>
      </c>
      <c r="C41" s="28">
        <v>3700000</v>
      </c>
      <c r="D41" s="28">
        <v>3700000</v>
      </c>
    </row>
    <row r="42" spans="1:4" ht="15.75" customHeight="1">
      <c r="A42" s="128" t="s">
        <v>322</v>
      </c>
      <c r="B42" s="6" t="s">
        <v>15</v>
      </c>
      <c r="C42" s="28">
        <v>6836771</v>
      </c>
      <c r="D42" s="28">
        <v>14263831</v>
      </c>
    </row>
    <row r="43" spans="1:4" ht="15.75" customHeight="1">
      <c r="A43" s="128" t="s">
        <v>323</v>
      </c>
      <c r="B43" s="6" t="s">
        <v>283</v>
      </c>
      <c r="C43" s="28">
        <v>5471229</v>
      </c>
      <c r="D43" s="28">
        <v>0</v>
      </c>
    </row>
    <row r="44" spans="1:4" ht="15.75" customHeight="1">
      <c r="A44" s="128" t="s">
        <v>324</v>
      </c>
      <c r="B44" s="6" t="s">
        <v>208</v>
      </c>
      <c r="C44" s="28">
        <v>0</v>
      </c>
      <c r="D44" s="28">
        <v>0</v>
      </c>
    </row>
    <row r="45" spans="1:4" ht="15.75" customHeight="1">
      <c r="A45" s="128" t="s">
        <v>325</v>
      </c>
      <c r="B45" s="6" t="s">
        <v>69</v>
      </c>
      <c r="C45" s="28"/>
      <c r="D45" s="28">
        <v>0</v>
      </c>
    </row>
    <row r="46" spans="1:4" s="172" customFormat="1" ht="15.75" customHeight="1">
      <c r="A46" s="128" t="s">
        <v>326</v>
      </c>
      <c r="B46" s="82" t="s">
        <v>419</v>
      </c>
      <c r="C46" s="28"/>
      <c r="D46" s="28">
        <v>0</v>
      </c>
    </row>
    <row r="47" spans="1:4" ht="15.75" customHeight="1" thickBot="1">
      <c r="A47" s="128" t="s">
        <v>420</v>
      </c>
      <c r="B47" s="82" t="s">
        <v>18</v>
      </c>
      <c r="C47" s="28">
        <v>0</v>
      </c>
      <c r="D47" s="28">
        <v>1027357</v>
      </c>
    </row>
    <row r="48" spans="1:4" ht="15.75" customHeight="1" thickBot="1">
      <c r="A48" s="221" t="s">
        <v>44</v>
      </c>
      <c r="B48" s="69" t="s">
        <v>26</v>
      </c>
      <c r="C48" s="183">
        <f t="shared" ref="C48" si="10">C49+C50</f>
        <v>0</v>
      </c>
      <c r="D48" s="183">
        <f t="shared" ref="D48" si="11">D49+D50</f>
        <v>0</v>
      </c>
    </row>
    <row r="49" spans="1:4" s="172" customFormat="1" ht="15.75" customHeight="1">
      <c r="A49" s="244" t="s">
        <v>376</v>
      </c>
      <c r="B49" s="245" t="s">
        <v>51</v>
      </c>
      <c r="C49" s="212">
        <v>0</v>
      </c>
      <c r="D49" s="212">
        <v>0</v>
      </c>
    </row>
    <row r="50" spans="1:4" s="172" customFormat="1" ht="15.75" customHeight="1" thickBot="1">
      <c r="A50" s="152" t="s">
        <v>377</v>
      </c>
      <c r="B50" s="10" t="s">
        <v>77</v>
      </c>
      <c r="C50" s="141"/>
      <c r="D50" s="141">
        <v>0</v>
      </c>
    </row>
    <row r="51" spans="1:4" s="172" customFormat="1" ht="15.75" customHeight="1" thickBot="1">
      <c r="A51" s="155" t="s">
        <v>1</v>
      </c>
      <c r="B51" s="236" t="s">
        <v>310</v>
      </c>
      <c r="C51" s="226">
        <f t="shared" ref="C51" si="12">C52+C61+C66</f>
        <v>0</v>
      </c>
      <c r="D51" s="226">
        <f>D52+D61+D66</f>
        <v>220984758</v>
      </c>
    </row>
    <row r="52" spans="1:4" s="172" customFormat="1" ht="15.75" customHeight="1" thickBot="1">
      <c r="A52" s="221" t="s">
        <v>49</v>
      </c>
      <c r="B52" s="69" t="s">
        <v>340</v>
      </c>
      <c r="C52" s="183">
        <f t="shared" ref="C52" si="13">SUM(C53:C56)</f>
        <v>0</v>
      </c>
      <c r="D52" s="183">
        <f t="shared" ref="D52" si="14">SUM(D53:D56)</f>
        <v>197775000</v>
      </c>
    </row>
    <row r="53" spans="1:4" s="172" customFormat="1" ht="15.75" customHeight="1">
      <c r="A53" s="151" t="s">
        <v>363</v>
      </c>
      <c r="B53" s="86" t="s">
        <v>57</v>
      </c>
      <c r="C53" s="213"/>
      <c r="D53" s="44">
        <v>775000</v>
      </c>
    </row>
    <row r="54" spans="1:4" s="172" customFormat="1" ht="15.75" customHeight="1">
      <c r="A54" s="127" t="s">
        <v>328</v>
      </c>
      <c r="B54" s="6" t="s">
        <v>364</v>
      </c>
      <c r="C54" s="29">
        <v>0</v>
      </c>
      <c r="D54" s="29">
        <v>0</v>
      </c>
    </row>
    <row r="55" spans="1:4" s="172" customFormat="1" ht="15.75" customHeight="1">
      <c r="A55" s="127" t="s">
        <v>329</v>
      </c>
      <c r="B55" s="6" t="s">
        <v>58</v>
      </c>
      <c r="C55" s="44"/>
      <c r="D55" s="44"/>
    </row>
    <row r="56" spans="1:4" ht="15.75" customHeight="1">
      <c r="A56" s="127" t="s">
        <v>344</v>
      </c>
      <c r="B56" s="6" t="s">
        <v>287</v>
      </c>
      <c r="C56" s="29">
        <v>0</v>
      </c>
      <c r="D56" s="29">
        <v>197000000</v>
      </c>
    </row>
    <row r="57" spans="1:4" ht="15.75" customHeight="1">
      <c r="A57" s="147" t="s">
        <v>365</v>
      </c>
      <c r="B57" s="148" t="s">
        <v>288</v>
      </c>
      <c r="C57" s="35">
        <v>0</v>
      </c>
      <c r="D57" s="35">
        <v>0</v>
      </c>
    </row>
    <row r="58" spans="1:4" ht="15.75" customHeight="1">
      <c r="A58" s="147" t="s">
        <v>367</v>
      </c>
      <c r="B58" s="222" t="s">
        <v>343</v>
      </c>
      <c r="C58" s="35">
        <v>0</v>
      </c>
      <c r="D58" s="35">
        <v>0</v>
      </c>
    </row>
    <row r="59" spans="1:4" s="172" customFormat="1" ht="15.75" customHeight="1">
      <c r="A59" s="147" t="s">
        <v>416</v>
      </c>
      <c r="B59" s="222" t="s">
        <v>366</v>
      </c>
      <c r="C59" s="35">
        <v>0</v>
      </c>
      <c r="D59" s="35">
        <v>0</v>
      </c>
    </row>
    <row r="60" spans="1:4" s="172" customFormat="1" ht="15.75" customHeight="1" thickBot="1">
      <c r="A60" s="152" t="s">
        <v>417</v>
      </c>
      <c r="B60" s="237" t="s">
        <v>368</v>
      </c>
      <c r="C60" s="141">
        <v>0</v>
      </c>
      <c r="D60" s="141">
        <v>0</v>
      </c>
    </row>
    <row r="61" spans="1:4" ht="15.75" customHeight="1" thickBot="1">
      <c r="A61" s="221" t="s">
        <v>53</v>
      </c>
      <c r="B61" s="223" t="s">
        <v>310</v>
      </c>
      <c r="C61" s="36">
        <f t="shared" ref="C61" si="15">SUM(C62:C64)</f>
        <v>0</v>
      </c>
      <c r="D61" s="36">
        <f>SUM(D62:D65)</f>
        <v>23209758</v>
      </c>
    </row>
    <row r="62" spans="1:4" ht="15.75" customHeight="1">
      <c r="A62" s="128" t="s">
        <v>330</v>
      </c>
      <c r="B62" s="229" t="s">
        <v>21</v>
      </c>
      <c r="C62" s="28"/>
      <c r="D62" s="28"/>
    </row>
    <row r="63" spans="1:4" ht="15.75" customHeight="1">
      <c r="A63" s="127" t="s">
        <v>331</v>
      </c>
      <c r="B63" s="14" t="s">
        <v>23</v>
      </c>
      <c r="C63" s="44">
        <v>0</v>
      </c>
      <c r="D63" s="44">
        <v>23209758</v>
      </c>
    </row>
    <row r="64" spans="1:4" s="172" customFormat="1" ht="15.75" customHeight="1">
      <c r="A64" s="147" t="s">
        <v>332</v>
      </c>
      <c r="B64" s="230" t="s">
        <v>209</v>
      </c>
      <c r="C64" s="216">
        <v>0</v>
      </c>
      <c r="D64" s="216">
        <v>0</v>
      </c>
    </row>
    <row r="65" spans="1:4" s="172" customFormat="1" ht="15.75" customHeight="1" thickBot="1">
      <c r="A65" s="147" t="s">
        <v>402</v>
      </c>
      <c r="B65" s="230" t="s">
        <v>423</v>
      </c>
      <c r="C65" s="216"/>
      <c r="D65" s="216"/>
    </row>
    <row r="66" spans="1:4" ht="15.75" customHeight="1" thickBot="1">
      <c r="A66" s="221" t="s">
        <v>52</v>
      </c>
      <c r="B66" s="223" t="s">
        <v>289</v>
      </c>
      <c r="C66" s="183">
        <f t="shared" ref="C66" si="16">SUM(C67:C68)</f>
        <v>0</v>
      </c>
      <c r="D66" s="183">
        <f t="shared" ref="D66" si="17">SUM(D67:D68)</f>
        <v>0</v>
      </c>
    </row>
    <row r="67" spans="1:4" s="172" customFormat="1" ht="15.75" customHeight="1">
      <c r="A67" s="151" t="s">
        <v>378</v>
      </c>
      <c r="B67" s="247" t="s">
        <v>364</v>
      </c>
      <c r="C67" s="44">
        <v>0</v>
      </c>
      <c r="D67" s="44">
        <v>0</v>
      </c>
    </row>
    <row r="68" spans="1:4" s="172" customFormat="1" ht="15.75" customHeight="1" thickBot="1">
      <c r="A68" s="152" t="s">
        <v>379</v>
      </c>
      <c r="B68" s="248" t="s">
        <v>79</v>
      </c>
      <c r="C68" s="141"/>
      <c r="D68" s="141">
        <v>0</v>
      </c>
    </row>
    <row r="69" spans="1:4" ht="25.5" customHeight="1" thickBot="1">
      <c r="A69" s="249" t="s">
        <v>2</v>
      </c>
      <c r="B69" s="250" t="s">
        <v>405</v>
      </c>
      <c r="C69" s="251">
        <f>C51+C10</f>
        <v>242228634</v>
      </c>
      <c r="D69" s="251">
        <f>D51+D10</f>
        <v>518114877</v>
      </c>
    </row>
    <row r="70" spans="1:4" ht="15.75" customHeight="1" thickBot="1">
      <c r="A70" s="103" t="s">
        <v>11</v>
      </c>
      <c r="B70" s="73" t="s">
        <v>380</v>
      </c>
      <c r="C70" s="133">
        <f t="shared" ref="C70" si="18">SUM(C71:C73)</f>
        <v>0</v>
      </c>
      <c r="D70" s="133">
        <f t="shared" ref="D70" si="19">SUM(D71:D73)</f>
        <v>0</v>
      </c>
    </row>
    <row r="71" spans="1:4" ht="15.75" customHeight="1">
      <c r="A71" s="100" t="s">
        <v>12</v>
      </c>
      <c r="B71" s="70" t="s">
        <v>210</v>
      </c>
      <c r="C71" s="135"/>
      <c r="D71" s="135"/>
    </row>
    <row r="72" spans="1:4" ht="15.75" customHeight="1">
      <c r="A72" s="100" t="s">
        <v>14</v>
      </c>
      <c r="B72" s="71" t="s">
        <v>211</v>
      </c>
      <c r="C72" s="135"/>
      <c r="D72" s="135"/>
    </row>
    <row r="73" spans="1:4" ht="15.75" customHeight="1" thickBot="1">
      <c r="A73" s="100" t="s">
        <v>16</v>
      </c>
      <c r="B73" s="74" t="s">
        <v>212</v>
      </c>
      <c r="C73" s="135"/>
      <c r="D73" s="135"/>
    </row>
    <row r="74" spans="1:4" ht="15.75" customHeight="1" thickBot="1">
      <c r="A74" s="103" t="s">
        <v>19</v>
      </c>
      <c r="B74" s="73" t="s">
        <v>381</v>
      </c>
      <c r="C74" s="133">
        <f t="shared" ref="C74" si="20">SUM(C75:C78)</f>
        <v>0</v>
      </c>
      <c r="D74" s="133">
        <f t="shared" ref="D74" si="21">SUM(D75:D78)</f>
        <v>0</v>
      </c>
    </row>
    <row r="75" spans="1:4" ht="15.75" customHeight="1">
      <c r="A75" s="100" t="s">
        <v>20</v>
      </c>
      <c r="B75" s="70" t="s">
        <v>213</v>
      </c>
      <c r="C75" s="135"/>
      <c r="D75" s="135"/>
    </row>
    <row r="76" spans="1:4" ht="15.75" customHeight="1">
      <c r="A76" s="100" t="s">
        <v>22</v>
      </c>
      <c r="B76" s="71" t="s">
        <v>80</v>
      </c>
      <c r="C76" s="135"/>
      <c r="D76" s="135"/>
    </row>
    <row r="77" spans="1:4" ht="15.75" customHeight="1">
      <c r="A77" s="100" t="s">
        <v>24</v>
      </c>
      <c r="B77" s="71" t="s">
        <v>214</v>
      </c>
      <c r="C77" s="135"/>
      <c r="D77" s="135"/>
    </row>
    <row r="78" spans="1:4" ht="15.75" customHeight="1" thickBot="1">
      <c r="A78" s="100" t="s">
        <v>67</v>
      </c>
      <c r="B78" s="72" t="s">
        <v>81</v>
      </c>
      <c r="C78" s="135"/>
      <c r="D78" s="135"/>
    </row>
    <row r="79" spans="1:4" ht="15.75" customHeight="1" thickBot="1">
      <c r="A79" s="103" t="s">
        <v>25</v>
      </c>
      <c r="B79" s="73" t="s">
        <v>408</v>
      </c>
      <c r="C79" s="133">
        <f t="shared" ref="C79" si="22">SUM(C80:C81)</f>
        <v>36214632</v>
      </c>
      <c r="D79" s="133">
        <f t="shared" ref="D79" si="23">SUM(D80:D81)</f>
        <v>43059378</v>
      </c>
    </row>
    <row r="80" spans="1:4" ht="15.75" customHeight="1">
      <c r="A80" s="100" t="s">
        <v>70</v>
      </c>
      <c r="B80" s="70" t="s">
        <v>34</v>
      </c>
      <c r="C80" s="135">
        <v>36214632</v>
      </c>
      <c r="D80" s="135">
        <v>43059378</v>
      </c>
    </row>
    <row r="81" spans="1:5" ht="15.75" customHeight="1" thickBot="1">
      <c r="A81" s="102" t="s">
        <v>71</v>
      </c>
      <c r="B81" s="72" t="s">
        <v>35</v>
      </c>
      <c r="C81" s="135"/>
      <c r="D81" s="135"/>
    </row>
    <row r="82" spans="1:5" ht="15.75" customHeight="1" thickBot="1">
      <c r="A82" s="103" t="s">
        <v>382</v>
      </c>
      <c r="B82" s="73" t="s">
        <v>409</v>
      </c>
      <c r="C82" s="133">
        <f t="shared" ref="C82" si="24">SUM(C83:C85)</f>
        <v>0</v>
      </c>
      <c r="D82" s="133">
        <f t="shared" ref="D82" si="25">SUM(D83:D85)</f>
        <v>0</v>
      </c>
    </row>
    <row r="83" spans="1:5" ht="15.75" customHeight="1">
      <c r="A83" s="100" t="s">
        <v>74</v>
      </c>
      <c r="B83" s="70" t="s">
        <v>37</v>
      </c>
      <c r="C83" s="135"/>
      <c r="D83" s="135">
        <v>0</v>
      </c>
    </row>
    <row r="84" spans="1:5" ht="15.75" customHeight="1">
      <c r="A84" s="101" t="s">
        <v>75</v>
      </c>
      <c r="B84" s="71" t="s">
        <v>38</v>
      </c>
      <c r="C84" s="135"/>
      <c r="D84" s="135"/>
    </row>
    <row r="85" spans="1:5" ht="15.75" customHeight="1" thickBot="1">
      <c r="A85" s="102" t="s">
        <v>76</v>
      </c>
      <c r="B85" s="72" t="s">
        <v>39</v>
      </c>
      <c r="C85" s="135"/>
      <c r="D85" s="135">
        <v>0</v>
      </c>
    </row>
    <row r="86" spans="1:5" ht="15.75" customHeight="1" thickBot="1">
      <c r="A86" s="103" t="s">
        <v>383</v>
      </c>
      <c r="B86" s="73" t="s">
        <v>410</v>
      </c>
      <c r="C86" s="133">
        <f t="shared" ref="C86" si="26">SUM(C87:C90)</f>
        <v>0</v>
      </c>
      <c r="D86" s="133">
        <f t="shared" ref="D86" si="27">SUM(D87:D90)</f>
        <v>0</v>
      </c>
    </row>
    <row r="87" spans="1:5" ht="15.75" customHeight="1">
      <c r="A87" s="104" t="s">
        <v>384</v>
      </c>
      <c r="B87" s="70" t="s">
        <v>215</v>
      </c>
      <c r="C87" s="135"/>
      <c r="D87" s="135"/>
    </row>
    <row r="88" spans="1:5" ht="15.75" customHeight="1">
      <c r="A88" s="105" t="s">
        <v>385</v>
      </c>
      <c r="B88" s="71" t="s">
        <v>216</v>
      </c>
      <c r="C88" s="135"/>
      <c r="D88" s="135"/>
    </row>
    <row r="89" spans="1:5" ht="15.75" customHeight="1">
      <c r="A89" s="105" t="s">
        <v>386</v>
      </c>
      <c r="B89" s="71" t="s">
        <v>217</v>
      </c>
      <c r="C89" s="135"/>
      <c r="D89" s="135"/>
    </row>
    <row r="90" spans="1:5" ht="15.75" customHeight="1" thickBot="1">
      <c r="A90" s="106" t="s">
        <v>387</v>
      </c>
      <c r="B90" s="72" t="s">
        <v>218</v>
      </c>
      <c r="C90" s="135"/>
      <c r="D90" s="135"/>
    </row>
    <row r="91" spans="1:5" ht="15.75" customHeight="1" thickBot="1">
      <c r="A91" s="103" t="s">
        <v>29</v>
      </c>
      <c r="B91" s="75" t="s">
        <v>388</v>
      </c>
      <c r="C91" s="133">
        <f t="shared" ref="C91" si="28">C70+C74+C79+C82+C86</f>
        <v>36214632</v>
      </c>
      <c r="D91" s="133">
        <f t="shared" ref="D91" si="29">D70+D74+D79+D82+D86</f>
        <v>43059378</v>
      </c>
    </row>
    <row r="92" spans="1:5" ht="25.5" customHeight="1" thickBot="1">
      <c r="A92" s="254" t="s">
        <v>32</v>
      </c>
      <c r="B92" s="255" t="s">
        <v>389</v>
      </c>
      <c r="C92" s="200">
        <f t="shared" ref="C92" si="30">C91+C69</f>
        <v>278443266</v>
      </c>
      <c r="D92" s="200">
        <f t="shared" ref="D92" si="31">D91+D69</f>
        <v>561174255</v>
      </c>
    </row>
    <row r="93" spans="1:5" ht="15.75" customHeight="1" thickBot="1">
      <c r="A93" s="107"/>
      <c r="B93" s="122"/>
      <c r="C93" s="108"/>
      <c r="D93" s="108">
        <v>0</v>
      </c>
    </row>
    <row r="94" spans="1:5" ht="15.75" customHeight="1" thickBot="1">
      <c r="A94" s="111"/>
      <c r="B94" s="123" t="s">
        <v>145</v>
      </c>
      <c r="C94" s="181"/>
      <c r="D94" s="181"/>
    </row>
    <row r="95" spans="1:5" ht="15.75" customHeight="1" thickBot="1">
      <c r="A95" s="265" t="s">
        <v>0</v>
      </c>
      <c r="B95" s="266" t="s">
        <v>400</v>
      </c>
      <c r="C95" s="253">
        <f t="shared" ref="C95" si="32">C96+C97+C98+C100+C101+C112</f>
        <v>119528602</v>
      </c>
      <c r="D95" s="253">
        <f t="shared" ref="D95" si="33">D96+D97+D98+D100+D101+D112</f>
        <v>193207897</v>
      </c>
    </row>
    <row r="96" spans="1:5" ht="15.75" customHeight="1">
      <c r="A96" s="112" t="s">
        <v>3</v>
      </c>
      <c r="B96" s="9" t="s">
        <v>219</v>
      </c>
      <c r="C96" s="134">
        <v>41554216</v>
      </c>
      <c r="D96" s="134">
        <v>43997044</v>
      </c>
      <c r="E96" s="153"/>
    </row>
    <row r="97" spans="1:5" ht="15.75" customHeight="1">
      <c r="A97" s="101" t="s">
        <v>4</v>
      </c>
      <c r="B97" s="6" t="s">
        <v>88</v>
      </c>
      <c r="C97" s="135">
        <v>9141928</v>
      </c>
      <c r="D97" s="135">
        <v>8208898</v>
      </c>
      <c r="E97" s="153"/>
    </row>
    <row r="98" spans="1:5" ht="15.75" customHeight="1">
      <c r="A98" s="101" t="s">
        <v>5</v>
      </c>
      <c r="B98" s="6" t="s">
        <v>220</v>
      </c>
      <c r="C98" s="135">
        <v>56822357</v>
      </c>
      <c r="D98" s="135">
        <v>120764639</v>
      </c>
      <c r="E98" s="153"/>
    </row>
    <row r="99" spans="1:5" s="172" customFormat="1" ht="15.75" customHeight="1">
      <c r="A99" s="101"/>
      <c r="B99" s="82" t="s">
        <v>306</v>
      </c>
      <c r="C99" s="135">
        <v>0</v>
      </c>
      <c r="D99" s="135">
        <v>0</v>
      </c>
      <c r="E99" s="153"/>
    </row>
    <row r="100" spans="1:5" ht="15.75" customHeight="1">
      <c r="A100" s="101" t="s">
        <v>44</v>
      </c>
      <c r="B100" s="14" t="s">
        <v>126</v>
      </c>
      <c r="C100" s="135">
        <v>8754276</v>
      </c>
      <c r="D100" s="135">
        <v>13735276</v>
      </c>
      <c r="E100" s="153"/>
    </row>
    <row r="101" spans="1:5" ht="15.75" customHeight="1">
      <c r="A101" s="101" t="s">
        <v>221</v>
      </c>
      <c r="B101" s="15" t="s">
        <v>90</v>
      </c>
      <c r="C101" s="135">
        <v>2255825</v>
      </c>
      <c r="D101" s="135">
        <v>5502040</v>
      </c>
      <c r="E101" s="153"/>
    </row>
    <row r="102" spans="1:5" ht="15.75" customHeight="1">
      <c r="A102" s="101" t="s">
        <v>48</v>
      </c>
      <c r="B102" s="6" t="s">
        <v>222</v>
      </c>
      <c r="C102" s="136">
        <v>0</v>
      </c>
      <c r="D102" s="136">
        <v>2261715</v>
      </c>
      <c r="E102" s="153"/>
    </row>
    <row r="103" spans="1:5" ht="15.75" customHeight="1">
      <c r="A103" s="101" t="s">
        <v>92</v>
      </c>
      <c r="B103" s="79" t="s">
        <v>223</v>
      </c>
      <c r="C103" s="136"/>
      <c r="D103" s="136"/>
      <c r="E103" s="153"/>
    </row>
    <row r="104" spans="1:5" ht="15.75" customHeight="1">
      <c r="A104" s="101" t="s">
        <v>94</v>
      </c>
      <c r="B104" s="80" t="s">
        <v>224</v>
      </c>
      <c r="C104" s="136"/>
      <c r="D104" s="136"/>
      <c r="E104" s="153"/>
    </row>
    <row r="105" spans="1:5" ht="15.75" customHeight="1">
      <c r="A105" s="101" t="s">
        <v>95</v>
      </c>
      <c r="B105" s="80" t="s">
        <v>225</v>
      </c>
      <c r="C105" s="136"/>
      <c r="D105" s="136"/>
      <c r="E105" s="153"/>
    </row>
    <row r="106" spans="1:5" ht="15.75" customHeight="1">
      <c r="A106" s="101" t="s">
        <v>97</v>
      </c>
      <c r="B106" s="79" t="s">
        <v>226</v>
      </c>
      <c r="C106" s="136">
        <v>0</v>
      </c>
      <c r="D106" s="136">
        <v>484500</v>
      </c>
      <c r="E106" s="153"/>
    </row>
    <row r="107" spans="1:5" ht="15.75" customHeight="1">
      <c r="A107" s="101" t="s">
        <v>99</v>
      </c>
      <c r="B107" s="79" t="s">
        <v>227</v>
      </c>
      <c r="C107" s="136"/>
      <c r="D107" s="136"/>
      <c r="E107" s="153"/>
    </row>
    <row r="108" spans="1:5" ht="15.75" customHeight="1">
      <c r="A108" s="101" t="s">
        <v>129</v>
      </c>
      <c r="B108" s="80" t="s">
        <v>228</v>
      </c>
      <c r="C108" s="136">
        <v>0</v>
      </c>
      <c r="D108" s="136">
        <v>0</v>
      </c>
      <c r="E108" s="153"/>
    </row>
    <row r="109" spans="1:5" ht="15.75" customHeight="1">
      <c r="A109" s="113" t="s">
        <v>131</v>
      </c>
      <c r="B109" s="81" t="s">
        <v>229</v>
      </c>
      <c r="C109" s="136"/>
      <c r="D109" s="136"/>
      <c r="E109" s="153"/>
    </row>
    <row r="110" spans="1:5" ht="15.75" customHeight="1">
      <c r="A110" s="101" t="s">
        <v>134</v>
      </c>
      <c r="B110" s="81" t="s">
        <v>230</v>
      </c>
      <c r="C110" s="136">
        <v>0</v>
      </c>
      <c r="D110" s="136">
        <v>0</v>
      </c>
      <c r="E110" s="153"/>
    </row>
    <row r="111" spans="1:5" ht="15.75" customHeight="1">
      <c r="A111" s="102" t="s">
        <v>135</v>
      </c>
      <c r="B111" s="81" t="s">
        <v>231</v>
      </c>
      <c r="C111" s="136">
        <v>2255825</v>
      </c>
      <c r="D111" s="136">
        <v>2755825</v>
      </c>
      <c r="E111" s="153"/>
    </row>
    <row r="112" spans="1:5" s="172" customFormat="1" ht="15.75" customHeight="1" thickBot="1">
      <c r="A112" s="114" t="s">
        <v>302</v>
      </c>
      <c r="B112" s="10" t="s">
        <v>112</v>
      </c>
      <c r="C112" s="138">
        <v>1000000</v>
      </c>
      <c r="D112" s="138">
        <v>1000000</v>
      </c>
      <c r="E112" s="153"/>
    </row>
    <row r="113" spans="1:5" ht="15.75" customHeight="1" thickBot="1">
      <c r="A113" s="252" t="s">
        <v>1</v>
      </c>
      <c r="B113" s="267" t="s">
        <v>401</v>
      </c>
      <c r="C113" s="253">
        <f t="shared" ref="C113" si="34">+C114+C117+C119+C128</f>
        <v>8225000</v>
      </c>
      <c r="D113" s="253">
        <f t="shared" ref="D113" si="35">+D114+D117+D119+D128</f>
        <v>218249142</v>
      </c>
      <c r="E113" s="153"/>
    </row>
    <row r="114" spans="1:5" ht="15.75" customHeight="1">
      <c r="A114" s="100" t="s">
        <v>49</v>
      </c>
      <c r="B114" s="6" t="s">
        <v>171</v>
      </c>
      <c r="C114" s="134">
        <v>6000000</v>
      </c>
      <c r="D114" s="134">
        <v>19835494</v>
      </c>
      <c r="E114" s="153"/>
    </row>
    <row r="115" spans="1:5" ht="15.75" customHeight="1">
      <c r="A115" s="100" t="s">
        <v>53</v>
      </c>
      <c r="B115" s="82" t="s">
        <v>232</v>
      </c>
      <c r="C115" s="134">
        <v>0</v>
      </c>
      <c r="D115" s="134">
        <v>0</v>
      </c>
      <c r="E115" s="153"/>
    </row>
    <row r="116" spans="1:5" s="172" customFormat="1" ht="15.75" customHeight="1">
      <c r="A116" s="100"/>
      <c r="B116" s="82" t="s">
        <v>305</v>
      </c>
      <c r="C116" s="134">
        <v>0</v>
      </c>
      <c r="D116" s="134">
        <v>0</v>
      </c>
      <c r="E116" s="153"/>
    </row>
    <row r="117" spans="1:5" ht="15.75" customHeight="1">
      <c r="A117" s="100" t="s">
        <v>52</v>
      </c>
      <c r="B117" s="82" t="s">
        <v>103</v>
      </c>
      <c r="C117" s="135">
        <v>2225000</v>
      </c>
      <c r="D117" s="135">
        <v>198413648</v>
      </c>
      <c r="E117" s="153"/>
    </row>
    <row r="118" spans="1:5" ht="15.75" customHeight="1">
      <c r="A118" s="100" t="s">
        <v>54</v>
      </c>
      <c r="B118" s="82" t="s">
        <v>104</v>
      </c>
      <c r="C118" s="135"/>
      <c r="D118" s="135"/>
      <c r="E118" s="153"/>
    </row>
    <row r="119" spans="1:5" ht="15.75" customHeight="1">
      <c r="A119" s="100" t="s">
        <v>55</v>
      </c>
      <c r="B119" s="83" t="s">
        <v>177</v>
      </c>
      <c r="C119" s="135">
        <f t="shared" ref="C119" si="36">SUM(C120:C127)</f>
        <v>0</v>
      </c>
      <c r="D119" s="135">
        <f t="shared" ref="D119" si="37">SUM(D120:D127)</f>
        <v>0</v>
      </c>
      <c r="E119" s="153"/>
    </row>
    <row r="120" spans="1:5" ht="15.75" customHeight="1">
      <c r="A120" s="100" t="s">
        <v>56</v>
      </c>
      <c r="B120" s="84" t="s">
        <v>233</v>
      </c>
      <c r="C120" s="135"/>
      <c r="D120" s="135"/>
      <c r="E120" s="153"/>
    </row>
    <row r="121" spans="1:5" ht="15.75" customHeight="1">
      <c r="A121" s="100" t="s">
        <v>106</v>
      </c>
      <c r="B121" s="85" t="s">
        <v>234</v>
      </c>
      <c r="C121" s="135"/>
      <c r="D121" s="135"/>
      <c r="E121" s="153"/>
    </row>
    <row r="122" spans="1:5" ht="15.75" customHeight="1">
      <c r="A122" s="100" t="s">
        <v>108</v>
      </c>
      <c r="B122" s="80" t="s">
        <v>225</v>
      </c>
      <c r="C122" s="135"/>
      <c r="D122" s="135"/>
      <c r="E122" s="153"/>
    </row>
    <row r="123" spans="1:5" ht="15.75" customHeight="1">
      <c r="A123" s="100" t="s">
        <v>109</v>
      </c>
      <c r="B123" s="80" t="s">
        <v>235</v>
      </c>
      <c r="C123" s="135">
        <v>0</v>
      </c>
      <c r="D123" s="135">
        <v>0</v>
      </c>
      <c r="E123" s="153"/>
    </row>
    <row r="124" spans="1:5" ht="15.75" customHeight="1">
      <c r="A124" s="100" t="s">
        <v>111</v>
      </c>
      <c r="B124" s="80" t="s">
        <v>236</v>
      </c>
      <c r="C124" s="135"/>
      <c r="D124" s="135"/>
      <c r="E124" s="153"/>
    </row>
    <row r="125" spans="1:5" ht="15.75" customHeight="1">
      <c r="A125" s="100" t="s">
        <v>137</v>
      </c>
      <c r="B125" s="80" t="s">
        <v>228</v>
      </c>
      <c r="C125" s="135">
        <v>0</v>
      </c>
      <c r="D125" s="135">
        <v>0</v>
      </c>
      <c r="E125" s="153"/>
    </row>
    <row r="126" spans="1:5" ht="15.75" customHeight="1">
      <c r="A126" s="100" t="s">
        <v>140</v>
      </c>
      <c r="B126" s="80" t="s">
        <v>237</v>
      </c>
      <c r="C126" s="135">
        <v>0</v>
      </c>
      <c r="D126" s="135">
        <v>0</v>
      </c>
      <c r="E126" s="153"/>
    </row>
    <row r="127" spans="1:5" ht="15.75" customHeight="1">
      <c r="A127" s="113" t="s">
        <v>141</v>
      </c>
      <c r="B127" s="80" t="s">
        <v>238</v>
      </c>
      <c r="C127" s="136">
        <v>0</v>
      </c>
      <c r="D127" s="136">
        <v>0</v>
      </c>
      <c r="E127" s="153"/>
    </row>
    <row r="128" spans="1:5" s="172" customFormat="1" ht="15.75" customHeight="1" thickBot="1">
      <c r="A128" s="102" t="s">
        <v>303</v>
      </c>
      <c r="B128" s="82" t="s">
        <v>113</v>
      </c>
      <c r="C128" s="136">
        <v>0</v>
      </c>
      <c r="D128" s="136">
        <v>0</v>
      </c>
      <c r="E128" s="153"/>
    </row>
    <row r="129" spans="1:5" ht="18" customHeight="1" thickBot="1">
      <c r="A129" s="252" t="s">
        <v>2</v>
      </c>
      <c r="B129" s="236" t="s">
        <v>390</v>
      </c>
      <c r="C129" s="253">
        <f t="shared" ref="C129" si="38">+C95+C113</f>
        <v>127753602</v>
      </c>
      <c r="D129" s="253">
        <f t="shared" ref="D129" si="39">+D95+D113</f>
        <v>411457039</v>
      </c>
      <c r="E129" s="153"/>
    </row>
    <row r="130" spans="1:5" ht="15.75" customHeight="1" thickBot="1">
      <c r="A130" s="3" t="s">
        <v>11</v>
      </c>
      <c r="B130" s="69" t="s">
        <v>407</v>
      </c>
      <c r="C130" s="133">
        <f t="shared" ref="C130" si="40">+C131+C132+C133</f>
        <v>0</v>
      </c>
      <c r="D130" s="133">
        <f t="shared" ref="D130" si="41">+D131+D132+D133</f>
        <v>0</v>
      </c>
      <c r="E130" s="153"/>
    </row>
    <row r="131" spans="1:5" ht="15.75" customHeight="1">
      <c r="A131" s="100" t="s">
        <v>12</v>
      </c>
      <c r="B131" s="4" t="s">
        <v>239</v>
      </c>
      <c r="C131" s="135"/>
      <c r="D131" s="135"/>
      <c r="E131" s="153"/>
    </row>
    <row r="132" spans="1:5" ht="15.75" customHeight="1">
      <c r="A132" s="100" t="s">
        <v>14</v>
      </c>
      <c r="B132" s="4" t="s">
        <v>240</v>
      </c>
      <c r="C132" s="135"/>
      <c r="D132" s="135"/>
      <c r="E132" s="153"/>
    </row>
    <row r="133" spans="1:5" ht="15.75" customHeight="1" thickBot="1">
      <c r="A133" s="113" t="s">
        <v>16</v>
      </c>
      <c r="B133" s="86" t="s">
        <v>241</v>
      </c>
      <c r="C133" s="135"/>
      <c r="D133" s="135"/>
      <c r="E133" s="153"/>
    </row>
    <row r="134" spans="1:5" ht="15.75" customHeight="1" thickBot="1">
      <c r="A134" s="3" t="s">
        <v>19</v>
      </c>
      <c r="B134" s="69" t="s">
        <v>411</v>
      </c>
      <c r="C134" s="133">
        <f t="shared" ref="C134" si="42">+C135+C136+C137+C138</f>
        <v>0</v>
      </c>
      <c r="D134" s="133">
        <f t="shared" ref="D134" si="43">+D135+D136+D137+D138</f>
        <v>0</v>
      </c>
      <c r="E134" s="153"/>
    </row>
    <row r="135" spans="1:5" ht="15.75" customHeight="1">
      <c r="A135" s="100" t="s">
        <v>20</v>
      </c>
      <c r="B135" s="4" t="s">
        <v>242</v>
      </c>
      <c r="C135" s="135"/>
      <c r="D135" s="135"/>
      <c r="E135" s="153"/>
    </row>
    <row r="136" spans="1:5" ht="15.75" customHeight="1">
      <c r="A136" s="100" t="s">
        <v>22</v>
      </c>
      <c r="B136" s="4" t="s">
        <v>243</v>
      </c>
      <c r="C136" s="135"/>
      <c r="D136" s="135"/>
      <c r="E136" s="153"/>
    </row>
    <row r="137" spans="1:5" ht="15.75" customHeight="1">
      <c r="A137" s="100" t="s">
        <v>24</v>
      </c>
      <c r="B137" s="4" t="s">
        <v>244</v>
      </c>
      <c r="C137" s="135"/>
      <c r="D137" s="135"/>
      <c r="E137" s="153"/>
    </row>
    <row r="138" spans="1:5" ht="15.75" customHeight="1" thickBot="1">
      <c r="A138" s="113" t="s">
        <v>67</v>
      </c>
      <c r="B138" s="86" t="s">
        <v>245</v>
      </c>
      <c r="C138" s="135"/>
      <c r="D138" s="135"/>
      <c r="E138" s="153"/>
    </row>
    <row r="139" spans="1:5" ht="15.75" customHeight="1" thickBot="1">
      <c r="A139" s="3" t="s">
        <v>25</v>
      </c>
      <c r="B139" s="69" t="s">
        <v>412</v>
      </c>
      <c r="C139" s="133">
        <f t="shared" ref="C139" si="44">+C140+C141+C142+C143</f>
        <v>0</v>
      </c>
      <c r="D139" s="133">
        <f t="shared" ref="D139" si="45">+D140+D141+D142+D143</f>
        <v>5788921</v>
      </c>
      <c r="E139" s="153"/>
    </row>
    <row r="140" spans="1:5" ht="15.75" customHeight="1">
      <c r="A140" s="100" t="s">
        <v>70</v>
      </c>
      <c r="B140" s="4" t="s">
        <v>121</v>
      </c>
      <c r="C140" s="135"/>
      <c r="D140" s="135"/>
      <c r="E140" s="153"/>
    </row>
    <row r="141" spans="1:5" ht="15.75" customHeight="1">
      <c r="A141" s="100" t="s">
        <v>71</v>
      </c>
      <c r="B141" s="4" t="s">
        <v>122</v>
      </c>
      <c r="C141" s="135"/>
      <c r="D141" s="135">
        <v>5788921</v>
      </c>
      <c r="E141" s="153"/>
    </row>
    <row r="142" spans="1:5" ht="15.75" customHeight="1">
      <c r="A142" s="100" t="s">
        <v>72</v>
      </c>
      <c r="B142" s="4" t="s">
        <v>246</v>
      </c>
      <c r="C142" s="135"/>
      <c r="D142" s="135">
        <v>0</v>
      </c>
      <c r="E142" s="153"/>
    </row>
    <row r="143" spans="1:5" ht="15.75" customHeight="1" thickBot="1">
      <c r="A143" s="113" t="s">
        <v>73</v>
      </c>
      <c r="B143" s="86" t="s">
        <v>247</v>
      </c>
      <c r="C143" s="135"/>
      <c r="D143" s="135"/>
      <c r="E143" s="153"/>
    </row>
    <row r="144" spans="1:5" ht="15.75" customHeight="1" thickBot="1">
      <c r="A144" s="3">
        <v>7</v>
      </c>
      <c r="B144" s="69" t="s">
        <v>413</v>
      </c>
      <c r="C144" s="139">
        <f t="shared" ref="C144" si="46">+C145+C146+C147+C148</f>
        <v>0</v>
      </c>
      <c r="D144" s="139">
        <f t="shared" ref="D144" si="47">+D145+D146+D147+D148</f>
        <v>0</v>
      </c>
      <c r="E144" s="153"/>
    </row>
    <row r="145" spans="1:5" ht="15.75" customHeight="1">
      <c r="A145" s="100" t="s">
        <v>74</v>
      </c>
      <c r="B145" s="4" t="s">
        <v>248</v>
      </c>
      <c r="C145" s="135"/>
      <c r="D145" s="135"/>
      <c r="E145" s="153"/>
    </row>
    <row r="146" spans="1:5" ht="15.75" customHeight="1">
      <c r="A146" s="100" t="s">
        <v>75</v>
      </c>
      <c r="B146" s="4" t="s">
        <v>249</v>
      </c>
      <c r="C146" s="135"/>
      <c r="D146" s="135"/>
      <c r="E146" s="153"/>
    </row>
    <row r="147" spans="1:5" ht="15.75" customHeight="1">
      <c r="A147" s="100" t="s">
        <v>76</v>
      </c>
      <c r="B147" s="4" t="s">
        <v>250</v>
      </c>
      <c r="C147" s="135"/>
      <c r="D147" s="135"/>
      <c r="E147" s="153"/>
    </row>
    <row r="148" spans="1:5" ht="15.75" customHeight="1" thickBot="1">
      <c r="A148" s="100" t="s">
        <v>78</v>
      </c>
      <c r="B148" s="4" t="s">
        <v>251</v>
      </c>
      <c r="C148" s="135"/>
      <c r="D148" s="135"/>
      <c r="E148" s="153"/>
    </row>
    <row r="149" spans="1:5" ht="15.75" customHeight="1" thickBot="1">
      <c r="A149" s="3" t="s">
        <v>28</v>
      </c>
      <c r="B149" s="69" t="s">
        <v>406</v>
      </c>
      <c r="C149" s="140">
        <f t="shared" ref="C149:D149" si="48">SUM(C150:C150)</f>
        <v>150689664</v>
      </c>
      <c r="D149" s="140">
        <f t="shared" si="48"/>
        <v>143928295</v>
      </c>
      <c r="E149" s="153"/>
    </row>
    <row r="150" spans="1:5" s="172" customFormat="1" ht="15.75" customHeight="1" thickBot="1">
      <c r="A150" s="127"/>
      <c r="B150" s="86" t="s">
        <v>429</v>
      </c>
      <c r="C150" s="212">
        <v>150689664</v>
      </c>
      <c r="D150" s="212">
        <v>143928295</v>
      </c>
      <c r="E150" s="153"/>
    </row>
    <row r="151" spans="1:5" ht="15.75" customHeight="1" thickBot="1">
      <c r="A151" s="149" t="s">
        <v>29</v>
      </c>
      <c r="B151" s="176" t="s">
        <v>414</v>
      </c>
      <c r="C151" s="201">
        <f t="shared" ref="C151" si="49">C129+C149+C130+C139</f>
        <v>278443266</v>
      </c>
      <c r="D151" s="201">
        <f t="shared" ref="D151" si="50">D129+D149+D130+D139</f>
        <v>561174255</v>
      </c>
      <c r="E151" s="153"/>
    </row>
    <row r="152" spans="1:5" ht="15.75" customHeight="1" thickBot="1">
      <c r="A152" s="124"/>
      <c r="B152" s="109"/>
      <c r="C152" s="219"/>
      <c r="D152" s="219"/>
      <c r="E152" s="153"/>
    </row>
    <row r="153" spans="1:5" ht="15.75" customHeight="1" thickBot="1">
      <c r="A153" s="125" t="s">
        <v>448</v>
      </c>
      <c r="B153" s="126"/>
      <c r="C153" s="387">
        <v>11</v>
      </c>
      <c r="D153" s="388">
        <v>11</v>
      </c>
    </row>
    <row r="154" spans="1:5" ht="15.75" customHeight="1" thickBot="1">
      <c r="A154" s="125" t="s">
        <v>204</v>
      </c>
      <c r="B154" s="126"/>
      <c r="C154" s="387">
        <v>8</v>
      </c>
      <c r="D154" s="389">
        <v>8</v>
      </c>
    </row>
  </sheetData>
  <mergeCells count="1">
    <mergeCell ref="A2:D2"/>
  </mergeCells>
  <pageMargins left="0.7" right="0.7" top="0.75" bottom="0.75" header="0.3" footer="0.3"/>
  <pageSetup paperSize="9" scale="67" orientation="portrait" verticalDpi="300" r:id="rId1"/>
  <rowBreaks count="2" manualBreakCount="2">
    <brk id="69" max="16383" man="1"/>
    <brk id="93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J154"/>
  <sheetViews>
    <sheetView workbookViewId="0">
      <selection activeCell="E32" sqref="E32"/>
    </sheetView>
  </sheetViews>
  <sheetFormatPr defaultRowHeight="15"/>
  <cols>
    <col min="1" max="1" width="7.28515625" style="172" customWidth="1"/>
    <col min="2" max="2" width="56.85546875" style="172" customWidth="1"/>
    <col min="3" max="3" width="12.140625" style="172" customWidth="1"/>
    <col min="4" max="4" width="13.7109375" style="172" customWidth="1"/>
    <col min="5" max="5" width="11.7109375" style="172" customWidth="1"/>
    <col min="6" max="16384" width="9.140625" style="172"/>
  </cols>
  <sheetData>
    <row r="2" spans="1:4" ht="30.75" customHeight="1">
      <c r="A2" s="426" t="s">
        <v>438</v>
      </c>
      <c r="B2" s="426"/>
      <c r="C2" s="426"/>
      <c r="D2" s="426"/>
    </row>
    <row r="3" spans="1:4" ht="16.5" thickBot="1">
      <c r="A3" s="385"/>
      <c r="B3" s="385"/>
      <c r="C3" s="144"/>
      <c r="D3" s="144"/>
    </row>
    <row r="4" spans="1:4">
      <c r="A4" s="158" t="s">
        <v>146</v>
      </c>
      <c r="B4" s="115" t="s">
        <v>425</v>
      </c>
      <c r="C4" s="206"/>
      <c r="D4" s="206"/>
    </row>
    <row r="5" spans="1:4" ht="21.75" customHeight="1" thickBot="1">
      <c r="A5" s="159" t="s">
        <v>278</v>
      </c>
      <c r="B5" s="116" t="s">
        <v>434</v>
      </c>
      <c r="C5" s="207"/>
      <c r="D5" s="207"/>
    </row>
    <row r="6" spans="1:4" ht="19.5" customHeight="1" thickBot="1">
      <c r="A6" s="117"/>
      <c r="B6" s="117"/>
      <c r="C6" s="118"/>
      <c r="D6" s="118"/>
    </row>
    <row r="7" spans="1:4" ht="23.25" thickBot="1">
      <c r="A7" s="111" t="s">
        <v>280</v>
      </c>
      <c r="B7" s="386" t="s">
        <v>281</v>
      </c>
      <c r="C7" s="390" t="s">
        <v>439</v>
      </c>
      <c r="D7" s="390" t="s">
        <v>440</v>
      </c>
    </row>
    <row r="8" spans="1:4" ht="15.75" customHeight="1" thickBot="1">
      <c r="A8" s="98">
        <v>1</v>
      </c>
      <c r="B8" s="99">
        <v>2</v>
      </c>
      <c r="C8" s="99">
        <v>3</v>
      </c>
      <c r="D8" s="99">
        <v>4</v>
      </c>
    </row>
    <row r="9" spans="1:4" ht="15.75" customHeight="1" thickBot="1">
      <c r="A9" s="120"/>
      <c r="B9" s="121" t="s">
        <v>144</v>
      </c>
      <c r="C9" s="108"/>
      <c r="D9" s="108"/>
    </row>
    <row r="10" spans="1:4" ht="15.75" customHeight="1" thickBot="1">
      <c r="A10" s="234" t="s">
        <v>0</v>
      </c>
      <c r="B10" s="235" t="s">
        <v>295</v>
      </c>
      <c r="C10" s="205">
        <f t="shared" ref="C10:D10" si="0">C11+C28+C36+C48</f>
        <v>242228634</v>
      </c>
      <c r="D10" s="205">
        <f t="shared" si="0"/>
        <v>297130119</v>
      </c>
    </row>
    <row r="11" spans="1:4" ht="15.75" customHeight="1" thickBot="1">
      <c r="A11" s="221" t="s">
        <v>3</v>
      </c>
      <c r="B11" s="220" t="s">
        <v>311</v>
      </c>
      <c r="C11" s="193">
        <f t="shared" ref="C11" si="1">SUM(C12:C20)</f>
        <v>169967095</v>
      </c>
      <c r="D11" s="193">
        <f t="shared" ref="D11" si="2">SUM(D12:D20)</f>
        <v>184120509</v>
      </c>
    </row>
    <row r="12" spans="1:4" ht="15.75" customHeight="1">
      <c r="A12" s="151" t="s">
        <v>312</v>
      </c>
      <c r="B12" s="238" t="s">
        <v>206</v>
      </c>
      <c r="C12" s="239">
        <v>73603500</v>
      </c>
      <c r="D12" s="239">
        <v>74603500</v>
      </c>
    </row>
    <row r="13" spans="1:4" ht="15.75" customHeight="1">
      <c r="A13" s="127" t="s">
        <v>313</v>
      </c>
      <c r="B13" s="240" t="s">
        <v>352</v>
      </c>
      <c r="C13" s="241">
        <v>41939033</v>
      </c>
      <c r="D13" s="241">
        <v>46161480</v>
      </c>
    </row>
    <row r="14" spans="1:4" ht="15.75" customHeight="1">
      <c r="A14" s="127" t="s">
        <v>314</v>
      </c>
      <c r="B14" s="240" t="s">
        <v>6</v>
      </c>
      <c r="C14" s="241">
        <v>39228309</v>
      </c>
      <c r="D14" s="241">
        <v>41627909</v>
      </c>
    </row>
    <row r="15" spans="1:4" ht="15.75" customHeight="1">
      <c r="A15" s="127" t="s">
        <v>315</v>
      </c>
      <c r="B15" s="240" t="s">
        <v>45</v>
      </c>
      <c r="C15" s="241">
        <v>2700660</v>
      </c>
      <c r="D15" s="241">
        <v>2840560</v>
      </c>
    </row>
    <row r="16" spans="1:4" ht="15.75" customHeight="1">
      <c r="A16" s="127" t="s">
        <v>316</v>
      </c>
      <c r="B16" s="240" t="s">
        <v>47</v>
      </c>
      <c r="C16" s="241"/>
      <c r="D16" s="241">
        <v>4379934</v>
      </c>
    </row>
    <row r="17" spans="1:10" ht="15.75" customHeight="1">
      <c r="A17" s="127" t="s">
        <v>342</v>
      </c>
      <c r="B17" s="242" t="s">
        <v>418</v>
      </c>
      <c r="C17" s="243"/>
      <c r="D17" s="243">
        <v>518723</v>
      </c>
    </row>
    <row r="18" spans="1:10" ht="15.75" customHeight="1">
      <c r="A18" s="151" t="s">
        <v>347</v>
      </c>
      <c r="B18" s="4" t="s">
        <v>50</v>
      </c>
      <c r="C18" s="28"/>
      <c r="D18" s="28">
        <v>0</v>
      </c>
    </row>
    <row r="19" spans="1:10" ht="15.75" customHeight="1">
      <c r="A19" s="147" t="s">
        <v>349</v>
      </c>
      <c r="B19" s="6" t="s">
        <v>284</v>
      </c>
      <c r="C19" s="29"/>
      <c r="D19" s="29"/>
    </row>
    <row r="20" spans="1:10" ht="15.75" customHeight="1">
      <c r="A20" s="147" t="s">
        <v>353</v>
      </c>
      <c r="B20" s="6" t="s">
        <v>285</v>
      </c>
      <c r="C20" s="29">
        <v>12495593</v>
      </c>
      <c r="D20" s="29">
        <v>13988403</v>
      </c>
    </row>
    <row r="21" spans="1:10" ht="15.75" customHeight="1">
      <c r="A21" s="127" t="s">
        <v>354</v>
      </c>
      <c r="B21" s="82" t="s">
        <v>286</v>
      </c>
      <c r="C21" s="29"/>
      <c r="D21" s="29">
        <v>0</v>
      </c>
    </row>
    <row r="22" spans="1:10" ht="15.75" customHeight="1">
      <c r="A22" s="128" t="s">
        <v>355</v>
      </c>
      <c r="B22" s="222" t="s">
        <v>309</v>
      </c>
      <c r="C22" s="29">
        <v>0</v>
      </c>
      <c r="D22" s="29">
        <v>0</v>
      </c>
    </row>
    <row r="23" spans="1:10" ht="15.75" customHeight="1">
      <c r="A23" s="151" t="s">
        <v>356</v>
      </c>
      <c r="B23" s="222" t="s">
        <v>351</v>
      </c>
      <c r="C23" s="35">
        <v>0</v>
      </c>
      <c r="D23" s="35">
        <v>0</v>
      </c>
    </row>
    <row r="24" spans="1:10" ht="15.75" customHeight="1">
      <c r="A24" s="147" t="s">
        <v>357</v>
      </c>
      <c r="B24" s="222" t="s">
        <v>348</v>
      </c>
      <c r="C24" s="35"/>
      <c r="D24" s="35">
        <v>0</v>
      </c>
    </row>
    <row r="25" spans="1:10" ht="15.75" customHeight="1">
      <c r="A25" s="147" t="s">
        <v>358</v>
      </c>
      <c r="B25" s="222" t="s">
        <v>350</v>
      </c>
      <c r="C25" s="35"/>
      <c r="D25" s="35"/>
    </row>
    <row r="26" spans="1:10" ht="15.75" customHeight="1">
      <c r="A26" s="147" t="s">
        <v>359</v>
      </c>
      <c r="B26" s="222" t="s">
        <v>360</v>
      </c>
      <c r="C26" s="35"/>
      <c r="D26" s="35">
        <v>0</v>
      </c>
    </row>
    <row r="27" spans="1:10" ht="15.75" customHeight="1" thickBot="1">
      <c r="A27" s="152" t="s">
        <v>361</v>
      </c>
      <c r="B27" s="237" t="s">
        <v>432</v>
      </c>
      <c r="C27" s="141">
        <v>0</v>
      </c>
      <c r="D27" s="141">
        <f>26910-20259-1143+1-13-1049+300-1028-1-508-896-121-119-2074</f>
        <v>0</v>
      </c>
      <c r="J27" s="172" t="s">
        <v>433</v>
      </c>
    </row>
    <row r="28" spans="1:10" ht="15.75" customHeight="1" thickBot="1">
      <c r="A28" s="221" t="s">
        <v>4</v>
      </c>
      <c r="B28" s="69" t="s">
        <v>149</v>
      </c>
      <c r="C28" s="183">
        <f t="shared" ref="C28:D28" si="3">C29+C32+C33+C34+C35</f>
        <v>42424057</v>
      </c>
      <c r="D28" s="183">
        <f t="shared" si="3"/>
        <v>63725776</v>
      </c>
    </row>
    <row r="29" spans="1:10" ht="15.75" customHeight="1">
      <c r="A29" s="8" t="s">
        <v>369</v>
      </c>
      <c r="B29" s="9" t="s">
        <v>59</v>
      </c>
      <c r="C29" s="137">
        <f t="shared" ref="C29" si="4">SUM(C30:C31)</f>
        <v>37398660</v>
      </c>
      <c r="D29" s="137">
        <f t="shared" ref="D29" si="5">SUM(D30:D31)</f>
        <v>52399273</v>
      </c>
    </row>
    <row r="30" spans="1:10" ht="15.75" customHeight="1">
      <c r="A30" s="5" t="s">
        <v>370</v>
      </c>
      <c r="B30" s="6" t="s">
        <v>60</v>
      </c>
      <c r="C30" s="135">
        <v>1725455</v>
      </c>
      <c r="D30" s="135">
        <v>1941223</v>
      </c>
      <c r="I30" s="172" t="s">
        <v>433</v>
      </c>
    </row>
    <row r="31" spans="1:10" ht="15.75" customHeight="1">
      <c r="A31" s="5" t="s">
        <v>371</v>
      </c>
      <c r="B31" s="6" t="s">
        <v>61</v>
      </c>
      <c r="C31" s="135">
        <v>35673205</v>
      </c>
      <c r="D31" s="135">
        <v>50458050</v>
      </c>
    </row>
    <row r="32" spans="1:10" ht="15.75" customHeight="1">
      <c r="A32" s="5" t="s">
        <v>372</v>
      </c>
      <c r="B32" s="6" t="s">
        <v>62</v>
      </c>
      <c r="C32" s="135">
        <v>4525397</v>
      </c>
      <c r="D32" s="135">
        <v>8636650</v>
      </c>
    </row>
    <row r="33" spans="1:4" ht="15.75" customHeight="1">
      <c r="A33" s="5" t="s">
        <v>373</v>
      </c>
      <c r="B33" s="6" t="s">
        <v>63</v>
      </c>
      <c r="C33" s="135"/>
      <c r="D33" s="135">
        <v>189853</v>
      </c>
    </row>
    <row r="34" spans="1:4" ht="15.75" customHeight="1">
      <c r="A34" s="5" t="s">
        <v>374</v>
      </c>
      <c r="B34" s="72" t="s">
        <v>308</v>
      </c>
      <c r="C34" s="135"/>
      <c r="D34" s="135"/>
    </row>
    <row r="35" spans="1:4" ht="15.75" customHeight="1" thickBot="1">
      <c r="A35" s="7" t="s">
        <v>375</v>
      </c>
      <c r="B35" s="10" t="s">
        <v>64</v>
      </c>
      <c r="C35" s="135">
        <v>500000</v>
      </c>
      <c r="D35" s="135">
        <v>2500000</v>
      </c>
    </row>
    <row r="36" spans="1:4" ht="15.75" customHeight="1" thickBot="1">
      <c r="A36" s="221" t="s">
        <v>5</v>
      </c>
      <c r="B36" s="69" t="s">
        <v>295</v>
      </c>
      <c r="C36" s="183">
        <f t="shared" ref="C36" si="6">SUM(C37:C47)</f>
        <v>29837482</v>
      </c>
      <c r="D36" s="183">
        <f t="shared" ref="D36" si="7">SUM(D37:D47)</f>
        <v>49283834</v>
      </c>
    </row>
    <row r="37" spans="1:4" ht="15.75" customHeight="1">
      <c r="A37" s="128" t="s">
        <v>317</v>
      </c>
      <c r="B37" s="4" t="s">
        <v>65</v>
      </c>
      <c r="C37" s="28">
        <v>0</v>
      </c>
      <c r="D37" s="28">
        <v>0</v>
      </c>
    </row>
    <row r="38" spans="1:4" ht="15.75" customHeight="1">
      <c r="A38" s="128" t="s">
        <v>318</v>
      </c>
      <c r="B38" s="6" t="s">
        <v>66</v>
      </c>
      <c r="C38" s="28">
        <v>10695946</v>
      </c>
      <c r="D38" s="28">
        <v>27159110</v>
      </c>
    </row>
    <row r="39" spans="1:4" ht="15.75" customHeight="1">
      <c r="A39" s="128" t="s">
        <v>319</v>
      </c>
      <c r="B39" s="6" t="s">
        <v>207</v>
      </c>
      <c r="C39" s="28">
        <v>372387</v>
      </c>
      <c r="D39" s="28">
        <v>372387</v>
      </c>
    </row>
    <row r="40" spans="1:4" ht="15.75" customHeight="1">
      <c r="A40" s="128" t="s">
        <v>320</v>
      </c>
      <c r="B40" s="6" t="s">
        <v>68</v>
      </c>
      <c r="C40" s="28">
        <v>2761149</v>
      </c>
      <c r="D40" s="28">
        <v>2761149</v>
      </c>
    </row>
    <row r="41" spans="1:4" ht="15.75" customHeight="1">
      <c r="A41" s="128" t="s">
        <v>321</v>
      </c>
      <c r="B41" s="6" t="s">
        <v>13</v>
      </c>
      <c r="C41" s="28">
        <v>3700000</v>
      </c>
      <c r="D41" s="28">
        <v>3700000</v>
      </c>
    </row>
    <row r="42" spans="1:4" ht="15.75" customHeight="1">
      <c r="A42" s="128" t="s">
        <v>322</v>
      </c>
      <c r="B42" s="6" t="s">
        <v>15</v>
      </c>
      <c r="C42" s="28">
        <v>6836771</v>
      </c>
      <c r="D42" s="28">
        <v>14263831</v>
      </c>
    </row>
    <row r="43" spans="1:4" ht="15.75" customHeight="1">
      <c r="A43" s="128" t="s">
        <v>323</v>
      </c>
      <c r="B43" s="6" t="s">
        <v>283</v>
      </c>
      <c r="C43" s="28">
        <v>5471229</v>
      </c>
      <c r="D43" s="28">
        <v>0</v>
      </c>
    </row>
    <row r="44" spans="1:4" ht="15.75" customHeight="1">
      <c r="A44" s="128" t="s">
        <v>324</v>
      </c>
      <c r="B44" s="6" t="s">
        <v>208</v>
      </c>
      <c r="C44" s="28">
        <v>0</v>
      </c>
      <c r="D44" s="28">
        <v>0</v>
      </c>
    </row>
    <row r="45" spans="1:4" ht="15.75" customHeight="1">
      <c r="A45" s="128" t="s">
        <v>325</v>
      </c>
      <c r="B45" s="6" t="s">
        <v>69</v>
      </c>
      <c r="C45" s="28"/>
      <c r="D45" s="28">
        <v>0</v>
      </c>
    </row>
    <row r="46" spans="1:4" ht="15.75" customHeight="1">
      <c r="A46" s="128" t="s">
        <v>326</v>
      </c>
      <c r="B46" s="82" t="s">
        <v>419</v>
      </c>
      <c r="C46" s="28"/>
      <c r="D46" s="28">
        <v>0</v>
      </c>
    </row>
    <row r="47" spans="1:4" ht="15.75" customHeight="1" thickBot="1">
      <c r="A47" s="128" t="s">
        <v>420</v>
      </c>
      <c r="B47" s="82" t="s">
        <v>18</v>
      </c>
      <c r="C47" s="28">
        <v>0</v>
      </c>
      <c r="D47" s="28">
        <v>1027357</v>
      </c>
    </row>
    <row r="48" spans="1:4" ht="15.75" customHeight="1" thickBot="1">
      <c r="A48" s="221" t="s">
        <v>44</v>
      </c>
      <c r="B48" s="69" t="s">
        <v>26</v>
      </c>
      <c r="C48" s="183">
        <f t="shared" ref="C48:D48" si="8">C49+C50</f>
        <v>0</v>
      </c>
      <c r="D48" s="183">
        <f t="shared" si="8"/>
        <v>0</v>
      </c>
    </row>
    <row r="49" spans="1:4" ht="15.75" customHeight="1">
      <c r="A49" s="244" t="s">
        <v>376</v>
      </c>
      <c r="B49" s="245" t="s">
        <v>51</v>
      </c>
      <c r="C49" s="212">
        <v>0</v>
      </c>
      <c r="D49" s="212">
        <v>0</v>
      </c>
    </row>
    <row r="50" spans="1:4" ht="15.75" customHeight="1" thickBot="1">
      <c r="A50" s="152" t="s">
        <v>377</v>
      </c>
      <c r="B50" s="10" t="s">
        <v>77</v>
      </c>
      <c r="C50" s="141"/>
      <c r="D50" s="141">
        <v>0</v>
      </c>
    </row>
    <row r="51" spans="1:4" ht="15.75" customHeight="1" thickBot="1">
      <c r="A51" s="155" t="s">
        <v>1</v>
      </c>
      <c r="B51" s="236" t="s">
        <v>310</v>
      </c>
      <c r="C51" s="226">
        <f t="shared" ref="C51" si="9">C52+C61+C66</f>
        <v>0</v>
      </c>
      <c r="D51" s="226">
        <f>D52+D61+D66</f>
        <v>220984758</v>
      </c>
    </row>
    <row r="52" spans="1:4" ht="15.75" customHeight="1" thickBot="1">
      <c r="A52" s="221" t="s">
        <v>49</v>
      </c>
      <c r="B52" s="69" t="s">
        <v>340</v>
      </c>
      <c r="C52" s="183">
        <f t="shared" ref="C52" si="10">SUM(C53:C56)</f>
        <v>0</v>
      </c>
      <c r="D52" s="183">
        <f t="shared" ref="D52" si="11">SUM(D53:D56)</f>
        <v>197775000</v>
      </c>
    </row>
    <row r="53" spans="1:4" ht="15.75" customHeight="1">
      <c r="A53" s="151" t="s">
        <v>363</v>
      </c>
      <c r="B53" s="86" t="s">
        <v>57</v>
      </c>
      <c r="C53" s="213"/>
      <c r="D53" s="44">
        <v>775000</v>
      </c>
    </row>
    <row r="54" spans="1:4" ht="15.75" customHeight="1">
      <c r="A54" s="127" t="s">
        <v>328</v>
      </c>
      <c r="B54" s="6" t="s">
        <v>364</v>
      </c>
      <c r="C54" s="29">
        <v>0</v>
      </c>
      <c r="D54" s="29">
        <v>0</v>
      </c>
    </row>
    <row r="55" spans="1:4" ht="15.75" customHeight="1">
      <c r="A55" s="127" t="s">
        <v>329</v>
      </c>
      <c r="B55" s="6" t="s">
        <v>58</v>
      </c>
      <c r="C55" s="44"/>
      <c r="D55" s="44"/>
    </row>
    <row r="56" spans="1:4" ht="15.75" customHeight="1">
      <c r="A56" s="127" t="s">
        <v>344</v>
      </c>
      <c r="B56" s="6" t="s">
        <v>287</v>
      </c>
      <c r="C56" s="29">
        <v>0</v>
      </c>
      <c r="D56" s="29">
        <v>197000000</v>
      </c>
    </row>
    <row r="57" spans="1:4" ht="15.75" customHeight="1">
      <c r="A57" s="147" t="s">
        <v>365</v>
      </c>
      <c r="B57" s="148" t="s">
        <v>288</v>
      </c>
      <c r="C57" s="35">
        <v>0</v>
      </c>
      <c r="D57" s="35">
        <v>0</v>
      </c>
    </row>
    <row r="58" spans="1:4" ht="15.75" customHeight="1">
      <c r="A58" s="147" t="s">
        <v>367</v>
      </c>
      <c r="B58" s="222" t="s">
        <v>343</v>
      </c>
      <c r="C58" s="35">
        <v>0</v>
      </c>
      <c r="D58" s="35">
        <v>0</v>
      </c>
    </row>
    <row r="59" spans="1:4" ht="15.75" customHeight="1">
      <c r="A59" s="147" t="s">
        <v>416</v>
      </c>
      <c r="B59" s="222" t="s">
        <v>366</v>
      </c>
      <c r="C59" s="35">
        <v>0</v>
      </c>
      <c r="D59" s="35">
        <v>0</v>
      </c>
    </row>
    <row r="60" spans="1:4" ht="15.75" customHeight="1" thickBot="1">
      <c r="A60" s="152" t="s">
        <v>417</v>
      </c>
      <c r="B60" s="237" t="s">
        <v>368</v>
      </c>
      <c r="C60" s="141">
        <v>0</v>
      </c>
      <c r="D60" s="141">
        <v>0</v>
      </c>
    </row>
    <row r="61" spans="1:4" ht="15.75" customHeight="1" thickBot="1">
      <c r="A61" s="221" t="s">
        <v>53</v>
      </c>
      <c r="B61" s="223" t="s">
        <v>310</v>
      </c>
      <c r="C61" s="36">
        <f t="shared" ref="C61" si="12">SUM(C62:C64)</f>
        <v>0</v>
      </c>
      <c r="D61" s="36">
        <f>SUM(D62:D65)</f>
        <v>23209758</v>
      </c>
    </row>
    <row r="62" spans="1:4" ht="15.75" customHeight="1">
      <c r="A62" s="128" t="s">
        <v>330</v>
      </c>
      <c r="B62" s="229" t="s">
        <v>21</v>
      </c>
      <c r="C62" s="28"/>
      <c r="D62" s="28"/>
    </row>
    <row r="63" spans="1:4" ht="15.75" customHeight="1">
      <c r="A63" s="127" t="s">
        <v>331</v>
      </c>
      <c r="B63" s="14" t="s">
        <v>23</v>
      </c>
      <c r="C63" s="44">
        <v>0</v>
      </c>
      <c r="D63" s="44">
        <v>23209758</v>
      </c>
    </row>
    <row r="64" spans="1:4" ht="15.75" customHeight="1">
      <c r="A64" s="147" t="s">
        <v>332</v>
      </c>
      <c r="B64" s="230" t="s">
        <v>209</v>
      </c>
      <c r="C64" s="216">
        <v>0</v>
      </c>
      <c r="D64" s="216">
        <v>0</v>
      </c>
    </row>
    <row r="65" spans="1:4" ht="15.75" customHeight="1" thickBot="1">
      <c r="A65" s="147" t="s">
        <v>402</v>
      </c>
      <c r="B65" s="230" t="s">
        <v>423</v>
      </c>
      <c r="C65" s="216"/>
      <c r="D65" s="216">
        <v>0</v>
      </c>
    </row>
    <row r="66" spans="1:4" ht="15.75" customHeight="1" thickBot="1">
      <c r="A66" s="221" t="s">
        <v>52</v>
      </c>
      <c r="B66" s="223" t="s">
        <v>289</v>
      </c>
      <c r="C66" s="183">
        <f t="shared" ref="C66" si="13">SUM(C67:C68)</f>
        <v>0</v>
      </c>
      <c r="D66" s="183">
        <f t="shared" ref="D66" si="14">SUM(D67:D68)</f>
        <v>0</v>
      </c>
    </row>
    <row r="67" spans="1:4" ht="15.75" customHeight="1">
      <c r="A67" s="151" t="s">
        <v>378</v>
      </c>
      <c r="B67" s="247" t="s">
        <v>364</v>
      </c>
      <c r="C67" s="44">
        <v>0</v>
      </c>
      <c r="D67" s="44">
        <v>0</v>
      </c>
    </row>
    <row r="68" spans="1:4" ht="15.75" customHeight="1" thickBot="1">
      <c r="A68" s="152" t="s">
        <v>379</v>
      </c>
      <c r="B68" s="248" t="s">
        <v>79</v>
      </c>
      <c r="C68" s="141"/>
      <c r="D68" s="141">
        <v>0</v>
      </c>
    </row>
    <row r="69" spans="1:4" ht="25.5" customHeight="1" thickBot="1">
      <c r="A69" s="249" t="s">
        <v>2</v>
      </c>
      <c r="B69" s="250" t="s">
        <v>405</v>
      </c>
      <c r="C69" s="251">
        <f>C51+C10</f>
        <v>242228634</v>
      </c>
      <c r="D69" s="251">
        <f>D51+D10</f>
        <v>518114877</v>
      </c>
    </row>
    <row r="70" spans="1:4" ht="15.75" customHeight="1" thickBot="1">
      <c r="A70" s="103" t="s">
        <v>11</v>
      </c>
      <c r="B70" s="73" t="s">
        <v>380</v>
      </c>
      <c r="C70" s="133">
        <f t="shared" ref="C70" si="15">SUM(C71:C73)</f>
        <v>0</v>
      </c>
      <c r="D70" s="133">
        <f t="shared" ref="D70" si="16">SUM(D71:D73)</f>
        <v>0</v>
      </c>
    </row>
    <row r="71" spans="1:4" ht="15.75" customHeight="1">
      <c r="A71" s="100" t="s">
        <v>12</v>
      </c>
      <c r="B71" s="70" t="s">
        <v>210</v>
      </c>
      <c r="C71" s="135"/>
      <c r="D71" s="135"/>
    </row>
    <row r="72" spans="1:4" ht="15.75" customHeight="1">
      <c r="A72" s="100" t="s">
        <v>14</v>
      </c>
      <c r="B72" s="71" t="s">
        <v>211</v>
      </c>
      <c r="C72" s="135"/>
      <c r="D72" s="135"/>
    </row>
    <row r="73" spans="1:4" ht="15.75" customHeight="1" thickBot="1">
      <c r="A73" s="100" t="s">
        <v>16</v>
      </c>
      <c r="B73" s="74" t="s">
        <v>212</v>
      </c>
      <c r="C73" s="135"/>
      <c r="D73" s="135"/>
    </row>
    <row r="74" spans="1:4" ht="15.75" customHeight="1" thickBot="1">
      <c r="A74" s="103" t="s">
        <v>19</v>
      </c>
      <c r="B74" s="73" t="s">
        <v>381</v>
      </c>
      <c r="C74" s="133">
        <f t="shared" ref="C74:D74" si="17">SUM(C75:C78)</f>
        <v>0</v>
      </c>
      <c r="D74" s="133">
        <f t="shared" si="17"/>
        <v>0</v>
      </c>
    </row>
    <row r="75" spans="1:4" ht="15.75" customHeight="1">
      <c r="A75" s="100" t="s">
        <v>20</v>
      </c>
      <c r="B75" s="70" t="s">
        <v>213</v>
      </c>
      <c r="C75" s="135"/>
      <c r="D75" s="135"/>
    </row>
    <row r="76" spans="1:4" ht="15.75" customHeight="1">
      <c r="A76" s="100" t="s">
        <v>22</v>
      </c>
      <c r="B76" s="71" t="s">
        <v>80</v>
      </c>
      <c r="C76" s="135"/>
      <c r="D76" s="135"/>
    </row>
    <row r="77" spans="1:4" ht="15.75" customHeight="1">
      <c r="A77" s="100" t="s">
        <v>24</v>
      </c>
      <c r="B77" s="71" t="s">
        <v>214</v>
      </c>
      <c r="C77" s="135"/>
      <c r="D77" s="135"/>
    </row>
    <row r="78" spans="1:4" ht="15.75" customHeight="1" thickBot="1">
      <c r="A78" s="100" t="s">
        <v>67</v>
      </c>
      <c r="B78" s="72" t="s">
        <v>81</v>
      </c>
      <c r="C78" s="135"/>
      <c r="D78" s="135"/>
    </row>
    <row r="79" spans="1:4" ht="15.75" customHeight="1" thickBot="1">
      <c r="A79" s="103" t="s">
        <v>25</v>
      </c>
      <c r="B79" s="73" t="s">
        <v>408</v>
      </c>
      <c r="C79" s="133">
        <f t="shared" ref="C79:D79" si="18">SUM(C80:C81)</f>
        <v>33958807</v>
      </c>
      <c r="D79" s="133">
        <f t="shared" si="18"/>
        <v>40303553</v>
      </c>
    </row>
    <row r="80" spans="1:4" ht="15.75" customHeight="1">
      <c r="A80" s="100" t="s">
        <v>70</v>
      </c>
      <c r="B80" s="70" t="s">
        <v>34</v>
      </c>
      <c r="C80" s="135">
        <v>33958807</v>
      </c>
      <c r="D80" s="135">
        <v>40303553</v>
      </c>
    </row>
    <row r="81" spans="1:5" ht="15.75" customHeight="1" thickBot="1">
      <c r="A81" s="102" t="s">
        <v>71</v>
      </c>
      <c r="B81" s="72" t="s">
        <v>35</v>
      </c>
      <c r="C81" s="135"/>
      <c r="D81" s="135"/>
    </row>
    <row r="82" spans="1:5" ht="15.75" customHeight="1" thickBot="1">
      <c r="A82" s="103" t="s">
        <v>382</v>
      </c>
      <c r="B82" s="73" t="s">
        <v>409</v>
      </c>
      <c r="C82" s="133">
        <f t="shared" ref="C82" si="19">SUM(C83:C85)</f>
        <v>0</v>
      </c>
      <c r="D82" s="133">
        <f t="shared" ref="D82" si="20">SUM(D83:D85)</f>
        <v>0</v>
      </c>
    </row>
    <row r="83" spans="1:5" ht="15.75" customHeight="1">
      <c r="A83" s="100" t="s">
        <v>74</v>
      </c>
      <c r="B83" s="70" t="s">
        <v>37</v>
      </c>
      <c r="C83" s="135">
        <v>0</v>
      </c>
      <c r="D83" s="135">
        <v>0</v>
      </c>
    </row>
    <row r="84" spans="1:5" ht="15.75" customHeight="1">
      <c r="A84" s="101" t="s">
        <v>75</v>
      </c>
      <c r="B84" s="71" t="s">
        <v>38</v>
      </c>
      <c r="C84" s="135"/>
      <c r="D84" s="135"/>
    </row>
    <row r="85" spans="1:5" ht="15.75" customHeight="1" thickBot="1">
      <c r="A85" s="102" t="s">
        <v>76</v>
      </c>
      <c r="B85" s="72" t="s">
        <v>39</v>
      </c>
      <c r="C85" s="135"/>
      <c r="D85" s="135">
        <v>0</v>
      </c>
    </row>
    <row r="86" spans="1:5" ht="15.75" customHeight="1" thickBot="1">
      <c r="A86" s="103" t="s">
        <v>383</v>
      </c>
      <c r="B86" s="73" t="s">
        <v>410</v>
      </c>
      <c r="C86" s="133">
        <f t="shared" ref="C86" si="21">SUM(C87:C90)</f>
        <v>0</v>
      </c>
      <c r="D86" s="133">
        <f t="shared" ref="D86" si="22">SUM(D87:D90)</f>
        <v>0</v>
      </c>
    </row>
    <row r="87" spans="1:5" ht="15.75" customHeight="1">
      <c r="A87" s="104" t="s">
        <v>384</v>
      </c>
      <c r="B87" s="70" t="s">
        <v>215</v>
      </c>
      <c r="C87" s="135"/>
      <c r="D87" s="135"/>
    </row>
    <row r="88" spans="1:5" ht="15.75" customHeight="1">
      <c r="A88" s="105" t="s">
        <v>385</v>
      </c>
      <c r="B88" s="71" t="s">
        <v>216</v>
      </c>
      <c r="C88" s="135"/>
      <c r="D88" s="135"/>
    </row>
    <row r="89" spans="1:5" ht="15.75" customHeight="1">
      <c r="A89" s="105" t="s">
        <v>386</v>
      </c>
      <c r="B89" s="71" t="s">
        <v>217</v>
      </c>
      <c r="C89" s="135"/>
      <c r="D89" s="135"/>
    </row>
    <row r="90" spans="1:5" ht="15.75" customHeight="1" thickBot="1">
      <c r="A90" s="106" t="s">
        <v>387</v>
      </c>
      <c r="B90" s="72" t="s">
        <v>218</v>
      </c>
      <c r="C90" s="135"/>
      <c r="D90" s="135"/>
    </row>
    <row r="91" spans="1:5" ht="15.75" customHeight="1" thickBot="1">
      <c r="A91" s="103" t="s">
        <v>29</v>
      </c>
      <c r="B91" s="75" t="s">
        <v>388</v>
      </c>
      <c r="C91" s="133">
        <f t="shared" ref="C91:D91" si="23">C70+C74+C79+C82+C86</f>
        <v>33958807</v>
      </c>
      <c r="D91" s="133">
        <f t="shared" si="23"/>
        <v>40303553</v>
      </c>
    </row>
    <row r="92" spans="1:5" ht="25.5" customHeight="1" thickBot="1">
      <c r="A92" s="254" t="s">
        <v>32</v>
      </c>
      <c r="B92" s="255" t="s">
        <v>389</v>
      </c>
      <c r="C92" s="200">
        <f t="shared" ref="C92:D92" si="24">C91+C69</f>
        <v>276187441</v>
      </c>
      <c r="D92" s="200">
        <f t="shared" si="24"/>
        <v>558418430</v>
      </c>
    </row>
    <row r="93" spans="1:5" ht="15.75" customHeight="1" thickBot="1">
      <c r="A93" s="107"/>
      <c r="B93" s="122"/>
      <c r="C93" s="108"/>
      <c r="D93" s="108">
        <v>0</v>
      </c>
    </row>
    <row r="94" spans="1:5" ht="15.75" customHeight="1" thickBot="1">
      <c r="A94" s="111"/>
      <c r="B94" s="123" t="s">
        <v>145</v>
      </c>
      <c r="C94" s="181"/>
      <c r="D94" s="181"/>
    </row>
    <row r="95" spans="1:5" ht="15.75" customHeight="1" thickBot="1">
      <c r="A95" s="265" t="s">
        <v>0</v>
      </c>
      <c r="B95" s="266" t="s">
        <v>400</v>
      </c>
      <c r="C95" s="253">
        <f t="shared" ref="C95:D95" si="25">C96+C97+C98+C100+C101+C112</f>
        <v>117272777</v>
      </c>
      <c r="D95" s="253">
        <f t="shared" si="25"/>
        <v>190452072</v>
      </c>
    </row>
    <row r="96" spans="1:5" ht="15.75" customHeight="1">
      <c r="A96" s="112" t="s">
        <v>3</v>
      </c>
      <c r="B96" s="9" t="s">
        <v>219</v>
      </c>
      <c r="C96" s="134">
        <v>41554216</v>
      </c>
      <c r="D96" s="134">
        <v>43997044</v>
      </c>
      <c r="E96" s="153"/>
    </row>
    <row r="97" spans="1:5" ht="15.75" customHeight="1">
      <c r="A97" s="101" t="s">
        <v>4</v>
      </c>
      <c r="B97" s="6" t="s">
        <v>88</v>
      </c>
      <c r="C97" s="135">
        <v>9141928</v>
      </c>
      <c r="D97" s="135">
        <v>8208898</v>
      </c>
      <c r="E97" s="153"/>
    </row>
    <row r="98" spans="1:5" ht="15.75" customHeight="1">
      <c r="A98" s="101" t="s">
        <v>5</v>
      </c>
      <c r="B98" s="6" t="s">
        <v>220</v>
      </c>
      <c r="C98" s="135">
        <v>56822357</v>
      </c>
      <c r="D98" s="135">
        <v>120764639</v>
      </c>
      <c r="E98" s="153"/>
    </row>
    <row r="99" spans="1:5" ht="15.75" customHeight="1">
      <c r="A99" s="101"/>
      <c r="B99" s="82" t="s">
        <v>306</v>
      </c>
      <c r="C99" s="135">
        <v>0</v>
      </c>
      <c r="D99" s="135">
        <v>0</v>
      </c>
      <c r="E99" s="153"/>
    </row>
    <row r="100" spans="1:5" ht="15.75" customHeight="1">
      <c r="A100" s="101" t="s">
        <v>44</v>
      </c>
      <c r="B100" s="14" t="s">
        <v>126</v>
      </c>
      <c r="C100" s="135">
        <v>8754276</v>
      </c>
      <c r="D100" s="135">
        <v>13735276</v>
      </c>
      <c r="E100" s="153"/>
    </row>
    <row r="101" spans="1:5" ht="15.75" customHeight="1">
      <c r="A101" s="101" t="s">
        <v>221</v>
      </c>
      <c r="B101" s="15" t="s">
        <v>90</v>
      </c>
      <c r="C101" s="135">
        <v>0</v>
      </c>
      <c r="D101" s="135">
        <v>2746215</v>
      </c>
      <c r="E101" s="153"/>
    </row>
    <row r="102" spans="1:5" ht="15.75" customHeight="1">
      <c r="A102" s="101" t="s">
        <v>48</v>
      </c>
      <c r="B102" s="6" t="s">
        <v>222</v>
      </c>
      <c r="C102" s="136">
        <v>0</v>
      </c>
      <c r="D102" s="136">
        <v>0</v>
      </c>
      <c r="E102" s="153"/>
    </row>
    <row r="103" spans="1:5" ht="15.75" customHeight="1">
      <c r="A103" s="101" t="s">
        <v>92</v>
      </c>
      <c r="B103" s="79" t="s">
        <v>223</v>
      </c>
      <c r="C103" s="136"/>
      <c r="D103" s="136"/>
      <c r="E103" s="153"/>
    </row>
    <row r="104" spans="1:5" ht="15.75" customHeight="1">
      <c r="A104" s="101" t="s">
        <v>94</v>
      </c>
      <c r="B104" s="80" t="s">
        <v>224</v>
      </c>
      <c r="C104" s="136"/>
      <c r="D104" s="136"/>
      <c r="E104" s="153"/>
    </row>
    <row r="105" spans="1:5" ht="15.75" customHeight="1">
      <c r="A105" s="101" t="s">
        <v>95</v>
      </c>
      <c r="B105" s="80" t="s">
        <v>225</v>
      </c>
      <c r="C105" s="136"/>
      <c r="D105" s="136"/>
      <c r="E105" s="153"/>
    </row>
    <row r="106" spans="1:5" ht="15.75" customHeight="1">
      <c r="A106" s="101" t="s">
        <v>97</v>
      </c>
      <c r="B106" s="79" t="s">
        <v>226</v>
      </c>
      <c r="C106" s="136">
        <v>0</v>
      </c>
      <c r="D106" s="136">
        <v>484500</v>
      </c>
      <c r="E106" s="153"/>
    </row>
    <row r="107" spans="1:5" ht="15.75" customHeight="1">
      <c r="A107" s="101" t="s">
        <v>99</v>
      </c>
      <c r="B107" s="79" t="s">
        <v>227</v>
      </c>
      <c r="C107" s="136"/>
      <c r="D107" s="136"/>
      <c r="E107" s="153"/>
    </row>
    <row r="108" spans="1:5" ht="15.75" customHeight="1">
      <c r="A108" s="101" t="s">
        <v>129</v>
      </c>
      <c r="B108" s="80" t="s">
        <v>228</v>
      </c>
      <c r="C108" s="136">
        <v>0</v>
      </c>
      <c r="D108" s="136">
        <v>0</v>
      </c>
      <c r="E108" s="153"/>
    </row>
    <row r="109" spans="1:5" ht="15.75" customHeight="1">
      <c r="A109" s="113" t="s">
        <v>131</v>
      </c>
      <c r="B109" s="81" t="s">
        <v>229</v>
      </c>
      <c r="C109" s="136"/>
      <c r="D109" s="136"/>
      <c r="E109" s="153"/>
    </row>
    <row r="110" spans="1:5" ht="15.75" customHeight="1">
      <c r="A110" s="101" t="s">
        <v>134</v>
      </c>
      <c r="B110" s="81" t="s">
        <v>230</v>
      </c>
      <c r="C110" s="136">
        <v>0</v>
      </c>
      <c r="D110" s="136">
        <v>0</v>
      </c>
      <c r="E110" s="153"/>
    </row>
    <row r="111" spans="1:5" ht="15.75" customHeight="1">
      <c r="A111" s="102" t="s">
        <v>135</v>
      </c>
      <c r="B111" s="81" t="s">
        <v>231</v>
      </c>
      <c r="C111" s="136">
        <v>0</v>
      </c>
      <c r="D111" s="136">
        <v>0</v>
      </c>
      <c r="E111" s="153"/>
    </row>
    <row r="112" spans="1:5" ht="15.75" customHeight="1" thickBot="1">
      <c r="A112" s="114" t="s">
        <v>302</v>
      </c>
      <c r="B112" s="10" t="s">
        <v>112</v>
      </c>
      <c r="C112" s="138">
        <v>1000000</v>
      </c>
      <c r="D112" s="138">
        <v>1000000</v>
      </c>
      <c r="E112" s="153"/>
    </row>
    <row r="113" spans="1:5" ht="15.75" customHeight="1" thickBot="1">
      <c r="A113" s="252" t="s">
        <v>1</v>
      </c>
      <c r="B113" s="267" t="s">
        <v>401</v>
      </c>
      <c r="C113" s="253">
        <f t="shared" ref="C113:D113" si="26">+C114+C117+C119+C128</f>
        <v>8225000</v>
      </c>
      <c r="D113" s="253">
        <f t="shared" si="26"/>
        <v>218249142</v>
      </c>
      <c r="E113" s="153"/>
    </row>
    <row r="114" spans="1:5" ht="15.75" customHeight="1">
      <c r="A114" s="100" t="s">
        <v>49</v>
      </c>
      <c r="B114" s="6" t="s">
        <v>171</v>
      </c>
      <c r="C114" s="134">
        <v>6000000</v>
      </c>
      <c r="D114" s="134">
        <v>19835494</v>
      </c>
      <c r="E114" s="153"/>
    </row>
    <row r="115" spans="1:5" ht="15.75" customHeight="1">
      <c r="A115" s="100" t="s">
        <v>53</v>
      </c>
      <c r="B115" s="82" t="s">
        <v>232</v>
      </c>
      <c r="C115" s="134">
        <v>0</v>
      </c>
      <c r="D115" s="134">
        <v>0</v>
      </c>
      <c r="E115" s="153"/>
    </row>
    <row r="116" spans="1:5" ht="15.75" customHeight="1">
      <c r="A116" s="100"/>
      <c r="B116" s="82" t="s">
        <v>305</v>
      </c>
      <c r="C116" s="134">
        <v>0</v>
      </c>
      <c r="D116" s="134">
        <v>0</v>
      </c>
      <c r="E116" s="153"/>
    </row>
    <row r="117" spans="1:5" ht="15.75" customHeight="1">
      <c r="A117" s="100" t="s">
        <v>52</v>
      </c>
      <c r="B117" s="82" t="s">
        <v>103</v>
      </c>
      <c r="C117" s="135">
        <v>2225000</v>
      </c>
      <c r="D117" s="135">
        <v>198413648</v>
      </c>
      <c r="E117" s="153"/>
    </row>
    <row r="118" spans="1:5" ht="15.75" customHeight="1">
      <c r="A118" s="100" t="s">
        <v>54</v>
      </c>
      <c r="B118" s="82" t="s">
        <v>104</v>
      </c>
      <c r="C118" s="135"/>
      <c r="D118" s="135"/>
      <c r="E118" s="153"/>
    </row>
    <row r="119" spans="1:5" ht="15.75" customHeight="1">
      <c r="A119" s="100" t="s">
        <v>55</v>
      </c>
      <c r="B119" s="83" t="s">
        <v>177</v>
      </c>
      <c r="C119" s="135">
        <f t="shared" ref="C119" si="27">SUM(C120:C127)</f>
        <v>0</v>
      </c>
      <c r="D119" s="135">
        <f t="shared" ref="D119" si="28">SUM(D120:D127)</f>
        <v>0</v>
      </c>
      <c r="E119" s="153"/>
    </row>
    <row r="120" spans="1:5" ht="15.75" customHeight="1">
      <c r="A120" s="100" t="s">
        <v>56</v>
      </c>
      <c r="B120" s="84" t="s">
        <v>233</v>
      </c>
      <c r="C120" s="135"/>
      <c r="D120" s="135"/>
      <c r="E120" s="153"/>
    </row>
    <row r="121" spans="1:5" ht="15.75" customHeight="1">
      <c r="A121" s="100" t="s">
        <v>106</v>
      </c>
      <c r="B121" s="85" t="s">
        <v>234</v>
      </c>
      <c r="C121" s="135"/>
      <c r="D121" s="135"/>
      <c r="E121" s="153"/>
    </row>
    <row r="122" spans="1:5" ht="15.75" customHeight="1">
      <c r="A122" s="100" t="s">
        <v>108</v>
      </c>
      <c r="B122" s="80" t="s">
        <v>225</v>
      </c>
      <c r="C122" s="135"/>
      <c r="D122" s="135"/>
      <c r="E122" s="153"/>
    </row>
    <row r="123" spans="1:5" ht="15.75" customHeight="1">
      <c r="A123" s="100" t="s">
        <v>109</v>
      </c>
      <c r="B123" s="80" t="s">
        <v>235</v>
      </c>
      <c r="C123" s="135">
        <v>0</v>
      </c>
      <c r="D123" s="135">
        <v>0</v>
      </c>
      <c r="E123" s="153"/>
    </row>
    <row r="124" spans="1:5" ht="15.75" customHeight="1">
      <c r="A124" s="100" t="s">
        <v>111</v>
      </c>
      <c r="B124" s="80" t="s">
        <v>236</v>
      </c>
      <c r="C124" s="135"/>
      <c r="D124" s="135"/>
      <c r="E124" s="153"/>
    </row>
    <row r="125" spans="1:5" ht="15.75" customHeight="1">
      <c r="A125" s="100" t="s">
        <v>137</v>
      </c>
      <c r="B125" s="80" t="s">
        <v>228</v>
      </c>
      <c r="C125" s="135">
        <v>0</v>
      </c>
      <c r="D125" s="135">
        <v>0</v>
      </c>
      <c r="E125" s="153"/>
    </row>
    <row r="126" spans="1:5" ht="15.75" customHeight="1">
      <c r="A126" s="100" t="s">
        <v>140</v>
      </c>
      <c r="B126" s="80" t="s">
        <v>237</v>
      </c>
      <c r="C126" s="135">
        <v>0</v>
      </c>
      <c r="D126" s="135">
        <v>0</v>
      </c>
      <c r="E126" s="153"/>
    </row>
    <row r="127" spans="1:5" ht="15.75" customHeight="1">
      <c r="A127" s="113" t="s">
        <v>141</v>
      </c>
      <c r="B127" s="80" t="s">
        <v>238</v>
      </c>
      <c r="C127" s="136">
        <v>0</v>
      </c>
      <c r="D127" s="136">
        <v>0</v>
      </c>
      <c r="E127" s="153"/>
    </row>
    <row r="128" spans="1:5" ht="15.75" customHeight="1" thickBot="1">
      <c r="A128" s="102" t="s">
        <v>303</v>
      </c>
      <c r="B128" s="82" t="s">
        <v>113</v>
      </c>
      <c r="C128" s="136">
        <v>0</v>
      </c>
      <c r="D128" s="136">
        <v>0</v>
      </c>
      <c r="E128" s="153"/>
    </row>
    <row r="129" spans="1:5" ht="18" customHeight="1" thickBot="1">
      <c r="A129" s="252" t="s">
        <v>2</v>
      </c>
      <c r="B129" s="236" t="s">
        <v>390</v>
      </c>
      <c r="C129" s="253">
        <f t="shared" ref="C129:D129" si="29">+C95+C113</f>
        <v>125497777</v>
      </c>
      <c r="D129" s="253">
        <f t="shared" si="29"/>
        <v>408701214</v>
      </c>
      <c r="E129" s="153"/>
    </row>
    <row r="130" spans="1:5" ht="15.75" customHeight="1" thickBot="1">
      <c r="A130" s="3" t="s">
        <v>11</v>
      </c>
      <c r="B130" s="69" t="s">
        <v>407</v>
      </c>
      <c r="C130" s="133">
        <f t="shared" ref="C130:D130" si="30">+C131+C132+C133</f>
        <v>0</v>
      </c>
      <c r="D130" s="133">
        <f t="shared" si="30"/>
        <v>0</v>
      </c>
      <c r="E130" s="153"/>
    </row>
    <row r="131" spans="1:5" ht="15.75" customHeight="1">
      <c r="A131" s="100" t="s">
        <v>12</v>
      </c>
      <c r="B131" s="4" t="s">
        <v>239</v>
      </c>
      <c r="C131" s="135"/>
      <c r="D131" s="135"/>
      <c r="E131" s="153"/>
    </row>
    <row r="132" spans="1:5" ht="15.75" customHeight="1">
      <c r="A132" s="100" t="s">
        <v>14</v>
      </c>
      <c r="B132" s="4" t="s">
        <v>240</v>
      </c>
      <c r="C132" s="135"/>
      <c r="D132" s="135"/>
      <c r="E132" s="153"/>
    </row>
    <row r="133" spans="1:5" ht="15.75" customHeight="1" thickBot="1">
      <c r="A133" s="113" t="s">
        <v>16</v>
      </c>
      <c r="B133" s="86" t="s">
        <v>241</v>
      </c>
      <c r="C133" s="135"/>
      <c r="D133" s="135"/>
      <c r="E133" s="153"/>
    </row>
    <row r="134" spans="1:5" ht="15.75" customHeight="1" thickBot="1">
      <c r="A134" s="3" t="s">
        <v>19</v>
      </c>
      <c r="B134" s="69" t="s">
        <v>411</v>
      </c>
      <c r="C134" s="133">
        <f t="shared" ref="C134:D134" si="31">+C135+C136+C137+C138</f>
        <v>0</v>
      </c>
      <c r="D134" s="133">
        <f t="shared" si="31"/>
        <v>0</v>
      </c>
      <c r="E134" s="153"/>
    </row>
    <row r="135" spans="1:5" ht="15.75" customHeight="1">
      <c r="A135" s="100" t="s">
        <v>20</v>
      </c>
      <c r="B135" s="4" t="s">
        <v>242</v>
      </c>
      <c r="C135" s="135"/>
      <c r="D135" s="135"/>
      <c r="E135" s="153"/>
    </row>
    <row r="136" spans="1:5" ht="15.75" customHeight="1">
      <c r="A136" s="100" t="s">
        <v>22</v>
      </c>
      <c r="B136" s="4" t="s">
        <v>243</v>
      </c>
      <c r="C136" s="135"/>
      <c r="D136" s="135"/>
      <c r="E136" s="153"/>
    </row>
    <row r="137" spans="1:5" ht="15.75" customHeight="1">
      <c r="A137" s="100" t="s">
        <v>24</v>
      </c>
      <c r="B137" s="4" t="s">
        <v>244</v>
      </c>
      <c r="C137" s="135"/>
      <c r="D137" s="135"/>
      <c r="E137" s="153"/>
    </row>
    <row r="138" spans="1:5" ht="15.75" customHeight="1" thickBot="1">
      <c r="A138" s="113" t="s">
        <v>67</v>
      </c>
      <c r="B138" s="86" t="s">
        <v>245</v>
      </c>
      <c r="C138" s="135"/>
      <c r="D138" s="135"/>
      <c r="E138" s="153"/>
    </row>
    <row r="139" spans="1:5" ht="15.75" customHeight="1" thickBot="1">
      <c r="A139" s="3" t="s">
        <v>25</v>
      </c>
      <c r="B139" s="69" t="s">
        <v>412</v>
      </c>
      <c r="C139" s="133">
        <f t="shared" ref="C139:D139" si="32">+C140+C141+C142+C143</f>
        <v>0</v>
      </c>
      <c r="D139" s="133">
        <f t="shared" si="32"/>
        <v>5788921</v>
      </c>
      <c r="E139" s="153"/>
    </row>
    <row r="140" spans="1:5" ht="15.75" customHeight="1">
      <c r="A140" s="100" t="s">
        <v>70</v>
      </c>
      <c r="B140" s="4" t="s">
        <v>121</v>
      </c>
      <c r="C140" s="135"/>
      <c r="D140" s="135"/>
      <c r="E140" s="153"/>
    </row>
    <row r="141" spans="1:5" ht="15.75" customHeight="1">
      <c r="A141" s="100" t="s">
        <v>71</v>
      </c>
      <c r="B141" s="4" t="s">
        <v>122</v>
      </c>
      <c r="C141" s="135"/>
      <c r="D141" s="135">
        <v>5788921</v>
      </c>
      <c r="E141" s="153"/>
    </row>
    <row r="142" spans="1:5" ht="15.75" customHeight="1">
      <c r="A142" s="100" t="s">
        <v>72</v>
      </c>
      <c r="B142" s="4" t="s">
        <v>246</v>
      </c>
      <c r="C142" s="135"/>
      <c r="D142" s="135">
        <v>0</v>
      </c>
      <c r="E142" s="153"/>
    </row>
    <row r="143" spans="1:5" ht="15.75" customHeight="1" thickBot="1">
      <c r="A143" s="113" t="s">
        <v>73</v>
      </c>
      <c r="B143" s="86" t="s">
        <v>247</v>
      </c>
      <c r="C143" s="135"/>
      <c r="D143" s="135"/>
      <c r="E143" s="153"/>
    </row>
    <row r="144" spans="1:5" ht="15.75" customHeight="1" thickBot="1">
      <c r="A144" s="3">
        <v>7</v>
      </c>
      <c r="B144" s="69" t="s">
        <v>413</v>
      </c>
      <c r="C144" s="139">
        <f t="shared" ref="C144:D144" si="33">+C145+C146+C147+C148</f>
        <v>0</v>
      </c>
      <c r="D144" s="139">
        <f t="shared" si="33"/>
        <v>0</v>
      </c>
      <c r="E144" s="153"/>
    </row>
    <row r="145" spans="1:5" ht="15.75" customHeight="1">
      <c r="A145" s="100" t="s">
        <v>74</v>
      </c>
      <c r="B145" s="4" t="s">
        <v>248</v>
      </c>
      <c r="C145" s="135"/>
      <c r="D145" s="135"/>
      <c r="E145" s="153"/>
    </row>
    <row r="146" spans="1:5" ht="15.75" customHeight="1">
      <c r="A146" s="100" t="s">
        <v>75</v>
      </c>
      <c r="B146" s="4" t="s">
        <v>249</v>
      </c>
      <c r="C146" s="135"/>
      <c r="D146" s="135"/>
      <c r="E146" s="153"/>
    </row>
    <row r="147" spans="1:5" ht="15.75" customHeight="1">
      <c r="A147" s="100" t="s">
        <v>76</v>
      </c>
      <c r="B147" s="4" t="s">
        <v>250</v>
      </c>
      <c r="C147" s="135"/>
      <c r="D147" s="135"/>
      <c r="E147" s="153"/>
    </row>
    <row r="148" spans="1:5" ht="15.75" customHeight="1" thickBot="1">
      <c r="A148" s="100" t="s">
        <v>78</v>
      </c>
      <c r="B148" s="4" t="s">
        <v>251</v>
      </c>
      <c r="C148" s="135"/>
      <c r="D148" s="135"/>
      <c r="E148" s="153"/>
    </row>
    <row r="149" spans="1:5" ht="15.75" customHeight="1" thickBot="1">
      <c r="A149" s="3" t="s">
        <v>28</v>
      </c>
      <c r="B149" s="69" t="s">
        <v>406</v>
      </c>
      <c r="C149" s="140">
        <f t="shared" ref="C149:D149" si="34">SUM(C150:C150)</f>
        <v>150689664</v>
      </c>
      <c r="D149" s="140">
        <f t="shared" si="34"/>
        <v>143928295</v>
      </c>
      <c r="E149" s="153"/>
    </row>
    <row r="150" spans="1:5" ht="15.75" customHeight="1" thickBot="1">
      <c r="A150" s="127"/>
      <c r="B150" s="86" t="s">
        <v>429</v>
      </c>
      <c r="C150" s="212">
        <v>150689664</v>
      </c>
      <c r="D150" s="212">
        <v>143928295</v>
      </c>
      <c r="E150" s="153"/>
    </row>
    <row r="151" spans="1:5" ht="15.75" customHeight="1" thickBot="1">
      <c r="A151" s="149" t="s">
        <v>29</v>
      </c>
      <c r="B151" s="176" t="s">
        <v>414</v>
      </c>
      <c r="C151" s="201">
        <f t="shared" ref="C151:D151" si="35">C129+C149+C130+C139</f>
        <v>276187441</v>
      </c>
      <c r="D151" s="201">
        <f t="shared" si="35"/>
        <v>558418430</v>
      </c>
      <c r="E151" s="153"/>
    </row>
    <row r="152" spans="1:5" ht="15.75" customHeight="1" thickBot="1">
      <c r="A152" s="124"/>
      <c r="B152" s="109"/>
      <c r="C152" s="219"/>
      <c r="D152" s="219"/>
      <c r="E152" s="153"/>
    </row>
    <row r="153" spans="1:5" ht="15.75" customHeight="1" thickBot="1">
      <c r="A153" s="125" t="s">
        <v>422</v>
      </c>
      <c r="B153" s="126"/>
      <c r="C153" s="387">
        <v>11</v>
      </c>
      <c r="D153" s="388">
        <v>11</v>
      </c>
    </row>
    <row r="154" spans="1:5" ht="15.75" customHeight="1" thickBot="1">
      <c r="A154" s="125" t="s">
        <v>204</v>
      </c>
      <c r="B154" s="126"/>
      <c r="C154" s="387">
        <v>8</v>
      </c>
      <c r="D154" s="389">
        <v>8</v>
      </c>
    </row>
  </sheetData>
  <mergeCells count="1">
    <mergeCell ref="A2:D2"/>
  </mergeCells>
  <pageMargins left="0.7" right="0.7" top="0.75" bottom="0.75" header="0.3" footer="0.3"/>
  <pageSetup paperSize="9" scale="67" orientation="portrait" verticalDpi="300" r:id="rId1"/>
  <rowBreaks count="2" manualBreakCount="2">
    <brk id="69" max="16383" man="1"/>
    <brk id="9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8</vt:i4>
      </vt:variant>
    </vt:vector>
  </HeadingPairs>
  <TitlesOfParts>
    <vt:vector size="20" baseType="lpstr">
      <vt:lpstr>1.</vt:lpstr>
      <vt:lpstr>1</vt:lpstr>
      <vt:lpstr>1.1</vt:lpstr>
      <vt:lpstr>2.1.</vt:lpstr>
      <vt:lpstr>2.2.</vt:lpstr>
      <vt:lpstr>8.</vt:lpstr>
      <vt:lpstr>8.1.</vt:lpstr>
      <vt:lpstr>9.1</vt:lpstr>
      <vt:lpstr>9.1.1 sz</vt:lpstr>
      <vt:lpstr>9.2, 9.2.1, 9.2.2, 9.2.3</vt:lpstr>
      <vt:lpstr>9.3, 9.3.1, 9.3.2, 9.3.3</vt:lpstr>
      <vt:lpstr>9.4, 9.4.1, 9.4.2, 9.4.3</vt:lpstr>
      <vt:lpstr>'1'!Nyomtatási_terület</vt:lpstr>
      <vt:lpstr>'1.'!Nyomtatási_terület</vt:lpstr>
      <vt:lpstr>'2.1.'!Nyomtatási_terület</vt:lpstr>
      <vt:lpstr>'9.1'!Nyomtatási_terület</vt:lpstr>
      <vt:lpstr>'9.1.1 sz'!Nyomtatási_terület</vt:lpstr>
      <vt:lpstr>'9.2, 9.2.1, 9.2.2, 9.2.3'!Nyomtatási_terület</vt:lpstr>
      <vt:lpstr>'9.3, 9.3.1, 9.3.2, 9.3.3'!Nyomtatási_terület</vt:lpstr>
      <vt:lpstr>'9.4, 9.4.1, 9.4.2, 9.4.3'!Nyomtatási_terület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Rujder Zoltánné</dc:creator>
  <cp:lastModifiedBy>Fábiánné Klem Franciska</cp:lastModifiedBy>
  <cp:lastPrinted>2017-05-31T16:07:13Z</cp:lastPrinted>
  <dcterms:created xsi:type="dcterms:W3CDTF">2014-01-26T09:25:05Z</dcterms:created>
  <dcterms:modified xsi:type="dcterms:W3CDTF">2018-06-07T08:19:59Z</dcterms:modified>
</cp:coreProperties>
</file>