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EVÉTEL" sheetId="1" r:id="rId1"/>
    <sheet name="Kiadás összesen" sheetId="2" r:id="rId2"/>
    <sheet name="011130" sheetId="3" r:id="rId3"/>
    <sheet name="013320 013350" sheetId="4" r:id="rId4"/>
    <sheet name="041233" sheetId="5" r:id="rId5"/>
    <sheet name="045160 064010 066010" sheetId="6" r:id="rId6"/>
    <sheet name="072111 072112 081030" sheetId="7" r:id="rId7"/>
    <sheet name="082044 082092 084031" sheetId="8" r:id="rId8"/>
    <sheet name="096015" sheetId="9" r:id="rId9"/>
    <sheet name="103010 104051 107060" sheetId="10" r:id="rId10"/>
    <sheet name="107051" sheetId="11" r:id="rId11"/>
  </sheets>
  <definedNames/>
  <calcPr fullCalcOnLoad="1"/>
</workbook>
</file>

<file path=xl/sharedStrings.xml><?xml version="1.0" encoding="utf-8"?>
<sst xmlns="http://schemas.openxmlformats.org/spreadsheetml/2006/main" count="727" uniqueCount="256">
  <si>
    <t>COFOG</t>
  </si>
  <si>
    <t>096015</t>
  </si>
  <si>
    <t>889921-1</t>
  </si>
  <si>
    <t>107051</t>
  </si>
  <si>
    <t>999000-1</t>
  </si>
  <si>
    <t>041233</t>
  </si>
  <si>
    <t>051211-Választott tisztségviselők juttatásai</t>
  </si>
  <si>
    <t>011130</t>
  </si>
  <si>
    <t>051221-Munkavégzésre irányuló egyéb jogviszonyban nem saját foglalkoztatottnak fizetett juttatások</t>
  </si>
  <si>
    <t>066010</t>
  </si>
  <si>
    <t>013320</t>
  </si>
  <si>
    <t>053121-Üzemeltetési anyagok beszerzése</t>
  </si>
  <si>
    <t>562913-1</t>
  </si>
  <si>
    <t>013350</t>
  </si>
  <si>
    <t>072111</t>
  </si>
  <si>
    <t>082044</t>
  </si>
  <si>
    <t>910502-1</t>
  </si>
  <si>
    <t>082092</t>
  </si>
  <si>
    <t>053211-Informatikai szolgáltatások igénybevétele</t>
  </si>
  <si>
    <t>053321-Vásárolt élelmezés</t>
  </si>
  <si>
    <t>053341-Karbantartási, kisjavítási szolgáltatások</t>
  </si>
  <si>
    <t>045160</t>
  </si>
  <si>
    <t>053361-Szakmai tevékenységet segítő szolgáltatások</t>
  </si>
  <si>
    <t>053411-Kiküldetések kiadásai</t>
  </si>
  <si>
    <t>053511-Működési célú előzetesen felszámított általános forgalmi adó</t>
  </si>
  <si>
    <t>064010</t>
  </si>
  <si>
    <t>931102-1</t>
  </si>
  <si>
    <t>081030</t>
  </si>
  <si>
    <t>107060</t>
  </si>
  <si>
    <t>680002-1</t>
  </si>
  <si>
    <t>041232</t>
  </si>
  <si>
    <t>053551-Egyéb dologi kiadások</t>
  </si>
  <si>
    <t>055061-Egyéb működési célú támogatások államháztartáson belülre</t>
  </si>
  <si>
    <t>072112</t>
  </si>
  <si>
    <t>05631-Informatikai eszközök beszerzése, létesítése</t>
  </si>
  <si>
    <t>05641-Egyéb tárgyi eszközök beszerzése, létesítése</t>
  </si>
  <si>
    <t>05671-Beruházási célú előzetesen felszámított általános forgalmi adó</t>
  </si>
  <si>
    <t>05711-Ingatlanok felújítása</t>
  </si>
  <si>
    <t>05741-Felújítási célú előzetesen felszámított általános forgalmi adó</t>
  </si>
  <si>
    <t>05110111-Köztisztviselők,közalkalmazottak bére</t>
  </si>
  <si>
    <t>05211-Szociális hozzájárulási adó</t>
  </si>
  <si>
    <t>05241-Egészségügyi hozzájárulás</t>
  </si>
  <si>
    <t>05251-Táppénz hozzájárulás</t>
  </si>
  <si>
    <t>05261-Más járulék fizetési kötelezettség</t>
  </si>
  <si>
    <t>05271-Személyi jövedelemadó</t>
  </si>
  <si>
    <t>0531121-Könyv, folyóirat</t>
  </si>
  <si>
    <t>0531221-Irodaszer, nyomtatvány</t>
  </si>
  <si>
    <t>0531231-Hajtó és kenőanyag</t>
  </si>
  <si>
    <t>0531261-Midazok, amelyek nem számolhatóak el szakmai anyagnak</t>
  </si>
  <si>
    <t>0532211-Telefon, telefax, telex, mobíl díj</t>
  </si>
  <si>
    <t>0533111-Villamos energia</t>
  </si>
  <si>
    <t>0533121-Gázdíj</t>
  </si>
  <si>
    <t>0533131-Víz- és csatornadíj</t>
  </si>
  <si>
    <t>0533511-Közvetített szolgáltatások  ÁH belül</t>
  </si>
  <si>
    <t>0533711-Postaköltség</t>
  </si>
  <si>
    <t>0533721-Biztosítási díjak</t>
  </si>
  <si>
    <t>0533731-Utalványdíj</t>
  </si>
  <si>
    <t>0533741-Szállítás</t>
  </si>
  <si>
    <t>0533761-Kéményseprés, szemétszállítás</t>
  </si>
  <si>
    <t>0533791-Más egyéb szolgáltatások</t>
  </si>
  <si>
    <t>0535551-Kötelező jellegű díjakat ( útdíj,műszaki vizsga díja )</t>
  </si>
  <si>
    <t>0535571-Más rovaton nem szerepeltethető dologi jellegű kiadások</t>
  </si>
  <si>
    <t>054231-Óvodáztatási támogatás Gyvt. 20/C</t>
  </si>
  <si>
    <t>104051</t>
  </si>
  <si>
    <t>054291-Természetben nyújtott gyermekvédelmi támogatás Gyvt.20/C/4</t>
  </si>
  <si>
    <t>054861-Temetési segély [Szoctv. 46. §]</t>
  </si>
  <si>
    <t>103010</t>
  </si>
  <si>
    <t>054881-Önkormányzat által saját hatáskörben (nem szociális és gyermekvédelmi előírások alapján) adott pénzügyi ellátás</t>
  </si>
  <si>
    <t>054891-Önkormányzat által saját hatáskörben (nem szociális és gyermekvédelmi előírások alapján) adott természetbeni ellátás</t>
  </si>
  <si>
    <t>084031</t>
  </si>
  <si>
    <t>05506081-Egyéb működési célú támogatások államháztartáson belülre-társulások és költségvetési szerveik</t>
  </si>
  <si>
    <t>0531161-Egyéb szakmai anyag</t>
  </si>
  <si>
    <t>Önkormányzatok jogalkotó igazgatási tevékenysége</t>
  </si>
  <si>
    <t>Alpolgármester tiszteletdíja 12 x 104 700 Ft</t>
  </si>
  <si>
    <t>Képviselői tiszteletdíj 3x 30 000 Ft x 12</t>
  </si>
  <si>
    <t>Alpolgármester költségtérítés 12x 15 708 Ft</t>
  </si>
  <si>
    <t>Bankszámla költségtérítés 1 fő pm. 12 000 Ft</t>
  </si>
  <si>
    <t>Cafeteria pm részére</t>
  </si>
  <si>
    <t>Személyi jellegű kiadások</t>
  </si>
  <si>
    <t>Fizetendő járulékok</t>
  </si>
  <si>
    <t>0535571-Más rovaton nem szerepeltethető dologi jellegű kiadások (koszorú,virág)</t>
  </si>
  <si>
    <t>0533731-Utalványdíj/bankköltség</t>
  </si>
  <si>
    <t>0533631 -Szakmai tev. Segítő tev. (ügyvédi díj, tel. Kp kialakít, fogl.eü.)</t>
  </si>
  <si>
    <t>Közös Hivatal</t>
  </si>
  <si>
    <t>Dologi kiadások összesen</t>
  </si>
  <si>
    <t>011130 Kiadás összesen</t>
  </si>
  <si>
    <t>Köztemető fenntartása</t>
  </si>
  <si>
    <t>051231-Egyéb külső személyi juttatások 6 x 17 550 Ft</t>
  </si>
  <si>
    <t>Dologi kiadások</t>
  </si>
  <si>
    <t>013320 Kiadás összesen</t>
  </si>
  <si>
    <t>Önkormányzati vagyongazdálkodás</t>
  </si>
  <si>
    <t>013350 Kiadás összesen</t>
  </si>
  <si>
    <t>Közfoglalkoztatás</t>
  </si>
  <si>
    <t>0511131-Foglalkoztatottak egyéb személyi juttatásai (táppénz)</t>
  </si>
  <si>
    <t>041233 Kiadás összesen</t>
  </si>
  <si>
    <t>Közutak, hidak karbantartása, üzemeltetése, fenntartása</t>
  </si>
  <si>
    <t>045160 Kiadás összesen</t>
  </si>
  <si>
    <t>Közvilágítás</t>
  </si>
  <si>
    <t>Dologi kiadás összesen</t>
  </si>
  <si>
    <t>Zöldterület - kezelés</t>
  </si>
  <si>
    <t>0533791-Más egyéb szolgáltatások (szerz.szerint)</t>
  </si>
  <si>
    <t>0531161-Egyéb szakmai anyag (virágok,tuja)</t>
  </si>
  <si>
    <t>0535571-Más rovaton nem szerepeltethető dologi jellegű kiadások (egyéb eszközök)</t>
  </si>
  <si>
    <t>Háziorvosi alapellátás</t>
  </si>
  <si>
    <t>Átadott pénzeszköz összesen</t>
  </si>
  <si>
    <t>Háziorvosi ügyeleti ellátás</t>
  </si>
  <si>
    <t>072111 Kiadás összesen</t>
  </si>
  <si>
    <t>Sportlétesítmények működtetése</t>
  </si>
  <si>
    <t>072112 Kiadás összesen</t>
  </si>
  <si>
    <t>081030 Kiadás összesen</t>
  </si>
  <si>
    <t>Könyvtári szolgáltatások</t>
  </si>
  <si>
    <t>082044 Kiadás összesen</t>
  </si>
  <si>
    <t>Közművelődés</t>
  </si>
  <si>
    <t>082092 Kiadás összesen</t>
  </si>
  <si>
    <t>Civil szervezetek támogatása</t>
  </si>
  <si>
    <t>05508031-Működési célú támogatások nyújtása ÁHT kívülre-civil szervezeteknek</t>
  </si>
  <si>
    <t>084031 Kiadás összesen</t>
  </si>
  <si>
    <t>Iskolai gyermekétkeztetés</t>
  </si>
  <si>
    <t>0511071-Béren kívüli juttatások banksz. Vez 1 x 12 000 Ft</t>
  </si>
  <si>
    <t>096015 Kiadás összesen</t>
  </si>
  <si>
    <t>Elhunyt személyek hozzátartozói pénzbeni ellátása</t>
  </si>
  <si>
    <t>Ellátottak pénzbeni juttatásia</t>
  </si>
  <si>
    <t>Ellátottak pénzbeni juttatásai</t>
  </si>
  <si>
    <t>103010 Kiadás összesen</t>
  </si>
  <si>
    <t>Gyermekvédelmi ellátások</t>
  </si>
  <si>
    <t>104051 Kiadás összesen</t>
  </si>
  <si>
    <t>Egyéb szociális pénzbeni és természetbeni ellátások</t>
  </si>
  <si>
    <t>05506081-Egyéb működési célú támogatások államháztartáson belülre-társulások és költségvetési szerveik (Aranykapu)</t>
  </si>
  <si>
    <t>Átadott pénzeszközök</t>
  </si>
  <si>
    <t>107060 Kiadás összesen</t>
  </si>
  <si>
    <t>Szociális étkzetetés</t>
  </si>
  <si>
    <t>0511071-Béren kívüli juttatások bsz. Ktgtérítés 1 x 12 000 Ft</t>
  </si>
  <si>
    <t>Rászoruló gyermekek szünidei étkeztetése</t>
  </si>
  <si>
    <t>053321-Vásárolt élelmezés (bébi étel)</t>
  </si>
  <si>
    <t>0531161-Egyéb szakmai anyag (100 db ételhordó vásárlása)</t>
  </si>
  <si>
    <t xml:space="preserve"> Kiadás összesen</t>
  </si>
  <si>
    <t>Kiadás megnevezése</t>
  </si>
  <si>
    <t>Személyi jellegű kiadás</t>
  </si>
  <si>
    <t>Felhalmozási kiadások</t>
  </si>
  <si>
    <t>Önkormányzati igazgatási feladatok</t>
  </si>
  <si>
    <t>Köztemetők fenntartása</t>
  </si>
  <si>
    <t>Önkormányzati vagyonnal gazdálkodás</t>
  </si>
  <si>
    <t>Közutak, hidak karbantartása</t>
  </si>
  <si>
    <t>Zöldterület-kezelés</t>
  </si>
  <si>
    <t>Háziorvosi szolgáltatás</t>
  </si>
  <si>
    <t>Háziorvosi ügyeleti szolgáltatás</t>
  </si>
  <si>
    <t>Könyvtári szolgáltatás</t>
  </si>
  <si>
    <t>Közművelődési szolgáltatás</t>
  </si>
  <si>
    <t>Elhunyt személyek rokonainak támogat.</t>
  </si>
  <si>
    <t>Szociális ellátások</t>
  </si>
  <si>
    <t>Szociális étkeztetés</t>
  </si>
  <si>
    <t>Rászoruló gyermekek szünidei étk.</t>
  </si>
  <si>
    <t>Kiadások összesen</t>
  </si>
  <si>
    <t>Összesen</t>
  </si>
  <si>
    <t>053511-Működési célú előzetesen felszámított általános forgalmi adó (befizetendő áfa)</t>
  </si>
  <si>
    <t>091110</t>
  </si>
  <si>
    <t>Óvoda intézményfinanszírozás</t>
  </si>
  <si>
    <t>Tartalékok</t>
  </si>
  <si>
    <t>ERDŐKÖVESD KÖZSÉGI ÖNKORMÁNYZAT 2016 ÉVI KÖLTSÉGVETÉSI KIADÁSAI</t>
  </si>
  <si>
    <t>Belső Ellenőrzés</t>
  </si>
  <si>
    <t>011131</t>
  </si>
  <si>
    <t>011132</t>
  </si>
  <si>
    <t>Erdőkövesdiek találkozója-napja</t>
  </si>
  <si>
    <t>0533791-Szolgáltatás vásárlás üzemorvos</t>
  </si>
  <si>
    <t>0531241-Munkaruha</t>
  </si>
  <si>
    <t>0511071-Béren kívüli jutt. Erzsébet utavlány 12 x 6 000 Ft</t>
  </si>
  <si>
    <t>Gyermeknap</t>
  </si>
  <si>
    <t>Beiskolázási segély</t>
  </si>
  <si>
    <t>Arany János Ösztöndíj</t>
  </si>
  <si>
    <t>Bursa Hungarica</t>
  </si>
  <si>
    <t>Idősek napja utalványra 200 x 3 000 Ft</t>
  </si>
  <si>
    <t>Közmunka önerő</t>
  </si>
  <si>
    <t>Köztemetés</t>
  </si>
  <si>
    <t>Mikuláscsomag</t>
  </si>
  <si>
    <t>0511071-Béren kívüli Erzsébet utalvány</t>
  </si>
  <si>
    <t>Erdőkövesdiek találkozója</t>
  </si>
  <si>
    <t>Feladatfinanszírozás</t>
  </si>
  <si>
    <t>4. számú melléklet a 2/2016.(III.08.) önkormányzati rendelethez</t>
  </si>
  <si>
    <t>4. számú melléklet 2/2016.(III.08.) önkormányzati rendelethez</t>
  </si>
  <si>
    <t xml:space="preserve">2016. évi </t>
  </si>
  <si>
    <t>2017. évi</t>
  </si>
  <si>
    <t>2016. évi</t>
  </si>
  <si>
    <t xml:space="preserve">Polgármester tiszteletdíja </t>
  </si>
  <si>
    <t>Költségtérítés polgármester 12 x 59830 Ft</t>
  </si>
  <si>
    <t>Hajtó és kenőanyag</t>
  </si>
  <si>
    <t>Szállítási díj</t>
  </si>
  <si>
    <t>Tárgyi eszköz beszerzése</t>
  </si>
  <si>
    <t>TE áfa</t>
  </si>
  <si>
    <t>Villanydíj</t>
  </si>
  <si>
    <t xml:space="preserve">05110111-Köztisztviselők,közalkalmazottak bére </t>
  </si>
  <si>
    <t>Lakhatási támogaáts 40 fő</t>
  </si>
  <si>
    <t>Közös Hivatali hozzájárulás közfoglalkoztatással foglalkozó béréhez</t>
  </si>
  <si>
    <t>Gyermekétkeztetés feladatellátás költsége</t>
  </si>
  <si>
    <t>Forráshiány</t>
  </si>
  <si>
    <t>Üzemeltetési anyag</t>
  </si>
  <si>
    <t>Konszolidációs felújítás</t>
  </si>
  <si>
    <t>Felújítás áfa</t>
  </si>
  <si>
    <t>Önkormányzatok elszámolásai</t>
  </si>
  <si>
    <t>018010</t>
  </si>
  <si>
    <t>Megelőlegezés</t>
  </si>
  <si>
    <t>018010 Kiadás összesen</t>
  </si>
  <si>
    <t>2016. eredeti előirányzat</t>
  </si>
  <si>
    <t>2017.évi</t>
  </si>
  <si>
    <t>Főkönyvi szám</t>
  </si>
  <si>
    <t>Szakfeladat</t>
  </si>
  <si>
    <t>Érték</t>
  </si>
  <si>
    <t>091111</t>
  </si>
  <si>
    <t>Zöldterület - gazdálkodás</t>
  </si>
  <si>
    <t>Köztemető fenntartás</t>
  </si>
  <si>
    <t>Közutak, hidak fenntartása</t>
  </si>
  <si>
    <t>Egyéb önkormányzati fel.</t>
  </si>
  <si>
    <t>Lakott külterület</t>
  </si>
  <si>
    <t>Beszámítás összege</t>
  </si>
  <si>
    <t>Település-üzemeltetés össz:</t>
  </si>
  <si>
    <t>091131</t>
  </si>
  <si>
    <t>Szociális feladatok támogatása</t>
  </si>
  <si>
    <t>Rászoruló gy. 1835 adag*570 Ft</t>
  </si>
  <si>
    <t>Összesen:</t>
  </si>
  <si>
    <t>091141</t>
  </si>
  <si>
    <t>Kulturális feldatok</t>
  </si>
  <si>
    <t>Önkormányzati költségvetési támogatás</t>
  </si>
  <si>
    <t>09351071</t>
  </si>
  <si>
    <t>Iparűzési adó</t>
  </si>
  <si>
    <t>0935411</t>
  </si>
  <si>
    <t>Gépjármű adó</t>
  </si>
  <si>
    <t>0936171</t>
  </si>
  <si>
    <t xml:space="preserve">Pótlék </t>
  </si>
  <si>
    <t>0936163</t>
  </si>
  <si>
    <t>Egyéb közhatalmi bevétel (haszonbérlet)</t>
  </si>
  <si>
    <t>Sajátos működési bevételek</t>
  </si>
  <si>
    <t>0940211</t>
  </si>
  <si>
    <t>Intézményi bevételek</t>
  </si>
  <si>
    <t>0940421</t>
  </si>
  <si>
    <t>Felhalmozási bevétel ÉRV használati díj</t>
  </si>
  <si>
    <t>MK támogatás hatósági szerződés szerint</t>
  </si>
  <si>
    <t>Költségvetési maradvány kötött</t>
  </si>
  <si>
    <t>Költségvetési maradvány   tervezet</t>
  </si>
  <si>
    <t>Pénzkészlet összesen</t>
  </si>
  <si>
    <t>Önkormányzati bevételek összesen:</t>
  </si>
  <si>
    <t>Rendkívüli önkormányzati támogatás</t>
  </si>
  <si>
    <t>Bevétel összesen:</t>
  </si>
  <si>
    <t>ERDŐKÖVESD KÖZSÉGI ÖNKORMÁNYZAT 2016 ÉVI KÖTLSÉGVETÉSI BEVÉTELEI</t>
  </si>
  <si>
    <t xml:space="preserve">Bérleti díjak </t>
  </si>
  <si>
    <t>Bérkompenzáció</t>
  </si>
  <si>
    <t>K9zvetített szolgáltatások</t>
  </si>
  <si>
    <t>Szoc. Étketetés díja</t>
  </si>
  <si>
    <t>Iskolai étkeztetés</t>
  </si>
  <si>
    <t>Áfa</t>
  </si>
  <si>
    <t>Köznevelési támogatás óvoda</t>
  </si>
  <si>
    <t>Gyermekétkeztetés</t>
  </si>
  <si>
    <t>Finanszírozási kiadások</t>
  </si>
  <si>
    <t>018030</t>
  </si>
  <si>
    <t>4.számú melléklet 2/2017.(II.28.) önkormányzati rendelethez</t>
  </si>
  <si>
    <t>104037</t>
  </si>
  <si>
    <t>016080</t>
  </si>
  <si>
    <t>3. számú melléklet az 3/2017. (II. 28.)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</si>
</sst>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,##0;\-#,##0"/>
    <numFmt numFmtId="184" formatCode="_-* #,##0.00\ [$Ft-40E]_-;\-* #,##0.00\ [$Ft-40E]_-;_-* &quot;-&quot;??\ [$Ft-40E]_-;_-@_-"/>
    <numFmt numFmtId="185" formatCode="_-* #,##0.0\ [$Ft-40E]_-;\-* #,##0.0\ [$Ft-40E]_-;_-* &quot;-&quot;??\ [$Ft-40E]_-;_-@_-"/>
    <numFmt numFmtId="186" formatCode="_-* #,##0\ [$Ft-40E]_-;\-* #,##0\ [$Ft-40E]_-;_-* &quot;-&quot;??\ [$Ft-40E]_-;_-@_-"/>
    <numFmt numFmtId="187" formatCode="[$-40E]yyyy\.\ mmmm\ d\."/>
    <numFmt numFmtId="188" formatCode="#,##0\ &quot;Ft&quot;;[Red]#,##0\ &quot;Ft&quot;"/>
    <numFmt numFmtId="189" formatCode="#,##0\ [$Ft-40E];[Red]#,##0\ [$Ft-40E]"/>
    <numFmt numFmtId="190" formatCode="[$-40E]yyyy\.\ mmmm\ d\.\,\ dddd"/>
  </numFmts>
  <fonts count="47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vertical="center" wrapText="1" readingOrder="1"/>
      <protection locked="0"/>
    </xf>
    <xf numFmtId="0" fontId="1" fillId="0" borderId="14" xfId="0" applyFont="1" applyBorder="1" applyAlignment="1" applyProtection="1">
      <alignment vertical="center" wrapText="1" readingOrder="1"/>
      <protection locked="0"/>
    </xf>
    <xf numFmtId="0" fontId="1" fillId="0" borderId="15" xfId="0" applyFont="1" applyBorder="1" applyAlignment="1" applyProtection="1">
      <alignment vertical="center" wrapText="1" readingOrder="1"/>
      <protection locked="0"/>
    </xf>
    <xf numFmtId="0" fontId="4" fillId="33" borderId="16" xfId="0" applyFont="1" applyFill="1" applyBorder="1" applyAlignment="1" applyProtection="1">
      <alignment vertical="center" wrapText="1" readingOrder="1"/>
      <protection locked="0"/>
    </xf>
    <xf numFmtId="0" fontId="1" fillId="33" borderId="16" xfId="0" applyFont="1" applyFill="1" applyBorder="1" applyAlignment="1" applyProtection="1">
      <alignment vertical="center" wrapText="1" readingOrder="1"/>
      <protection locked="0"/>
    </xf>
    <xf numFmtId="186" fontId="4" fillId="33" borderId="17" xfId="0" applyNumberFormat="1" applyFont="1" applyFill="1" applyBorder="1" applyAlignment="1" applyProtection="1">
      <alignment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4" fillId="34" borderId="18" xfId="0" applyFont="1" applyFill="1" applyBorder="1" applyAlignment="1" applyProtection="1">
      <alignment vertical="center" wrapText="1" readingOrder="1"/>
      <protection locked="0"/>
    </xf>
    <xf numFmtId="186" fontId="4" fillId="34" borderId="19" xfId="55" applyNumberFormat="1" applyFont="1" applyFill="1" applyBorder="1" applyAlignment="1" applyProtection="1">
      <alignment vertical="center" wrapText="1" readingOrder="1"/>
      <protection locked="0"/>
    </xf>
    <xf numFmtId="0" fontId="3" fillId="34" borderId="2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4" fillId="34" borderId="16" xfId="0" applyFont="1" applyFill="1" applyBorder="1" applyAlignment="1" applyProtection="1">
      <alignment vertical="center" wrapText="1" readingOrder="1"/>
      <protection locked="0"/>
    </xf>
    <xf numFmtId="186" fontId="4" fillId="34" borderId="17" xfId="0" applyNumberFormat="1" applyFont="1" applyFill="1" applyBorder="1" applyAlignment="1" applyProtection="1">
      <alignment vertical="center" wrapText="1" readingOrder="1"/>
      <protection locked="0"/>
    </xf>
    <xf numFmtId="186" fontId="3" fillId="34" borderId="19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 applyProtection="1">
      <alignment vertical="center" wrapText="1" readingOrder="1"/>
      <protection locked="0"/>
    </xf>
    <xf numFmtId="186" fontId="1" fillId="0" borderId="0" xfId="0" applyNumberFormat="1" applyFont="1" applyBorder="1" applyAlignment="1" applyProtection="1">
      <alignment vertical="center" wrapText="1" readingOrder="1"/>
      <protection locked="0"/>
    </xf>
    <xf numFmtId="0" fontId="1" fillId="0" borderId="21" xfId="0" applyFont="1" applyBorder="1" applyAlignment="1" applyProtection="1">
      <alignment vertical="center" wrapText="1" readingOrder="1"/>
      <protection locked="0"/>
    </xf>
    <xf numFmtId="186" fontId="1" fillId="0" borderId="21" xfId="0" applyNumberFormat="1" applyFont="1" applyBorder="1" applyAlignment="1" applyProtection="1">
      <alignment vertical="center" wrapText="1" readingOrder="1"/>
      <protection locked="0"/>
    </xf>
    <xf numFmtId="0" fontId="1" fillId="0" borderId="22" xfId="0" applyFont="1" applyBorder="1" applyAlignment="1" applyProtection="1">
      <alignment vertical="center" wrapText="1" readingOrder="1"/>
      <protection locked="0"/>
    </xf>
    <xf numFmtId="186" fontId="1" fillId="0" borderId="22" xfId="0" applyNumberFormat="1" applyFont="1" applyBorder="1" applyAlignment="1" applyProtection="1">
      <alignment vertical="center" wrapText="1" readingOrder="1"/>
      <protection locked="0"/>
    </xf>
    <xf numFmtId="0" fontId="4" fillId="34" borderId="23" xfId="0" applyFont="1" applyFill="1" applyBorder="1" applyAlignment="1" applyProtection="1">
      <alignment vertical="center" wrapText="1" readingOrder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86" fontId="2" fillId="0" borderId="21" xfId="0" applyNumberFormat="1" applyFont="1" applyBorder="1" applyAlignment="1">
      <alignment horizontal="right" vertical="center"/>
    </xf>
    <xf numFmtId="0" fontId="1" fillId="0" borderId="24" xfId="0" applyFont="1" applyBorder="1" applyAlignment="1" applyProtection="1">
      <alignment horizontal="center" vertical="center" wrapText="1" readingOrder="1"/>
      <protection locked="0"/>
    </xf>
    <xf numFmtId="0" fontId="1" fillId="0" borderId="25" xfId="0" applyFont="1" applyBorder="1" applyAlignment="1" applyProtection="1">
      <alignment vertical="center" wrapText="1" readingOrder="1"/>
      <protection locked="0"/>
    </xf>
    <xf numFmtId="186" fontId="1" fillId="0" borderId="26" xfId="0" applyNumberFormat="1" applyFont="1" applyBorder="1" applyAlignment="1" applyProtection="1">
      <alignment vertical="center" wrapText="1" readingOrder="1"/>
      <protection locked="0"/>
    </xf>
    <xf numFmtId="49" fontId="1" fillId="0" borderId="21" xfId="0" applyNumberFormat="1" applyFont="1" applyBorder="1" applyAlignment="1" applyProtection="1">
      <alignment vertical="center" wrapText="1" readingOrder="1"/>
      <protection locked="0"/>
    </xf>
    <xf numFmtId="49" fontId="1" fillId="0" borderId="22" xfId="0" applyNumberFormat="1" applyFont="1" applyBorder="1" applyAlignment="1" applyProtection="1">
      <alignment vertical="center" wrapText="1" readingOrder="1"/>
      <protection locked="0"/>
    </xf>
    <xf numFmtId="0" fontId="1" fillId="0" borderId="21" xfId="0" applyFont="1" applyBorder="1" applyAlignment="1" applyProtection="1">
      <alignment horizontal="left" vertical="center" wrapText="1" readingOrder="1"/>
      <protection locked="0"/>
    </xf>
    <xf numFmtId="186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4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7" fillId="0" borderId="21" xfId="0" applyNumberFormat="1" applyFont="1" applyBorder="1" applyAlignment="1">
      <alignment/>
    </xf>
    <xf numFmtId="186" fontId="7" fillId="0" borderId="21" xfId="0" applyNumberFormat="1" applyFont="1" applyBorder="1" applyAlignment="1">
      <alignment/>
    </xf>
    <xf numFmtId="186" fontId="7" fillId="34" borderId="21" xfId="0" applyNumberFormat="1" applyFont="1" applyFill="1" applyBorder="1" applyAlignment="1">
      <alignment/>
    </xf>
    <xf numFmtId="49" fontId="7" fillId="35" borderId="21" xfId="0" applyNumberFormat="1" applyFont="1" applyFill="1" applyBorder="1" applyAlignment="1">
      <alignment/>
    </xf>
    <xf numFmtId="186" fontId="7" fillId="35" borderId="21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49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86" fontId="8" fillId="34" borderId="21" xfId="0" applyNumberFormat="1" applyFont="1" applyFill="1" applyBorder="1" applyAlignment="1">
      <alignment/>
    </xf>
    <xf numFmtId="49" fontId="7" fillId="0" borderId="22" xfId="0" applyNumberFormat="1" applyFont="1" applyBorder="1" applyAlignment="1">
      <alignment/>
    </xf>
    <xf numFmtId="186" fontId="7" fillId="0" borderId="22" xfId="0" applyNumberFormat="1" applyFont="1" applyBorder="1" applyAlignment="1">
      <alignment/>
    </xf>
    <xf numFmtId="186" fontId="7" fillId="34" borderId="22" xfId="0" applyNumberFormat="1" applyFont="1" applyFill="1" applyBorder="1" applyAlignment="1">
      <alignment/>
    </xf>
    <xf numFmtId="186" fontId="8" fillId="34" borderId="22" xfId="0" applyNumberFormat="1" applyFont="1" applyFill="1" applyBorder="1" applyAlignment="1">
      <alignment/>
    </xf>
    <xf numFmtId="49" fontId="7" fillId="0" borderId="28" xfId="0" applyNumberFormat="1" applyFont="1" applyBorder="1" applyAlignment="1">
      <alignment/>
    </xf>
    <xf numFmtId="186" fontId="9" fillId="34" borderId="23" xfId="0" applyNumberFormat="1" applyFont="1" applyFill="1" applyBorder="1" applyAlignment="1">
      <alignment/>
    </xf>
    <xf numFmtId="186" fontId="8" fillId="34" borderId="29" xfId="0" applyNumberFormat="1" applyFont="1" applyFill="1" applyBorder="1" applyAlignment="1">
      <alignment/>
    </xf>
    <xf numFmtId="186" fontId="8" fillId="35" borderId="0" xfId="0" applyNumberFormat="1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" fillId="0" borderId="30" xfId="0" applyFont="1" applyBorder="1" applyAlignment="1" applyProtection="1">
      <alignment vertical="center" wrapText="1" readingOrder="1"/>
      <protection locked="0"/>
    </xf>
    <xf numFmtId="0" fontId="1" fillId="0" borderId="22" xfId="0" applyFont="1" applyBorder="1" applyAlignment="1" applyProtection="1">
      <alignment horizontal="left" vertical="center" wrapText="1" readingOrder="1"/>
      <protection locked="0"/>
    </xf>
    <xf numFmtId="0" fontId="3" fillId="35" borderId="0" xfId="0" applyFont="1" applyFill="1" applyBorder="1" applyAlignment="1">
      <alignment/>
    </xf>
    <xf numFmtId="49" fontId="3" fillId="35" borderId="0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3" fillId="35" borderId="31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49" fontId="3" fillId="35" borderId="32" xfId="0" applyNumberFormat="1" applyFont="1" applyFill="1" applyBorder="1" applyAlignment="1">
      <alignment horizontal="center"/>
    </xf>
    <xf numFmtId="49" fontId="3" fillId="35" borderId="21" xfId="0" applyNumberFormat="1" applyFont="1" applyFill="1" applyBorder="1" applyAlignment="1">
      <alignment horizontal="center"/>
    </xf>
    <xf numFmtId="186" fontId="4" fillId="0" borderId="11" xfId="0" applyNumberFormat="1" applyFont="1" applyBorder="1" applyAlignment="1" applyProtection="1">
      <alignment vertical="center" wrapText="1" readingOrder="1"/>
      <protection locked="0"/>
    </xf>
    <xf numFmtId="186" fontId="1" fillId="0" borderId="11" xfId="0" applyNumberFormat="1" applyFont="1" applyBorder="1" applyAlignment="1" applyProtection="1">
      <alignment vertical="center" wrapText="1" readingOrder="1"/>
      <protection locked="0"/>
    </xf>
    <xf numFmtId="183" fontId="4" fillId="33" borderId="33" xfId="0" applyNumberFormat="1" applyFont="1" applyFill="1" applyBorder="1" applyAlignment="1" applyProtection="1">
      <alignment vertical="center" wrapText="1" readingOrder="1"/>
      <protection locked="0"/>
    </xf>
    <xf numFmtId="183" fontId="1" fillId="0" borderId="34" xfId="0" applyNumberFormat="1" applyFont="1" applyBorder="1" applyAlignment="1" applyProtection="1">
      <alignment vertical="center" wrapText="1" readingOrder="1"/>
      <protection locked="0"/>
    </xf>
    <xf numFmtId="183" fontId="1" fillId="0" borderId="11" xfId="0" applyNumberFormat="1" applyFont="1" applyBorder="1" applyAlignment="1" applyProtection="1">
      <alignment vertical="center" wrapText="1" readingOrder="1"/>
      <protection locked="0"/>
    </xf>
    <xf numFmtId="186" fontId="1" fillId="0" borderId="35" xfId="0" applyNumberFormat="1" applyFont="1" applyBorder="1" applyAlignment="1" applyProtection="1">
      <alignment vertical="center" wrapText="1" readingOrder="1"/>
      <protection locked="0"/>
    </xf>
    <xf numFmtId="186" fontId="4" fillId="33" borderId="33" xfId="0" applyNumberFormat="1" applyFont="1" applyFill="1" applyBorder="1" applyAlignment="1" applyProtection="1">
      <alignment vertical="center" wrapText="1" readingOrder="1"/>
      <protection locked="0"/>
    </xf>
    <xf numFmtId="186" fontId="5" fillId="0" borderId="11" xfId="0" applyNumberFormat="1" applyFont="1" applyBorder="1" applyAlignment="1" applyProtection="1">
      <alignment vertical="center" wrapText="1" readingOrder="1"/>
      <protection locked="0"/>
    </xf>
    <xf numFmtId="186" fontId="1" fillId="0" borderId="36" xfId="0" applyNumberFormat="1" applyFont="1" applyBorder="1" applyAlignment="1" applyProtection="1">
      <alignment vertical="center" wrapText="1" readingOrder="1"/>
      <protection locked="0"/>
    </xf>
    <xf numFmtId="186" fontId="3" fillId="34" borderId="18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86" fontId="4" fillId="34" borderId="33" xfId="0" applyNumberFormat="1" applyFont="1" applyFill="1" applyBorder="1" applyAlignment="1" applyProtection="1">
      <alignment vertical="center" wrapText="1" readingOrder="1"/>
      <protection locked="0"/>
    </xf>
    <xf numFmtId="186" fontId="1" fillId="0" borderId="34" xfId="0" applyNumberFormat="1" applyFont="1" applyBorder="1" applyAlignment="1" applyProtection="1">
      <alignment vertical="center" wrapText="1" readingOrder="1"/>
      <protection locked="0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86" fontId="4" fillId="34" borderId="37" xfId="0" applyNumberFormat="1" applyFont="1" applyFill="1" applyBorder="1" applyAlignment="1" applyProtection="1">
      <alignment vertical="center" wrapText="1" readingOrder="1"/>
      <protection locked="0"/>
    </xf>
    <xf numFmtId="186" fontId="1" fillId="0" borderId="31" xfId="0" applyNumberFormat="1" applyFont="1" applyBorder="1" applyAlignment="1" applyProtection="1">
      <alignment vertical="center" wrapText="1" readingOrder="1"/>
      <protection locked="0"/>
    </xf>
    <xf numFmtId="186" fontId="2" fillId="0" borderId="3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/>
    </xf>
    <xf numFmtId="0" fontId="3" fillId="34" borderId="18" xfId="0" applyFont="1" applyFill="1" applyBorder="1" applyAlignment="1">
      <alignment/>
    </xf>
    <xf numFmtId="0" fontId="3" fillId="35" borderId="30" xfId="0" applyFont="1" applyFill="1" applyBorder="1" applyAlignment="1">
      <alignment horizontal="center"/>
    </xf>
    <xf numFmtId="186" fontId="2" fillId="0" borderId="21" xfId="0" applyNumberFormat="1" applyFont="1" applyBorder="1" applyAlignment="1">
      <alignment/>
    </xf>
    <xf numFmtId="186" fontId="2" fillId="0" borderId="21" xfId="0" applyNumberFormat="1" applyFont="1" applyBorder="1" applyAlignment="1">
      <alignment horizontal="center" vertical="center"/>
    </xf>
    <xf numFmtId="0" fontId="3" fillId="34" borderId="38" xfId="0" applyFont="1" applyFill="1" applyBorder="1" applyAlignment="1">
      <alignment/>
    </xf>
    <xf numFmtId="186" fontId="3" fillId="34" borderId="39" xfId="0" applyNumberFormat="1" applyFont="1" applyFill="1" applyBorder="1" applyAlignment="1">
      <alignment/>
    </xf>
    <xf numFmtId="0" fontId="1" fillId="0" borderId="40" xfId="0" applyFont="1" applyBorder="1" applyAlignment="1" applyProtection="1">
      <alignment vertical="center" wrapText="1" readingOrder="1"/>
      <protection locked="0"/>
    </xf>
    <xf numFmtId="0" fontId="1" fillId="0" borderId="41" xfId="0" applyFont="1" applyBorder="1" applyAlignment="1" applyProtection="1">
      <alignment vertical="center" wrapText="1" readingOrder="1"/>
      <protection locked="0"/>
    </xf>
    <xf numFmtId="0" fontId="1" fillId="0" borderId="42" xfId="0" applyFont="1" applyBorder="1" applyAlignment="1" applyProtection="1">
      <alignment vertical="center" wrapText="1" readingOrder="1"/>
      <protection locked="0"/>
    </xf>
    <xf numFmtId="186" fontId="1" fillId="0" borderId="43" xfId="0" applyNumberFormat="1" applyFont="1" applyBorder="1" applyAlignment="1" applyProtection="1">
      <alignment vertical="center" wrapText="1" readingOrder="1"/>
      <protection locked="0"/>
    </xf>
    <xf numFmtId="186" fontId="2" fillId="0" borderId="22" xfId="0" applyNumberFormat="1" applyFont="1" applyBorder="1" applyAlignment="1">
      <alignment/>
    </xf>
    <xf numFmtId="186" fontId="2" fillId="0" borderId="43" xfId="0" applyNumberFormat="1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86" fontId="2" fillId="0" borderId="21" xfId="0" applyNumberFormat="1" applyFont="1" applyBorder="1" applyAlignment="1">
      <alignment vertical="center"/>
    </xf>
    <xf numFmtId="186" fontId="2" fillId="0" borderId="21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right" vertical="center"/>
    </xf>
    <xf numFmtId="186" fontId="3" fillId="34" borderId="19" xfId="0" applyNumberFormat="1" applyFont="1" applyFill="1" applyBorder="1" applyAlignment="1">
      <alignment horizontal="right" vertical="center"/>
    </xf>
    <xf numFmtId="186" fontId="2" fillId="0" borderId="22" xfId="55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0" fontId="4" fillId="34" borderId="15" xfId="0" applyFont="1" applyFill="1" applyBorder="1" applyAlignment="1" applyProtection="1">
      <alignment vertical="center" wrapText="1" readingOrder="1"/>
      <protection locked="0"/>
    </xf>
    <xf numFmtId="186" fontId="4" fillId="34" borderId="34" xfId="0" applyNumberFormat="1" applyFont="1" applyFill="1" applyBorder="1" applyAlignment="1" applyProtection="1">
      <alignment vertical="center" wrapText="1" readingOrder="1"/>
      <protection locked="0"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186" fontId="3" fillId="0" borderId="19" xfId="0" applyNumberFormat="1" applyFont="1" applyBorder="1" applyAlignment="1">
      <alignment/>
    </xf>
    <xf numFmtId="186" fontId="3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1" fillId="36" borderId="16" xfId="0" applyFont="1" applyFill="1" applyBorder="1" applyAlignment="1" applyProtection="1">
      <alignment horizontal="center" vertical="center" wrapText="1" readingOrder="1"/>
      <protection locked="0"/>
    </xf>
    <xf numFmtId="0" fontId="11" fillId="36" borderId="33" xfId="0" applyFont="1" applyFill="1" applyBorder="1" applyAlignment="1" applyProtection="1">
      <alignment horizontal="center" vertical="center" wrapText="1" readingOrder="1"/>
      <protection locked="0"/>
    </xf>
    <xf numFmtId="0" fontId="11" fillId="36" borderId="17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0" fillId="0" borderId="18" xfId="0" applyFont="1" applyBorder="1" applyAlignment="1">
      <alignment/>
    </xf>
    <xf numFmtId="49" fontId="10" fillId="0" borderId="18" xfId="0" applyNumberFormat="1" applyFont="1" applyBorder="1" applyAlignment="1">
      <alignment/>
    </xf>
    <xf numFmtId="186" fontId="10" fillId="0" borderId="18" xfId="0" applyNumberFormat="1" applyFont="1" applyBorder="1" applyAlignment="1">
      <alignment/>
    </xf>
    <xf numFmtId="186" fontId="10" fillId="0" borderId="19" xfId="0" applyNumberFormat="1" applyFont="1" applyBorder="1" applyAlignment="1">
      <alignment/>
    </xf>
    <xf numFmtId="0" fontId="0" fillId="0" borderId="0" xfId="0" applyAlignment="1">
      <alignment horizontal="center"/>
    </xf>
    <xf numFmtId="188" fontId="10" fillId="0" borderId="1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0" fillId="34" borderId="18" xfId="0" applyFont="1" applyFill="1" applyBorder="1" applyAlignment="1">
      <alignment/>
    </xf>
    <xf numFmtId="186" fontId="10" fillId="34" borderId="19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10" fillId="34" borderId="20" xfId="0" applyFont="1" applyFill="1" applyBorder="1" applyAlignment="1">
      <alignment/>
    </xf>
    <xf numFmtId="49" fontId="0" fillId="0" borderId="0" xfId="0" applyNumberFormat="1" applyFont="1" applyAlignment="1">
      <alignment horizontal="right"/>
    </xf>
    <xf numFmtId="186" fontId="0" fillId="0" borderId="0" xfId="0" applyNumberFormat="1" applyFont="1" applyAlignment="1">
      <alignment horizontal="right"/>
    </xf>
    <xf numFmtId="186" fontId="0" fillId="0" borderId="0" xfId="0" applyNumberFormat="1" applyFill="1" applyBorder="1" applyAlignment="1">
      <alignment/>
    </xf>
    <xf numFmtId="49" fontId="10" fillId="34" borderId="18" xfId="0" applyNumberFormat="1" applyFont="1" applyFill="1" applyBorder="1" applyAlignment="1">
      <alignment horizontal="right"/>
    </xf>
    <xf numFmtId="186" fontId="10" fillId="34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186" fontId="12" fillId="34" borderId="18" xfId="0" applyNumberFormat="1" applyFont="1" applyFill="1" applyBorder="1" applyAlignment="1">
      <alignment/>
    </xf>
    <xf numFmtId="186" fontId="12" fillId="34" borderId="19" xfId="0" applyNumberFormat="1" applyFont="1" applyFill="1" applyBorder="1" applyAlignment="1">
      <alignment/>
    </xf>
    <xf numFmtId="0" fontId="0" fillId="0" borderId="0" xfId="0" applyAlignment="1">
      <alignment horizontal="right"/>
    </xf>
    <xf numFmtId="186" fontId="10" fillId="0" borderId="1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86" fontId="0" fillId="35" borderId="0" xfId="0" applyNumberFormat="1" applyFill="1" applyAlignment="1">
      <alignment/>
    </xf>
    <xf numFmtId="186" fontId="0" fillId="35" borderId="0" xfId="0" applyNumberFormat="1" applyFont="1" applyFill="1" applyAlignment="1">
      <alignment/>
    </xf>
    <xf numFmtId="188" fontId="0" fillId="35" borderId="0" xfId="0" applyNumberFormat="1" applyFont="1" applyFill="1" applyAlignment="1">
      <alignment/>
    </xf>
    <xf numFmtId="188" fontId="10" fillId="35" borderId="18" xfId="0" applyNumberFormat="1" applyFont="1" applyFill="1" applyBorder="1" applyAlignment="1">
      <alignment/>
    </xf>
    <xf numFmtId="184" fontId="7" fillId="0" borderId="21" xfId="0" applyNumberFormat="1" applyFont="1" applyBorder="1" applyAlignment="1">
      <alignment/>
    </xf>
    <xf numFmtId="184" fontId="7" fillId="34" borderId="21" xfId="0" applyNumberFormat="1" applyFont="1" applyFill="1" applyBorder="1" applyAlignment="1">
      <alignment/>
    </xf>
    <xf numFmtId="0" fontId="10" fillId="34" borderId="20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1" fillId="36" borderId="20" xfId="0" applyFont="1" applyFill="1" applyBorder="1" applyAlignment="1" applyProtection="1">
      <alignment horizontal="center" vertical="center" wrapText="1" readingOrder="1"/>
      <protection locked="0"/>
    </xf>
    <xf numFmtId="0" fontId="11" fillId="36" borderId="18" xfId="0" applyFont="1" applyFill="1" applyBorder="1" applyAlignment="1" applyProtection="1">
      <alignment horizontal="center" vertical="center" wrapText="1" readingOrder="1"/>
      <protection locked="0"/>
    </xf>
    <xf numFmtId="0" fontId="11" fillId="36" borderId="44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34" borderId="20" xfId="0" applyFont="1" applyFill="1" applyBorder="1" applyAlignment="1">
      <alignment horizontal="left"/>
    </xf>
    <xf numFmtId="0" fontId="10" fillId="34" borderId="18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45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9" fillId="34" borderId="23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0" fontId="1" fillId="0" borderId="13" xfId="0" applyFont="1" applyBorder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center" wrapText="1" readingOrder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1" fillId="0" borderId="34" xfId="0" applyFont="1" applyBorder="1" applyAlignment="1" applyProtection="1">
      <alignment horizontal="center" vertical="center" wrapText="1" readingOrder="1"/>
      <protection locked="0"/>
    </xf>
    <xf numFmtId="0" fontId="1" fillId="0" borderId="48" xfId="0" applyFont="1" applyBorder="1" applyAlignment="1" applyProtection="1">
      <alignment horizontal="center" vertical="center" wrapText="1" readingOrder="1"/>
      <protection locked="0"/>
    </xf>
    <xf numFmtId="0" fontId="1" fillId="0" borderId="49" xfId="0" applyFont="1" applyBorder="1" applyAlignment="1" applyProtection="1">
      <alignment horizontal="center" vertical="center" wrapText="1" readingOrder="1"/>
      <protection locked="0"/>
    </xf>
    <xf numFmtId="0" fontId="1" fillId="0" borderId="14" xfId="0" applyFont="1" applyBorder="1" applyAlignment="1" applyProtection="1">
      <alignment vertical="center" wrapText="1" readingOrder="1"/>
      <protection locked="0"/>
    </xf>
    <xf numFmtId="0" fontId="2" fillId="0" borderId="50" xfId="0" applyFont="1" applyBorder="1" applyAlignment="1" applyProtection="1">
      <alignment vertical="top" wrapText="1"/>
      <protection locked="0"/>
    </xf>
    <xf numFmtId="0" fontId="2" fillId="0" borderId="40" xfId="0" applyFont="1" applyBorder="1" applyAlignment="1" applyProtection="1">
      <alignment vertical="top" wrapText="1"/>
      <protection locked="0"/>
    </xf>
    <xf numFmtId="0" fontId="4" fillId="33" borderId="20" xfId="0" applyFont="1" applyFill="1" applyBorder="1" applyAlignment="1" applyProtection="1">
      <alignment horizontal="center" vertical="center" wrapText="1" readingOrder="1"/>
      <protection locked="0"/>
    </xf>
    <xf numFmtId="0" fontId="4" fillId="33" borderId="18" xfId="0" applyFont="1" applyFill="1" applyBorder="1" applyAlignment="1" applyProtection="1">
      <alignment horizontal="center" vertical="center" wrapText="1" readingOrder="1"/>
      <protection locked="0"/>
    </xf>
    <xf numFmtId="0" fontId="4" fillId="33" borderId="44" xfId="0" applyFont="1" applyFill="1" applyBorder="1" applyAlignment="1" applyProtection="1">
      <alignment horizontal="center" vertical="center" wrapText="1" readingOrder="1"/>
      <protection locked="0"/>
    </xf>
    <xf numFmtId="0" fontId="1" fillId="0" borderId="35" xfId="0" applyFont="1" applyBorder="1" applyAlignment="1" applyProtection="1">
      <alignment horizontal="left" vertical="center" wrapText="1" readingOrder="1"/>
      <protection locked="0"/>
    </xf>
    <xf numFmtId="0" fontId="1" fillId="0" borderId="50" xfId="0" applyFont="1" applyBorder="1" applyAlignment="1" applyProtection="1">
      <alignment horizontal="left" vertical="center" wrapText="1" readingOrder="1"/>
      <protection locked="0"/>
    </xf>
    <xf numFmtId="0" fontId="1" fillId="0" borderId="40" xfId="0" applyFont="1" applyBorder="1" applyAlignment="1" applyProtection="1">
      <alignment horizontal="left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3" fillId="34" borderId="2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1" fillId="0" borderId="22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49" fontId="3" fillId="34" borderId="18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4" fillId="34" borderId="18" xfId="0" applyFont="1" applyFill="1" applyBorder="1" applyAlignment="1" applyProtection="1">
      <alignment horizontal="center" vertical="center" wrapText="1" readingOrder="1"/>
      <protection locked="0"/>
    </xf>
    <xf numFmtId="0" fontId="1" fillId="0" borderId="35" xfId="0" applyFont="1" applyBorder="1" applyAlignment="1" applyProtection="1">
      <alignment horizontal="center" vertical="center" wrapText="1" readingOrder="1"/>
      <protection locked="0"/>
    </xf>
    <xf numFmtId="0" fontId="1" fillId="0" borderId="50" xfId="0" applyFont="1" applyBorder="1" applyAlignment="1" applyProtection="1">
      <alignment horizontal="center" vertical="center" wrapText="1" readingOrder="1"/>
      <protection locked="0"/>
    </xf>
    <xf numFmtId="0" fontId="1" fillId="0" borderId="40" xfId="0" applyFont="1" applyBorder="1" applyAlignment="1" applyProtection="1">
      <alignment horizontal="center" vertical="center" wrapText="1" readingOrder="1"/>
      <protection locked="0"/>
    </xf>
    <xf numFmtId="49" fontId="3" fillId="34" borderId="20" xfId="0" applyNumberFormat="1" applyFont="1" applyFill="1" applyBorder="1" applyAlignment="1">
      <alignment horizontal="center"/>
    </xf>
    <xf numFmtId="0" fontId="4" fillId="34" borderId="44" xfId="0" applyFont="1" applyFill="1" applyBorder="1" applyAlignment="1" applyProtection="1">
      <alignment horizontal="center" vertical="center" wrapText="1" readingOrder="1"/>
      <protection locked="0"/>
    </xf>
    <xf numFmtId="0" fontId="3" fillId="34" borderId="51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1" fillId="0" borderId="21" xfId="0" applyFont="1" applyBorder="1" applyAlignment="1" applyProtection="1">
      <alignment horizontal="left" vertical="center" wrapText="1" readingOrder="1"/>
      <protection locked="0"/>
    </xf>
    <xf numFmtId="0" fontId="1" fillId="0" borderId="46" xfId="0" applyFont="1" applyBorder="1" applyAlignment="1" applyProtection="1">
      <alignment horizontal="left" vertical="center" wrapText="1" readingOrder="1"/>
      <protection locked="0"/>
    </xf>
    <xf numFmtId="0" fontId="1" fillId="0" borderId="47" xfId="0" applyFont="1" applyBorder="1" applyAlignment="1" applyProtection="1">
      <alignment horizontal="left" vertical="center" wrapText="1" readingOrder="1"/>
      <protection locked="0"/>
    </xf>
    <xf numFmtId="0" fontId="1" fillId="0" borderId="31" xfId="0" applyFont="1" applyBorder="1" applyAlignment="1" applyProtection="1">
      <alignment horizontal="left" vertical="center" wrapText="1" readingOrder="1"/>
      <protection locked="0"/>
    </xf>
    <xf numFmtId="0" fontId="1" fillId="0" borderId="32" xfId="0" applyFont="1" applyBorder="1" applyAlignment="1" applyProtection="1">
      <alignment horizontal="left" vertical="center" wrapText="1" readingOrder="1"/>
      <protection locked="0"/>
    </xf>
    <xf numFmtId="0" fontId="1" fillId="0" borderId="30" xfId="0" applyFont="1" applyBorder="1" applyAlignment="1" applyProtection="1">
      <alignment horizontal="left" vertical="center" wrapText="1" readingOrder="1"/>
      <protection locked="0"/>
    </xf>
    <xf numFmtId="0" fontId="1" fillId="0" borderId="21" xfId="0" applyFont="1" applyBorder="1" applyAlignment="1" applyProtection="1">
      <alignment vertical="center" wrapText="1" readingOrder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0" fontId="1" fillId="0" borderId="31" xfId="0" applyFont="1" applyBorder="1" applyAlignment="1" applyProtection="1">
      <alignment vertical="center" wrapText="1" readingOrder="1"/>
      <protection locked="0"/>
    </xf>
    <xf numFmtId="0" fontId="1" fillId="0" borderId="32" xfId="0" applyFont="1" applyBorder="1" applyAlignment="1" applyProtection="1">
      <alignment vertical="center" wrapText="1" readingOrder="1"/>
      <protection locked="0"/>
    </xf>
    <xf numFmtId="0" fontId="1" fillId="0" borderId="30" xfId="0" applyFont="1" applyBorder="1" applyAlignment="1" applyProtection="1">
      <alignment vertical="center" wrapText="1" readingOrder="1"/>
      <protection locked="0"/>
    </xf>
    <xf numFmtId="0" fontId="3" fillId="34" borderId="52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1" fillId="0" borderId="22" xfId="0" applyFont="1" applyBorder="1" applyAlignment="1" applyProtection="1">
      <alignment vertical="center" wrapText="1" readingOrder="1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4" fillId="34" borderId="28" xfId="0" applyFont="1" applyFill="1" applyBorder="1" applyAlignment="1" applyProtection="1">
      <alignment horizontal="center" vertical="center" wrapText="1" readingOrder="1"/>
      <protection locked="0"/>
    </xf>
    <xf numFmtId="0" fontId="4" fillId="34" borderId="23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184" fontId="3" fillId="34" borderId="20" xfId="0" applyNumberFormat="1" applyFont="1" applyFill="1" applyBorder="1" applyAlignment="1">
      <alignment horizontal="center"/>
    </xf>
    <xf numFmtId="184" fontId="3" fillId="34" borderId="18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 readingOrder="1"/>
      <protection locked="0"/>
    </xf>
    <xf numFmtId="0" fontId="1" fillId="0" borderId="54" xfId="0" applyFont="1" applyBorder="1" applyAlignment="1" applyProtection="1">
      <alignment horizontal="center" vertical="center" wrapText="1" readingOrder="1"/>
      <protection locked="0"/>
    </xf>
    <xf numFmtId="0" fontId="1" fillId="0" borderId="55" xfId="0" applyFont="1" applyBorder="1" applyAlignment="1" applyProtection="1">
      <alignment horizontal="center" vertical="center" wrapText="1" readingOrder="1"/>
      <protection locked="0"/>
    </xf>
    <xf numFmtId="0" fontId="1" fillId="0" borderId="56" xfId="0" applyFont="1" applyBorder="1" applyAlignment="1" applyProtection="1">
      <alignment horizontal="center" vertical="center" wrapText="1" readingOrder="1"/>
      <protection locked="0"/>
    </xf>
    <xf numFmtId="0" fontId="4" fillId="34" borderId="34" xfId="0" applyFont="1" applyFill="1" applyBorder="1" applyAlignment="1" applyProtection="1">
      <alignment horizontal="center" vertical="center" wrapText="1" readingOrder="1"/>
      <protection locked="0"/>
    </xf>
    <xf numFmtId="0" fontId="4" fillId="34" borderId="48" xfId="0" applyFont="1" applyFill="1" applyBorder="1" applyAlignment="1" applyProtection="1">
      <alignment horizontal="center" vertical="center" wrapText="1" readingOrder="1"/>
      <protection locked="0"/>
    </xf>
    <xf numFmtId="0" fontId="4" fillId="34" borderId="49" xfId="0" applyFont="1" applyFill="1" applyBorder="1" applyAlignment="1" applyProtection="1">
      <alignment horizontal="center" vertical="center" wrapText="1" readingOrder="1"/>
      <protection locked="0"/>
    </xf>
    <xf numFmtId="0" fontId="1" fillId="0" borderId="21" xfId="0" applyFont="1" applyBorder="1" applyAlignment="1" applyProtection="1">
      <alignment horizontal="center" vertical="center" wrapText="1" readingOrder="1"/>
      <protection locked="0"/>
    </xf>
    <xf numFmtId="0" fontId="1" fillId="0" borderId="15" xfId="0" applyFont="1" applyBorder="1" applyAlignment="1" applyProtection="1">
      <alignment vertical="center" wrapText="1" readingOrder="1"/>
      <protection locked="0"/>
    </xf>
    <xf numFmtId="0" fontId="2" fillId="0" borderId="48" xfId="0" applyFont="1" applyBorder="1" applyAlignment="1" applyProtection="1">
      <alignment vertical="top" wrapText="1"/>
      <protection locked="0"/>
    </xf>
    <xf numFmtId="0" fontId="2" fillId="0" borderId="49" xfId="0" applyFont="1" applyBorder="1" applyAlignment="1" applyProtection="1">
      <alignment vertical="top" wrapText="1"/>
      <protection locked="0"/>
    </xf>
    <xf numFmtId="0" fontId="3" fillId="34" borderId="19" xfId="0" applyFont="1" applyFill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5" max="5" width="10.7109375" style="0" customWidth="1"/>
    <col min="7" max="7" width="15.421875" style="0" bestFit="1" customWidth="1"/>
    <col min="8" max="8" width="16.28125" style="0" bestFit="1" customWidth="1"/>
  </cols>
  <sheetData>
    <row r="1" ht="13.5" thickBot="1">
      <c r="C1" s="123" t="s">
        <v>255</v>
      </c>
    </row>
    <row r="2" spans="1:8" ht="13.5" thickBot="1">
      <c r="A2" s="164" t="s">
        <v>241</v>
      </c>
      <c r="B2" s="165"/>
      <c r="C2" s="165"/>
      <c r="D2" s="165"/>
      <c r="E2" s="165"/>
      <c r="F2" s="165"/>
      <c r="G2" s="165"/>
      <c r="H2" s="166"/>
    </row>
    <row r="4" spans="2:8" ht="25.5">
      <c r="B4" s="124"/>
      <c r="C4" s="125"/>
      <c r="D4" s="125"/>
      <c r="E4" s="125"/>
      <c r="F4" s="125"/>
      <c r="G4" s="126" t="s">
        <v>201</v>
      </c>
      <c r="H4" s="127" t="s">
        <v>202</v>
      </c>
    </row>
    <row r="5" ht="13.5" thickBot="1"/>
    <row r="6" spans="1:8" ht="29.25" thickBot="1">
      <c r="A6" s="167" t="s">
        <v>203</v>
      </c>
      <c r="B6" s="168"/>
      <c r="C6" s="168"/>
      <c r="D6" s="169"/>
      <c r="E6" s="128" t="s">
        <v>204</v>
      </c>
      <c r="F6" s="128" t="s">
        <v>0</v>
      </c>
      <c r="G6" s="129" t="s">
        <v>205</v>
      </c>
      <c r="H6" s="130" t="s">
        <v>205</v>
      </c>
    </row>
    <row r="8" spans="1:8" ht="12.75">
      <c r="A8" s="131" t="s">
        <v>206</v>
      </c>
      <c r="B8" s="170" t="s">
        <v>207</v>
      </c>
      <c r="C8" s="170"/>
      <c r="D8" s="170"/>
      <c r="F8" s="132" t="s">
        <v>198</v>
      </c>
      <c r="G8" s="158">
        <v>1763930</v>
      </c>
      <c r="H8" s="133">
        <v>1763930</v>
      </c>
    </row>
    <row r="9" spans="1:8" ht="12.75">
      <c r="A9" s="131" t="s">
        <v>206</v>
      </c>
      <c r="B9" s="170" t="s">
        <v>97</v>
      </c>
      <c r="C9" s="170"/>
      <c r="D9" s="170"/>
      <c r="F9" s="131" t="s">
        <v>198</v>
      </c>
      <c r="G9" s="159">
        <v>1728000</v>
      </c>
      <c r="H9" s="133">
        <v>1728000</v>
      </c>
    </row>
    <row r="10" spans="1:8" ht="12.75">
      <c r="A10" s="131" t="s">
        <v>206</v>
      </c>
      <c r="B10" s="170" t="s">
        <v>208</v>
      </c>
      <c r="C10" s="170"/>
      <c r="D10" s="170"/>
      <c r="F10" s="132" t="s">
        <v>198</v>
      </c>
      <c r="G10" s="158">
        <v>440496</v>
      </c>
      <c r="H10" s="133">
        <v>440496</v>
      </c>
    </row>
    <row r="11" spans="1:8" ht="12.75">
      <c r="A11" s="131" t="s">
        <v>206</v>
      </c>
      <c r="B11" s="170" t="s">
        <v>209</v>
      </c>
      <c r="C11" s="170"/>
      <c r="D11" s="170"/>
      <c r="F11" s="131" t="s">
        <v>198</v>
      </c>
      <c r="G11" s="159">
        <v>642410</v>
      </c>
      <c r="H11" s="133">
        <v>642410</v>
      </c>
    </row>
    <row r="12" spans="1:8" ht="12.75">
      <c r="A12" s="131" t="s">
        <v>206</v>
      </c>
      <c r="B12" s="170" t="s">
        <v>210</v>
      </c>
      <c r="C12" s="170"/>
      <c r="D12" s="170"/>
      <c r="F12" s="132" t="s">
        <v>198</v>
      </c>
      <c r="G12" s="158">
        <v>5000000</v>
      </c>
      <c r="H12" s="133">
        <v>5000000</v>
      </c>
    </row>
    <row r="13" spans="1:8" ht="12.75">
      <c r="A13" s="131" t="s">
        <v>206</v>
      </c>
      <c r="B13" s="170" t="s">
        <v>211</v>
      </c>
      <c r="C13" s="170"/>
      <c r="D13" s="170"/>
      <c r="F13" s="131" t="s">
        <v>198</v>
      </c>
      <c r="G13" s="159">
        <v>2550</v>
      </c>
      <c r="H13" s="133">
        <v>2550</v>
      </c>
    </row>
    <row r="14" spans="1:8" ht="12.75">
      <c r="A14" s="131" t="s">
        <v>206</v>
      </c>
      <c r="B14" s="170" t="s">
        <v>212</v>
      </c>
      <c r="C14" s="170"/>
      <c r="D14" s="170"/>
      <c r="F14" s="132" t="s">
        <v>198</v>
      </c>
      <c r="G14" s="158">
        <v>2394347</v>
      </c>
      <c r="H14" s="133">
        <v>3447859</v>
      </c>
    </row>
    <row r="15" spans="1:8" ht="13.5" thickBot="1">
      <c r="A15" s="131"/>
      <c r="B15" s="179" t="s">
        <v>243</v>
      </c>
      <c r="C15" s="180"/>
      <c r="D15" s="180"/>
      <c r="F15" s="132"/>
      <c r="G15" s="158">
        <v>20447</v>
      </c>
      <c r="H15" s="133">
        <v>19939</v>
      </c>
    </row>
    <row r="16" spans="2:8" ht="13.5" thickBot="1">
      <c r="B16" s="171" t="s">
        <v>213</v>
      </c>
      <c r="C16" s="172"/>
      <c r="D16" s="172"/>
      <c r="E16" s="134"/>
      <c r="F16" s="135"/>
      <c r="G16" s="136">
        <f>SUM(G8:G15)</f>
        <v>11992180</v>
      </c>
      <c r="H16" s="137">
        <f>SUM(H8:H15)</f>
        <v>13045184</v>
      </c>
    </row>
    <row r="17" spans="2:8" ht="12.75">
      <c r="B17" s="173"/>
      <c r="C17" s="173"/>
      <c r="D17" s="173"/>
      <c r="F17" s="132"/>
      <c r="G17" s="132"/>
      <c r="H17" s="133"/>
    </row>
    <row r="18" spans="1:8" ht="12.75">
      <c r="A18" s="131" t="s">
        <v>214</v>
      </c>
      <c r="B18" s="176" t="s">
        <v>215</v>
      </c>
      <c r="C18" s="170"/>
      <c r="D18" s="170"/>
      <c r="F18" s="131" t="s">
        <v>28</v>
      </c>
      <c r="G18" s="160">
        <v>8187690</v>
      </c>
      <c r="H18" s="133">
        <v>5437000</v>
      </c>
    </row>
    <row r="19" spans="1:8" ht="12.75">
      <c r="A19" s="131" t="s">
        <v>214</v>
      </c>
      <c r="B19" s="176" t="s">
        <v>216</v>
      </c>
      <c r="C19" s="170"/>
      <c r="D19" s="170"/>
      <c r="F19" s="131" t="s">
        <v>1</v>
      </c>
      <c r="G19" s="160">
        <v>1729950</v>
      </c>
      <c r="H19" s="133">
        <v>1952820</v>
      </c>
    </row>
    <row r="20" spans="1:8" ht="12.75">
      <c r="A20" s="131"/>
      <c r="B20" s="181" t="s">
        <v>150</v>
      </c>
      <c r="C20" s="181"/>
      <c r="D20" s="181"/>
      <c r="F20" s="131" t="s">
        <v>3</v>
      </c>
      <c r="G20" s="160">
        <v>498240</v>
      </c>
      <c r="H20" s="133">
        <v>442880</v>
      </c>
    </row>
    <row r="21" spans="1:8" ht="13.5" thickBot="1">
      <c r="A21" s="131"/>
      <c r="B21" s="157" t="s">
        <v>249</v>
      </c>
      <c r="C21" s="157"/>
      <c r="D21" s="157"/>
      <c r="F21" s="131"/>
      <c r="G21" s="160">
        <v>7244844</v>
      </c>
      <c r="H21" s="133">
        <v>4646482</v>
      </c>
    </row>
    <row r="22" spans="2:8" ht="13.5" thickBot="1">
      <c r="B22" s="171" t="s">
        <v>217</v>
      </c>
      <c r="C22" s="172"/>
      <c r="D22" s="172"/>
      <c r="E22" s="134"/>
      <c r="F22" s="135"/>
      <c r="G22" s="139">
        <f>SUM(G18:G21)</f>
        <v>17660724</v>
      </c>
      <c r="H22" s="137">
        <f>SUM(H18:H21)</f>
        <v>12479182</v>
      </c>
    </row>
    <row r="23" spans="2:8" ht="13.5" thickBot="1">
      <c r="B23" s="184"/>
      <c r="C23" s="184"/>
      <c r="D23" s="184"/>
      <c r="F23" s="132"/>
      <c r="G23" s="132"/>
      <c r="H23" s="133"/>
    </row>
    <row r="24" spans="2:8" ht="13.5" thickBot="1">
      <c r="B24" s="182" t="s">
        <v>248</v>
      </c>
      <c r="C24" s="183"/>
      <c r="D24" s="183"/>
      <c r="E24" s="134"/>
      <c r="F24" s="135"/>
      <c r="G24" s="156">
        <v>14804366</v>
      </c>
      <c r="H24" s="137">
        <v>13802630</v>
      </c>
    </row>
    <row r="25" spans="2:8" ht="12.75">
      <c r="B25" s="140"/>
      <c r="C25" s="140"/>
      <c r="D25" s="140"/>
      <c r="F25" s="132"/>
      <c r="G25" s="132"/>
      <c r="H25" s="133"/>
    </row>
    <row r="26" spans="2:8" ht="13.5" thickBot="1">
      <c r="B26" s="140"/>
      <c r="C26" s="140"/>
      <c r="D26" s="140"/>
      <c r="F26" s="132"/>
      <c r="G26" s="132"/>
      <c r="H26" s="133"/>
    </row>
    <row r="27" spans="1:8" ht="13.5" thickBot="1">
      <c r="A27" s="131" t="s">
        <v>218</v>
      </c>
      <c r="B27" s="171" t="s">
        <v>219</v>
      </c>
      <c r="C27" s="172"/>
      <c r="D27" s="172"/>
      <c r="E27" s="134"/>
      <c r="F27" s="135"/>
      <c r="G27" s="161">
        <v>1200000</v>
      </c>
      <c r="H27" s="137">
        <v>1200000</v>
      </c>
    </row>
    <row r="28" spans="2:4" ht="13.5" thickBot="1">
      <c r="B28" s="173"/>
      <c r="C28" s="173"/>
      <c r="D28" s="173"/>
    </row>
    <row r="29" spans="2:8" ht="13.5" thickBot="1">
      <c r="B29" s="174" t="s">
        <v>220</v>
      </c>
      <c r="C29" s="175"/>
      <c r="D29" s="175"/>
      <c r="E29" s="175"/>
      <c r="F29" s="141"/>
      <c r="G29" s="142">
        <f>G27+G24+G22+G16</f>
        <v>45657270</v>
      </c>
      <c r="H29" s="142">
        <f>H27+H24+H22+H16</f>
        <v>40526996</v>
      </c>
    </row>
    <row r="30" spans="2:4" ht="12.75">
      <c r="B30" s="138"/>
      <c r="C30" s="138"/>
      <c r="D30" s="138"/>
    </row>
    <row r="31" spans="2:4" ht="12.75">
      <c r="B31" s="173"/>
      <c r="C31" s="173"/>
      <c r="D31" s="173"/>
    </row>
    <row r="32" spans="1:8" ht="12.75">
      <c r="A32" s="131" t="s">
        <v>221</v>
      </c>
      <c r="B32" s="176" t="s">
        <v>222</v>
      </c>
      <c r="C32" s="170"/>
      <c r="D32" s="170"/>
      <c r="F32">
        <v>900020</v>
      </c>
      <c r="G32" s="143">
        <v>1900000</v>
      </c>
      <c r="H32" s="133">
        <v>3000000</v>
      </c>
    </row>
    <row r="33" spans="1:8" ht="12.75">
      <c r="A33" s="131" t="s">
        <v>223</v>
      </c>
      <c r="B33" s="177" t="s">
        <v>224</v>
      </c>
      <c r="C33" s="178"/>
      <c r="D33" s="178"/>
      <c r="F33">
        <v>900020</v>
      </c>
      <c r="G33" s="143">
        <v>820000</v>
      </c>
      <c r="H33" s="133">
        <v>800000</v>
      </c>
    </row>
    <row r="34" spans="1:8" ht="12.75">
      <c r="A34" s="131" t="s">
        <v>225</v>
      </c>
      <c r="B34" s="123" t="s">
        <v>226</v>
      </c>
      <c r="F34">
        <v>900020</v>
      </c>
      <c r="G34" s="143">
        <v>15000</v>
      </c>
      <c r="H34" s="133">
        <v>20000</v>
      </c>
    </row>
    <row r="35" spans="1:8" ht="13.5" thickBot="1">
      <c r="A35" s="131" t="s">
        <v>227</v>
      </c>
      <c r="B35" s="179" t="s">
        <v>228</v>
      </c>
      <c r="C35" s="179"/>
      <c r="D35" s="179"/>
      <c r="F35">
        <v>900020</v>
      </c>
      <c r="G35" s="143">
        <v>110000</v>
      </c>
      <c r="H35" s="133">
        <v>52000</v>
      </c>
    </row>
    <row r="36" spans="2:8" ht="13.5" thickBot="1">
      <c r="B36" s="144" t="s">
        <v>229</v>
      </c>
      <c r="C36" s="141"/>
      <c r="D36" s="141"/>
      <c r="E36" s="141"/>
      <c r="F36" s="141"/>
      <c r="G36" s="142">
        <f>SUM(G32:G35)</f>
        <v>2845000</v>
      </c>
      <c r="H36" s="142">
        <f>SUM(H32:H35)</f>
        <v>3872000</v>
      </c>
    </row>
    <row r="37" ht="12.75">
      <c r="G37" s="143"/>
    </row>
    <row r="38" spans="1:8" ht="12.75">
      <c r="A38" s="131" t="s">
        <v>230</v>
      </c>
      <c r="B38" s="123" t="s">
        <v>242</v>
      </c>
      <c r="F38" s="145" t="s">
        <v>13</v>
      </c>
      <c r="G38" s="146">
        <v>288000</v>
      </c>
      <c r="H38" s="147">
        <v>288000</v>
      </c>
    </row>
    <row r="39" spans="1:8" ht="12.75">
      <c r="A39" s="131"/>
      <c r="B39" s="123" t="s">
        <v>244</v>
      </c>
      <c r="F39" s="145" t="s">
        <v>7</v>
      </c>
      <c r="G39" s="146">
        <v>523000</v>
      </c>
      <c r="H39" s="147">
        <v>600000</v>
      </c>
    </row>
    <row r="40" spans="1:8" ht="12.75">
      <c r="A40" s="131"/>
      <c r="B40" s="123" t="s">
        <v>245</v>
      </c>
      <c r="F40" s="145"/>
      <c r="G40" s="146">
        <v>1284000</v>
      </c>
      <c r="H40" s="147">
        <v>1285000</v>
      </c>
    </row>
    <row r="41" spans="1:8" ht="12.75">
      <c r="A41" s="131"/>
      <c r="B41" s="123" t="s">
        <v>246</v>
      </c>
      <c r="F41" s="145"/>
      <c r="G41" s="146">
        <v>141500</v>
      </c>
      <c r="H41" s="147">
        <v>36000</v>
      </c>
    </row>
    <row r="42" spans="1:8" ht="12.75">
      <c r="A42" s="131"/>
      <c r="B42" s="123" t="s">
        <v>247</v>
      </c>
      <c r="F42" s="145"/>
      <c r="G42" s="146">
        <v>855000</v>
      </c>
      <c r="H42" s="147">
        <v>600000</v>
      </c>
    </row>
    <row r="43" spans="1:8" ht="13.5" thickBot="1">
      <c r="A43" s="131"/>
      <c r="B43" s="123"/>
      <c r="F43" s="145"/>
      <c r="G43" s="146"/>
      <c r="H43" s="147"/>
    </row>
    <row r="44" spans="2:8" ht="13.5" thickBot="1">
      <c r="B44" s="144" t="s">
        <v>231</v>
      </c>
      <c r="C44" s="141"/>
      <c r="D44" s="141"/>
      <c r="E44" s="141"/>
      <c r="F44" s="141"/>
      <c r="G44" s="142">
        <f>SUM(G38:G43)</f>
        <v>3091500</v>
      </c>
      <c r="H44" s="142">
        <f>SUM(H38:H42)</f>
        <v>2809000</v>
      </c>
    </row>
    <row r="45" ht="13.5" thickBot="1"/>
    <row r="46" spans="1:8" ht="13.5" thickBot="1">
      <c r="A46" s="131" t="s">
        <v>232</v>
      </c>
      <c r="B46" s="144" t="s">
        <v>233</v>
      </c>
      <c r="C46" s="141"/>
      <c r="D46" s="141"/>
      <c r="E46" s="141"/>
      <c r="F46" s="148" t="s">
        <v>13</v>
      </c>
      <c r="G46" s="149">
        <v>1220000</v>
      </c>
      <c r="H46" s="142">
        <v>1517500</v>
      </c>
    </row>
    <row r="47" ht="13.5" thickBot="1"/>
    <row r="48" spans="2:8" ht="13.5" thickBot="1">
      <c r="B48" s="144" t="s">
        <v>234</v>
      </c>
      <c r="C48" s="141"/>
      <c r="D48" s="141"/>
      <c r="E48" s="141"/>
      <c r="F48" s="141"/>
      <c r="G48" s="142">
        <v>6918756</v>
      </c>
      <c r="H48" s="142">
        <v>4664874</v>
      </c>
    </row>
    <row r="50" spans="2:8" ht="12.75">
      <c r="B50" s="150" t="s">
        <v>235</v>
      </c>
      <c r="G50" s="133">
        <v>0</v>
      </c>
      <c r="H50" s="147">
        <v>21975000</v>
      </c>
    </row>
    <row r="51" spans="2:8" ht="13.5" thickBot="1">
      <c r="B51" s="150" t="s">
        <v>236</v>
      </c>
      <c r="G51" s="133">
        <v>20474922</v>
      </c>
      <c r="H51" s="147">
        <v>7309587</v>
      </c>
    </row>
    <row r="52" spans="2:8" ht="13.5" thickBot="1">
      <c r="B52" s="144" t="s">
        <v>237</v>
      </c>
      <c r="C52" s="141"/>
      <c r="D52" s="141"/>
      <c r="E52" s="141"/>
      <c r="F52" s="141"/>
      <c r="G52" s="142">
        <f>SUM(G50:G51)</f>
        <v>20474922</v>
      </c>
      <c r="H52" s="142">
        <f>SUM(H50:H51)</f>
        <v>29284587</v>
      </c>
    </row>
    <row r="53" spans="2:8" ht="13.5" thickBot="1">
      <c r="B53" s="150"/>
      <c r="H53" s="147"/>
    </row>
    <row r="54" spans="2:8" ht="13.5" thickBot="1">
      <c r="B54" s="144" t="s">
        <v>238</v>
      </c>
      <c r="C54" s="141"/>
      <c r="D54" s="141"/>
      <c r="E54" s="141"/>
      <c r="F54" s="141"/>
      <c r="G54" s="142">
        <f>G52+G48+G46+G44+G36+G29</f>
        <v>80207448</v>
      </c>
      <c r="H54" s="142">
        <f>H52+H48+H46+H44+H36+H29</f>
        <v>82674957</v>
      </c>
    </row>
    <row r="55" ht="13.5" thickBot="1"/>
    <row r="56" spans="2:8" ht="13.5" thickBot="1">
      <c r="B56" s="151" t="s">
        <v>239</v>
      </c>
      <c r="C56" s="152"/>
      <c r="D56" s="152"/>
      <c r="E56" s="152"/>
      <c r="F56" s="152"/>
      <c r="G56" s="153">
        <v>10672986</v>
      </c>
      <c r="H56" s="154">
        <v>11655531</v>
      </c>
    </row>
    <row r="57" ht="13.5" thickBot="1"/>
    <row r="58" spans="2:8" ht="13.5" thickBot="1">
      <c r="B58" s="151" t="s">
        <v>240</v>
      </c>
      <c r="C58" s="152"/>
      <c r="D58" s="152"/>
      <c r="E58" s="152"/>
      <c r="F58" s="152"/>
      <c r="G58" s="154">
        <f>G56+G54</f>
        <v>90880434</v>
      </c>
      <c r="H58" s="154">
        <f>H56+H54</f>
        <v>94330488</v>
      </c>
    </row>
    <row r="60" ht="12.75">
      <c r="H60" s="133"/>
    </row>
    <row r="61" ht="12.75">
      <c r="H61" s="133"/>
    </row>
    <row r="62" ht="12.75">
      <c r="H62" s="155"/>
    </row>
  </sheetData>
  <sheetProtection/>
  <mergeCells count="25">
    <mergeCell ref="B31:D31"/>
    <mergeCell ref="B32:D32"/>
    <mergeCell ref="B33:D33"/>
    <mergeCell ref="B35:D35"/>
    <mergeCell ref="B15:D15"/>
    <mergeCell ref="B20:D20"/>
    <mergeCell ref="B24:D24"/>
    <mergeCell ref="B19:D19"/>
    <mergeCell ref="B22:D22"/>
    <mergeCell ref="B23:D23"/>
    <mergeCell ref="B27:D27"/>
    <mergeCell ref="B28:D28"/>
    <mergeCell ref="B29:E29"/>
    <mergeCell ref="B12:D12"/>
    <mergeCell ref="B13:D13"/>
    <mergeCell ref="B14:D14"/>
    <mergeCell ref="B16:D16"/>
    <mergeCell ref="B17:D17"/>
    <mergeCell ref="B18:D18"/>
    <mergeCell ref="A2:H2"/>
    <mergeCell ref="A6:D6"/>
    <mergeCell ref="B8:D8"/>
    <mergeCell ref="B9:D9"/>
    <mergeCell ref="B10:D10"/>
    <mergeCell ref="B11:D1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2">
      <selection activeCell="J44" sqref="J44"/>
    </sheetView>
  </sheetViews>
  <sheetFormatPr defaultColWidth="9.140625" defaultRowHeight="12.75"/>
  <cols>
    <col min="1" max="2" width="9.140625" style="2" customWidth="1"/>
    <col min="3" max="3" width="15.00390625" style="2" customWidth="1"/>
    <col min="4" max="4" width="13.57421875" style="2" customWidth="1"/>
    <col min="5" max="5" width="11.8515625" style="2" customWidth="1"/>
    <col min="6" max="6" width="9.140625" style="2" customWidth="1"/>
    <col min="7" max="7" width="17.421875" style="2" bestFit="1" customWidth="1"/>
    <col min="8" max="8" width="18.421875" style="2" customWidth="1"/>
    <col min="9" max="16384" width="9.140625" style="2" customWidth="1"/>
  </cols>
  <sheetData>
    <row r="1" ht="16.5" thickBot="1">
      <c r="E1" s="2" t="s">
        <v>252</v>
      </c>
    </row>
    <row r="2" spans="1:8" ht="16.5" thickBot="1">
      <c r="A2" s="225" t="s">
        <v>120</v>
      </c>
      <c r="B2" s="226"/>
      <c r="C2" s="226"/>
      <c r="D2" s="226"/>
      <c r="E2" s="226"/>
      <c r="F2" s="231" t="s">
        <v>66</v>
      </c>
      <c r="G2" s="231"/>
      <c r="H2" s="232"/>
    </row>
    <row r="4" spans="1:8" ht="15.75">
      <c r="A4" s="82"/>
      <c r="B4" s="83"/>
      <c r="C4" s="83"/>
      <c r="D4" s="83"/>
      <c r="E4" s="83"/>
      <c r="F4" s="83"/>
      <c r="G4" s="89" t="s">
        <v>181</v>
      </c>
      <c r="H4" s="88" t="s">
        <v>180</v>
      </c>
    </row>
    <row r="6" spans="1:8" ht="16.5" thickBot="1">
      <c r="A6" s="213" t="s">
        <v>65</v>
      </c>
      <c r="B6" s="214"/>
      <c r="C6" s="214"/>
      <c r="D6" s="215"/>
      <c r="E6" s="7" t="s">
        <v>4</v>
      </c>
      <c r="F6" s="7" t="s">
        <v>66</v>
      </c>
      <c r="G6" s="76">
        <v>150000</v>
      </c>
      <c r="H6" s="96">
        <v>100000</v>
      </c>
    </row>
    <row r="7" spans="1:8" ht="16.5" thickBot="1">
      <c r="A7" s="225" t="s">
        <v>122</v>
      </c>
      <c r="B7" s="226"/>
      <c r="C7" s="226"/>
      <c r="D7" s="226"/>
      <c r="E7" s="16"/>
      <c r="F7" s="16"/>
      <c r="G7" s="80">
        <f>SUM(G6)</f>
        <v>150000</v>
      </c>
      <c r="H7" s="19">
        <f>SUM(H6)</f>
        <v>100000</v>
      </c>
    </row>
    <row r="8" ht="16.5" thickBot="1"/>
    <row r="9" spans="1:8" ht="16.5" thickBot="1">
      <c r="A9" s="239" t="s">
        <v>123</v>
      </c>
      <c r="B9" s="231"/>
      <c r="C9" s="231"/>
      <c r="D9" s="231"/>
      <c r="E9" s="231"/>
      <c r="F9" s="231"/>
      <c r="G9" s="19">
        <f>G7</f>
        <v>150000</v>
      </c>
      <c r="H9" s="19">
        <f>H7</f>
        <v>100000</v>
      </c>
    </row>
    <row r="11" ht="16.5" thickBot="1"/>
    <row r="12" spans="1:8" ht="16.5" thickBot="1">
      <c r="A12" s="225" t="s">
        <v>124</v>
      </c>
      <c r="B12" s="226"/>
      <c r="C12" s="226"/>
      <c r="D12" s="226"/>
      <c r="E12" s="226"/>
      <c r="F12" s="231" t="s">
        <v>63</v>
      </c>
      <c r="G12" s="231"/>
      <c r="H12" s="232"/>
    </row>
    <row r="14" spans="1:8" ht="15.75">
      <c r="A14" s="204" t="s">
        <v>62</v>
      </c>
      <c r="B14" s="205"/>
      <c r="C14" s="205"/>
      <c r="D14" s="206"/>
      <c r="E14" s="1" t="s">
        <v>4</v>
      </c>
      <c r="F14" s="1" t="s">
        <v>63</v>
      </c>
      <c r="G14" s="72">
        <v>0</v>
      </c>
      <c r="H14" s="81"/>
    </row>
    <row r="15" spans="1:8" ht="16.5" thickBot="1">
      <c r="A15" s="213" t="s">
        <v>64</v>
      </c>
      <c r="B15" s="214"/>
      <c r="C15" s="214"/>
      <c r="D15" s="215"/>
      <c r="E15" s="7" t="s">
        <v>4</v>
      </c>
      <c r="F15" s="7" t="s">
        <v>63</v>
      </c>
      <c r="G15" s="76">
        <v>0</v>
      </c>
      <c r="H15" s="93"/>
    </row>
    <row r="16" spans="1:8" ht="16.5" thickBot="1">
      <c r="A16" s="225" t="s">
        <v>122</v>
      </c>
      <c r="B16" s="226"/>
      <c r="C16" s="226"/>
      <c r="D16" s="226"/>
      <c r="E16" s="16"/>
      <c r="F16" s="16"/>
      <c r="G16" s="19">
        <f>SUM(G14:G15)</f>
        <v>0</v>
      </c>
      <c r="H16" s="19">
        <f>SUM(H14:H15)</f>
        <v>0</v>
      </c>
    </row>
    <row r="17" ht="16.5" thickBot="1"/>
    <row r="18" spans="1:8" ht="16.5" thickBot="1">
      <c r="A18" s="239" t="s">
        <v>125</v>
      </c>
      <c r="B18" s="231"/>
      <c r="C18" s="231"/>
      <c r="D18" s="231"/>
      <c r="E18" s="231"/>
      <c r="F18" s="231"/>
      <c r="G18" s="19">
        <f>G16</f>
        <v>0</v>
      </c>
      <c r="H18" s="19">
        <f>H16</f>
        <v>0</v>
      </c>
    </row>
    <row r="20" ht="16.5" thickBot="1"/>
    <row r="21" spans="1:8" ht="16.5" thickBot="1">
      <c r="A21" s="225" t="s">
        <v>126</v>
      </c>
      <c r="B21" s="226"/>
      <c r="C21" s="226"/>
      <c r="D21" s="226"/>
      <c r="E21" s="226"/>
      <c r="F21" s="231" t="s">
        <v>28</v>
      </c>
      <c r="G21" s="231"/>
      <c r="H21" s="232"/>
    </row>
    <row r="23" spans="1:8" ht="15.75">
      <c r="A23" s="204" t="s">
        <v>24</v>
      </c>
      <c r="B23" s="205"/>
      <c r="C23" s="205"/>
      <c r="D23" s="206"/>
      <c r="E23" s="1" t="s">
        <v>4</v>
      </c>
      <c r="F23" s="1" t="s">
        <v>28</v>
      </c>
      <c r="G23" s="72">
        <f>(G26)*0.27</f>
        <v>43740</v>
      </c>
      <c r="H23" s="96">
        <v>0</v>
      </c>
    </row>
    <row r="24" spans="1:8" ht="15.75">
      <c r="A24" s="204" t="s">
        <v>45</v>
      </c>
      <c r="B24" s="205"/>
      <c r="C24" s="205"/>
      <c r="D24" s="206"/>
      <c r="E24" s="1" t="s">
        <v>4</v>
      </c>
      <c r="F24" s="1" t="s">
        <v>28</v>
      </c>
      <c r="G24" s="72">
        <v>8000</v>
      </c>
      <c r="H24" s="96">
        <v>0</v>
      </c>
    </row>
    <row r="25" spans="1:8" ht="15.75">
      <c r="A25" s="204" t="s">
        <v>56</v>
      </c>
      <c r="B25" s="205"/>
      <c r="C25" s="205"/>
      <c r="D25" s="206"/>
      <c r="E25" s="1" t="s">
        <v>4</v>
      </c>
      <c r="F25" s="1" t="s">
        <v>28</v>
      </c>
      <c r="G25" s="72">
        <v>30000</v>
      </c>
      <c r="H25" s="96">
        <v>250000</v>
      </c>
    </row>
    <row r="26" spans="1:8" ht="16.5" thickBot="1">
      <c r="A26" s="213" t="s">
        <v>57</v>
      </c>
      <c r="B26" s="214"/>
      <c r="C26" s="214"/>
      <c r="D26" s="215"/>
      <c r="E26" s="7" t="s">
        <v>4</v>
      </c>
      <c r="F26" s="7" t="s">
        <v>28</v>
      </c>
      <c r="G26" s="76">
        <v>162000</v>
      </c>
      <c r="H26" s="96">
        <v>110000</v>
      </c>
    </row>
    <row r="27" spans="1:8" ht="16.5" thickBot="1">
      <c r="A27" s="234" t="s">
        <v>84</v>
      </c>
      <c r="B27" s="235"/>
      <c r="C27" s="235"/>
      <c r="D27" s="240"/>
      <c r="E27" s="17"/>
      <c r="F27" s="17"/>
      <c r="G27" s="86">
        <f>SUM(G23:G26)</f>
        <v>243740</v>
      </c>
      <c r="H27" s="86">
        <f>SUM(H23:H26)</f>
        <v>360000</v>
      </c>
    </row>
    <row r="28" spans="1:8" ht="15.75">
      <c r="A28" s="266"/>
      <c r="B28" s="267"/>
      <c r="C28" s="267"/>
      <c r="D28" s="268"/>
      <c r="E28" s="8"/>
      <c r="F28" s="8"/>
      <c r="G28" s="87"/>
      <c r="H28" s="81"/>
    </row>
    <row r="29" spans="1:8" ht="50.25" customHeight="1">
      <c r="A29" s="228" t="s">
        <v>67</v>
      </c>
      <c r="B29" s="229"/>
      <c r="C29" s="229"/>
      <c r="D29" s="230"/>
      <c r="E29" s="12" t="s">
        <v>4</v>
      </c>
      <c r="F29" s="12" t="s">
        <v>28</v>
      </c>
      <c r="G29" s="78">
        <v>1922000</v>
      </c>
      <c r="H29" s="32">
        <v>500000</v>
      </c>
    </row>
    <row r="30" spans="1:8" ht="46.5" customHeight="1">
      <c r="A30" s="204" t="s">
        <v>68</v>
      </c>
      <c r="B30" s="205"/>
      <c r="C30" s="205"/>
      <c r="D30" s="206"/>
      <c r="E30" s="1" t="s">
        <v>4</v>
      </c>
      <c r="F30" s="1" t="s">
        <v>28</v>
      </c>
      <c r="G30" s="72">
        <v>0</v>
      </c>
      <c r="H30" s="112">
        <v>0</v>
      </c>
    </row>
    <row r="31" spans="1:8" ht="46.5" customHeight="1">
      <c r="A31" s="222" t="s">
        <v>166</v>
      </c>
      <c r="B31" s="223"/>
      <c r="C31" s="223"/>
      <c r="D31" s="224"/>
      <c r="E31" s="1"/>
      <c r="F31" s="1"/>
      <c r="G31" s="72">
        <v>200000</v>
      </c>
      <c r="H31" s="32">
        <v>150000</v>
      </c>
    </row>
    <row r="32" spans="1:8" ht="46.5" customHeight="1">
      <c r="A32" s="222" t="s">
        <v>190</v>
      </c>
      <c r="B32" s="223"/>
      <c r="C32" s="223"/>
      <c r="D32" s="224"/>
      <c r="E32" s="1"/>
      <c r="F32" s="1"/>
      <c r="G32" s="72">
        <v>1548000</v>
      </c>
      <c r="H32" s="32">
        <v>1440000</v>
      </c>
    </row>
    <row r="33" spans="1:8" ht="46.5" customHeight="1">
      <c r="A33" s="222" t="s">
        <v>167</v>
      </c>
      <c r="B33" s="223"/>
      <c r="C33" s="223"/>
      <c r="D33" s="224"/>
      <c r="E33" s="1"/>
      <c r="F33" s="1"/>
      <c r="G33" s="72">
        <v>270000</v>
      </c>
      <c r="H33" s="32">
        <v>200000</v>
      </c>
    </row>
    <row r="34" spans="1:8" ht="46.5" customHeight="1">
      <c r="A34" s="222" t="s">
        <v>168</v>
      </c>
      <c r="B34" s="223"/>
      <c r="C34" s="223"/>
      <c r="D34" s="224"/>
      <c r="E34" s="1"/>
      <c r="F34" s="1"/>
      <c r="G34" s="72">
        <v>100000</v>
      </c>
      <c r="H34" s="32">
        <v>100000</v>
      </c>
    </row>
    <row r="35" spans="1:8" ht="46.5" customHeight="1">
      <c r="A35" s="222" t="s">
        <v>169</v>
      </c>
      <c r="B35" s="223"/>
      <c r="C35" s="223"/>
      <c r="D35" s="224"/>
      <c r="E35" s="1"/>
      <c r="F35" s="1"/>
      <c r="G35" s="72">
        <v>50000</v>
      </c>
      <c r="H35" s="32">
        <v>50000</v>
      </c>
    </row>
    <row r="36" spans="1:8" ht="46.5" customHeight="1">
      <c r="A36" s="222" t="s">
        <v>170</v>
      </c>
      <c r="B36" s="223"/>
      <c r="C36" s="223"/>
      <c r="D36" s="224"/>
      <c r="E36" s="1"/>
      <c r="F36" s="1"/>
      <c r="G36" s="72">
        <v>600000</v>
      </c>
      <c r="H36" s="32">
        <v>600000</v>
      </c>
    </row>
    <row r="37" spans="1:8" ht="46.5" customHeight="1">
      <c r="A37" s="222" t="s">
        <v>172</v>
      </c>
      <c r="B37" s="223"/>
      <c r="C37" s="223"/>
      <c r="D37" s="224"/>
      <c r="E37" s="1"/>
      <c r="F37" s="1"/>
      <c r="G37" s="72">
        <v>200000</v>
      </c>
      <c r="H37" s="32">
        <v>200000</v>
      </c>
    </row>
    <row r="38" spans="1:8" ht="46.5" customHeight="1">
      <c r="A38" s="222" t="s">
        <v>173</v>
      </c>
      <c r="B38" s="223"/>
      <c r="C38" s="223"/>
      <c r="D38" s="224"/>
      <c r="E38" s="1"/>
      <c r="F38" s="1"/>
      <c r="G38" s="72">
        <v>210000</v>
      </c>
      <c r="H38" s="32">
        <v>100000</v>
      </c>
    </row>
    <row r="39" spans="1:8" ht="46.5" customHeight="1">
      <c r="A39" s="236" t="s">
        <v>171</v>
      </c>
      <c r="B39" s="237"/>
      <c r="C39" s="237"/>
      <c r="D39" s="238"/>
      <c r="E39" s="7"/>
      <c r="F39" s="7"/>
      <c r="G39" s="76">
        <v>1898111</v>
      </c>
      <c r="H39" s="115">
        <v>0</v>
      </c>
    </row>
    <row r="40" spans="1:8" ht="46.5" customHeight="1">
      <c r="A40" s="272" t="s">
        <v>192</v>
      </c>
      <c r="B40" s="272"/>
      <c r="C40" s="272"/>
      <c r="D40" s="272"/>
      <c r="E40" s="23"/>
      <c r="F40" s="23"/>
      <c r="G40" s="24">
        <v>0</v>
      </c>
      <c r="H40" s="32">
        <v>2400655</v>
      </c>
    </row>
    <row r="41" spans="1:8" ht="18.75" customHeight="1">
      <c r="A41" s="269" t="s">
        <v>121</v>
      </c>
      <c r="B41" s="270"/>
      <c r="C41" s="270"/>
      <c r="D41" s="271"/>
      <c r="E41" s="116"/>
      <c r="F41" s="116"/>
      <c r="G41" s="117">
        <f>SUM(G29:G40)</f>
        <v>6998111</v>
      </c>
      <c r="H41" s="117">
        <f>SUM(H29:H40)</f>
        <v>5740655</v>
      </c>
    </row>
    <row r="42" spans="1:8" ht="12" customHeight="1">
      <c r="A42" s="222"/>
      <c r="B42" s="223"/>
      <c r="C42" s="223"/>
      <c r="D42" s="224"/>
      <c r="E42" s="1"/>
      <c r="F42" s="1"/>
      <c r="G42" s="72"/>
      <c r="H42" s="112"/>
    </row>
    <row r="43" spans="1:8" ht="10.5" customHeight="1">
      <c r="A43" s="222"/>
      <c r="B43" s="223"/>
      <c r="C43" s="223"/>
      <c r="D43" s="224"/>
      <c r="E43" s="1"/>
      <c r="F43" s="1"/>
      <c r="G43" s="72"/>
      <c r="H43" s="112"/>
    </row>
    <row r="44" spans="1:8" ht="60.75" customHeight="1">
      <c r="A44" s="213" t="s">
        <v>127</v>
      </c>
      <c r="B44" s="214"/>
      <c r="C44" s="214"/>
      <c r="D44" s="215"/>
      <c r="E44" s="7" t="s">
        <v>4</v>
      </c>
      <c r="F44" s="7" t="s">
        <v>28</v>
      </c>
      <c r="G44" s="76">
        <v>795839</v>
      </c>
      <c r="H44" s="114">
        <v>1201119</v>
      </c>
    </row>
    <row r="45" spans="1:8" ht="60.75" customHeight="1" thickBot="1">
      <c r="A45" s="265" t="s">
        <v>191</v>
      </c>
      <c r="B45" s="265"/>
      <c r="C45" s="265"/>
      <c r="D45" s="265"/>
      <c r="E45" s="25"/>
      <c r="F45" s="25"/>
      <c r="G45" s="26"/>
      <c r="H45" s="114">
        <v>675536</v>
      </c>
    </row>
    <row r="46" spans="1:8" ht="16.5" thickBot="1">
      <c r="A46" s="225" t="s">
        <v>128</v>
      </c>
      <c r="B46" s="226"/>
      <c r="C46" s="226"/>
      <c r="D46" s="226"/>
      <c r="E46" s="16"/>
      <c r="F46" s="16"/>
      <c r="G46" s="19">
        <f>SUM(G44)</f>
        <v>795839</v>
      </c>
      <c r="H46" s="113">
        <f>SUM(H44:H45)</f>
        <v>1876655</v>
      </c>
    </row>
    <row r="47" ht="16.5" thickBot="1"/>
    <row r="48" spans="1:8" ht="16.5" thickBot="1">
      <c r="A48" s="239" t="s">
        <v>129</v>
      </c>
      <c r="B48" s="231"/>
      <c r="C48" s="231"/>
      <c r="D48" s="231"/>
      <c r="E48" s="231"/>
      <c r="F48" s="231"/>
      <c r="G48" s="19">
        <f>G46+G41+G27</f>
        <v>8037690</v>
      </c>
      <c r="H48" s="19">
        <f>H46+H41+H27+H9</f>
        <v>8077310</v>
      </c>
    </row>
    <row r="50" ht="16.5" thickBot="1"/>
    <row r="51" spans="1:8" s="118" customFormat="1" ht="16.5" thickBot="1">
      <c r="A51" s="119" t="s">
        <v>176</v>
      </c>
      <c r="B51" s="120"/>
      <c r="C51" s="120"/>
      <c r="D51" s="120"/>
      <c r="E51" s="120"/>
      <c r="F51" s="120"/>
      <c r="G51" s="122">
        <v>8187690</v>
      </c>
      <c r="H51" s="121">
        <v>5437000</v>
      </c>
    </row>
    <row r="52" spans="1:8" ht="16.5" thickBot="1">
      <c r="A52" s="119" t="s">
        <v>193</v>
      </c>
      <c r="B52" s="120"/>
      <c r="C52" s="120"/>
      <c r="D52" s="120"/>
      <c r="E52" s="120"/>
      <c r="F52" s="120"/>
      <c r="G52" s="120"/>
      <c r="H52" s="121">
        <f>H48-H51</f>
        <v>2640310</v>
      </c>
    </row>
  </sheetData>
  <sheetProtection/>
  <mergeCells count="38">
    <mergeCell ref="F2:H2"/>
    <mergeCell ref="F12:H12"/>
    <mergeCell ref="F21:H21"/>
    <mergeCell ref="A45:D45"/>
    <mergeCell ref="A40:D40"/>
    <mergeCell ref="A23:D23"/>
    <mergeCell ref="A24:D24"/>
    <mergeCell ref="A6:D6"/>
    <mergeCell ref="A2:E2"/>
    <mergeCell ref="A7:D7"/>
    <mergeCell ref="A9:F9"/>
    <mergeCell ref="A14:D14"/>
    <mergeCell ref="A12:E12"/>
    <mergeCell ref="A15:D15"/>
    <mergeCell ref="A46:D46"/>
    <mergeCell ref="A48:F48"/>
    <mergeCell ref="A30:D30"/>
    <mergeCell ref="A44:D44"/>
    <mergeCell ref="A41:D41"/>
    <mergeCell ref="A27:D27"/>
    <mergeCell ref="A16:D16"/>
    <mergeCell ref="A18:F18"/>
    <mergeCell ref="A21:E21"/>
    <mergeCell ref="A28:D28"/>
    <mergeCell ref="A43:D43"/>
    <mergeCell ref="A42:D42"/>
    <mergeCell ref="A25:D25"/>
    <mergeCell ref="A26:D26"/>
    <mergeCell ref="A29:D29"/>
    <mergeCell ref="A31:D31"/>
    <mergeCell ref="A32:D32"/>
    <mergeCell ref="A36:D36"/>
    <mergeCell ref="A39:D39"/>
    <mergeCell ref="A33:D33"/>
    <mergeCell ref="A34:D34"/>
    <mergeCell ref="A35:D35"/>
    <mergeCell ref="A37:D37"/>
    <mergeCell ref="A38:D38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8">
      <selection activeCell="K27" sqref="K27"/>
    </sheetView>
  </sheetViews>
  <sheetFormatPr defaultColWidth="9.140625" defaultRowHeight="12.75"/>
  <cols>
    <col min="1" max="3" width="9.140625" style="2" customWidth="1"/>
    <col min="4" max="4" width="8.00390625" style="2" customWidth="1"/>
    <col min="5" max="5" width="12.8515625" style="2" customWidth="1"/>
    <col min="6" max="6" width="9.140625" style="2" customWidth="1"/>
    <col min="7" max="7" width="16.7109375" style="2" bestFit="1" customWidth="1"/>
    <col min="8" max="8" width="14.28125" style="2" customWidth="1"/>
    <col min="9" max="16384" width="9.140625" style="2" customWidth="1"/>
  </cols>
  <sheetData>
    <row r="1" ht="16.5" thickBot="1">
      <c r="D1" s="2" t="s">
        <v>177</v>
      </c>
    </row>
    <row r="2" spans="1:8" ht="16.5" thickBot="1">
      <c r="A2" s="225" t="s">
        <v>130</v>
      </c>
      <c r="B2" s="226"/>
      <c r="C2" s="226"/>
      <c r="D2" s="226"/>
      <c r="E2" s="226"/>
      <c r="F2" s="231" t="s">
        <v>3</v>
      </c>
      <c r="G2" s="231"/>
      <c r="H2" s="232"/>
    </row>
    <row r="3" ht="9.75" customHeight="1"/>
    <row r="4" spans="1:8" ht="15.75">
      <c r="A4" s="82"/>
      <c r="B4" s="83"/>
      <c r="C4" s="83"/>
      <c r="D4" s="83"/>
      <c r="E4" s="83"/>
      <c r="F4" s="83"/>
      <c r="G4" s="89" t="s">
        <v>181</v>
      </c>
      <c r="H4" s="88" t="s">
        <v>180</v>
      </c>
    </row>
    <row r="5" ht="9" customHeight="1"/>
    <row r="6" spans="1:8" ht="49.5" customHeight="1">
      <c r="A6" s="213" t="s">
        <v>189</v>
      </c>
      <c r="B6" s="214"/>
      <c r="C6" s="214"/>
      <c r="D6" s="215"/>
      <c r="E6" s="7" t="s">
        <v>2</v>
      </c>
      <c r="F6" s="7" t="s">
        <v>3</v>
      </c>
      <c r="G6" s="76">
        <v>663000</v>
      </c>
      <c r="H6" s="110">
        <v>865550</v>
      </c>
    </row>
    <row r="7" spans="1:8" ht="38.25" customHeight="1">
      <c r="A7" s="249" t="s">
        <v>131</v>
      </c>
      <c r="B7" s="250"/>
      <c r="C7" s="250"/>
      <c r="D7" s="250"/>
      <c r="E7" s="23" t="s">
        <v>2</v>
      </c>
      <c r="F7" s="23" t="s">
        <v>3</v>
      </c>
      <c r="G7" s="91">
        <v>12000</v>
      </c>
      <c r="H7" s="110">
        <v>12000</v>
      </c>
    </row>
    <row r="8" spans="1:8" ht="38.25" customHeight="1" thickBot="1">
      <c r="A8" s="227" t="s">
        <v>174</v>
      </c>
      <c r="B8" s="227"/>
      <c r="C8" s="227"/>
      <c r="D8" s="227"/>
      <c r="E8" s="25" t="s">
        <v>2</v>
      </c>
      <c r="F8" s="25">
        <v>107051</v>
      </c>
      <c r="G8" s="79">
        <v>48000</v>
      </c>
      <c r="H8" s="110">
        <v>0</v>
      </c>
    </row>
    <row r="9" spans="1:8" ht="15.75" customHeight="1" thickBot="1">
      <c r="A9" s="234" t="s">
        <v>78</v>
      </c>
      <c r="B9" s="235"/>
      <c r="C9" s="235"/>
      <c r="D9" s="240"/>
      <c r="E9" s="17"/>
      <c r="F9" s="17"/>
      <c r="G9" s="86">
        <f>SUM(G6:G8)</f>
        <v>723000</v>
      </c>
      <c r="H9" s="18">
        <f>SUM(H6:H8)</f>
        <v>877550</v>
      </c>
    </row>
    <row r="10" spans="1:8" ht="18.75" customHeight="1">
      <c r="A10" s="210"/>
      <c r="B10" s="211"/>
      <c r="C10" s="211"/>
      <c r="D10" s="212"/>
      <c r="E10" s="8"/>
      <c r="F10" s="8"/>
      <c r="G10" s="74"/>
      <c r="H10" s="81"/>
    </row>
    <row r="11" spans="1:8" ht="15.75">
      <c r="A11" s="204" t="s">
        <v>40</v>
      </c>
      <c r="B11" s="205"/>
      <c r="C11" s="205"/>
      <c r="D11" s="206"/>
      <c r="E11" s="1" t="s">
        <v>2</v>
      </c>
      <c r="F11" s="1" t="s">
        <v>3</v>
      </c>
      <c r="G11" s="72">
        <f>G9*0.27</f>
        <v>195210</v>
      </c>
      <c r="H11" s="81">
        <v>193196</v>
      </c>
    </row>
    <row r="12" spans="1:8" ht="15.75">
      <c r="A12" s="204" t="s">
        <v>41</v>
      </c>
      <c r="B12" s="205"/>
      <c r="C12" s="205"/>
      <c r="D12" s="206"/>
      <c r="E12" s="1" t="s">
        <v>2</v>
      </c>
      <c r="F12" s="1" t="s">
        <v>3</v>
      </c>
      <c r="G12" s="72">
        <v>0</v>
      </c>
      <c r="H12" s="81"/>
    </row>
    <row r="13" spans="1:8" ht="16.5" thickBot="1">
      <c r="A13" s="213" t="s">
        <v>44</v>
      </c>
      <c r="B13" s="214"/>
      <c r="C13" s="214"/>
      <c r="D13" s="215"/>
      <c r="E13" s="7" t="s">
        <v>2</v>
      </c>
      <c r="F13" s="7" t="s">
        <v>3</v>
      </c>
      <c r="G13" s="76">
        <v>0</v>
      </c>
      <c r="H13" s="81"/>
    </row>
    <row r="14" spans="1:8" ht="18.75" customHeight="1" thickBot="1">
      <c r="A14" s="234" t="s">
        <v>79</v>
      </c>
      <c r="B14" s="235"/>
      <c r="C14" s="235"/>
      <c r="D14" s="240"/>
      <c r="E14" s="17"/>
      <c r="F14" s="17"/>
      <c r="G14" s="86">
        <f>SUM(G11:G13)</f>
        <v>195210</v>
      </c>
      <c r="H14" s="18">
        <f>SUM(H11:H13)</f>
        <v>193196</v>
      </c>
    </row>
    <row r="15" spans="1:8" ht="15.75">
      <c r="A15" s="273"/>
      <c r="B15" s="274"/>
      <c r="C15" s="274"/>
      <c r="D15" s="275"/>
      <c r="E15" s="8"/>
      <c r="F15" s="8"/>
      <c r="G15" s="74"/>
      <c r="H15" s="81"/>
    </row>
    <row r="16" spans="1:8" ht="15.75">
      <c r="A16" s="204" t="s">
        <v>19</v>
      </c>
      <c r="B16" s="205"/>
      <c r="C16" s="205"/>
      <c r="D16" s="206"/>
      <c r="E16" s="1" t="s">
        <v>2</v>
      </c>
      <c r="F16" s="1" t="s">
        <v>3</v>
      </c>
      <c r="G16" s="72">
        <v>1250000</v>
      </c>
      <c r="H16" s="96">
        <v>1450000</v>
      </c>
    </row>
    <row r="17" spans="1:8" ht="15.75">
      <c r="A17" s="204" t="s">
        <v>20</v>
      </c>
      <c r="B17" s="205"/>
      <c r="C17" s="205"/>
      <c r="D17" s="206"/>
      <c r="E17" s="1" t="s">
        <v>2</v>
      </c>
      <c r="F17" s="1" t="s">
        <v>3</v>
      </c>
      <c r="G17" s="72">
        <v>0</v>
      </c>
      <c r="H17" s="96"/>
    </row>
    <row r="18" spans="1:8" ht="31.5" customHeight="1">
      <c r="A18" s="204" t="s">
        <v>22</v>
      </c>
      <c r="B18" s="205"/>
      <c r="C18" s="205"/>
      <c r="D18" s="206"/>
      <c r="E18" s="1" t="s">
        <v>2</v>
      </c>
      <c r="F18" s="1" t="s">
        <v>3</v>
      </c>
      <c r="G18" s="72">
        <v>15000</v>
      </c>
      <c r="H18" s="96">
        <v>15000</v>
      </c>
    </row>
    <row r="19" spans="1:8" ht="15.75">
      <c r="A19" s="204" t="s">
        <v>24</v>
      </c>
      <c r="B19" s="205"/>
      <c r="C19" s="205"/>
      <c r="D19" s="206"/>
      <c r="E19" s="1" t="s">
        <v>2</v>
      </c>
      <c r="F19" s="1" t="s">
        <v>3</v>
      </c>
      <c r="G19" s="72">
        <v>333180</v>
      </c>
      <c r="H19" s="96">
        <v>425000</v>
      </c>
    </row>
    <row r="20" spans="1:8" ht="15.75">
      <c r="A20" s="213" t="s">
        <v>49</v>
      </c>
      <c r="B20" s="214"/>
      <c r="C20" s="214"/>
      <c r="D20" s="215"/>
      <c r="E20" s="7" t="s">
        <v>2</v>
      </c>
      <c r="F20" s="7" t="s">
        <v>3</v>
      </c>
      <c r="G20" s="76">
        <v>17000</v>
      </c>
      <c r="H20" s="96">
        <v>20000</v>
      </c>
    </row>
    <row r="21" spans="1:8" ht="15.75">
      <c r="A21" s="243" t="s">
        <v>164</v>
      </c>
      <c r="B21" s="243"/>
      <c r="C21" s="243"/>
      <c r="D21" s="243"/>
      <c r="E21" s="23" t="s">
        <v>2</v>
      </c>
      <c r="F21" s="38">
        <v>107051</v>
      </c>
      <c r="G21" s="91">
        <v>20000</v>
      </c>
      <c r="H21" s="96">
        <v>0</v>
      </c>
    </row>
    <row r="22" spans="1:8" ht="27" customHeight="1">
      <c r="A22" s="243" t="s">
        <v>163</v>
      </c>
      <c r="B22" s="243"/>
      <c r="C22" s="243"/>
      <c r="D22" s="243"/>
      <c r="E22" s="23" t="s">
        <v>2</v>
      </c>
      <c r="F22" s="38">
        <v>107051</v>
      </c>
      <c r="G22" s="91">
        <v>2500</v>
      </c>
      <c r="H22" s="96">
        <v>2500</v>
      </c>
    </row>
    <row r="23" spans="1:8" ht="15.75">
      <c r="A23" s="249" t="s">
        <v>50</v>
      </c>
      <c r="B23" s="250"/>
      <c r="C23" s="250"/>
      <c r="D23" s="250"/>
      <c r="E23" s="23" t="s">
        <v>2</v>
      </c>
      <c r="F23" s="38">
        <v>107051</v>
      </c>
      <c r="G23" s="91">
        <v>30000</v>
      </c>
      <c r="H23" s="96">
        <v>12000</v>
      </c>
    </row>
    <row r="24" spans="1:8" ht="15.75">
      <c r="A24" s="204" t="s">
        <v>51</v>
      </c>
      <c r="B24" s="205"/>
      <c r="C24" s="205"/>
      <c r="D24" s="206"/>
      <c r="E24" s="23" t="s">
        <v>2</v>
      </c>
      <c r="F24" s="38">
        <v>107051</v>
      </c>
      <c r="G24" s="91">
        <v>40000</v>
      </c>
      <c r="H24" s="96">
        <v>86000</v>
      </c>
    </row>
    <row r="25" spans="1:8" ht="15.75">
      <c r="A25" s="213" t="s">
        <v>52</v>
      </c>
      <c r="B25" s="214"/>
      <c r="C25" s="214"/>
      <c r="D25" s="215"/>
      <c r="E25" s="25" t="s">
        <v>2</v>
      </c>
      <c r="F25" s="63">
        <v>107051</v>
      </c>
      <c r="G25" s="79">
        <v>20000</v>
      </c>
      <c r="H25" s="104">
        <v>5000</v>
      </c>
    </row>
    <row r="26" spans="1:8" ht="16.5" thickBot="1">
      <c r="A26" s="265" t="s">
        <v>194</v>
      </c>
      <c r="B26" s="265"/>
      <c r="C26" s="265"/>
      <c r="D26" s="265"/>
      <c r="E26" s="25"/>
      <c r="F26" s="63"/>
      <c r="G26" s="26"/>
      <c r="H26" s="104">
        <v>15000</v>
      </c>
    </row>
    <row r="27" spans="1:8" ht="16.5" thickBot="1">
      <c r="A27" s="225" t="s">
        <v>84</v>
      </c>
      <c r="B27" s="226"/>
      <c r="C27" s="226"/>
      <c r="D27" s="226"/>
      <c r="E27" s="16"/>
      <c r="F27" s="16"/>
      <c r="G27" s="80">
        <f>SUM(G16:G25)</f>
        <v>1727680</v>
      </c>
      <c r="H27" s="19">
        <f>SUM(H16:H26)</f>
        <v>2030500</v>
      </c>
    </row>
    <row r="28" ht="16.5" thickBot="1"/>
    <row r="29" spans="1:8" ht="16.5" thickBot="1">
      <c r="A29" s="239" t="s">
        <v>129</v>
      </c>
      <c r="B29" s="231"/>
      <c r="C29" s="231"/>
      <c r="D29" s="231"/>
      <c r="E29" s="231"/>
      <c r="F29" s="231"/>
      <c r="G29" s="19">
        <f>G27+G14+G9</f>
        <v>2645890</v>
      </c>
      <c r="H29" s="19">
        <f>H27+H14+H9</f>
        <v>3101246</v>
      </c>
    </row>
    <row r="31" ht="16.5" thickBot="1"/>
    <row r="32" spans="1:8" ht="16.5" thickBot="1">
      <c r="A32" s="225" t="s">
        <v>132</v>
      </c>
      <c r="B32" s="226"/>
      <c r="C32" s="226"/>
      <c r="D32" s="226"/>
      <c r="E32" s="226"/>
      <c r="F32" s="226">
        <v>107034</v>
      </c>
      <c r="G32" s="226"/>
      <c r="H32" s="276"/>
    </row>
    <row r="35" spans="1:8" ht="15.75">
      <c r="A35" s="204" t="s">
        <v>19</v>
      </c>
      <c r="B35" s="205"/>
      <c r="C35" s="205"/>
      <c r="D35" s="206"/>
      <c r="E35" s="1"/>
      <c r="F35" s="1"/>
      <c r="G35" s="72">
        <v>1560000</v>
      </c>
      <c r="H35" s="110">
        <v>1530000</v>
      </c>
    </row>
    <row r="36" spans="1:8" ht="15.75">
      <c r="A36" s="213" t="s">
        <v>133</v>
      </c>
      <c r="B36" s="214"/>
      <c r="C36" s="214"/>
      <c r="D36" s="215"/>
      <c r="E36" s="7"/>
      <c r="F36" s="7"/>
      <c r="G36" s="76">
        <v>70000</v>
      </c>
      <c r="H36" s="110">
        <v>60000</v>
      </c>
    </row>
    <row r="37" spans="1:8" ht="15.75">
      <c r="A37" s="204" t="s">
        <v>24</v>
      </c>
      <c r="B37" s="205"/>
      <c r="C37" s="205"/>
      <c r="D37" s="206"/>
      <c r="E37" s="1">
        <v>0</v>
      </c>
      <c r="F37" s="1">
        <v>0</v>
      </c>
      <c r="G37" s="72">
        <v>790000</v>
      </c>
      <c r="H37" s="110">
        <v>414000</v>
      </c>
    </row>
    <row r="38" spans="1:8" ht="33.75" customHeight="1" thickBot="1">
      <c r="A38" s="257" t="s">
        <v>134</v>
      </c>
      <c r="B38" s="258"/>
      <c r="C38" s="258"/>
      <c r="D38" s="258"/>
      <c r="E38" s="25"/>
      <c r="F38" s="25"/>
      <c r="G38" s="79">
        <v>51180</v>
      </c>
      <c r="H38" s="110">
        <v>50000</v>
      </c>
    </row>
    <row r="39" spans="1:8" ht="16.5" thickBot="1">
      <c r="A39" s="225" t="s">
        <v>84</v>
      </c>
      <c r="B39" s="226"/>
      <c r="C39" s="226"/>
      <c r="D39" s="226"/>
      <c r="E39" s="16"/>
      <c r="F39" s="16"/>
      <c r="G39" s="80">
        <f>SUM(G35:G38)</f>
        <v>2471180</v>
      </c>
      <c r="H39" s="80">
        <f>SUM(H35:H38)</f>
        <v>2054000</v>
      </c>
    </row>
    <row r="40" ht="16.5" thickBot="1"/>
    <row r="41" spans="1:8" ht="16.5" thickBot="1">
      <c r="A41" s="239" t="s">
        <v>135</v>
      </c>
      <c r="B41" s="231"/>
      <c r="C41" s="231"/>
      <c r="D41" s="231"/>
      <c r="E41" s="231"/>
      <c r="F41" s="231"/>
      <c r="G41" s="19">
        <f>G39</f>
        <v>2471180</v>
      </c>
      <c r="H41" s="19">
        <f>H39</f>
        <v>2054000</v>
      </c>
    </row>
  </sheetData>
  <sheetProtection/>
  <mergeCells count="33">
    <mergeCell ref="F32:H32"/>
    <mergeCell ref="A26:D26"/>
    <mergeCell ref="A21:D21"/>
    <mergeCell ref="A22:D22"/>
    <mergeCell ref="A32:E32"/>
    <mergeCell ref="A20:D20"/>
    <mergeCell ref="A27:D27"/>
    <mergeCell ref="A16:D16"/>
    <mergeCell ref="A17:D17"/>
    <mergeCell ref="A9:D9"/>
    <mergeCell ref="A10:D10"/>
    <mergeCell ref="A18:D18"/>
    <mergeCell ref="A19:D19"/>
    <mergeCell ref="A7:D7"/>
    <mergeCell ref="A15:D15"/>
    <mergeCell ref="A8:D8"/>
    <mergeCell ref="F2:H2"/>
    <mergeCell ref="A14:D14"/>
    <mergeCell ref="A2:E2"/>
    <mergeCell ref="A6:D6"/>
    <mergeCell ref="A11:D11"/>
    <mergeCell ref="A12:D12"/>
    <mergeCell ref="A13:D13"/>
    <mergeCell ref="A39:D39"/>
    <mergeCell ref="A41:F41"/>
    <mergeCell ref="A23:D23"/>
    <mergeCell ref="A24:D24"/>
    <mergeCell ref="A36:D36"/>
    <mergeCell ref="A38:D38"/>
    <mergeCell ref="A37:D37"/>
    <mergeCell ref="A29:F29"/>
    <mergeCell ref="A35:D35"/>
    <mergeCell ref="A25:D2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5"/>
  <sheetViews>
    <sheetView zoomScale="90" zoomScaleNormal="90" zoomScalePageLayoutView="0" workbookViewId="0" topLeftCell="A1">
      <selection activeCell="K1" sqref="K1"/>
    </sheetView>
  </sheetViews>
  <sheetFormatPr defaultColWidth="9.140625" defaultRowHeight="12.75"/>
  <cols>
    <col min="1" max="1" width="7.00390625" style="40" customWidth="1"/>
    <col min="2" max="3" width="9.140625" style="40" customWidth="1"/>
    <col min="4" max="4" width="6.8515625" style="40" customWidth="1"/>
    <col min="5" max="5" width="4.7109375" style="40" customWidth="1"/>
    <col min="6" max="6" width="13.57421875" style="40" customWidth="1"/>
    <col min="7" max="7" width="12.140625" style="40" customWidth="1"/>
    <col min="8" max="8" width="13.140625" style="40" customWidth="1"/>
    <col min="9" max="9" width="12.140625" style="40" customWidth="1"/>
    <col min="10" max="10" width="13.57421875" style="40" customWidth="1"/>
    <col min="11" max="12" width="12.140625" style="40" customWidth="1"/>
    <col min="13" max="13" width="12.57421875" style="40" customWidth="1"/>
    <col min="14" max="14" width="12.421875" style="40" customWidth="1"/>
    <col min="15" max="15" width="16.8515625" style="40" customWidth="1"/>
    <col min="16" max="16384" width="9.140625" style="40" customWidth="1"/>
  </cols>
  <sheetData>
    <row r="1" ht="12" thickBot="1"/>
    <row r="2" spans="1:15" ht="13.5" customHeight="1" thickBot="1">
      <c r="A2" s="196" t="s">
        <v>158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ht="12" thickBot="1"/>
    <row r="4" spans="1:15" s="42" customFormat="1" ht="39" customHeight="1" thickBot="1">
      <c r="A4" s="41" t="s">
        <v>0</v>
      </c>
      <c r="B4" s="198" t="s">
        <v>136</v>
      </c>
      <c r="C4" s="199"/>
      <c r="D4" s="199"/>
      <c r="E4" s="200"/>
      <c r="F4" s="41" t="s">
        <v>137</v>
      </c>
      <c r="G4" s="41" t="s">
        <v>79</v>
      </c>
      <c r="H4" s="41" t="s">
        <v>88</v>
      </c>
      <c r="I4" s="41" t="s">
        <v>122</v>
      </c>
      <c r="J4" s="41" t="s">
        <v>128</v>
      </c>
      <c r="K4" s="41" t="s">
        <v>138</v>
      </c>
      <c r="L4" s="41" t="s">
        <v>250</v>
      </c>
      <c r="M4" s="41" t="s">
        <v>157</v>
      </c>
      <c r="N4" s="41" t="s">
        <v>153</v>
      </c>
      <c r="O4" s="41" t="s">
        <v>176</v>
      </c>
    </row>
    <row r="6" spans="1:15" ht="11.25">
      <c r="A6" s="43" t="s">
        <v>198</v>
      </c>
      <c r="B6" s="188" t="s">
        <v>250</v>
      </c>
      <c r="C6" s="188"/>
      <c r="D6" s="188"/>
      <c r="E6" s="188"/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1433905</v>
      </c>
      <c r="M6" s="44">
        <v>0</v>
      </c>
      <c r="N6" s="45">
        <f>SUM(F5:M6)</f>
        <v>1433905</v>
      </c>
      <c r="O6" s="45"/>
    </row>
    <row r="7" spans="1:15" ht="11.25">
      <c r="A7" s="43" t="s">
        <v>251</v>
      </c>
      <c r="B7" s="188" t="s">
        <v>197</v>
      </c>
      <c r="C7" s="188"/>
      <c r="D7" s="188"/>
      <c r="E7" s="188"/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44">
        <v>0</v>
      </c>
      <c r="M7" s="162">
        <v>0</v>
      </c>
      <c r="N7" s="45">
        <f>SUM(F7:M7)</f>
        <v>0</v>
      </c>
      <c r="O7" s="163"/>
    </row>
    <row r="8" spans="1:15" ht="11.25">
      <c r="A8" s="43" t="s">
        <v>7</v>
      </c>
      <c r="B8" s="188" t="s">
        <v>139</v>
      </c>
      <c r="C8" s="188"/>
      <c r="D8" s="188"/>
      <c r="E8" s="188"/>
      <c r="F8" s="44">
        <v>8090613</v>
      </c>
      <c r="G8" s="44">
        <v>1594513</v>
      </c>
      <c r="H8" s="44">
        <v>3103000</v>
      </c>
      <c r="I8" s="44">
        <v>0</v>
      </c>
      <c r="J8" s="44">
        <v>0</v>
      </c>
      <c r="K8" s="44">
        <v>0</v>
      </c>
      <c r="L8" s="44">
        <v>0</v>
      </c>
      <c r="M8" s="44">
        <v>18459491</v>
      </c>
      <c r="N8" s="45">
        <f>SUM(F8:M8)</f>
        <v>31247617</v>
      </c>
      <c r="O8" s="52">
        <v>0</v>
      </c>
    </row>
    <row r="9" spans="1:15" ht="11.25">
      <c r="A9" s="43" t="s">
        <v>10</v>
      </c>
      <c r="B9" s="188" t="s">
        <v>140</v>
      </c>
      <c r="C9" s="188"/>
      <c r="D9" s="188"/>
      <c r="E9" s="188"/>
      <c r="F9" s="44">
        <v>216000</v>
      </c>
      <c r="G9" s="44">
        <v>46860</v>
      </c>
      <c r="H9" s="44">
        <v>2348984</v>
      </c>
      <c r="I9" s="44">
        <v>0</v>
      </c>
      <c r="J9" s="44">
        <v>0</v>
      </c>
      <c r="K9" s="44">
        <v>7874016</v>
      </c>
      <c r="L9" s="44"/>
      <c r="M9" s="44"/>
      <c r="N9" s="45">
        <f aca="true" t="shared" si="0" ref="N9:N28">SUM(F9:K9)</f>
        <v>10485860</v>
      </c>
      <c r="O9" s="52">
        <v>0</v>
      </c>
    </row>
    <row r="10" spans="1:15" ht="11.25">
      <c r="A10" s="43" t="s">
        <v>13</v>
      </c>
      <c r="B10" s="188" t="s">
        <v>141</v>
      </c>
      <c r="C10" s="188"/>
      <c r="D10" s="188"/>
      <c r="E10" s="188"/>
      <c r="F10" s="44">
        <v>0</v>
      </c>
      <c r="G10" s="44">
        <v>0</v>
      </c>
      <c r="H10" s="44">
        <v>282000</v>
      </c>
      <c r="I10" s="44">
        <v>0</v>
      </c>
      <c r="J10" s="44">
        <v>0</v>
      </c>
      <c r="K10" s="44">
        <v>0</v>
      </c>
      <c r="L10" s="44"/>
      <c r="M10" s="44"/>
      <c r="N10" s="45">
        <f t="shared" si="0"/>
        <v>282000</v>
      </c>
      <c r="O10" s="52">
        <v>0</v>
      </c>
    </row>
    <row r="11" spans="1:15" ht="11.25">
      <c r="A11" s="43" t="s">
        <v>5</v>
      </c>
      <c r="B11" s="188" t="s">
        <v>92</v>
      </c>
      <c r="C11" s="188"/>
      <c r="D11" s="188"/>
      <c r="E11" s="188"/>
      <c r="F11" s="44">
        <v>4173876</v>
      </c>
      <c r="G11" s="44">
        <v>490998</v>
      </c>
      <c r="H11" s="44">
        <v>0</v>
      </c>
      <c r="I11" s="44">
        <v>0</v>
      </c>
      <c r="J11" s="44">
        <v>0</v>
      </c>
      <c r="K11" s="44">
        <v>0</v>
      </c>
      <c r="L11" s="44"/>
      <c r="M11" s="44"/>
      <c r="N11" s="45">
        <f t="shared" si="0"/>
        <v>4664874</v>
      </c>
      <c r="O11" s="52">
        <v>0</v>
      </c>
    </row>
    <row r="12" spans="1:15" ht="11.25">
      <c r="A12" s="43" t="s">
        <v>21</v>
      </c>
      <c r="B12" s="188" t="s">
        <v>142</v>
      </c>
      <c r="C12" s="188"/>
      <c r="D12" s="188"/>
      <c r="E12" s="188"/>
      <c r="F12" s="44">
        <v>0</v>
      </c>
      <c r="G12" s="44">
        <v>0</v>
      </c>
      <c r="H12" s="44">
        <v>640000</v>
      </c>
      <c r="I12" s="44">
        <v>0</v>
      </c>
      <c r="J12" s="44">
        <v>0</v>
      </c>
      <c r="K12" s="44">
        <v>0</v>
      </c>
      <c r="L12" s="44"/>
      <c r="M12" s="44"/>
      <c r="N12" s="45">
        <f t="shared" si="0"/>
        <v>640000</v>
      </c>
      <c r="O12" s="52">
        <v>0</v>
      </c>
    </row>
    <row r="13" spans="1:15" ht="11.25">
      <c r="A13" s="43" t="s">
        <v>25</v>
      </c>
      <c r="B13" s="188" t="s">
        <v>97</v>
      </c>
      <c r="C13" s="188"/>
      <c r="D13" s="188"/>
      <c r="E13" s="188"/>
      <c r="F13" s="44">
        <v>0</v>
      </c>
      <c r="G13" s="44">
        <v>0</v>
      </c>
      <c r="H13" s="44">
        <v>2277500</v>
      </c>
      <c r="I13" s="44">
        <v>0</v>
      </c>
      <c r="J13" s="44">
        <v>0</v>
      </c>
      <c r="K13" s="44">
        <v>0</v>
      </c>
      <c r="L13" s="44"/>
      <c r="M13" s="44"/>
      <c r="N13" s="45">
        <f t="shared" si="0"/>
        <v>2277500</v>
      </c>
      <c r="O13" s="52">
        <v>0</v>
      </c>
    </row>
    <row r="14" spans="1:15" ht="11.25">
      <c r="A14" s="43" t="s">
        <v>9</v>
      </c>
      <c r="B14" s="188" t="s">
        <v>143</v>
      </c>
      <c r="C14" s="188"/>
      <c r="D14" s="188"/>
      <c r="E14" s="188"/>
      <c r="F14" s="44">
        <v>0</v>
      </c>
      <c r="G14" s="44">
        <v>0</v>
      </c>
      <c r="H14" s="44">
        <v>1561000</v>
      </c>
      <c r="I14" s="44">
        <v>0</v>
      </c>
      <c r="J14" s="44">
        <v>0</v>
      </c>
      <c r="K14" s="44">
        <v>0</v>
      </c>
      <c r="L14" s="44"/>
      <c r="M14" s="44"/>
      <c r="N14" s="45">
        <f t="shared" si="0"/>
        <v>1561000</v>
      </c>
      <c r="O14" s="52">
        <v>0</v>
      </c>
    </row>
    <row r="15" spans="1:15" ht="11.25">
      <c r="A15" s="43" t="s">
        <v>14</v>
      </c>
      <c r="B15" s="188" t="s">
        <v>144</v>
      </c>
      <c r="C15" s="188"/>
      <c r="D15" s="188"/>
      <c r="E15" s="188"/>
      <c r="F15" s="44">
        <v>0</v>
      </c>
      <c r="G15" s="44">
        <v>0</v>
      </c>
      <c r="H15" s="44">
        <v>227000</v>
      </c>
      <c r="I15" s="44">
        <v>0</v>
      </c>
      <c r="J15" s="44">
        <v>622470</v>
      </c>
      <c r="K15" s="44">
        <v>0</v>
      </c>
      <c r="L15" s="44"/>
      <c r="M15" s="44"/>
      <c r="N15" s="45">
        <f t="shared" si="0"/>
        <v>849470</v>
      </c>
      <c r="O15" s="52">
        <v>0</v>
      </c>
    </row>
    <row r="16" spans="1:15" ht="11.25">
      <c r="A16" s="43" t="s">
        <v>33</v>
      </c>
      <c r="B16" s="188" t="s">
        <v>145</v>
      </c>
      <c r="C16" s="188"/>
      <c r="D16" s="188"/>
      <c r="E16" s="188"/>
      <c r="F16" s="44">
        <v>0</v>
      </c>
      <c r="G16" s="44">
        <v>0</v>
      </c>
      <c r="H16" s="44">
        <v>0</v>
      </c>
      <c r="I16" s="44">
        <v>0</v>
      </c>
      <c r="J16" s="44">
        <v>1694412</v>
      </c>
      <c r="K16" s="44">
        <v>0</v>
      </c>
      <c r="L16" s="44"/>
      <c r="M16" s="44"/>
      <c r="N16" s="45">
        <f t="shared" si="0"/>
        <v>1694412</v>
      </c>
      <c r="O16" s="52">
        <v>0</v>
      </c>
    </row>
    <row r="17" spans="1:15" ht="11.25">
      <c r="A17" s="43" t="s">
        <v>27</v>
      </c>
      <c r="B17" s="188" t="s">
        <v>107</v>
      </c>
      <c r="C17" s="188"/>
      <c r="D17" s="188"/>
      <c r="E17" s="188"/>
      <c r="F17" s="44">
        <v>0</v>
      </c>
      <c r="G17" s="44">
        <v>0</v>
      </c>
      <c r="H17" s="44">
        <v>50000</v>
      </c>
      <c r="I17" s="44">
        <v>0</v>
      </c>
      <c r="J17" s="44">
        <v>0</v>
      </c>
      <c r="K17" s="44">
        <v>0</v>
      </c>
      <c r="L17" s="44"/>
      <c r="M17" s="44"/>
      <c r="N17" s="45">
        <f t="shared" si="0"/>
        <v>50000</v>
      </c>
      <c r="O17" s="52">
        <v>0</v>
      </c>
    </row>
    <row r="18" spans="1:15" s="48" customFormat="1" ht="11.25">
      <c r="A18" s="46" t="s">
        <v>15</v>
      </c>
      <c r="B18" s="189" t="s">
        <v>146</v>
      </c>
      <c r="C18" s="189"/>
      <c r="D18" s="189"/>
      <c r="E18" s="189"/>
      <c r="F18" s="47">
        <v>0</v>
      </c>
      <c r="G18" s="47">
        <v>0</v>
      </c>
      <c r="H18" s="47">
        <v>260000</v>
      </c>
      <c r="I18" s="47">
        <v>0</v>
      </c>
      <c r="J18" s="47">
        <v>0</v>
      </c>
      <c r="K18" s="47">
        <v>0</v>
      </c>
      <c r="L18" s="47"/>
      <c r="M18" s="47"/>
      <c r="N18" s="45">
        <f t="shared" si="0"/>
        <v>260000</v>
      </c>
      <c r="O18" s="52">
        <v>0</v>
      </c>
    </row>
    <row r="19" spans="1:15" ht="11.25">
      <c r="A19" s="43" t="s">
        <v>17</v>
      </c>
      <c r="B19" s="188" t="s">
        <v>147</v>
      </c>
      <c r="C19" s="188"/>
      <c r="D19" s="188"/>
      <c r="E19" s="188"/>
      <c r="F19" s="44">
        <v>0</v>
      </c>
      <c r="G19" s="44">
        <v>0</v>
      </c>
      <c r="H19" s="44">
        <v>1064000</v>
      </c>
      <c r="I19" s="44">
        <v>0</v>
      </c>
      <c r="J19" s="44">
        <v>0</v>
      </c>
      <c r="K19" s="44">
        <v>0</v>
      </c>
      <c r="L19" s="44"/>
      <c r="M19" s="44"/>
      <c r="N19" s="45">
        <f t="shared" si="0"/>
        <v>1064000</v>
      </c>
      <c r="O19" s="52">
        <v>0</v>
      </c>
    </row>
    <row r="20" spans="1:15" ht="11.25">
      <c r="A20" s="43" t="s">
        <v>254</v>
      </c>
      <c r="B20" s="193" t="s">
        <v>175</v>
      </c>
      <c r="C20" s="194"/>
      <c r="D20" s="194"/>
      <c r="E20" s="195"/>
      <c r="F20" s="44">
        <v>0</v>
      </c>
      <c r="G20" s="44">
        <v>0</v>
      </c>
      <c r="H20" s="44">
        <v>1000000</v>
      </c>
      <c r="I20" s="44">
        <v>0</v>
      </c>
      <c r="J20" s="44">
        <v>0</v>
      </c>
      <c r="K20" s="44">
        <v>0</v>
      </c>
      <c r="L20" s="44"/>
      <c r="M20" s="44">
        <v>0</v>
      </c>
      <c r="N20" s="45">
        <f>SUM(F20:M20)</f>
        <v>1000000</v>
      </c>
      <c r="O20" s="52">
        <v>0</v>
      </c>
    </row>
    <row r="21" spans="1:15" ht="11.25">
      <c r="A21" s="43" t="s">
        <v>69</v>
      </c>
      <c r="B21" s="188" t="s">
        <v>114</v>
      </c>
      <c r="C21" s="188"/>
      <c r="D21" s="188"/>
      <c r="E21" s="188"/>
      <c r="F21" s="44">
        <v>0</v>
      </c>
      <c r="G21" s="44">
        <v>0</v>
      </c>
      <c r="H21" s="44">
        <v>0</v>
      </c>
      <c r="I21" s="44">
        <v>0</v>
      </c>
      <c r="J21" s="44">
        <v>300000</v>
      </c>
      <c r="K21" s="44">
        <v>0</v>
      </c>
      <c r="L21" s="44"/>
      <c r="M21" s="44"/>
      <c r="N21" s="45">
        <f t="shared" si="0"/>
        <v>300000</v>
      </c>
      <c r="O21" s="52">
        <v>0</v>
      </c>
    </row>
    <row r="22" spans="1:15" ht="11.25">
      <c r="A22" s="43" t="s">
        <v>1</v>
      </c>
      <c r="B22" s="188" t="s">
        <v>117</v>
      </c>
      <c r="C22" s="188"/>
      <c r="D22" s="188"/>
      <c r="E22" s="188"/>
      <c r="F22" s="44">
        <v>892125</v>
      </c>
      <c r="G22" s="44">
        <v>200430</v>
      </c>
      <c r="H22" s="44">
        <v>1308100</v>
      </c>
      <c r="I22" s="44">
        <v>0</v>
      </c>
      <c r="J22" s="44">
        <v>0</v>
      </c>
      <c r="K22" s="44">
        <v>0</v>
      </c>
      <c r="L22" s="44"/>
      <c r="M22" s="44"/>
      <c r="N22" s="45">
        <f t="shared" si="0"/>
        <v>2400655</v>
      </c>
      <c r="O22" s="52">
        <v>0</v>
      </c>
    </row>
    <row r="23" spans="1:15" ht="11.25">
      <c r="A23" s="43" t="s">
        <v>66</v>
      </c>
      <c r="B23" s="188" t="s">
        <v>148</v>
      </c>
      <c r="C23" s="188"/>
      <c r="D23" s="188"/>
      <c r="E23" s="188"/>
      <c r="F23" s="44">
        <v>0</v>
      </c>
      <c r="G23" s="44">
        <v>0</v>
      </c>
      <c r="H23" s="44">
        <v>0</v>
      </c>
      <c r="I23" s="44">
        <v>100000</v>
      </c>
      <c r="J23" s="44">
        <v>0</v>
      </c>
      <c r="K23" s="44">
        <v>0</v>
      </c>
      <c r="L23" s="44"/>
      <c r="M23" s="44"/>
      <c r="N23" s="45">
        <f t="shared" si="0"/>
        <v>100000</v>
      </c>
      <c r="O23" s="52">
        <v>0</v>
      </c>
    </row>
    <row r="24" spans="1:15" s="48" customFormat="1" ht="11.25">
      <c r="A24" s="46" t="s">
        <v>63</v>
      </c>
      <c r="B24" s="189" t="s">
        <v>124</v>
      </c>
      <c r="C24" s="189"/>
      <c r="D24" s="189"/>
      <c r="E24" s="189"/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/>
      <c r="M24" s="47"/>
      <c r="N24" s="45">
        <f t="shared" si="0"/>
        <v>0</v>
      </c>
      <c r="O24" s="52">
        <v>0</v>
      </c>
    </row>
    <row r="25" spans="1:15" ht="11.25">
      <c r="A25" s="43" t="s">
        <v>28</v>
      </c>
      <c r="B25" s="188" t="s">
        <v>149</v>
      </c>
      <c r="C25" s="188"/>
      <c r="D25" s="188"/>
      <c r="E25" s="188"/>
      <c r="F25" s="44">
        <v>0</v>
      </c>
      <c r="G25" s="44">
        <v>0</v>
      </c>
      <c r="H25" s="44">
        <v>360000</v>
      </c>
      <c r="I25" s="44">
        <v>5740655</v>
      </c>
      <c r="J25" s="44">
        <v>1876655</v>
      </c>
      <c r="K25" s="44">
        <v>0</v>
      </c>
      <c r="L25" s="44"/>
      <c r="M25" s="44"/>
      <c r="N25" s="45">
        <f t="shared" si="0"/>
        <v>7977310</v>
      </c>
      <c r="O25" s="52">
        <v>0</v>
      </c>
    </row>
    <row r="26" spans="1:15" s="48" customFormat="1" ht="11.25">
      <c r="A26" s="46" t="s">
        <v>3</v>
      </c>
      <c r="B26" s="189" t="s">
        <v>150</v>
      </c>
      <c r="C26" s="189"/>
      <c r="D26" s="189"/>
      <c r="E26" s="189"/>
      <c r="F26" s="47">
        <v>877550</v>
      </c>
      <c r="G26" s="47">
        <v>193196</v>
      </c>
      <c r="H26" s="47">
        <v>2030500</v>
      </c>
      <c r="I26" s="47">
        <v>0</v>
      </c>
      <c r="J26" s="47">
        <v>0</v>
      </c>
      <c r="K26" s="47">
        <v>0</v>
      </c>
      <c r="L26" s="47"/>
      <c r="M26" s="47"/>
      <c r="N26" s="45">
        <f t="shared" si="0"/>
        <v>3101246</v>
      </c>
      <c r="O26" s="52">
        <v>0</v>
      </c>
    </row>
    <row r="27" spans="1:15" ht="11.25">
      <c r="A27" s="43" t="s">
        <v>253</v>
      </c>
      <c r="B27" s="188" t="s">
        <v>151</v>
      </c>
      <c r="C27" s="188"/>
      <c r="D27" s="188"/>
      <c r="E27" s="188"/>
      <c r="F27" s="44">
        <v>0</v>
      </c>
      <c r="G27" s="44">
        <v>0</v>
      </c>
      <c r="H27" s="44">
        <v>2054000</v>
      </c>
      <c r="I27" s="44">
        <v>0</v>
      </c>
      <c r="J27" s="44">
        <v>0</v>
      </c>
      <c r="K27" s="44">
        <v>0</v>
      </c>
      <c r="L27" s="44"/>
      <c r="M27" s="44"/>
      <c r="N27" s="45">
        <f t="shared" si="0"/>
        <v>2054000</v>
      </c>
      <c r="O27" s="52">
        <v>0</v>
      </c>
    </row>
    <row r="28" spans="1:15" ht="12" thickBot="1">
      <c r="A28" s="53" t="s">
        <v>155</v>
      </c>
      <c r="B28" s="190" t="s">
        <v>156</v>
      </c>
      <c r="C28" s="191"/>
      <c r="D28" s="191"/>
      <c r="E28" s="192"/>
      <c r="F28" s="54">
        <v>0</v>
      </c>
      <c r="G28" s="54">
        <v>0</v>
      </c>
      <c r="H28" s="54">
        <v>0</v>
      </c>
      <c r="I28" s="54">
        <v>0</v>
      </c>
      <c r="J28" s="54">
        <v>20886639</v>
      </c>
      <c r="K28" s="54"/>
      <c r="L28" s="54"/>
      <c r="M28" s="54"/>
      <c r="N28" s="55">
        <f t="shared" si="0"/>
        <v>20886639</v>
      </c>
      <c r="O28" s="56">
        <v>0</v>
      </c>
    </row>
    <row r="29" spans="1:15" ht="12" thickBot="1">
      <c r="A29" s="57"/>
      <c r="B29" s="187" t="s">
        <v>152</v>
      </c>
      <c r="C29" s="187"/>
      <c r="D29" s="187"/>
      <c r="E29" s="187"/>
      <c r="F29" s="58">
        <f>SUM(F6:F28)</f>
        <v>14250164</v>
      </c>
      <c r="G29" s="58">
        <f aca="true" t="shared" si="1" ref="G29:M29">SUM(G6:G28)</f>
        <v>2525997</v>
      </c>
      <c r="H29" s="58">
        <f t="shared" si="1"/>
        <v>18566084</v>
      </c>
      <c r="I29" s="58">
        <f t="shared" si="1"/>
        <v>5840655</v>
      </c>
      <c r="J29" s="58">
        <f t="shared" si="1"/>
        <v>25380176</v>
      </c>
      <c r="K29" s="58">
        <f t="shared" si="1"/>
        <v>7874016</v>
      </c>
      <c r="L29" s="58">
        <f t="shared" si="1"/>
        <v>1433905</v>
      </c>
      <c r="M29" s="58">
        <f t="shared" si="1"/>
        <v>18459491</v>
      </c>
      <c r="N29" s="58">
        <f>SUM(N6:N28)</f>
        <v>94330488</v>
      </c>
      <c r="O29" s="59">
        <v>0</v>
      </c>
    </row>
    <row r="30" spans="1:15" ht="11.25">
      <c r="A30" s="49"/>
      <c r="B30" s="185"/>
      <c r="C30" s="185"/>
      <c r="D30" s="185"/>
      <c r="E30" s="185"/>
      <c r="F30" s="50"/>
      <c r="G30" s="50"/>
      <c r="H30" s="50"/>
      <c r="I30" s="50"/>
      <c r="J30" s="50"/>
      <c r="K30" s="50"/>
      <c r="L30" s="50"/>
      <c r="M30" s="60"/>
      <c r="N30" s="61"/>
      <c r="O30" s="61"/>
    </row>
    <row r="31" spans="1:15" ht="11.25">
      <c r="A31" s="49"/>
      <c r="B31" s="185"/>
      <c r="C31" s="185"/>
      <c r="D31" s="185"/>
      <c r="E31" s="185"/>
      <c r="F31" s="50"/>
      <c r="G31" s="50"/>
      <c r="H31" s="50"/>
      <c r="I31" s="50"/>
      <c r="J31" s="50"/>
      <c r="K31" s="50"/>
      <c r="L31" s="50"/>
      <c r="M31" s="60"/>
      <c r="N31" s="61"/>
      <c r="O31" s="61"/>
    </row>
    <row r="32" spans="1:13" ht="11.25">
      <c r="A32" s="49"/>
      <c r="B32" s="185"/>
      <c r="C32" s="185"/>
      <c r="D32" s="185"/>
      <c r="E32" s="185"/>
      <c r="F32" s="51"/>
      <c r="G32" s="51"/>
      <c r="H32" s="51"/>
      <c r="I32" s="51"/>
      <c r="J32" s="51"/>
      <c r="K32" s="51"/>
      <c r="L32" s="51"/>
      <c r="M32" s="51"/>
    </row>
    <row r="33" spans="1:13" ht="11.25">
      <c r="A33" s="51"/>
      <c r="B33" s="185"/>
      <c r="C33" s="185"/>
      <c r="D33" s="185"/>
      <c r="E33" s="185"/>
      <c r="F33" s="51"/>
      <c r="G33" s="51"/>
      <c r="H33" s="51"/>
      <c r="I33" s="51"/>
      <c r="J33" s="51"/>
      <c r="K33" s="51"/>
      <c r="L33" s="51"/>
      <c r="M33" s="51"/>
    </row>
    <row r="34" spans="1:13" ht="11.25">
      <c r="A34" s="51"/>
      <c r="B34" s="185"/>
      <c r="C34" s="185"/>
      <c r="D34" s="185"/>
      <c r="E34" s="185"/>
      <c r="F34" s="51"/>
      <c r="G34" s="51"/>
      <c r="H34" s="51"/>
      <c r="I34" s="51"/>
      <c r="J34" s="51"/>
      <c r="K34" s="51"/>
      <c r="L34" s="51"/>
      <c r="M34" s="51"/>
    </row>
    <row r="35" spans="1:13" ht="11.25">
      <c r="A35" s="51"/>
      <c r="B35" s="185"/>
      <c r="C35" s="185"/>
      <c r="D35" s="185"/>
      <c r="E35" s="185"/>
      <c r="F35" s="51"/>
      <c r="G35" s="51"/>
      <c r="H35" s="51"/>
      <c r="I35" s="51"/>
      <c r="J35" s="51"/>
      <c r="K35" s="51"/>
      <c r="L35" s="51"/>
      <c r="M35" s="51"/>
    </row>
    <row r="36" spans="1:13" ht="11.25">
      <c r="A36" s="51"/>
      <c r="B36" s="185"/>
      <c r="C36" s="185"/>
      <c r="D36" s="185"/>
      <c r="E36" s="185"/>
      <c r="F36" s="51"/>
      <c r="G36" s="51"/>
      <c r="H36" s="51"/>
      <c r="I36" s="51"/>
      <c r="J36" s="51"/>
      <c r="K36" s="51"/>
      <c r="L36" s="51"/>
      <c r="M36" s="51"/>
    </row>
    <row r="37" spans="1:13" ht="11.25">
      <c r="A37" s="51"/>
      <c r="B37" s="185"/>
      <c r="C37" s="185"/>
      <c r="D37" s="185"/>
      <c r="E37" s="185"/>
      <c r="F37" s="51"/>
      <c r="G37" s="51"/>
      <c r="H37" s="51"/>
      <c r="I37" s="51"/>
      <c r="J37" s="51"/>
      <c r="K37" s="51"/>
      <c r="L37" s="51"/>
      <c r="M37" s="51"/>
    </row>
    <row r="38" spans="1:13" ht="11.25">
      <c r="A38" s="51"/>
      <c r="B38" s="185"/>
      <c r="C38" s="185"/>
      <c r="D38" s="185"/>
      <c r="E38" s="185"/>
      <c r="F38" s="51"/>
      <c r="G38" s="51"/>
      <c r="H38" s="51"/>
      <c r="I38" s="51"/>
      <c r="J38" s="51"/>
      <c r="K38" s="51"/>
      <c r="L38" s="51"/>
      <c r="M38" s="51"/>
    </row>
    <row r="39" spans="1:13" ht="11.25">
      <c r="A39" s="51"/>
      <c r="B39" s="185"/>
      <c r="C39" s="185"/>
      <c r="D39" s="185"/>
      <c r="E39" s="185"/>
      <c r="F39" s="51"/>
      <c r="G39" s="51"/>
      <c r="H39" s="51"/>
      <c r="I39" s="51"/>
      <c r="J39" s="51"/>
      <c r="K39" s="51"/>
      <c r="L39" s="51"/>
      <c r="M39" s="51"/>
    </row>
    <row r="40" spans="1:13" ht="11.25">
      <c r="A40" s="51"/>
      <c r="B40" s="185"/>
      <c r="C40" s="185"/>
      <c r="D40" s="185"/>
      <c r="E40" s="185"/>
      <c r="F40" s="51"/>
      <c r="G40" s="51"/>
      <c r="H40" s="51"/>
      <c r="I40" s="51"/>
      <c r="J40" s="51"/>
      <c r="K40" s="51"/>
      <c r="L40" s="51"/>
      <c r="M40" s="51"/>
    </row>
    <row r="41" spans="1:13" ht="11.25">
      <c r="A41" s="51"/>
      <c r="B41" s="185"/>
      <c r="C41" s="185"/>
      <c r="D41" s="185"/>
      <c r="E41" s="185"/>
      <c r="F41" s="51"/>
      <c r="G41" s="51"/>
      <c r="H41" s="51"/>
      <c r="I41" s="51"/>
      <c r="J41" s="51"/>
      <c r="K41" s="51"/>
      <c r="L41" s="51"/>
      <c r="M41" s="51"/>
    </row>
    <row r="42" spans="1:13" ht="11.25">
      <c r="A42" s="51"/>
      <c r="B42" s="185"/>
      <c r="C42" s="185"/>
      <c r="D42" s="185"/>
      <c r="E42" s="185"/>
      <c r="F42" s="51"/>
      <c r="G42" s="51"/>
      <c r="H42" s="51"/>
      <c r="I42" s="51"/>
      <c r="J42" s="51"/>
      <c r="K42" s="51"/>
      <c r="L42" s="51"/>
      <c r="M42" s="51"/>
    </row>
    <row r="43" spans="1:13" ht="11.25">
      <c r="A43" s="51"/>
      <c r="B43" s="185"/>
      <c r="C43" s="185"/>
      <c r="D43" s="185"/>
      <c r="E43" s="185"/>
      <c r="F43" s="51"/>
      <c r="G43" s="51"/>
      <c r="H43" s="51"/>
      <c r="I43" s="51"/>
      <c r="J43" s="51"/>
      <c r="K43" s="51"/>
      <c r="L43" s="51"/>
      <c r="M43" s="51"/>
    </row>
    <row r="44" spans="2:5" ht="11.25">
      <c r="B44" s="186"/>
      <c r="C44" s="186"/>
      <c r="D44" s="186"/>
      <c r="E44" s="186"/>
    </row>
    <row r="45" spans="2:5" ht="11.25">
      <c r="B45" s="186"/>
      <c r="C45" s="186"/>
      <c r="D45" s="186"/>
      <c r="E45" s="186"/>
    </row>
  </sheetData>
  <sheetProtection/>
  <mergeCells count="42">
    <mergeCell ref="B20:E20"/>
    <mergeCell ref="A2:O2"/>
    <mergeCell ref="B4:E4"/>
    <mergeCell ref="B8:E8"/>
    <mergeCell ref="B9:E9"/>
    <mergeCell ref="B10:E10"/>
    <mergeCell ref="B11:E11"/>
    <mergeCell ref="B7:E7"/>
    <mergeCell ref="B6:E6"/>
    <mergeCell ref="B28:E28"/>
    <mergeCell ref="B12:E12"/>
    <mergeCell ref="B13:E13"/>
    <mergeCell ref="B14:E14"/>
    <mergeCell ref="B15:E15"/>
    <mergeCell ref="B16:E16"/>
    <mergeCell ref="B17:E17"/>
    <mergeCell ref="B18:E18"/>
    <mergeCell ref="B19:E19"/>
    <mergeCell ref="B21:E21"/>
    <mergeCell ref="B22:E22"/>
    <mergeCell ref="B23:E23"/>
    <mergeCell ref="B24:E24"/>
    <mergeCell ref="B25:E25"/>
    <mergeCell ref="B26:E26"/>
    <mergeCell ref="B27:E27"/>
    <mergeCell ref="B42:E42"/>
    <mergeCell ref="B29:E29"/>
    <mergeCell ref="B30:E30"/>
    <mergeCell ref="B31:E31"/>
    <mergeCell ref="B32:E32"/>
    <mergeCell ref="B33:E33"/>
    <mergeCell ref="B34:E34"/>
    <mergeCell ref="B43:E43"/>
    <mergeCell ref="B35:E35"/>
    <mergeCell ref="B36:E36"/>
    <mergeCell ref="B37:E37"/>
    <mergeCell ref="B44:E44"/>
    <mergeCell ref="B45:E45"/>
    <mergeCell ref="B38:E38"/>
    <mergeCell ref="B39:E39"/>
    <mergeCell ref="B40:E40"/>
    <mergeCell ref="B41:E4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6"/>
  <sheetViews>
    <sheetView zoomScalePageLayoutView="0" workbookViewId="0" topLeftCell="A30">
      <selection activeCell="H41" sqref="H41"/>
    </sheetView>
  </sheetViews>
  <sheetFormatPr defaultColWidth="9.140625" defaultRowHeight="12.75"/>
  <cols>
    <col min="1" max="3" width="9.140625" style="2" customWidth="1"/>
    <col min="4" max="4" width="13.140625" style="2" customWidth="1"/>
    <col min="5" max="5" width="14.57421875" style="2" customWidth="1"/>
    <col min="6" max="6" width="9.140625" style="2" customWidth="1"/>
    <col min="7" max="7" width="14.8515625" style="2" customWidth="1"/>
    <col min="8" max="8" width="15.7109375" style="2" customWidth="1"/>
    <col min="9" max="13" width="9.140625" style="2" customWidth="1"/>
    <col min="14" max="16384" width="9.140625" style="2" customWidth="1"/>
  </cols>
  <sheetData>
    <row r="1" ht="16.5" thickBot="1"/>
    <row r="2" spans="1:8" ht="16.5" thickBot="1">
      <c r="A2" s="15" t="s">
        <v>72</v>
      </c>
      <c r="B2" s="16"/>
      <c r="C2" s="16"/>
      <c r="D2" s="16"/>
      <c r="E2" s="16"/>
      <c r="F2" s="231" t="s">
        <v>7</v>
      </c>
      <c r="G2" s="231"/>
      <c r="H2" s="232"/>
    </row>
    <row r="3" spans="1:7" s="66" customFormat="1" ht="15.75">
      <c r="A3" s="64"/>
      <c r="B3" s="64"/>
      <c r="C3" s="64"/>
      <c r="D3" s="64"/>
      <c r="E3" s="64"/>
      <c r="F3" s="65"/>
      <c r="G3" s="65"/>
    </row>
    <row r="4" spans="1:8" s="66" customFormat="1" ht="15.75">
      <c r="A4" s="67"/>
      <c r="B4" s="68"/>
      <c r="C4" s="68"/>
      <c r="D4" s="68"/>
      <c r="E4" s="68"/>
      <c r="F4" s="69"/>
      <c r="G4" s="70" t="s">
        <v>179</v>
      </c>
      <c r="H4" s="95" t="s">
        <v>180</v>
      </c>
    </row>
    <row r="6" spans="1:8" ht="15.75">
      <c r="A6" s="207" t="s">
        <v>6</v>
      </c>
      <c r="B6" s="208"/>
      <c r="C6" s="208"/>
      <c r="D6" s="209"/>
      <c r="E6" s="6" t="s">
        <v>4</v>
      </c>
      <c r="F6" s="6" t="s">
        <v>7</v>
      </c>
      <c r="G6" s="71">
        <f>SUM(G7:G13)</f>
        <v>6687796</v>
      </c>
      <c r="H6" s="81"/>
    </row>
    <row r="7" spans="1:8" ht="15.75">
      <c r="A7" s="201" t="s">
        <v>182</v>
      </c>
      <c r="B7" s="202"/>
      <c r="C7" s="202"/>
      <c r="D7" s="203"/>
      <c r="E7" s="1"/>
      <c r="F7" s="1"/>
      <c r="G7" s="72">
        <v>3590400</v>
      </c>
      <c r="H7" s="96">
        <v>4686748</v>
      </c>
    </row>
    <row r="8" spans="1:8" ht="15.75">
      <c r="A8" s="201" t="s">
        <v>74</v>
      </c>
      <c r="B8" s="202"/>
      <c r="C8" s="202"/>
      <c r="D8" s="203"/>
      <c r="E8" s="1"/>
      <c r="F8" s="1"/>
      <c r="G8" s="72">
        <v>1080000</v>
      </c>
      <c r="H8" s="96">
        <v>1080000</v>
      </c>
    </row>
    <row r="9" spans="1:8" ht="15.75">
      <c r="A9" s="201" t="s">
        <v>73</v>
      </c>
      <c r="B9" s="202"/>
      <c r="C9" s="202"/>
      <c r="D9" s="203"/>
      <c r="E9" s="1"/>
      <c r="F9" s="1"/>
      <c r="G9" s="72">
        <v>1256400</v>
      </c>
      <c r="H9" s="96">
        <v>1256400</v>
      </c>
    </row>
    <row r="10" spans="1:8" ht="15.75">
      <c r="A10" s="201" t="s">
        <v>183</v>
      </c>
      <c r="B10" s="202"/>
      <c r="C10" s="202"/>
      <c r="D10" s="203"/>
      <c r="E10" s="1"/>
      <c r="F10" s="1"/>
      <c r="G10" s="72">
        <v>412500</v>
      </c>
      <c r="H10" s="96">
        <v>717960</v>
      </c>
    </row>
    <row r="11" spans="1:8" ht="15.75">
      <c r="A11" s="201" t="s">
        <v>75</v>
      </c>
      <c r="B11" s="202"/>
      <c r="C11" s="202"/>
      <c r="D11" s="203"/>
      <c r="E11" s="1"/>
      <c r="F11" s="1"/>
      <c r="G11" s="72">
        <v>188496</v>
      </c>
      <c r="H11" s="96">
        <v>188496</v>
      </c>
    </row>
    <row r="12" spans="1:8" ht="15.75">
      <c r="A12" s="222" t="s">
        <v>76</v>
      </c>
      <c r="B12" s="223"/>
      <c r="C12" s="223"/>
      <c r="D12" s="224"/>
      <c r="E12" s="1"/>
      <c r="F12" s="1"/>
      <c r="G12" s="72">
        <v>12000</v>
      </c>
      <c r="H12" s="96">
        <v>12000</v>
      </c>
    </row>
    <row r="13" spans="1:8" ht="16.5" thickBot="1">
      <c r="A13" s="219" t="s">
        <v>77</v>
      </c>
      <c r="B13" s="220"/>
      <c r="C13" s="220"/>
      <c r="D13" s="221"/>
      <c r="E13" s="7"/>
      <c r="F13" s="7"/>
      <c r="G13" s="76">
        <v>148000</v>
      </c>
      <c r="H13" s="96">
        <v>149009</v>
      </c>
    </row>
    <row r="14" spans="1:8" ht="16.5" thickBot="1">
      <c r="A14" s="216" t="s">
        <v>78</v>
      </c>
      <c r="B14" s="217"/>
      <c r="C14" s="217"/>
      <c r="D14" s="218"/>
      <c r="E14" s="10"/>
      <c r="F14" s="10"/>
      <c r="G14" s="73">
        <f>SUM(G7:G13)</f>
        <v>6687796</v>
      </c>
      <c r="H14" s="73">
        <f>SUM(H7:H13)</f>
        <v>8090613</v>
      </c>
    </row>
    <row r="15" spans="1:8" ht="15.75">
      <c r="A15" s="210"/>
      <c r="B15" s="211"/>
      <c r="C15" s="211"/>
      <c r="D15" s="212"/>
      <c r="E15" s="8"/>
      <c r="F15" s="8"/>
      <c r="G15" s="74"/>
      <c r="H15" s="81"/>
    </row>
    <row r="16" spans="1:8" ht="15.75">
      <c r="A16" s="3"/>
      <c r="B16" s="4"/>
      <c r="C16" s="4"/>
      <c r="D16" s="5"/>
      <c r="E16" s="1"/>
      <c r="F16" s="1"/>
      <c r="G16" s="75"/>
      <c r="H16" s="81"/>
    </row>
    <row r="17" spans="1:8" ht="15.75">
      <c r="A17" s="204" t="s">
        <v>40</v>
      </c>
      <c r="B17" s="205"/>
      <c r="C17" s="205"/>
      <c r="D17" s="206"/>
      <c r="E17" s="1" t="s">
        <v>4</v>
      </c>
      <c r="F17" s="1" t="s">
        <v>7</v>
      </c>
      <c r="G17" s="72">
        <f>G6*0.27</f>
        <v>1805704.9200000002</v>
      </c>
      <c r="H17" s="96">
        <v>1524513</v>
      </c>
    </row>
    <row r="18" spans="1:8" ht="15.75">
      <c r="A18" s="204" t="s">
        <v>41</v>
      </c>
      <c r="B18" s="205"/>
      <c r="C18" s="205"/>
      <c r="D18" s="206"/>
      <c r="E18" s="1" t="s">
        <v>4</v>
      </c>
      <c r="F18" s="1" t="s">
        <v>7</v>
      </c>
      <c r="G18" s="72">
        <v>30000</v>
      </c>
      <c r="H18" s="96">
        <v>30000</v>
      </c>
    </row>
    <row r="19" spans="1:8" ht="15.75">
      <c r="A19" s="204" t="s">
        <v>43</v>
      </c>
      <c r="B19" s="205"/>
      <c r="C19" s="205"/>
      <c r="D19" s="206"/>
      <c r="E19" s="1" t="s">
        <v>4</v>
      </c>
      <c r="F19" s="1" t="s">
        <v>7</v>
      </c>
      <c r="G19" s="72">
        <v>15000</v>
      </c>
      <c r="H19" s="96">
        <v>15000</v>
      </c>
    </row>
    <row r="20" spans="1:8" ht="16.5" thickBot="1">
      <c r="A20" s="213" t="s">
        <v>44</v>
      </c>
      <c r="B20" s="214"/>
      <c r="C20" s="214"/>
      <c r="D20" s="215"/>
      <c r="E20" s="7" t="s">
        <v>4</v>
      </c>
      <c r="F20" s="7" t="s">
        <v>7</v>
      </c>
      <c r="G20" s="76">
        <v>25000</v>
      </c>
      <c r="H20" s="96">
        <v>25000</v>
      </c>
    </row>
    <row r="21" spans="1:8" ht="16.5" thickBot="1">
      <c r="A21" s="216" t="s">
        <v>79</v>
      </c>
      <c r="B21" s="217"/>
      <c r="C21" s="217"/>
      <c r="D21" s="218"/>
      <c r="E21" s="9"/>
      <c r="F21" s="9"/>
      <c r="G21" s="77">
        <f>SUM(G17:G20)</f>
        <v>1875704.9200000002</v>
      </c>
      <c r="H21" s="77">
        <f>SUM(H17:H20)</f>
        <v>1594513</v>
      </c>
    </row>
    <row r="22" spans="1:8" ht="15.75">
      <c r="A22" s="210"/>
      <c r="B22" s="211"/>
      <c r="C22" s="211"/>
      <c r="D22" s="212"/>
      <c r="E22" s="8"/>
      <c r="F22" s="8"/>
      <c r="G22" s="74"/>
      <c r="H22" s="81"/>
    </row>
    <row r="23" spans="1:8" ht="15.75">
      <c r="A23" s="204" t="s">
        <v>11</v>
      </c>
      <c r="B23" s="205"/>
      <c r="C23" s="205"/>
      <c r="D23" s="206"/>
      <c r="E23" s="1" t="s">
        <v>4</v>
      </c>
      <c r="F23" s="1" t="s">
        <v>7</v>
      </c>
      <c r="G23" s="72">
        <v>50000</v>
      </c>
      <c r="H23" s="96">
        <v>180000</v>
      </c>
    </row>
    <row r="24" spans="1:8" ht="15.75">
      <c r="A24" s="204" t="s">
        <v>46</v>
      </c>
      <c r="B24" s="205"/>
      <c r="C24" s="205"/>
      <c r="D24" s="206"/>
      <c r="E24" s="1" t="s">
        <v>4</v>
      </c>
      <c r="F24" s="1" t="s">
        <v>7</v>
      </c>
      <c r="G24" s="72">
        <v>100000</v>
      </c>
      <c r="H24" s="96">
        <v>180000</v>
      </c>
    </row>
    <row r="25" spans="1:8" ht="15.75">
      <c r="A25" s="204" t="s">
        <v>49</v>
      </c>
      <c r="B25" s="205"/>
      <c r="C25" s="205"/>
      <c r="D25" s="206"/>
      <c r="E25" s="1" t="s">
        <v>4</v>
      </c>
      <c r="F25" s="1" t="s">
        <v>7</v>
      </c>
      <c r="G25" s="72">
        <v>200000</v>
      </c>
      <c r="H25" s="96">
        <v>100000</v>
      </c>
    </row>
    <row r="26" spans="1:8" ht="15.75">
      <c r="A26" s="204" t="s">
        <v>50</v>
      </c>
      <c r="B26" s="205"/>
      <c r="C26" s="205"/>
      <c r="D26" s="206"/>
      <c r="E26" s="1" t="s">
        <v>4</v>
      </c>
      <c r="F26" s="1" t="s">
        <v>7</v>
      </c>
      <c r="G26" s="72">
        <v>100000</v>
      </c>
      <c r="H26" s="96">
        <v>35000</v>
      </c>
    </row>
    <row r="27" spans="1:8" ht="15.75">
      <c r="A27" s="204" t="s">
        <v>51</v>
      </c>
      <c r="B27" s="205"/>
      <c r="C27" s="205"/>
      <c r="D27" s="206"/>
      <c r="E27" s="1" t="s">
        <v>4</v>
      </c>
      <c r="F27" s="1" t="s">
        <v>7</v>
      </c>
      <c r="G27" s="72">
        <v>200000</v>
      </c>
      <c r="H27" s="96">
        <v>350000</v>
      </c>
    </row>
    <row r="28" spans="1:8" ht="15.75">
      <c r="A28" s="204" t="s">
        <v>52</v>
      </c>
      <c r="B28" s="205"/>
      <c r="C28" s="205"/>
      <c r="D28" s="206"/>
      <c r="E28" s="1" t="s">
        <v>4</v>
      </c>
      <c r="F28" s="1" t="s">
        <v>7</v>
      </c>
      <c r="G28" s="72">
        <v>10000</v>
      </c>
      <c r="H28" s="96">
        <v>15000</v>
      </c>
    </row>
    <row r="29" spans="1:8" ht="15.75">
      <c r="A29" s="204" t="s">
        <v>53</v>
      </c>
      <c r="B29" s="205"/>
      <c r="C29" s="205"/>
      <c r="D29" s="206"/>
      <c r="E29" s="1" t="s">
        <v>4</v>
      </c>
      <c r="F29" s="1" t="s">
        <v>7</v>
      </c>
      <c r="G29" s="72">
        <v>380000</v>
      </c>
      <c r="H29" s="96">
        <v>560000</v>
      </c>
    </row>
    <row r="30" spans="1:8" ht="15.75">
      <c r="A30" s="204" t="s">
        <v>82</v>
      </c>
      <c r="B30" s="205"/>
      <c r="C30" s="205"/>
      <c r="D30" s="206"/>
      <c r="E30" s="1" t="s">
        <v>4</v>
      </c>
      <c r="F30" s="1" t="s">
        <v>7</v>
      </c>
      <c r="G30" s="72">
        <v>460000</v>
      </c>
      <c r="H30" s="96">
        <v>280000</v>
      </c>
    </row>
    <row r="31" spans="1:8" ht="15.75">
      <c r="A31" s="204" t="s">
        <v>54</v>
      </c>
      <c r="B31" s="205"/>
      <c r="C31" s="205"/>
      <c r="D31" s="206"/>
      <c r="E31" s="1" t="s">
        <v>4</v>
      </c>
      <c r="F31" s="1" t="s">
        <v>7</v>
      </c>
      <c r="G31" s="72">
        <v>40000</v>
      </c>
      <c r="H31" s="96">
        <v>0</v>
      </c>
    </row>
    <row r="32" spans="1:8" ht="15.75">
      <c r="A32" s="204" t="s">
        <v>81</v>
      </c>
      <c r="B32" s="205"/>
      <c r="C32" s="205"/>
      <c r="D32" s="206"/>
      <c r="E32" s="1" t="s">
        <v>4</v>
      </c>
      <c r="F32" s="1" t="s">
        <v>7</v>
      </c>
      <c r="G32" s="72">
        <v>620000</v>
      </c>
      <c r="H32" s="96">
        <v>458000</v>
      </c>
    </row>
    <row r="33" spans="1:8" ht="15.75">
      <c r="A33" s="204" t="s">
        <v>58</v>
      </c>
      <c r="B33" s="205"/>
      <c r="C33" s="205"/>
      <c r="D33" s="206"/>
      <c r="E33" s="1" t="s">
        <v>4</v>
      </c>
      <c r="F33" s="1" t="s">
        <v>7</v>
      </c>
      <c r="G33" s="72">
        <v>20000</v>
      </c>
      <c r="H33" s="96">
        <v>0</v>
      </c>
    </row>
    <row r="34" spans="1:8" ht="15.75">
      <c r="A34" s="204" t="s">
        <v>23</v>
      </c>
      <c r="B34" s="205"/>
      <c r="C34" s="205"/>
      <c r="D34" s="206"/>
      <c r="E34" s="1" t="s">
        <v>4</v>
      </c>
      <c r="F34" s="1" t="s">
        <v>7</v>
      </c>
      <c r="G34" s="72">
        <v>20000</v>
      </c>
      <c r="H34" s="96">
        <v>20000</v>
      </c>
    </row>
    <row r="35" spans="1:8" ht="15.75">
      <c r="A35" s="204" t="s">
        <v>24</v>
      </c>
      <c r="B35" s="205"/>
      <c r="C35" s="205"/>
      <c r="D35" s="206"/>
      <c r="E35" s="1" t="s">
        <v>4</v>
      </c>
      <c r="F35" s="1" t="s">
        <v>7</v>
      </c>
      <c r="G35" s="72">
        <v>400000</v>
      </c>
      <c r="H35" s="96">
        <v>0</v>
      </c>
    </row>
    <row r="36" spans="1:8" ht="30.75" customHeight="1">
      <c r="A36" s="204" t="s">
        <v>60</v>
      </c>
      <c r="B36" s="205"/>
      <c r="C36" s="205"/>
      <c r="D36" s="206"/>
      <c r="E36" s="1" t="s">
        <v>4</v>
      </c>
      <c r="F36" s="1" t="s">
        <v>7</v>
      </c>
      <c r="G36" s="72">
        <v>35000</v>
      </c>
      <c r="H36" s="96">
        <v>75000</v>
      </c>
    </row>
    <row r="37" spans="1:8" ht="30.75" customHeight="1">
      <c r="A37" s="204" t="s">
        <v>31</v>
      </c>
      <c r="B37" s="205"/>
      <c r="C37" s="205"/>
      <c r="D37" s="206"/>
      <c r="E37" s="1" t="s">
        <v>4</v>
      </c>
      <c r="F37" s="1" t="s">
        <v>7</v>
      </c>
      <c r="G37" s="72">
        <v>25000</v>
      </c>
      <c r="H37" s="96">
        <v>50000</v>
      </c>
    </row>
    <row r="38" spans="1:8" ht="30.75" customHeight="1">
      <c r="A38" s="204" t="s">
        <v>80</v>
      </c>
      <c r="B38" s="205"/>
      <c r="C38" s="205"/>
      <c r="D38" s="206"/>
      <c r="E38" s="1" t="s">
        <v>4</v>
      </c>
      <c r="F38" s="1" t="s">
        <v>7</v>
      </c>
      <c r="G38" s="72">
        <v>140000</v>
      </c>
      <c r="H38" s="96">
        <v>140000</v>
      </c>
    </row>
    <row r="39" spans="1:8" ht="30.75" customHeight="1">
      <c r="A39" s="204" t="s">
        <v>154</v>
      </c>
      <c r="B39" s="205"/>
      <c r="C39" s="205"/>
      <c r="D39" s="206"/>
      <c r="E39" s="1" t="s">
        <v>4</v>
      </c>
      <c r="F39" s="1" t="s">
        <v>7</v>
      </c>
      <c r="G39" s="72">
        <v>855000</v>
      </c>
      <c r="H39" s="96">
        <v>660000</v>
      </c>
    </row>
    <row r="40" spans="1:8" ht="16.5" customHeight="1">
      <c r="A40" s="201" t="s">
        <v>157</v>
      </c>
      <c r="B40" s="202"/>
      <c r="C40" s="202"/>
      <c r="D40" s="203"/>
      <c r="E40" s="1" t="s">
        <v>4</v>
      </c>
      <c r="F40" s="1">
        <v>11130</v>
      </c>
      <c r="G40" s="72">
        <v>14014680</v>
      </c>
      <c r="H40" s="96">
        <v>18459491</v>
      </c>
    </row>
    <row r="41" spans="1:8" ht="12" customHeight="1">
      <c r="A41" s="222"/>
      <c r="B41" s="223"/>
      <c r="C41" s="223"/>
      <c r="D41" s="224"/>
      <c r="E41" s="1"/>
      <c r="F41" s="1"/>
      <c r="G41" s="72"/>
      <c r="H41" s="96"/>
    </row>
    <row r="42" spans="1:8" ht="40.5" customHeight="1">
      <c r="A42" s="228" t="s">
        <v>32</v>
      </c>
      <c r="B42" s="229"/>
      <c r="C42" s="229"/>
      <c r="D42" s="230"/>
      <c r="E42" s="12" t="s">
        <v>4</v>
      </c>
      <c r="F42" s="12" t="s">
        <v>7</v>
      </c>
      <c r="G42" s="78">
        <f>SUM(G43:G44)</f>
        <v>644000</v>
      </c>
      <c r="H42" s="96"/>
    </row>
    <row r="43" spans="1:8" ht="15.75">
      <c r="A43" s="236" t="s">
        <v>83</v>
      </c>
      <c r="B43" s="237"/>
      <c r="C43" s="237"/>
      <c r="D43" s="238"/>
      <c r="E43" s="7" t="s">
        <v>4</v>
      </c>
      <c r="F43" s="12" t="s">
        <v>160</v>
      </c>
      <c r="G43" s="76">
        <v>422000</v>
      </c>
      <c r="H43" s="96">
        <v>0</v>
      </c>
    </row>
    <row r="44" spans="1:8" ht="16.5" thickBot="1">
      <c r="A44" s="227" t="s">
        <v>159</v>
      </c>
      <c r="B44" s="227"/>
      <c r="C44" s="227"/>
      <c r="D44" s="227"/>
      <c r="E44" s="7" t="s">
        <v>4</v>
      </c>
      <c r="F44" s="12" t="s">
        <v>161</v>
      </c>
      <c r="G44" s="79">
        <v>222000</v>
      </c>
      <c r="H44" s="96">
        <v>0</v>
      </c>
    </row>
    <row r="45" spans="1:8" ht="16.5" thickBot="1">
      <c r="A45" s="225" t="s">
        <v>104</v>
      </c>
      <c r="B45" s="226"/>
      <c r="C45" s="226"/>
      <c r="D45" s="226"/>
      <c r="E45" s="16"/>
      <c r="F45" s="16"/>
      <c r="G45" s="80">
        <f>SUM(G42)</f>
        <v>644000</v>
      </c>
      <c r="H45" s="80">
        <f>SUM(H42)</f>
        <v>0</v>
      </c>
    </row>
    <row r="46" spans="1:7" ht="16.5" thickBot="1">
      <c r="A46" s="20"/>
      <c r="B46" s="20"/>
      <c r="C46" s="20"/>
      <c r="D46" s="33"/>
      <c r="E46" s="34"/>
      <c r="F46" s="34"/>
      <c r="G46" s="35"/>
    </row>
    <row r="47" spans="1:8" ht="16.5" thickBot="1">
      <c r="A47" s="216" t="s">
        <v>84</v>
      </c>
      <c r="B47" s="217"/>
      <c r="C47" s="217"/>
      <c r="D47" s="218"/>
      <c r="E47" s="9"/>
      <c r="F47" s="9"/>
      <c r="G47" s="11">
        <f>SUM(G23:G40)</f>
        <v>17669680</v>
      </c>
      <c r="H47" s="11">
        <f>SUM(H23:H40)</f>
        <v>21562491</v>
      </c>
    </row>
    <row r="48" ht="16.5" thickBot="1"/>
    <row r="49" spans="1:8" ht="30.75" customHeight="1" thickBot="1">
      <c r="A49" s="234" t="s">
        <v>85</v>
      </c>
      <c r="B49" s="235"/>
      <c r="C49" s="235"/>
      <c r="D49" s="235"/>
      <c r="E49" s="13"/>
      <c r="F49" s="13"/>
      <c r="G49" s="14">
        <f>G47+G21+G14+G45</f>
        <v>26877180.92</v>
      </c>
      <c r="H49" s="14">
        <f>H47+H21+H14+H45</f>
        <v>31247617</v>
      </c>
    </row>
    <row r="51" ht="30" customHeight="1" thickBot="1"/>
    <row r="52" spans="1:8" ht="16.5" thickBot="1">
      <c r="A52" s="15" t="s">
        <v>197</v>
      </c>
      <c r="B52" s="16"/>
      <c r="C52" s="16"/>
      <c r="D52" s="16"/>
      <c r="E52" s="16"/>
      <c r="F52" s="231" t="s">
        <v>198</v>
      </c>
      <c r="G52" s="231"/>
      <c r="H52" s="232"/>
    </row>
    <row r="54" spans="1:8" ht="15.75">
      <c r="A54" s="233" t="s">
        <v>199</v>
      </c>
      <c r="B54" s="233"/>
      <c r="C54" s="233"/>
      <c r="D54" s="233"/>
      <c r="E54" s="81"/>
      <c r="F54" s="81"/>
      <c r="G54" s="96">
        <v>0</v>
      </c>
      <c r="H54" s="96">
        <v>1433905</v>
      </c>
    </row>
    <row r="55" spans="7:8" ht="16.5" thickBot="1">
      <c r="G55" s="39"/>
      <c r="H55" s="39"/>
    </row>
    <row r="56" spans="1:8" ht="16.5" thickBot="1">
      <c r="A56" s="225" t="s">
        <v>200</v>
      </c>
      <c r="B56" s="226"/>
      <c r="C56" s="226"/>
      <c r="D56" s="226"/>
      <c r="E56" s="94"/>
      <c r="F56" s="94"/>
      <c r="G56" s="94"/>
      <c r="H56" s="19">
        <f>SUM(H54:H55)</f>
        <v>1433905</v>
      </c>
    </row>
    <row r="70" ht="30.75" customHeight="1"/>
    <row r="71" ht="30.75" customHeight="1"/>
  </sheetData>
  <sheetProtection/>
  <mergeCells count="45">
    <mergeCell ref="A28:D28"/>
    <mergeCell ref="F2:H2"/>
    <mergeCell ref="F52:H52"/>
    <mergeCell ref="A54:D54"/>
    <mergeCell ref="A56:D56"/>
    <mergeCell ref="A32:D32"/>
    <mergeCell ref="A49:D49"/>
    <mergeCell ref="A43:D43"/>
    <mergeCell ref="A9:D9"/>
    <mergeCell ref="A47:D47"/>
    <mergeCell ref="A33:D33"/>
    <mergeCell ref="A39:D39"/>
    <mergeCell ref="A41:D41"/>
    <mergeCell ref="A45:D45"/>
    <mergeCell ref="A44:D44"/>
    <mergeCell ref="A37:D37"/>
    <mergeCell ref="A42:D42"/>
    <mergeCell ref="A35:D35"/>
    <mergeCell ref="A18:D18"/>
    <mergeCell ref="A12:D12"/>
    <mergeCell ref="A22:D22"/>
    <mergeCell ref="A26:D26"/>
    <mergeCell ref="A10:D10"/>
    <mergeCell ref="A17:D17"/>
    <mergeCell ref="A11:D11"/>
    <mergeCell ref="A6:D6"/>
    <mergeCell ref="A8:D8"/>
    <mergeCell ref="A7:D7"/>
    <mergeCell ref="A15:D15"/>
    <mergeCell ref="A19:D19"/>
    <mergeCell ref="A23:D23"/>
    <mergeCell ref="A20:D20"/>
    <mergeCell ref="A21:D21"/>
    <mergeCell ref="A14:D14"/>
    <mergeCell ref="A13:D13"/>
    <mergeCell ref="A40:D40"/>
    <mergeCell ref="A34:D34"/>
    <mergeCell ref="A24:D24"/>
    <mergeCell ref="A29:D29"/>
    <mergeCell ref="A31:D31"/>
    <mergeCell ref="A27:D27"/>
    <mergeCell ref="A25:D25"/>
    <mergeCell ref="A30:D30"/>
    <mergeCell ref="A36:D36"/>
    <mergeCell ref="A38:D3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4" width="9.140625" style="2" customWidth="1"/>
    <col min="5" max="5" width="12.8515625" style="2" customWidth="1"/>
    <col min="6" max="6" width="9.140625" style="2" customWidth="1"/>
    <col min="7" max="7" width="15.00390625" style="2" bestFit="1" customWidth="1"/>
    <col min="8" max="8" width="15.7109375" style="2" customWidth="1"/>
    <col min="9" max="16384" width="9.140625" style="2" customWidth="1"/>
  </cols>
  <sheetData>
    <row r="1" ht="16.5" thickBot="1"/>
    <row r="2" spans="1:8" ht="16.5" thickBot="1">
      <c r="A2" s="225" t="s">
        <v>86</v>
      </c>
      <c r="B2" s="226"/>
      <c r="C2" s="226"/>
      <c r="D2" s="226"/>
      <c r="E2" s="226"/>
      <c r="F2" s="231" t="s">
        <v>10</v>
      </c>
      <c r="G2" s="231"/>
      <c r="H2" s="232"/>
    </row>
    <row r="4" spans="1:8" ht="15.75">
      <c r="A4" s="82"/>
      <c r="B4" s="83"/>
      <c r="C4" s="83"/>
      <c r="D4" s="83"/>
      <c r="E4" s="83"/>
      <c r="F4" s="83"/>
      <c r="G4" s="106" t="s">
        <v>181</v>
      </c>
      <c r="H4" s="107" t="s">
        <v>180</v>
      </c>
    </row>
    <row r="6" spans="1:8" ht="29.25" customHeight="1" thickBot="1">
      <c r="A6" s="213" t="s">
        <v>87</v>
      </c>
      <c r="B6" s="214"/>
      <c r="C6" s="214"/>
      <c r="D6" s="215"/>
      <c r="E6" s="7" t="s">
        <v>4</v>
      </c>
      <c r="F6" s="7" t="s">
        <v>10</v>
      </c>
      <c r="G6" s="76">
        <v>210600</v>
      </c>
      <c r="H6" s="97">
        <v>216000</v>
      </c>
    </row>
    <row r="7" spans="1:8" ht="16.5" thickBot="1">
      <c r="A7" s="234" t="s">
        <v>78</v>
      </c>
      <c r="B7" s="235"/>
      <c r="C7" s="235"/>
      <c r="D7" s="240"/>
      <c r="E7" s="17"/>
      <c r="F7" s="17"/>
      <c r="G7" s="86">
        <f>SUM(G6)</f>
        <v>210600</v>
      </c>
      <c r="H7" s="86">
        <f>SUM(H6)</f>
        <v>216000</v>
      </c>
    </row>
    <row r="8" spans="1:8" ht="15.75">
      <c r="A8" s="210"/>
      <c r="B8" s="211"/>
      <c r="C8" s="211"/>
      <c r="D8" s="212"/>
      <c r="E8" s="8"/>
      <c r="F8" s="8"/>
      <c r="G8" s="87"/>
      <c r="H8" s="81"/>
    </row>
    <row r="9" spans="1:8" ht="16.5" thickBot="1">
      <c r="A9" s="213" t="s">
        <v>40</v>
      </c>
      <c r="B9" s="214"/>
      <c r="C9" s="214"/>
      <c r="D9" s="215"/>
      <c r="E9" s="7" t="s">
        <v>2</v>
      </c>
      <c r="F9" s="7" t="s">
        <v>10</v>
      </c>
      <c r="G9" s="76">
        <v>56862</v>
      </c>
      <c r="H9" s="96">
        <v>46860</v>
      </c>
    </row>
    <row r="10" spans="1:8" ht="16.5" thickBot="1">
      <c r="A10" s="234" t="s">
        <v>79</v>
      </c>
      <c r="B10" s="235"/>
      <c r="C10" s="235"/>
      <c r="D10" s="240"/>
      <c r="E10" s="17"/>
      <c r="F10" s="17"/>
      <c r="G10" s="86">
        <f>SUM(G9)</f>
        <v>56862</v>
      </c>
      <c r="H10" s="86">
        <f>SUM(H9)</f>
        <v>46860</v>
      </c>
    </row>
    <row r="11" spans="1:8" ht="15.75">
      <c r="A11" s="210"/>
      <c r="B11" s="211"/>
      <c r="C11" s="211"/>
      <c r="D11" s="212"/>
      <c r="E11" s="8"/>
      <c r="F11" s="8"/>
      <c r="G11" s="87"/>
      <c r="H11" s="81"/>
    </row>
    <row r="12" spans="1:8" ht="15.75">
      <c r="A12" s="222"/>
      <c r="B12" s="223"/>
      <c r="C12" s="223"/>
      <c r="D12" s="224"/>
      <c r="E12" s="1"/>
      <c r="F12" s="1"/>
      <c r="G12" s="72"/>
      <c r="H12" s="81"/>
    </row>
    <row r="13" spans="1:8" ht="15.75">
      <c r="A13" s="204" t="s">
        <v>20</v>
      </c>
      <c r="B13" s="205"/>
      <c r="C13" s="205"/>
      <c r="D13" s="206"/>
      <c r="E13" s="1" t="s">
        <v>4</v>
      </c>
      <c r="F13" s="1" t="s">
        <v>10</v>
      </c>
      <c r="G13" s="72">
        <v>200000</v>
      </c>
      <c r="H13" s="96">
        <v>0</v>
      </c>
    </row>
    <row r="14" spans="1:8" ht="31.5" customHeight="1">
      <c r="A14" s="204" t="s">
        <v>24</v>
      </c>
      <c r="B14" s="205"/>
      <c r="C14" s="205"/>
      <c r="D14" s="206"/>
      <c r="E14" s="1" t="s">
        <v>4</v>
      </c>
      <c r="F14" s="1" t="s">
        <v>10</v>
      </c>
      <c r="G14" s="72">
        <f>(G13+G15+G16+G17)*0.27</f>
        <v>75600</v>
      </c>
      <c r="H14" s="96">
        <v>50000</v>
      </c>
    </row>
    <row r="15" spans="1:8" ht="15.75">
      <c r="A15" s="204" t="s">
        <v>48</v>
      </c>
      <c r="B15" s="205"/>
      <c r="C15" s="205"/>
      <c r="D15" s="206"/>
      <c r="E15" s="1" t="s">
        <v>4</v>
      </c>
      <c r="F15" s="1" t="s">
        <v>10</v>
      </c>
      <c r="G15" s="72">
        <v>30000</v>
      </c>
      <c r="H15" s="96">
        <v>60000</v>
      </c>
    </row>
    <row r="16" spans="1:8" ht="15.75">
      <c r="A16" s="213" t="s">
        <v>50</v>
      </c>
      <c r="B16" s="214"/>
      <c r="C16" s="214"/>
      <c r="D16" s="215"/>
      <c r="E16" s="1" t="s">
        <v>4</v>
      </c>
      <c r="F16" s="1" t="s">
        <v>10</v>
      </c>
      <c r="G16" s="72">
        <v>10000</v>
      </c>
      <c r="H16" s="96">
        <v>0</v>
      </c>
    </row>
    <row r="17" spans="1:8" ht="15.75">
      <c r="A17" s="249" t="s">
        <v>59</v>
      </c>
      <c r="B17" s="250"/>
      <c r="C17" s="250"/>
      <c r="D17" s="250"/>
      <c r="E17" s="100" t="s">
        <v>4</v>
      </c>
      <c r="F17" s="7" t="s">
        <v>10</v>
      </c>
      <c r="G17" s="76">
        <v>40000</v>
      </c>
      <c r="H17" s="104">
        <v>20000</v>
      </c>
    </row>
    <row r="18" spans="1:8" ht="15.75">
      <c r="A18" s="243" t="s">
        <v>184</v>
      </c>
      <c r="B18" s="243"/>
      <c r="C18" s="243"/>
      <c r="D18" s="243"/>
      <c r="E18" s="62"/>
      <c r="F18" s="23"/>
      <c r="G18" s="24">
        <v>0</v>
      </c>
      <c r="H18" s="96">
        <v>65000</v>
      </c>
    </row>
    <row r="19" spans="1:8" ht="15.75">
      <c r="A19" s="244" t="s">
        <v>185</v>
      </c>
      <c r="B19" s="244"/>
      <c r="C19" s="244"/>
      <c r="D19" s="245"/>
      <c r="E19" s="101"/>
      <c r="F19" s="102"/>
      <c r="G19" s="103">
        <v>0</v>
      </c>
      <c r="H19" s="105">
        <v>28000</v>
      </c>
    </row>
    <row r="20" spans="1:8" ht="15.75">
      <c r="A20" s="246" t="s">
        <v>195</v>
      </c>
      <c r="B20" s="247"/>
      <c r="C20" s="247"/>
      <c r="D20" s="248"/>
      <c r="E20" s="23"/>
      <c r="F20" s="23"/>
      <c r="G20" s="24"/>
      <c r="H20" s="96">
        <v>7874016</v>
      </c>
    </row>
    <row r="21" spans="1:8" ht="15.75">
      <c r="A21" s="246" t="s">
        <v>196</v>
      </c>
      <c r="B21" s="247"/>
      <c r="C21" s="247"/>
      <c r="D21" s="248"/>
      <c r="E21" s="23"/>
      <c r="F21" s="23"/>
      <c r="G21" s="24"/>
      <c r="H21" s="96">
        <v>2125984</v>
      </c>
    </row>
    <row r="22" spans="1:8" ht="16.5" thickBot="1">
      <c r="A22" s="241" t="s">
        <v>88</v>
      </c>
      <c r="B22" s="242"/>
      <c r="C22" s="242"/>
      <c r="D22" s="242"/>
      <c r="E22" s="98"/>
      <c r="F22" s="98"/>
      <c r="G22" s="99">
        <f>SUM(G13:G19)</f>
        <v>355600</v>
      </c>
      <c r="H22" s="99">
        <f>SUM(H13:H21)</f>
        <v>10223000</v>
      </c>
    </row>
    <row r="23" ht="16.5" thickBot="1"/>
    <row r="24" spans="1:8" ht="16.5" thickBot="1">
      <c r="A24" s="239" t="s">
        <v>89</v>
      </c>
      <c r="B24" s="231"/>
      <c r="C24" s="231"/>
      <c r="D24" s="231"/>
      <c r="E24" s="231"/>
      <c r="F24" s="231"/>
      <c r="G24" s="19">
        <f>G22+G10+G7</f>
        <v>623062</v>
      </c>
      <c r="H24" s="19">
        <f>H22+H10+H7</f>
        <v>10485860</v>
      </c>
    </row>
    <row r="26" ht="16.5" thickBot="1"/>
    <row r="27" spans="1:8" ht="16.5" thickBot="1">
      <c r="A27" s="225" t="s">
        <v>90</v>
      </c>
      <c r="B27" s="226"/>
      <c r="C27" s="226"/>
      <c r="D27" s="226"/>
      <c r="E27" s="226"/>
      <c r="F27" s="231" t="s">
        <v>13</v>
      </c>
      <c r="G27" s="231"/>
      <c r="H27" s="232"/>
    </row>
    <row r="29" spans="1:8" ht="15.75">
      <c r="A29" s="204" t="s">
        <v>11</v>
      </c>
      <c r="B29" s="205"/>
      <c r="C29" s="205"/>
      <c r="D29" s="206"/>
      <c r="E29" s="1" t="s">
        <v>4</v>
      </c>
      <c r="F29" s="1" t="s">
        <v>13</v>
      </c>
      <c r="G29" s="72">
        <v>45000</v>
      </c>
      <c r="H29" s="96">
        <v>0</v>
      </c>
    </row>
    <row r="30" spans="1:8" ht="15.75">
      <c r="A30" s="204" t="s">
        <v>24</v>
      </c>
      <c r="B30" s="205"/>
      <c r="C30" s="205"/>
      <c r="D30" s="206"/>
      <c r="E30" s="1" t="s">
        <v>29</v>
      </c>
      <c r="F30" s="1" t="s">
        <v>13</v>
      </c>
      <c r="G30" s="72">
        <f>(G29+G31+G32+G33)*0.27</f>
        <v>45900</v>
      </c>
      <c r="H30" s="96">
        <v>60000</v>
      </c>
    </row>
    <row r="31" spans="1:8" ht="15.75">
      <c r="A31" s="204" t="s">
        <v>50</v>
      </c>
      <c r="B31" s="205"/>
      <c r="C31" s="205"/>
      <c r="D31" s="206"/>
      <c r="E31" s="1" t="s">
        <v>29</v>
      </c>
      <c r="F31" s="1" t="s">
        <v>13</v>
      </c>
      <c r="G31" s="72">
        <v>80000</v>
      </c>
      <c r="H31" s="96">
        <v>80000</v>
      </c>
    </row>
    <row r="32" spans="1:8" ht="15.75">
      <c r="A32" s="204" t="s">
        <v>51</v>
      </c>
      <c r="B32" s="205"/>
      <c r="C32" s="205"/>
      <c r="D32" s="206"/>
      <c r="E32" s="1" t="s">
        <v>29</v>
      </c>
      <c r="F32" s="1" t="s">
        <v>13</v>
      </c>
      <c r="G32" s="72">
        <v>40000</v>
      </c>
      <c r="H32" s="96">
        <v>12000</v>
      </c>
    </row>
    <row r="33" spans="1:8" ht="15.75">
      <c r="A33" s="204" t="s">
        <v>52</v>
      </c>
      <c r="B33" s="205"/>
      <c r="C33" s="205"/>
      <c r="D33" s="206"/>
      <c r="E33" s="1" t="s">
        <v>29</v>
      </c>
      <c r="F33" s="1" t="s">
        <v>13</v>
      </c>
      <c r="G33" s="72">
        <v>5000</v>
      </c>
      <c r="H33" s="96">
        <v>0</v>
      </c>
    </row>
    <row r="34" spans="1:8" ht="15.75">
      <c r="A34" s="204" t="s">
        <v>59</v>
      </c>
      <c r="B34" s="205"/>
      <c r="C34" s="205"/>
      <c r="D34" s="206"/>
      <c r="E34" s="1" t="s">
        <v>29</v>
      </c>
      <c r="F34" s="1" t="s">
        <v>13</v>
      </c>
      <c r="G34" s="72">
        <v>0</v>
      </c>
      <c r="H34" s="96">
        <v>130000</v>
      </c>
    </row>
    <row r="35" spans="1:8" ht="16.5" thickBot="1">
      <c r="A35" s="213" t="s">
        <v>61</v>
      </c>
      <c r="B35" s="214"/>
      <c r="C35" s="214"/>
      <c r="D35" s="215"/>
      <c r="E35" s="7" t="s">
        <v>29</v>
      </c>
      <c r="F35" s="7" t="s">
        <v>13</v>
      </c>
      <c r="G35" s="76">
        <v>0</v>
      </c>
      <c r="H35" s="96">
        <v>0</v>
      </c>
    </row>
    <row r="36" spans="1:8" ht="16.5" thickBot="1">
      <c r="A36" s="225" t="s">
        <v>84</v>
      </c>
      <c r="B36" s="226"/>
      <c r="C36" s="226"/>
      <c r="D36" s="226"/>
      <c r="E36" s="16"/>
      <c r="F36" s="16"/>
      <c r="G36" s="80">
        <f>SUM(G29:G35)</f>
        <v>215900</v>
      </c>
      <c r="H36" s="80">
        <f>SUM(H29:H35)</f>
        <v>282000</v>
      </c>
    </row>
    <row r="37" ht="16.5" thickBot="1"/>
    <row r="38" spans="1:8" ht="16.5" thickBot="1">
      <c r="A38" s="239" t="s">
        <v>91</v>
      </c>
      <c r="B38" s="231"/>
      <c r="C38" s="231"/>
      <c r="D38" s="231"/>
      <c r="E38" s="231"/>
      <c r="F38" s="231"/>
      <c r="G38" s="19">
        <f>G36</f>
        <v>215900</v>
      </c>
      <c r="H38" s="19">
        <f>H36</f>
        <v>282000</v>
      </c>
    </row>
    <row r="41" ht="15.75">
      <c r="H41" s="2">
        <v>0</v>
      </c>
    </row>
  </sheetData>
  <sheetProtection/>
  <mergeCells count="31">
    <mergeCell ref="F2:H2"/>
    <mergeCell ref="A18:D18"/>
    <mergeCell ref="A19:D19"/>
    <mergeCell ref="A20:D20"/>
    <mergeCell ref="A21:D21"/>
    <mergeCell ref="A16:D16"/>
    <mergeCell ref="A17:D17"/>
    <mergeCell ref="A6:D6"/>
    <mergeCell ref="A13:D13"/>
    <mergeCell ref="A14:D14"/>
    <mergeCell ref="A15:D15"/>
    <mergeCell ref="A32:D32"/>
    <mergeCell ref="A33:D33"/>
    <mergeCell ref="A34:D34"/>
    <mergeCell ref="A22:D22"/>
    <mergeCell ref="A24:F24"/>
    <mergeCell ref="A27:E27"/>
    <mergeCell ref="F27:H27"/>
    <mergeCell ref="A2:E2"/>
    <mergeCell ref="A12:D12"/>
    <mergeCell ref="A7:D7"/>
    <mergeCell ref="A8:D8"/>
    <mergeCell ref="A10:D10"/>
    <mergeCell ref="A11:D11"/>
    <mergeCell ref="A9:D9"/>
    <mergeCell ref="A36:D36"/>
    <mergeCell ref="A38:F38"/>
    <mergeCell ref="A29:D29"/>
    <mergeCell ref="A30:D30"/>
    <mergeCell ref="A35:D35"/>
    <mergeCell ref="A31:D3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6">
      <selection activeCell="H11" sqref="H11"/>
    </sheetView>
  </sheetViews>
  <sheetFormatPr defaultColWidth="9.140625" defaultRowHeight="12.75"/>
  <cols>
    <col min="1" max="4" width="9.140625" style="2" customWidth="1"/>
    <col min="5" max="5" width="16.00390625" style="2" customWidth="1"/>
    <col min="6" max="6" width="13.8515625" style="2" customWidth="1"/>
    <col min="7" max="8" width="15.28125" style="2" customWidth="1"/>
    <col min="9" max="16384" width="9.140625" style="2" customWidth="1"/>
  </cols>
  <sheetData>
    <row r="1" ht="16.5" thickBot="1"/>
    <row r="2" spans="1:7" ht="16.5" thickBot="1">
      <c r="A2" s="225" t="s">
        <v>92</v>
      </c>
      <c r="B2" s="226"/>
      <c r="C2" s="226"/>
      <c r="D2" s="226"/>
      <c r="E2" s="226"/>
      <c r="F2" s="231" t="s">
        <v>5</v>
      </c>
      <c r="G2" s="232"/>
    </row>
    <row r="4" spans="1:8" ht="15.75">
      <c r="A4" s="82"/>
      <c r="B4" s="83"/>
      <c r="C4" s="83"/>
      <c r="D4" s="83"/>
      <c r="E4" s="83"/>
      <c r="F4" s="83"/>
      <c r="G4" s="85" t="s">
        <v>181</v>
      </c>
      <c r="H4" s="84" t="s">
        <v>180</v>
      </c>
    </row>
    <row r="6" spans="1:8" ht="41.25" customHeight="1">
      <c r="A6" s="204" t="s">
        <v>39</v>
      </c>
      <c r="B6" s="205"/>
      <c r="C6" s="205"/>
      <c r="D6" s="206"/>
      <c r="E6" s="1" t="s">
        <v>4</v>
      </c>
      <c r="F6" s="1" t="s">
        <v>5</v>
      </c>
      <c r="G6" s="72">
        <v>7768284</v>
      </c>
      <c r="H6" s="81">
        <v>4173876</v>
      </c>
    </row>
    <row r="7" spans="1:8" ht="39.75" customHeight="1" thickBot="1">
      <c r="A7" s="213" t="s">
        <v>93</v>
      </c>
      <c r="B7" s="214"/>
      <c r="C7" s="214"/>
      <c r="D7" s="215"/>
      <c r="E7" s="7" t="s">
        <v>4</v>
      </c>
      <c r="F7" s="7" t="s">
        <v>5</v>
      </c>
      <c r="G7" s="76">
        <v>0</v>
      </c>
      <c r="H7" s="81"/>
    </row>
    <row r="8" spans="1:8" ht="17.25" customHeight="1" thickBot="1">
      <c r="A8" s="234" t="s">
        <v>78</v>
      </c>
      <c r="B8" s="235"/>
      <c r="C8" s="235"/>
      <c r="D8" s="240"/>
      <c r="E8" s="17"/>
      <c r="F8" s="17"/>
      <c r="G8" s="86">
        <f>SUM(G6:G7)</f>
        <v>7768284</v>
      </c>
      <c r="H8" s="86">
        <f>SUM(H6:H7)</f>
        <v>4173876</v>
      </c>
    </row>
    <row r="9" spans="1:8" ht="39.75" customHeight="1">
      <c r="A9" s="210"/>
      <c r="B9" s="211"/>
      <c r="C9" s="211"/>
      <c r="D9" s="212"/>
      <c r="E9" s="8"/>
      <c r="F9" s="8"/>
      <c r="G9" s="74"/>
      <c r="H9" s="81"/>
    </row>
    <row r="10" spans="1:8" ht="15.75">
      <c r="A10" s="204" t="s">
        <v>40</v>
      </c>
      <c r="B10" s="205"/>
      <c r="C10" s="205"/>
      <c r="D10" s="206"/>
      <c r="E10" s="1" t="s">
        <v>4</v>
      </c>
      <c r="F10" s="1" t="s">
        <v>5</v>
      </c>
      <c r="G10" s="72">
        <v>1048583</v>
      </c>
      <c r="H10" s="81">
        <v>490998</v>
      </c>
    </row>
    <row r="11" spans="1:8" ht="16.5" thickBot="1">
      <c r="A11" s="213" t="s">
        <v>42</v>
      </c>
      <c r="B11" s="214"/>
      <c r="C11" s="214"/>
      <c r="D11" s="215"/>
      <c r="E11" s="7" t="s">
        <v>4</v>
      </c>
      <c r="F11" s="7" t="s">
        <v>5</v>
      </c>
      <c r="G11" s="76">
        <v>0</v>
      </c>
      <c r="H11" s="81"/>
    </row>
    <row r="12" spans="1:8" ht="16.5" thickBot="1">
      <c r="A12" s="234" t="s">
        <v>79</v>
      </c>
      <c r="B12" s="235"/>
      <c r="C12" s="235"/>
      <c r="D12" s="240"/>
      <c r="E12" s="17"/>
      <c r="F12" s="17"/>
      <c r="G12" s="86">
        <f>SUM(G10:G11)</f>
        <v>1048583</v>
      </c>
      <c r="H12" s="86">
        <f>SUM(H10:H11)</f>
        <v>490998</v>
      </c>
    </row>
    <row r="13" spans="1:8" ht="39.75" customHeight="1">
      <c r="A13" s="210"/>
      <c r="B13" s="211"/>
      <c r="C13" s="211"/>
      <c r="D13" s="212"/>
      <c r="E13" s="8"/>
      <c r="F13" s="8"/>
      <c r="G13" s="74"/>
      <c r="H13" s="81"/>
    </row>
    <row r="14" spans="1:8" ht="15.75">
      <c r="A14" s="204" t="s">
        <v>22</v>
      </c>
      <c r="B14" s="205"/>
      <c r="C14" s="205"/>
      <c r="D14" s="206"/>
      <c r="E14" s="1" t="s">
        <v>4</v>
      </c>
      <c r="F14" s="1" t="s">
        <v>5</v>
      </c>
      <c r="G14" s="72">
        <v>0</v>
      </c>
      <c r="H14" s="81"/>
    </row>
    <row r="15" spans="1:8" ht="15.75">
      <c r="A15" s="204" t="s">
        <v>24</v>
      </c>
      <c r="B15" s="205"/>
      <c r="C15" s="205"/>
      <c r="D15" s="206"/>
      <c r="E15" s="1" t="s">
        <v>4</v>
      </c>
      <c r="F15" s="1" t="s">
        <v>5</v>
      </c>
      <c r="G15" s="72">
        <v>0</v>
      </c>
      <c r="H15" s="81"/>
    </row>
    <row r="16" spans="1:8" ht="15.75">
      <c r="A16" s="204" t="s">
        <v>47</v>
      </c>
      <c r="B16" s="205"/>
      <c r="C16" s="205"/>
      <c r="D16" s="206"/>
      <c r="E16" s="1" t="s">
        <v>4</v>
      </c>
      <c r="F16" s="1" t="s">
        <v>30</v>
      </c>
      <c r="G16" s="72">
        <v>0</v>
      </c>
      <c r="H16" s="81"/>
    </row>
    <row r="17" spans="1:8" ht="15.75">
      <c r="A17" s="204" t="s">
        <v>47</v>
      </c>
      <c r="B17" s="205"/>
      <c r="C17" s="205"/>
      <c r="D17" s="206"/>
      <c r="E17" s="1" t="s">
        <v>4</v>
      </c>
      <c r="F17" s="1" t="s">
        <v>5</v>
      </c>
      <c r="G17" s="72">
        <v>0</v>
      </c>
      <c r="H17" s="81"/>
    </row>
    <row r="18" spans="1:8" ht="15.75">
      <c r="A18" s="204" t="s">
        <v>48</v>
      </c>
      <c r="B18" s="205"/>
      <c r="C18" s="205"/>
      <c r="D18" s="206"/>
      <c r="E18" s="1" t="s">
        <v>4</v>
      </c>
      <c r="F18" s="1" t="s">
        <v>5</v>
      </c>
      <c r="G18" s="72">
        <v>0</v>
      </c>
      <c r="H18" s="81"/>
    </row>
    <row r="19" spans="1:8" ht="15.75">
      <c r="A19" s="204" t="s">
        <v>55</v>
      </c>
      <c r="B19" s="205"/>
      <c r="C19" s="205"/>
      <c r="D19" s="206"/>
      <c r="E19" s="1" t="s">
        <v>4</v>
      </c>
      <c r="F19" s="1" t="s">
        <v>5</v>
      </c>
      <c r="G19" s="72">
        <v>0</v>
      </c>
      <c r="H19" s="81"/>
    </row>
    <row r="20" spans="1:8" ht="15.75">
      <c r="A20" s="204" t="s">
        <v>35</v>
      </c>
      <c r="B20" s="205"/>
      <c r="C20" s="205"/>
      <c r="D20" s="206"/>
      <c r="E20" s="1" t="s">
        <v>4</v>
      </c>
      <c r="F20" s="1" t="s">
        <v>5</v>
      </c>
      <c r="G20" s="72">
        <v>0</v>
      </c>
      <c r="H20" s="81"/>
    </row>
    <row r="21" spans="1:8" ht="15.75">
      <c r="A21" s="204" t="s">
        <v>36</v>
      </c>
      <c r="B21" s="205"/>
      <c r="C21" s="205"/>
      <c r="D21" s="206"/>
      <c r="E21" s="1" t="s">
        <v>4</v>
      </c>
      <c r="F21" s="1" t="s">
        <v>5</v>
      </c>
      <c r="G21" s="72">
        <v>0</v>
      </c>
      <c r="H21" s="81"/>
    </row>
    <row r="22" spans="1:8" ht="14.25" customHeight="1">
      <c r="A22" s="204" t="s">
        <v>37</v>
      </c>
      <c r="B22" s="205"/>
      <c r="C22" s="205"/>
      <c r="D22" s="206"/>
      <c r="E22" s="1" t="s">
        <v>4</v>
      </c>
      <c r="F22" s="1" t="s">
        <v>5</v>
      </c>
      <c r="G22" s="72">
        <v>0</v>
      </c>
      <c r="H22" s="81"/>
    </row>
    <row r="23" spans="1:8" ht="16.5" thickBot="1">
      <c r="A23" s="213" t="s">
        <v>38</v>
      </c>
      <c r="B23" s="214"/>
      <c r="C23" s="214"/>
      <c r="D23" s="215"/>
      <c r="E23" s="7" t="s">
        <v>4</v>
      </c>
      <c r="F23" s="7" t="s">
        <v>5</v>
      </c>
      <c r="G23" s="76">
        <v>0</v>
      </c>
      <c r="H23" s="81"/>
    </row>
    <row r="24" spans="1:8" ht="16.5" thickBot="1">
      <c r="A24" s="225" t="s">
        <v>84</v>
      </c>
      <c r="B24" s="226"/>
      <c r="C24" s="226"/>
      <c r="D24" s="226"/>
      <c r="E24" s="16"/>
      <c r="F24" s="16"/>
      <c r="G24" s="80">
        <f>SUM(G14:G23)</f>
        <v>0</v>
      </c>
      <c r="H24" s="80">
        <f>SUM(H14:H23)</f>
        <v>0</v>
      </c>
    </row>
    <row r="25" ht="16.5" thickBot="1"/>
    <row r="26" spans="1:8" ht="16.5" thickBot="1">
      <c r="A26" s="239" t="s">
        <v>94</v>
      </c>
      <c r="B26" s="231"/>
      <c r="C26" s="231"/>
      <c r="D26" s="231"/>
      <c r="E26" s="231"/>
      <c r="F26" s="231"/>
      <c r="G26" s="19">
        <f>G24+G12+G8</f>
        <v>8816867</v>
      </c>
      <c r="H26" s="19">
        <f>H24+H12+H8</f>
        <v>4664874</v>
      </c>
    </row>
  </sheetData>
  <sheetProtection/>
  <mergeCells count="22">
    <mergeCell ref="A2:E2"/>
    <mergeCell ref="F2:G2"/>
    <mergeCell ref="A9:D9"/>
    <mergeCell ref="A13:D13"/>
    <mergeCell ref="A8:D8"/>
    <mergeCell ref="A12:D12"/>
    <mergeCell ref="A6:D6"/>
    <mergeCell ref="A10:D10"/>
    <mergeCell ref="A11:D11"/>
    <mergeCell ref="A7:D7"/>
    <mergeCell ref="A14:D14"/>
    <mergeCell ref="A15:D15"/>
    <mergeCell ref="A20:D20"/>
    <mergeCell ref="A17:D17"/>
    <mergeCell ref="A18:D18"/>
    <mergeCell ref="A19:D19"/>
    <mergeCell ref="A24:D24"/>
    <mergeCell ref="A26:F26"/>
    <mergeCell ref="A21:D21"/>
    <mergeCell ref="A22:D22"/>
    <mergeCell ref="A23:D23"/>
    <mergeCell ref="A16:D1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1">
      <selection activeCell="O52" sqref="O52"/>
    </sheetView>
  </sheetViews>
  <sheetFormatPr defaultColWidth="9.140625" defaultRowHeight="12.75"/>
  <cols>
    <col min="1" max="1" width="9.28125" style="2" bestFit="1" customWidth="1"/>
    <col min="2" max="4" width="9.140625" style="2" customWidth="1"/>
    <col min="5" max="5" width="14.421875" style="2" customWidth="1"/>
    <col min="6" max="6" width="9.140625" style="2" customWidth="1"/>
    <col min="7" max="7" width="15.00390625" style="2" bestFit="1" customWidth="1"/>
    <col min="8" max="8" width="13.7109375" style="2" customWidth="1"/>
    <col min="9" max="16384" width="9.140625" style="2" customWidth="1"/>
  </cols>
  <sheetData>
    <row r="1" ht="16.5" thickBot="1"/>
    <row r="2" spans="1:8" ht="16.5" thickBot="1">
      <c r="A2" s="225" t="s">
        <v>95</v>
      </c>
      <c r="B2" s="226"/>
      <c r="C2" s="226"/>
      <c r="D2" s="226"/>
      <c r="E2" s="226"/>
      <c r="F2" s="231" t="s">
        <v>21</v>
      </c>
      <c r="G2" s="231"/>
      <c r="H2" s="232"/>
    </row>
    <row r="4" spans="1:8" ht="15.75">
      <c r="A4" s="82"/>
      <c r="B4" s="83"/>
      <c r="C4" s="83"/>
      <c r="D4" s="83"/>
      <c r="E4" s="83"/>
      <c r="F4" s="83"/>
      <c r="G4" s="108" t="s">
        <v>181</v>
      </c>
      <c r="H4" s="109" t="s">
        <v>180</v>
      </c>
    </row>
    <row r="6" spans="1:8" ht="15.75">
      <c r="A6" s="204" t="s">
        <v>20</v>
      </c>
      <c r="B6" s="205"/>
      <c r="C6" s="205"/>
      <c r="D6" s="206"/>
      <c r="E6" s="1" t="s">
        <v>4</v>
      </c>
      <c r="F6" s="1" t="s">
        <v>21</v>
      </c>
      <c r="G6" s="72">
        <v>504000</v>
      </c>
      <c r="H6" s="96">
        <v>504000</v>
      </c>
    </row>
    <row r="7" spans="1:8" ht="15.75">
      <c r="A7" s="204" t="s">
        <v>37</v>
      </c>
      <c r="B7" s="205"/>
      <c r="C7" s="205"/>
      <c r="D7" s="206"/>
      <c r="E7" s="1" t="s">
        <v>4</v>
      </c>
      <c r="F7" s="1" t="s">
        <v>21</v>
      </c>
      <c r="G7" s="72">
        <v>0</v>
      </c>
      <c r="H7" s="96"/>
    </row>
    <row r="8" spans="1:8" ht="16.5" thickBot="1">
      <c r="A8" s="213" t="s">
        <v>38</v>
      </c>
      <c r="B8" s="214"/>
      <c r="C8" s="214"/>
      <c r="D8" s="215"/>
      <c r="E8" s="7" t="s">
        <v>4</v>
      </c>
      <c r="F8" s="7" t="s">
        <v>21</v>
      </c>
      <c r="G8" s="76">
        <v>136000</v>
      </c>
      <c r="H8" s="96">
        <v>136000</v>
      </c>
    </row>
    <row r="9" spans="1:8" ht="16.5" thickBot="1">
      <c r="A9" s="225" t="s">
        <v>84</v>
      </c>
      <c r="B9" s="226"/>
      <c r="C9" s="226"/>
      <c r="D9" s="226"/>
      <c r="E9" s="226"/>
      <c r="F9" s="16"/>
      <c r="G9" s="80">
        <f>SUM(G6:G8)</f>
        <v>640000</v>
      </c>
      <c r="H9" s="80">
        <f>SUM(H6:H8)</f>
        <v>640000</v>
      </c>
    </row>
    <row r="10" ht="16.5" thickBot="1"/>
    <row r="11" spans="1:8" ht="16.5" thickBot="1">
      <c r="A11" s="239" t="s">
        <v>96</v>
      </c>
      <c r="B11" s="231"/>
      <c r="C11" s="231"/>
      <c r="D11" s="231"/>
      <c r="E11" s="231"/>
      <c r="F11" s="231"/>
      <c r="G11" s="19">
        <f>G9</f>
        <v>640000</v>
      </c>
      <c r="H11" s="19">
        <f>H9</f>
        <v>640000</v>
      </c>
    </row>
    <row r="14" ht="16.5" thickBot="1"/>
    <row r="15" spans="1:8" ht="16.5" thickBot="1">
      <c r="A15" s="225" t="s">
        <v>97</v>
      </c>
      <c r="B15" s="226"/>
      <c r="C15" s="226"/>
      <c r="D15" s="226"/>
      <c r="E15" s="226"/>
      <c r="F15" s="231" t="s">
        <v>25</v>
      </c>
      <c r="G15" s="231"/>
      <c r="H15" s="232"/>
    </row>
    <row r="17" spans="1:8" ht="15.75">
      <c r="A17" s="204" t="s">
        <v>24</v>
      </c>
      <c r="B17" s="205"/>
      <c r="C17" s="205"/>
      <c r="D17" s="206"/>
      <c r="E17" s="1" t="s">
        <v>4</v>
      </c>
      <c r="F17" s="1" t="s">
        <v>25</v>
      </c>
      <c r="G17" s="72">
        <v>440000</v>
      </c>
      <c r="H17" s="96">
        <v>472500</v>
      </c>
    </row>
    <row r="18" spans="1:8" ht="15.75">
      <c r="A18" s="204" t="s">
        <v>50</v>
      </c>
      <c r="B18" s="205"/>
      <c r="C18" s="205"/>
      <c r="D18" s="206"/>
      <c r="E18" s="1" t="s">
        <v>4</v>
      </c>
      <c r="F18" s="1" t="s">
        <v>25</v>
      </c>
      <c r="G18" s="72">
        <v>1680000</v>
      </c>
      <c r="H18" s="96">
        <v>1750000</v>
      </c>
    </row>
    <row r="19" spans="1:8" ht="16.5" thickBot="1">
      <c r="A19" s="213" t="s">
        <v>61</v>
      </c>
      <c r="B19" s="214"/>
      <c r="C19" s="214"/>
      <c r="D19" s="215"/>
      <c r="E19" s="7" t="s">
        <v>4</v>
      </c>
      <c r="F19" s="7" t="s">
        <v>25</v>
      </c>
      <c r="G19" s="76">
        <v>15000</v>
      </c>
      <c r="H19" s="96">
        <v>55000</v>
      </c>
    </row>
    <row r="20" spans="1:8" ht="16.5" thickBot="1">
      <c r="A20" s="225" t="s">
        <v>98</v>
      </c>
      <c r="B20" s="226"/>
      <c r="C20" s="226"/>
      <c r="D20" s="226"/>
      <c r="E20" s="226"/>
      <c r="F20" s="16"/>
      <c r="G20" s="80">
        <f>SUM(G17:G19)</f>
        <v>2135000</v>
      </c>
      <c r="H20" s="80">
        <f>SUM(H17:H19)</f>
        <v>2277500</v>
      </c>
    </row>
    <row r="21" ht="16.5" thickBot="1"/>
    <row r="22" spans="1:8" ht="16.5" thickBot="1">
      <c r="A22" s="239" t="s">
        <v>96</v>
      </c>
      <c r="B22" s="231"/>
      <c r="C22" s="231"/>
      <c r="D22" s="231"/>
      <c r="E22" s="231"/>
      <c r="F22" s="231"/>
      <c r="G22" s="19">
        <f>G20</f>
        <v>2135000</v>
      </c>
      <c r="H22" s="19">
        <f>H20</f>
        <v>2277500</v>
      </c>
    </row>
    <row r="24" ht="16.5" thickBot="1"/>
    <row r="25" spans="1:8" ht="16.5" thickBot="1">
      <c r="A25" s="225" t="s">
        <v>99</v>
      </c>
      <c r="B25" s="226"/>
      <c r="C25" s="226"/>
      <c r="D25" s="226"/>
      <c r="E25" s="226"/>
      <c r="F25" s="231" t="s">
        <v>9</v>
      </c>
      <c r="G25" s="231"/>
      <c r="H25" s="232"/>
    </row>
    <row r="27" spans="1:8" ht="16.5" thickBot="1">
      <c r="A27" s="257" t="s">
        <v>8</v>
      </c>
      <c r="B27" s="258"/>
      <c r="C27" s="258"/>
      <c r="D27" s="258"/>
      <c r="E27" s="25" t="s">
        <v>4</v>
      </c>
      <c r="F27" s="25" t="s">
        <v>9</v>
      </c>
      <c r="G27" s="79">
        <v>0</v>
      </c>
      <c r="H27" s="81"/>
    </row>
    <row r="28" spans="1:8" ht="16.5" thickBot="1">
      <c r="A28" s="259" t="s">
        <v>78</v>
      </c>
      <c r="B28" s="260"/>
      <c r="C28" s="260"/>
      <c r="D28" s="260"/>
      <c r="E28" s="27"/>
      <c r="F28" s="27"/>
      <c r="G28" s="90">
        <f>SUM(G27)</f>
        <v>0</v>
      </c>
      <c r="H28" s="90">
        <f>SUM(H27)</f>
        <v>0</v>
      </c>
    </row>
    <row r="29" spans="1:7" ht="15.75">
      <c r="A29" s="261"/>
      <c r="B29" s="261"/>
      <c r="C29" s="261"/>
      <c r="D29" s="261"/>
      <c r="E29" s="21"/>
      <c r="F29" s="21"/>
      <c r="G29" s="22"/>
    </row>
    <row r="30" spans="1:7" ht="15.75">
      <c r="A30" s="261"/>
      <c r="B30" s="261"/>
      <c r="C30" s="261"/>
      <c r="D30" s="261"/>
      <c r="E30" s="21"/>
      <c r="F30" s="21"/>
      <c r="G30" s="22"/>
    </row>
    <row r="31" spans="1:8" ht="16.5" thickBot="1">
      <c r="A31" s="257" t="s">
        <v>40</v>
      </c>
      <c r="B31" s="258"/>
      <c r="C31" s="258"/>
      <c r="D31" s="258"/>
      <c r="E31" s="25" t="s">
        <v>4</v>
      </c>
      <c r="F31" s="25" t="s">
        <v>9</v>
      </c>
      <c r="G31" s="79">
        <v>0</v>
      </c>
      <c r="H31" s="81"/>
    </row>
    <row r="32" spans="1:8" ht="16.5" thickBot="1">
      <c r="A32" s="259" t="s">
        <v>79</v>
      </c>
      <c r="B32" s="260"/>
      <c r="C32" s="260"/>
      <c r="D32" s="260"/>
      <c r="E32" s="27"/>
      <c r="F32" s="27"/>
      <c r="G32" s="90">
        <f>SUM(G31)</f>
        <v>0</v>
      </c>
      <c r="H32" s="90">
        <f>SUM(H31)</f>
        <v>0</v>
      </c>
    </row>
    <row r="33" spans="1:8" ht="15.75">
      <c r="A33" s="261"/>
      <c r="B33" s="261"/>
      <c r="C33" s="261"/>
      <c r="D33" s="261"/>
      <c r="E33" s="21"/>
      <c r="F33" s="21"/>
      <c r="G33" s="22"/>
      <c r="H33" s="81"/>
    </row>
    <row r="34" spans="1:8" ht="15.75" customHeight="1">
      <c r="A34" s="251" t="s">
        <v>20</v>
      </c>
      <c r="B34" s="252"/>
      <c r="C34" s="252"/>
      <c r="D34" s="253"/>
      <c r="E34" s="23" t="s">
        <v>4</v>
      </c>
      <c r="F34" s="23" t="s">
        <v>9</v>
      </c>
      <c r="G34" s="91">
        <v>0</v>
      </c>
      <c r="H34" s="96">
        <v>550000</v>
      </c>
    </row>
    <row r="35" spans="1:8" ht="15.75" customHeight="1">
      <c r="A35" s="251" t="s">
        <v>24</v>
      </c>
      <c r="B35" s="252"/>
      <c r="C35" s="252"/>
      <c r="D35" s="253"/>
      <c r="E35" s="23" t="s">
        <v>4</v>
      </c>
      <c r="F35" s="23" t="s">
        <v>9</v>
      </c>
      <c r="G35" s="91">
        <f>(G40+G39+G38+G37+G36)*0.27</f>
        <v>278100</v>
      </c>
      <c r="H35" s="96">
        <v>270000</v>
      </c>
    </row>
    <row r="36" spans="1:8" ht="15.75" customHeight="1">
      <c r="A36" s="251" t="s">
        <v>47</v>
      </c>
      <c r="B36" s="252"/>
      <c r="C36" s="252"/>
      <c r="D36" s="253"/>
      <c r="E36" s="23" t="s">
        <v>4</v>
      </c>
      <c r="F36" s="23" t="s">
        <v>9</v>
      </c>
      <c r="G36" s="91">
        <v>120000</v>
      </c>
      <c r="H36" s="96">
        <v>150000</v>
      </c>
    </row>
    <row r="37" spans="1:8" ht="15.75" customHeight="1">
      <c r="A37" s="251" t="s">
        <v>52</v>
      </c>
      <c r="B37" s="252"/>
      <c r="C37" s="252"/>
      <c r="D37" s="253"/>
      <c r="E37" s="23" t="s">
        <v>4</v>
      </c>
      <c r="F37" s="23" t="s">
        <v>9</v>
      </c>
      <c r="G37" s="91">
        <v>20000</v>
      </c>
      <c r="H37" s="96">
        <v>5000</v>
      </c>
    </row>
    <row r="38" spans="1:8" ht="15.75" customHeight="1">
      <c r="A38" s="251" t="s">
        <v>100</v>
      </c>
      <c r="B38" s="252"/>
      <c r="C38" s="252"/>
      <c r="D38" s="253"/>
      <c r="E38" s="23" t="s">
        <v>4</v>
      </c>
      <c r="F38" s="23" t="s">
        <v>9</v>
      </c>
      <c r="G38" s="91">
        <v>560000</v>
      </c>
      <c r="H38" s="96">
        <v>300000</v>
      </c>
    </row>
    <row r="39" spans="1:8" ht="15.75" customHeight="1">
      <c r="A39" s="251" t="s">
        <v>102</v>
      </c>
      <c r="B39" s="252"/>
      <c r="C39" s="252"/>
      <c r="D39" s="253"/>
      <c r="E39" s="23" t="s">
        <v>4</v>
      </c>
      <c r="F39" s="23" t="s">
        <v>9</v>
      </c>
      <c r="G39" s="91">
        <v>30000</v>
      </c>
      <c r="H39" s="96">
        <v>0</v>
      </c>
    </row>
    <row r="40" spans="1:8" ht="16.5" customHeight="1">
      <c r="A40" s="249" t="s">
        <v>101</v>
      </c>
      <c r="B40" s="249"/>
      <c r="C40" s="249"/>
      <c r="D40" s="249"/>
      <c r="E40" s="23" t="s">
        <v>4</v>
      </c>
      <c r="F40" s="23" t="s">
        <v>9</v>
      </c>
      <c r="G40" s="24">
        <v>300000</v>
      </c>
      <c r="H40" s="96"/>
    </row>
    <row r="41" spans="1:8" ht="16.5" customHeight="1">
      <c r="A41" s="243" t="s">
        <v>186</v>
      </c>
      <c r="B41" s="243"/>
      <c r="C41" s="243"/>
      <c r="D41" s="243"/>
      <c r="E41" s="23"/>
      <c r="F41" s="23"/>
      <c r="G41" s="24"/>
      <c r="H41" s="96">
        <v>225000</v>
      </c>
    </row>
    <row r="42" spans="1:8" ht="16.5" customHeight="1">
      <c r="A42" s="243" t="s">
        <v>187</v>
      </c>
      <c r="B42" s="243"/>
      <c r="C42" s="243"/>
      <c r="D42" s="243"/>
      <c r="E42" s="23"/>
      <c r="F42" s="23"/>
      <c r="G42" s="24"/>
      <c r="H42" s="96">
        <v>61000</v>
      </c>
    </row>
    <row r="43" spans="1:8" ht="16.5" thickBot="1">
      <c r="A43" s="254" t="s">
        <v>84</v>
      </c>
      <c r="B43" s="255"/>
      <c r="C43" s="255"/>
      <c r="D43" s="256"/>
      <c r="E43" s="98"/>
      <c r="F43" s="98"/>
      <c r="G43" s="99">
        <f>SUM(G34:G40)</f>
        <v>1308100</v>
      </c>
      <c r="H43" s="99">
        <f>SUM(H34:H42)</f>
        <v>1561000</v>
      </c>
    </row>
    <row r="44" ht="16.5" thickBot="1"/>
    <row r="45" spans="1:8" ht="15.75" customHeight="1" thickBot="1">
      <c r="A45" s="239" t="s">
        <v>94</v>
      </c>
      <c r="B45" s="231"/>
      <c r="C45" s="231"/>
      <c r="D45" s="231"/>
      <c r="E45" s="231"/>
      <c r="F45" s="231"/>
      <c r="G45" s="19">
        <f>G43+G31+G27</f>
        <v>1308100</v>
      </c>
      <c r="H45" s="19">
        <f>H43+H31+H27</f>
        <v>1561000</v>
      </c>
    </row>
  </sheetData>
  <sheetProtection/>
  <mergeCells count="34">
    <mergeCell ref="F15:H15"/>
    <mergeCell ref="F25:H25"/>
    <mergeCell ref="A41:D41"/>
    <mergeCell ref="A42:D42"/>
    <mergeCell ref="A2:E2"/>
    <mergeCell ref="A18:D18"/>
    <mergeCell ref="A19:D19"/>
    <mergeCell ref="A15:E15"/>
    <mergeCell ref="A6:D6"/>
    <mergeCell ref="A7:D7"/>
    <mergeCell ref="A8:D8"/>
    <mergeCell ref="F2:H2"/>
    <mergeCell ref="A27:D27"/>
    <mergeCell ref="A28:D28"/>
    <mergeCell ref="A29:D29"/>
    <mergeCell ref="A30:D30"/>
    <mergeCell ref="A9:E9"/>
    <mergeCell ref="A11:F11"/>
    <mergeCell ref="A20:E20"/>
    <mergeCell ref="A22:F22"/>
    <mergeCell ref="A17:D17"/>
    <mergeCell ref="A31:D31"/>
    <mergeCell ref="A32:D32"/>
    <mergeCell ref="A33:D33"/>
    <mergeCell ref="A34:D34"/>
    <mergeCell ref="A35:D35"/>
    <mergeCell ref="A25:E25"/>
    <mergeCell ref="A45:F45"/>
    <mergeCell ref="A36:D36"/>
    <mergeCell ref="A37:D37"/>
    <mergeCell ref="A38:D38"/>
    <mergeCell ref="A39:D39"/>
    <mergeCell ref="A40:D40"/>
    <mergeCell ref="A43:D4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9">
      <selection activeCell="O42" sqref="O42"/>
    </sheetView>
  </sheetViews>
  <sheetFormatPr defaultColWidth="9.140625" defaultRowHeight="12.75"/>
  <cols>
    <col min="1" max="4" width="9.140625" style="2" customWidth="1"/>
    <col min="5" max="5" width="14.00390625" style="2" customWidth="1"/>
    <col min="6" max="6" width="9.140625" style="2" customWidth="1"/>
    <col min="7" max="7" width="15.00390625" style="2" bestFit="1" customWidth="1"/>
    <col min="8" max="8" width="15.57421875" style="2" customWidth="1"/>
    <col min="9" max="16384" width="9.140625" style="2" customWidth="1"/>
  </cols>
  <sheetData>
    <row r="1" ht="16.5" thickBot="1"/>
    <row r="2" spans="1:8" ht="16.5" thickBot="1">
      <c r="A2" s="225" t="s">
        <v>103</v>
      </c>
      <c r="B2" s="226"/>
      <c r="C2" s="226"/>
      <c r="D2" s="226"/>
      <c r="E2" s="226"/>
      <c r="F2" s="231" t="s">
        <v>14</v>
      </c>
      <c r="G2" s="231"/>
      <c r="H2" s="232"/>
    </row>
    <row r="4" spans="1:8" ht="15.75">
      <c r="A4" s="82"/>
      <c r="B4" s="83"/>
      <c r="C4" s="83"/>
      <c r="D4" s="83"/>
      <c r="E4" s="83"/>
      <c r="F4" s="83"/>
      <c r="G4" s="89" t="s">
        <v>181</v>
      </c>
      <c r="H4" s="88" t="s">
        <v>180</v>
      </c>
    </row>
    <row r="6" spans="1:8" ht="15.75">
      <c r="A6" s="204" t="s">
        <v>11</v>
      </c>
      <c r="B6" s="205"/>
      <c r="C6" s="205"/>
      <c r="D6" s="206"/>
      <c r="E6" s="1" t="s">
        <v>4</v>
      </c>
      <c r="F6" s="1" t="s">
        <v>14</v>
      </c>
      <c r="G6" s="72">
        <v>35000</v>
      </c>
      <c r="H6" s="96">
        <v>20000</v>
      </c>
    </row>
    <row r="7" spans="1:8" ht="15.75">
      <c r="A7" s="204" t="s">
        <v>18</v>
      </c>
      <c r="B7" s="205"/>
      <c r="C7" s="205"/>
      <c r="D7" s="206"/>
      <c r="E7" s="1" t="s">
        <v>4</v>
      </c>
      <c r="F7" s="1" t="s">
        <v>14</v>
      </c>
      <c r="G7" s="72">
        <v>0</v>
      </c>
      <c r="H7" s="96"/>
    </row>
    <row r="8" spans="1:8" ht="15.75">
      <c r="A8" s="204" t="s">
        <v>24</v>
      </c>
      <c r="B8" s="205"/>
      <c r="C8" s="205"/>
      <c r="D8" s="206"/>
      <c r="E8" s="1" t="s">
        <v>4</v>
      </c>
      <c r="F8" s="1" t="s">
        <v>14</v>
      </c>
      <c r="G8" s="72">
        <f>(G13+G12+G11+G10+G6)*0.27</f>
        <v>43200</v>
      </c>
      <c r="H8" s="96">
        <v>75000</v>
      </c>
    </row>
    <row r="9" spans="1:8" ht="31.5" customHeight="1">
      <c r="A9" s="204" t="s">
        <v>48</v>
      </c>
      <c r="B9" s="205"/>
      <c r="C9" s="205"/>
      <c r="D9" s="206"/>
      <c r="E9" s="1" t="s">
        <v>4</v>
      </c>
      <c r="F9" s="1" t="s">
        <v>14</v>
      </c>
      <c r="G9" s="72">
        <v>0</v>
      </c>
      <c r="H9" s="96"/>
    </row>
    <row r="10" spans="1:8" ht="15.75">
      <c r="A10" s="204" t="s">
        <v>49</v>
      </c>
      <c r="B10" s="205"/>
      <c r="C10" s="205"/>
      <c r="D10" s="206"/>
      <c r="E10" s="1" t="s">
        <v>4</v>
      </c>
      <c r="F10" s="1" t="s">
        <v>14</v>
      </c>
      <c r="G10" s="72">
        <v>10000</v>
      </c>
      <c r="H10" s="96">
        <v>15000</v>
      </c>
    </row>
    <row r="11" spans="1:8" ht="15.75">
      <c r="A11" s="204" t="s">
        <v>50</v>
      </c>
      <c r="B11" s="205"/>
      <c r="C11" s="205"/>
      <c r="D11" s="206"/>
      <c r="E11" s="1" t="s">
        <v>4</v>
      </c>
      <c r="F11" s="1" t="s">
        <v>14</v>
      </c>
      <c r="G11" s="72">
        <v>30000</v>
      </c>
      <c r="H11" s="96">
        <v>12000</v>
      </c>
    </row>
    <row r="12" spans="1:8" ht="15.75">
      <c r="A12" s="204" t="s">
        <v>51</v>
      </c>
      <c r="B12" s="205"/>
      <c r="C12" s="205"/>
      <c r="D12" s="206"/>
      <c r="E12" s="1" t="s">
        <v>4</v>
      </c>
      <c r="F12" s="1" t="s">
        <v>14</v>
      </c>
      <c r="G12" s="72">
        <v>75000</v>
      </c>
      <c r="H12" s="96">
        <v>100000</v>
      </c>
    </row>
    <row r="13" spans="1:8" ht="16.5" thickBot="1">
      <c r="A13" s="213" t="s">
        <v>52</v>
      </c>
      <c r="B13" s="214"/>
      <c r="C13" s="214"/>
      <c r="D13" s="215"/>
      <c r="E13" s="7" t="s">
        <v>4</v>
      </c>
      <c r="F13" s="7" t="s">
        <v>14</v>
      </c>
      <c r="G13" s="76">
        <v>10000</v>
      </c>
      <c r="H13" s="96">
        <v>5000</v>
      </c>
    </row>
    <row r="14" spans="1:8" ht="16.5" thickBot="1">
      <c r="A14" s="234" t="s">
        <v>84</v>
      </c>
      <c r="B14" s="235"/>
      <c r="C14" s="235"/>
      <c r="D14" s="240"/>
      <c r="E14" s="17"/>
      <c r="F14" s="17"/>
      <c r="G14" s="86">
        <f>SUM(G6:G13)</f>
        <v>203200</v>
      </c>
      <c r="H14" s="86">
        <f>SUM(H6:H13)</f>
        <v>227000</v>
      </c>
    </row>
    <row r="15" spans="1:7" ht="15.75">
      <c r="A15" s="21"/>
      <c r="B15" s="28"/>
      <c r="C15" s="28"/>
      <c r="D15" s="28"/>
      <c r="E15" s="21"/>
      <c r="F15" s="21"/>
      <c r="G15" s="22"/>
    </row>
    <row r="16" spans="1:8" ht="54.75" customHeight="1" thickBot="1">
      <c r="A16" s="257" t="s">
        <v>70</v>
      </c>
      <c r="B16" s="258"/>
      <c r="C16" s="258"/>
      <c r="D16" s="258"/>
      <c r="E16" s="25" t="s">
        <v>4</v>
      </c>
      <c r="F16" s="25" t="s">
        <v>14</v>
      </c>
      <c r="G16" s="79">
        <v>1478000</v>
      </c>
      <c r="H16" s="110">
        <v>622470</v>
      </c>
    </row>
    <row r="17" spans="1:8" ht="16.5" thickBot="1">
      <c r="A17" s="225" t="s">
        <v>104</v>
      </c>
      <c r="B17" s="226"/>
      <c r="C17" s="226"/>
      <c r="D17" s="226"/>
      <c r="E17" s="16"/>
      <c r="F17" s="16"/>
      <c r="G17" s="80">
        <f>SUM(G16)</f>
        <v>1478000</v>
      </c>
      <c r="H17" s="80">
        <f>SUM(H16)</f>
        <v>622470</v>
      </c>
    </row>
    <row r="18" ht="16.5" thickBot="1"/>
    <row r="19" spans="1:8" ht="16.5" thickBot="1">
      <c r="A19" s="239" t="s">
        <v>106</v>
      </c>
      <c r="B19" s="231"/>
      <c r="C19" s="231"/>
      <c r="D19" s="231"/>
      <c r="E19" s="231"/>
      <c r="F19" s="231"/>
      <c r="G19" s="19">
        <f>G17+G14</f>
        <v>1681200</v>
      </c>
      <c r="H19" s="19">
        <f>H17+H14</f>
        <v>849470</v>
      </c>
    </row>
    <row r="21" ht="16.5" thickBot="1"/>
    <row r="22" spans="1:8" ht="16.5" thickBot="1">
      <c r="A22" s="225" t="s">
        <v>105</v>
      </c>
      <c r="B22" s="226"/>
      <c r="C22" s="226"/>
      <c r="D22" s="226"/>
      <c r="E22" s="226"/>
      <c r="F22" s="231" t="s">
        <v>33</v>
      </c>
      <c r="G22" s="231"/>
      <c r="H22" s="232"/>
    </row>
    <row r="24" spans="1:8" ht="48.75" customHeight="1" thickBot="1">
      <c r="A24" s="257" t="s">
        <v>70</v>
      </c>
      <c r="B24" s="258"/>
      <c r="C24" s="258"/>
      <c r="D24" s="258"/>
      <c r="E24" s="25" t="s">
        <v>4</v>
      </c>
      <c r="F24" s="25">
        <v>72112</v>
      </c>
      <c r="G24" s="79">
        <v>1331000</v>
      </c>
      <c r="H24" s="110">
        <v>1694412</v>
      </c>
    </row>
    <row r="25" spans="1:8" ht="16.5" thickBot="1">
      <c r="A25" s="225" t="s">
        <v>104</v>
      </c>
      <c r="B25" s="226"/>
      <c r="C25" s="226"/>
      <c r="D25" s="226"/>
      <c r="E25" s="16"/>
      <c r="F25" s="16"/>
      <c r="G25" s="80">
        <f>SUM(G24)</f>
        <v>1331000</v>
      </c>
      <c r="H25" s="80">
        <f>SUM(H24)</f>
        <v>1694412</v>
      </c>
    </row>
    <row r="26" ht="16.5" thickBot="1"/>
    <row r="27" spans="1:8" ht="16.5" thickBot="1">
      <c r="A27" s="239" t="s">
        <v>108</v>
      </c>
      <c r="B27" s="231"/>
      <c r="C27" s="231"/>
      <c r="D27" s="231"/>
      <c r="E27" s="231"/>
      <c r="F27" s="231"/>
      <c r="G27" s="19">
        <f>G25+G22</f>
        <v>1331000</v>
      </c>
      <c r="H27" s="19">
        <f>H25+H22</f>
        <v>1694412</v>
      </c>
    </row>
    <row r="29" ht="16.5" thickBot="1"/>
    <row r="30" spans="1:8" ht="16.5" thickBot="1">
      <c r="A30" s="225" t="s">
        <v>107</v>
      </c>
      <c r="B30" s="226"/>
      <c r="C30" s="226"/>
      <c r="D30" s="226"/>
      <c r="E30" s="226"/>
      <c r="F30" s="231" t="s">
        <v>27</v>
      </c>
      <c r="G30" s="231"/>
      <c r="H30" s="232"/>
    </row>
    <row r="32" spans="1:8" ht="15.75">
      <c r="A32" s="204" t="s">
        <v>24</v>
      </c>
      <c r="B32" s="205"/>
      <c r="C32" s="205"/>
      <c r="D32" s="206"/>
      <c r="E32" s="1" t="s">
        <v>26</v>
      </c>
      <c r="F32" s="1" t="s">
        <v>27</v>
      </c>
      <c r="G32" s="72">
        <v>11000</v>
      </c>
      <c r="H32" s="96">
        <v>10000</v>
      </c>
    </row>
    <row r="33" spans="1:8" ht="15.75">
      <c r="A33" s="204" t="s">
        <v>50</v>
      </c>
      <c r="B33" s="205"/>
      <c r="C33" s="205"/>
      <c r="D33" s="206"/>
      <c r="E33" s="1" t="s">
        <v>26</v>
      </c>
      <c r="F33" s="1" t="s">
        <v>27</v>
      </c>
      <c r="G33" s="72">
        <v>25000</v>
      </c>
      <c r="H33" s="96">
        <v>25000</v>
      </c>
    </row>
    <row r="34" spans="1:8" ht="15.75">
      <c r="A34" s="204" t="s">
        <v>51</v>
      </c>
      <c r="B34" s="205"/>
      <c r="C34" s="205"/>
      <c r="D34" s="206"/>
      <c r="E34" s="1" t="s">
        <v>26</v>
      </c>
      <c r="F34" s="1" t="s">
        <v>27</v>
      </c>
      <c r="G34" s="72">
        <v>10000</v>
      </c>
      <c r="H34" s="96">
        <v>10000</v>
      </c>
    </row>
    <row r="35" spans="1:8" ht="16.5" thickBot="1">
      <c r="A35" s="213" t="s">
        <v>52</v>
      </c>
      <c r="B35" s="214"/>
      <c r="C35" s="214"/>
      <c r="D35" s="215"/>
      <c r="E35" s="7" t="s">
        <v>4</v>
      </c>
      <c r="F35" s="7" t="s">
        <v>27</v>
      </c>
      <c r="G35" s="76">
        <v>5000</v>
      </c>
      <c r="H35" s="96">
        <v>5000</v>
      </c>
    </row>
    <row r="36" spans="1:8" ht="16.5" thickBot="1">
      <c r="A36" s="225" t="s">
        <v>84</v>
      </c>
      <c r="B36" s="226"/>
      <c r="C36" s="226"/>
      <c r="D36" s="226"/>
      <c r="E36" s="16"/>
      <c r="F36" s="16"/>
      <c r="G36" s="80">
        <f>SUM(G32:G35)</f>
        <v>51000</v>
      </c>
      <c r="H36" s="80">
        <f>SUM(H32:H35)</f>
        <v>50000</v>
      </c>
    </row>
    <row r="37" ht="16.5" thickBot="1"/>
    <row r="38" spans="1:8" ht="16.5" thickBot="1">
      <c r="A38" s="239" t="s">
        <v>109</v>
      </c>
      <c r="B38" s="231"/>
      <c r="C38" s="231"/>
      <c r="D38" s="231"/>
      <c r="E38" s="231"/>
      <c r="F38" s="231"/>
      <c r="G38" s="19">
        <f>G36</f>
        <v>51000</v>
      </c>
      <c r="H38" s="19">
        <f>H36</f>
        <v>50000</v>
      </c>
    </row>
  </sheetData>
  <sheetProtection/>
  <mergeCells count="27">
    <mergeCell ref="F30:H30"/>
    <mergeCell ref="F22:H22"/>
    <mergeCell ref="F2:H2"/>
    <mergeCell ref="A16:D16"/>
    <mergeCell ref="A6:D6"/>
    <mergeCell ref="A7:D7"/>
    <mergeCell ref="A8:D8"/>
    <mergeCell ref="A9:D9"/>
    <mergeCell ref="A10:D10"/>
    <mergeCell ref="A11:D11"/>
    <mergeCell ref="A2:E2"/>
    <mergeCell ref="A14:D14"/>
    <mergeCell ref="A17:D17"/>
    <mergeCell ref="A19:F19"/>
    <mergeCell ref="A22:E22"/>
    <mergeCell ref="A12:D12"/>
    <mergeCell ref="A13:D13"/>
    <mergeCell ref="A33:D33"/>
    <mergeCell ref="A34:D34"/>
    <mergeCell ref="A35:D35"/>
    <mergeCell ref="A36:D36"/>
    <mergeCell ref="A38:F38"/>
    <mergeCell ref="A24:D24"/>
    <mergeCell ref="A25:D25"/>
    <mergeCell ref="A27:F27"/>
    <mergeCell ref="A30:E30"/>
    <mergeCell ref="A32:D3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4" width="9.140625" style="2" customWidth="1"/>
    <col min="5" max="5" width="12.57421875" style="2" customWidth="1"/>
    <col min="6" max="6" width="9.140625" style="2" customWidth="1"/>
    <col min="7" max="7" width="17.28125" style="2" bestFit="1" customWidth="1"/>
    <col min="8" max="8" width="15.140625" style="2" customWidth="1"/>
    <col min="9" max="16384" width="9.140625" style="2" customWidth="1"/>
  </cols>
  <sheetData>
    <row r="1" ht="16.5" thickBot="1"/>
    <row r="2" spans="1:8" ht="16.5" thickBot="1">
      <c r="A2" s="225" t="s">
        <v>110</v>
      </c>
      <c r="B2" s="226"/>
      <c r="C2" s="226"/>
      <c r="D2" s="226"/>
      <c r="E2" s="226"/>
      <c r="F2" s="231" t="s">
        <v>15</v>
      </c>
      <c r="G2" s="231"/>
      <c r="H2" s="232"/>
    </row>
    <row r="4" spans="1:8" ht="15.75">
      <c r="A4" s="82"/>
      <c r="B4" s="83"/>
      <c r="C4" s="83"/>
      <c r="D4" s="83"/>
      <c r="E4" s="83"/>
      <c r="F4" s="83"/>
      <c r="G4" s="108" t="s">
        <v>181</v>
      </c>
      <c r="H4" s="109" t="s">
        <v>180</v>
      </c>
    </row>
    <row r="6" spans="1:8" ht="15.75">
      <c r="A6" s="204" t="s">
        <v>11</v>
      </c>
      <c r="B6" s="205"/>
      <c r="C6" s="205"/>
      <c r="D6" s="206"/>
      <c r="E6" s="1" t="s">
        <v>4</v>
      </c>
      <c r="F6" s="1" t="s">
        <v>15</v>
      </c>
      <c r="G6" s="72">
        <v>15000</v>
      </c>
      <c r="H6" s="96">
        <v>20000</v>
      </c>
    </row>
    <row r="7" spans="1:8" ht="15.75" customHeight="1">
      <c r="A7" s="204" t="s">
        <v>20</v>
      </c>
      <c r="B7" s="205"/>
      <c r="C7" s="205"/>
      <c r="D7" s="206"/>
      <c r="E7" s="1" t="s">
        <v>4</v>
      </c>
      <c r="F7" s="1">
        <v>82044</v>
      </c>
      <c r="G7" s="72">
        <v>1035000</v>
      </c>
      <c r="H7" s="96">
        <v>0</v>
      </c>
    </row>
    <row r="8" spans="1:8" ht="15.75">
      <c r="A8" s="204" t="s">
        <v>22</v>
      </c>
      <c r="B8" s="205"/>
      <c r="C8" s="205"/>
      <c r="D8" s="206"/>
      <c r="E8" s="1" t="s">
        <v>4</v>
      </c>
      <c r="F8" s="1" t="s">
        <v>15</v>
      </c>
      <c r="G8" s="72">
        <v>10000</v>
      </c>
      <c r="H8" s="96">
        <v>20000</v>
      </c>
    </row>
    <row r="9" spans="1:8" ht="15.75">
      <c r="A9" s="204" t="s">
        <v>24</v>
      </c>
      <c r="B9" s="205"/>
      <c r="C9" s="205"/>
      <c r="D9" s="206"/>
      <c r="E9" s="1" t="s">
        <v>4</v>
      </c>
      <c r="F9" s="1" t="s">
        <v>15</v>
      </c>
      <c r="G9" s="72">
        <f>(G10+G11+G12+G13+G14+G15+G6+G8)*0.27</f>
        <v>66150</v>
      </c>
      <c r="H9" s="96"/>
    </row>
    <row r="10" spans="1:8" ht="15.75">
      <c r="A10" s="204" t="s">
        <v>45</v>
      </c>
      <c r="B10" s="205"/>
      <c r="C10" s="205"/>
      <c r="D10" s="206"/>
      <c r="E10" s="1" t="s">
        <v>4</v>
      </c>
      <c r="F10" s="1" t="s">
        <v>15</v>
      </c>
      <c r="G10" s="72">
        <v>60000</v>
      </c>
      <c r="H10" s="96">
        <v>10000</v>
      </c>
    </row>
    <row r="11" spans="1:8" ht="15.75">
      <c r="A11" s="204" t="s">
        <v>46</v>
      </c>
      <c r="B11" s="205"/>
      <c r="C11" s="205"/>
      <c r="D11" s="206"/>
      <c r="E11" s="1" t="s">
        <v>4</v>
      </c>
      <c r="F11" s="1" t="s">
        <v>15</v>
      </c>
      <c r="G11" s="72">
        <v>5000</v>
      </c>
      <c r="H11" s="96">
        <v>0</v>
      </c>
    </row>
    <row r="12" spans="1:8" ht="15.75">
      <c r="A12" s="204" t="s">
        <v>48</v>
      </c>
      <c r="B12" s="205"/>
      <c r="C12" s="205"/>
      <c r="D12" s="206"/>
      <c r="E12" s="1" t="s">
        <v>4</v>
      </c>
      <c r="F12" s="1" t="s">
        <v>15</v>
      </c>
      <c r="G12" s="72">
        <v>40000</v>
      </c>
      <c r="H12" s="96">
        <v>20000</v>
      </c>
    </row>
    <row r="13" spans="1:8" ht="15.75">
      <c r="A13" s="204" t="s">
        <v>49</v>
      </c>
      <c r="B13" s="205"/>
      <c r="C13" s="205"/>
      <c r="D13" s="206"/>
      <c r="E13" s="1" t="s">
        <v>4</v>
      </c>
      <c r="F13" s="1" t="s">
        <v>15</v>
      </c>
      <c r="G13" s="72">
        <v>15000</v>
      </c>
      <c r="H13" s="96">
        <v>20000</v>
      </c>
    </row>
    <row r="14" spans="1:8" ht="15.75">
      <c r="A14" s="204" t="s">
        <v>51</v>
      </c>
      <c r="B14" s="205"/>
      <c r="C14" s="205"/>
      <c r="D14" s="206"/>
      <c r="E14" s="1" t="s">
        <v>4</v>
      </c>
      <c r="F14" s="1" t="s">
        <v>15</v>
      </c>
      <c r="G14" s="72">
        <v>80000</v>
      </c>
      <c r="H14" s="96">
        <v>110000</v>
      </c>
    </row>
    <row r="15" spans="1:8" ht="15.75">
      <c r="A15" s="213" t="s">
        <v>52</v>
      </c>
      <c r="B15" s="214"/>
      <c r="C15" s="214"/>
      <c r="D15" s="215"/>
      <c r="E15" s="7" t="s">
        <v>4</v>
      </c>
      <c r="F15" s="7" t="s">
        <v>15</v>
      </c>
      <c r="G15" s="76">
        <v>20000</v>
      </c>
      <c r="H15" s="104">
        <v>5000</v>
      </c>
    </row>
    <row r="16" spans="1:8" ht="16.5" thickBot="1">
      <c r="A16" s="265" t="s">
        <v>188</v>
      </c>
      <c r="B16" s="265"/>
      <c r="C16" s="265"/>
      <c r="D16" s="265"/>
      <c r="E16" s="25"/>
      <c r="F16" s="25"/>
      <c r="G16" s="26">
        <v>0</v>
      </c>
      <c r="H16" s="104">
        <v>55000</v>
      </c>
    </row>
    <row r="17" spans="1:8" ht="16.5" thickBot="1">
      <c r="A17" s="225" t="s">
        <v>84</v>
      </c>
      <c r="B17" s="226"/>
      <c r="C17" s="226"/>
      <c r="D17" s="226"/>
      <c r="E17" s="16"/>
      <c r="F17" s="16"/>
      <c r="G17" s="80">
        <f>SUM(G6:G16)</f>
        <v>1346150</v>
      </c>
      <c r="H17" s="19">
        <f>SUM(H6:H16)</f>
        <v>260000</v>
      </c>
    </row>
    <row r="18" ht="16.5" thickBot="1"/>
    <row r="19" spans="1:8" ht="16.5" thickBot="1">
      <c r="A19" s="239" t="s">
        <v>111</v>
      </c>
      <c r="B19" s="231"/>
      <c r="C19" s="231"/>
      <c r="D19" s="231"/>
      <c r="E19" s="231"/>
      <c r="F19" s="231"/>
      <c r="G19" s="19">
        <f>G17</f>
        <v>1346150</v>
      </c>
      <c r="H19" s="19">
        <f>H17</f>
        <v>260000</v>
      </c>
    </row>
    <row r="21" ht="16.5" thickBot="1"/>
    <row r="22" spans="1:8" ht="16.5" thickBot="1">
      <c r="A22" s="225" t="s">
        <v>112</v>
      </c>
      <c r="B22" s="226"/>
      <c r="C22" s="226"/>
      <c r="D22" s="226"/>
      <c r="E22" s="226"/>
      <c r="F22" s="231" t="s">
        <v>17</v>
      </c>
      <c r="G22" s="231"/>
      <c r="H22" s="232"/>
    </row>
    <row r="24" spans="1:8" ht="15.75">
      <c r="A24" s="204" t="s">
        <v>11</v>
      </c>
      <c r="B24" s="205"/>
      <c r="C24" s="205"/>
      <c r="D24" s="206"/>
      <c r="E24" s="1" t="s">
        <v>16</v>
      </c>
      <c r="F24" s="1" t="s">
        <v>17</v>
      </c>
      <c r="G24" s="72">
        <v>100000</v>
      </c>
      <c r="H24" s="96">
        <v>70000</v>
      </c>
    </row>
    <row r="25" spans="1:8" ht="15.75">
      <c r="A25" s="204" t="s">
        <v>18</v>
      </c>
      <c r="B25" s="205"/>
      <c r="C25" s="205"/>
      <c r="D25" s="206"/>
      <c r="E25" s="1" t="s">
        <v>16</v>
      </c>
      <c r="F25" s="1" t="s">
        <v>17</v>
      </c>
      <c r="G25" s="72">
        <v>0</v>
      </c>
      <c r="H25" s="96">
        <v>20000</v>
      </c>
    </row>
    <row r="26" spans="1:8" ht="15.75">
      <c r="A26" s="204" t="s">
        <v>20</v>
      </c>
      <c r="B26" s="205"/>
      <c r="C26" s="205"/>
      <c r="D26" s="206"/>
      <c r="E26" s="1" t="s">
        <v>16</v>
      </c>
      <c r="F26" s="1" t="s">
        <v>17</v>
      </c>
      <c r="G26" s="72">
        <v>100000</v>
      </c>
      <c r="H26" s="96">
        <v>0</v>
      </c>
    </row>
    <row r="27" spans="1:8" ht="31.5" customHeight="1">
      <c r="A27" s="204" t="s">
        <v>22</v>
      </c>
      <c r="B27" s="205"/>
      <c r="C27" s="205"/>
      <c r="D27" s="206"/>
      <c r="E27" s="1" t="s">
        <v>16</v>
      </c>
      <c r="F27" s="1" t="s">
        <v>17</v>
      </c>
      <c r="G27" s="72">
        <v>100000</v>
      </c>
      <c r="H27" s="96">
        <v>20000</v>
      </c>
    </row>
    <row r="28" spans="1:8" ht="15.75">
      <c r="A28" s="204" t="s">
        <v>24</v>
      </c>
      <c r="B28" s="205"/>
      <c r="C28" s="205"/>
      <c r="D28" s="206"/>
      <c r="E28" s="1" t="s">
        <v>16</v>
      </c>
      <c r="F28" s="1" t="s">
        <v>17</v>
      </c>
      <c r="G28" s="72">
        <v>399600</v>
      </c>
      <c r="H28" s="96">
        <v>340000</v>
      </c>
    </row>
    <row r="29" spans="1:8" ht="15.75">
      <c r="A29" s="204" t="s">
        <v>31</v>
      </c>
      <c r="B29" s="205"/>
      <c r="C29" s="205"/>
      <c r="D29" s="206"/>
      <c r="E29" s="1" t="s">
        <v>16</v>
      </c>
      <c r="F29" s="1" t="s">
        <v>17</v>
      </c>
      <c r="G29" s="72">
        <v>0</v>
      </c>
      <c r="H29" s="96">
        <v>160000</v>
      </c>
    </row>
    <row r="30" spans="1:8" ht="15.75">
      <c r="A30" s="204" t="s">
        <v>34</v>
      </c>
      <c r="B30" s="205"/>
      <c r="C30" s="205"/>
      <c r="D30" s="206"/>
      <c r="E30" s="1" t="s">
        <v>16</v>
      </c>
      <c r="F30" s="1" t="s">
        <v>17</v>
      </c>
      <c r="G30" s="72">
        <v>0</v>
      </c>
      <c r="H30" s="96">
        <v>0</v>
      </c>
    </row>
    <row r="31" spans="1:8" ht="15.75">
      <c r="A31" s="204" t="s">
        <v>35</v>
      </c>
      <c r="B31" s="205"/>
      <c r="C31" s="205"/>
      <c r="D31" s="206"/>
      <c r="E31" s="1" t="s">
        <v>16</v>
      </c>
      <c r="F31" s="1" t="s">
        <v>17</v>
      </c>
      <c r="G31" s="72">
        <v>0</v>
      </c>
      <c r="H31" s="96">
        <v>0</v>
      </c>
    </row>
    <row r="32" spans="1:8" ht="15.75">
      <c r="A32" s="204" t="s">
        <v>36</v>
      </c>
      <c r="B32" s="205"/>
      <c r="C32" s="205"/>
      <c r="D32" s="206"/>
      <c r="E32" s="1" t="s">
        <v>16</v>
      </c>
      <c r="F32" s="1" t="s">
        <v>17</v>
      </c>
      <c r="G32" s="72">
        <v>0</v>
      </c>
      <c r="H32" s="96">
        <v>0</v>
      </c>
    </row>
    <row r="33" spans="1:8" ht="15.75">
      <c r="A33" s="204" t="s">
        <v>46</v>
      </c>
      <c r="B33" s="205"/>
      <c r="C33" s="205"/>
      <c r="D33" s="206"/>
      <c r="E33" s="1" t="s">
        <v>16</v>
      </c>
      <c r="F33" s="1" t="s">
        <v>17</v>
      </c>
      <c r="G33" s="72">
        <v>10000</v>
      </c>
      <c r="H33" s="96">
        <v>0</v>
      </c>
    </row>
    <row r="34" spans="1:8" ht="15.75">
      <c r="A34" s="204" t="s">
        <v>48</v>
      </c>
      <c r="B34" s="205"/>
      <c r="C34" s="205"/>
      <c r="D34" s="206"/>
      <c r="E34" s="1" t="s">
        <v>16</v>
      </c>
      <c r="F34" s="1" t="s">
        <v>17</v>
      </c>
      <c r="G34" s="72">
        <v>25000</v>
      </c>
      <c r="H34" s="96">
        <v>30000</v>
      </c>
    </row>
    <row r="35" spans="1:8" ht="31.5" customHeight="1">
      <c r="A35" s="204" t="s">
        <v>49</v>
      </c>
      <c r="B35" s="205"/>
      <c r="C35" s="205"/>
      <c r="D35" s="206"/>
      <c r="E35" s="1" t="s">
        <v>16</v>
      </c>
      <c r="F35" s="1" t="s">
        <v>17</v>
      </c>
      <c r="G35" s="72">
        <v>30000</v>
      </c>
      <c r="H35" s="96">
        <v>15000</v>
      </c>
    </row>
    <row r="36" spans="1:8" ht="15.75">
      <c r="A36" s="204" t="s">
        <v>50</v>
      </c>
      <c r="B36" s="205"/>
      <c r="C36" s="205"/>
      <c r="D36" s="206"/>
      <c r="E36" s="1" t="s">
        <v>16</v>
      </c>
      <c r="F36" s="1" t="s">
        <v>17</v>
      </c>
      <c r="G36" s="72">
        <v>200000</v>
      </c>
      <c r="H36" s="96">
        <v>15000</v>
      </c>
    </row>
    <row r="37" spans="1:8" ht="15.75">
      <c r="A37" s="204" t="s">
        <v>51</v>
      </c>
      <c r="B37" s="205"/>
      <c r="C37" s="205"/>
      <c r="D37" s="206"/>
      <c r="E37" s="1" t="s">
        <v>16</v>
      </c>
      <c r="F37" s="1" t="s">
        <v>17</v>
      </c>
      <c r="G37" s="72">
        <v>500000</v>
      </c>
      <c r="H37" s="96">
        <v>340000</v>
      </c>
    </row>
    <row r="38" spans="1:8" ht="15.75">
      <c r="A38" s="204" t="s">
        <v>52</v>
      </c>
      <c r="B38" s="205"/>
      <c r="C38" s="205"/>
      <c r="D38" s="206"/>
      <c r="E38" s="1" t="s">
        <v>16</v>
      </c>
      <c r="F38" s="1" t="s">
        <v>17</v>
      </c>
      <c r="G38" s="72">
        <v>350000</v>
      </c>
      <c r="H38" s="96">
        <v>14000</v>
      </c>
    </row>
    <row r="39" spans="1:8" ht="30" customHeight="1" thickBot="1">
      <c r="A39" s="213" t="s">
        <v>71</v>
      </c>
      <c r="B39" s="214"/>
      <c r="C39" s="214"/>
      <c r="D39" s="215"/>
      <c r="E39" s="7" t="s">
        <v>16</v>
      </c>
      <c r="F39" s="7" t="s">
        <v>17</v>
      </c>
      <c r="G39" s="76">
        <v>15000</v>
      </c>
      <c r="H39" s="110">
        <v>40000</v>
      </c>
    </row>
    <row r="40" spans="1:8" ht="16.5" thickBot="1">
      <c r="A40" s="262" t="s">
        <v>84</v>
      </c>
      <c r="B40" s="263"/>
      <c r="C40" s="263"/>
      <c r="D40" s="263"/>
      <c r="E40" s="16"/>
      <c r="F40" s="16"/>
      <c r="G40" s="80">
        <f>SUM(G24:G39)</f>
        <v>1829600</v>
      </c>
      <c r="H40" s="80">
        <f>SUM(H24:H39)</f>
        <v>1064000</v>
      </c>
    </row>
    <row r="41" ht="16.5" thickBot="1"/>
    <row r="42" spans="1:8" ht="16.5" thickBot="1">
      <c r="A42" s="239" t="s">
        <v>113</v>
      </c>
      <c r="B42" s="231"/>
      <c r="C42" s="231"/>
      <c r="D42" s="231"/>
      <c r="E42" s="231"/>
      <c r="F42" s="231"/>
      <c r="G42" s="19">
        <f>G40</f>
        <v>1829600</v>
      </c>
      <c r="H42" s="19">
        <f>H40</f>
        <v>1064000</v>
      </c>
    </row>
    <row r="43" ht="16.5" thickBot="1"/>
    <row r="44" spans="1:8" ht="16.5" thickBot="1">
      <c r="A44" s="225" t="s">
        <v>114</v>
      </c>
      <c r="B44" s="226"/>
      <c r="C44" s="226"/>
      <c r="D44" s="226"/>
      <c r="E44" s="226"/>
      <c r="F44" s="231" t="s">
        <v>69</v>
      </c>
      <c r="G44" s="231"/>
      <c r="H44" s="232"/>
    </row>
    <row r="46" spans="1:8" s="29" customFormat="1" ht="49.5" customHeight="1" thickBot="1">
      <c r="A46" s="264" t="s">
        <v>115</v>
      </c>
      <c r="B46" s="264"/>
      <c r="C46" s="264"/>
      <c r="D46" s="264"/>
      <c r="E46" s="30" t="s">
        <v>4</v>
      </c>
      <c r="F46" s="31" t="s">
        <v>69</v>
      </c>
      <c r="G46" s="92">
        <v>300000</v>
      </c>
      <c r="H46" s="111">
        <v>300000</v>
      </c>
    </row>
    <row r="47" spans="1:8" ht="16.5" thickBot="1">
      <c r="A47" s="262" t="s">
        <v>84</v>
      </c>
      <c r="B47" s="263"/>
      <c r="C47" s="263"/>
      <c r="D47" s="263"/>
      <c r="E47" s="16"/>
      <c r="F47" s="16"/>
      <c r="G47" s="80">
        <f>G46</f>
        <v>300000</v>
      </c>
      <c r="H47" s="80">
        <f>H46</f>
        <v>300000</v>
      </c>
    </row>
    <row r="48" ht="16.5" thickBot="1"/>
    <row r="49" spans="1:8" ht="16.5" thickBot="1">
      <c r="A49" s="239" t="s">
        <v>116</v>
      </c>
      <c r="B49" s="231"/>
      <c r="C49" s="231"/>
      <c r="D49" s="231"/>
      <c r="E49" s="231"/>
      <c r="F49" s="231"/>
      <c r="G49" s="19">
        <f>G47</f>
        <v>300000</v>
      </c>
      <c r="H49" s="19">
        <f>H47</f>
        <v>300000</v>
      </c>
    </row>
    <row r="50" ht="16.5" thickBot="1"/>
    <row r="51" spans="1:8" ht="16.5" thickBot="1">
      <c r="A51" s="15" t="s">
        <v>162</v>
      </c>
      <c r="B51" s="16"/>
      <c r="C51" s="16"/>
      <c r="D51" s="16"/>
      <c r="E51" s="16"/>
      <c r="F51" s="16"/>
      <c r="G51" s="19">
        <v>1000000</v>
      </c>
      <c r="H51" s="19">
        <v>1000000</v>
      </c>
    </row>
  </sheetData>
  <sheetProtection/>
  <mergeCells count="40">
    <mergeCell ref="F2:H2"/>
    <mergeCell ref="A16:D16"/>
    <mergeCell ref="A9:D9"/>
    <mergeCell ref="A10:D10"/>
    <mergeCell ref="A11:D11"/>
    <mergeCell ref="A12:D12"/>
    <mergeCell ref="A2:E2"/>
    <mergeCell ref="A13:D13"/>
    <mergeCell ref="A14:D14"/>
    <mergeCell ref="A15:D15"/>
    <mergeCell ref="A38:D38"/>
    <mergeCell ref="A29:D29"/>
    <mergeCell ref="A17:D17"/>
    <mergeCell ref="A24:D24"/>
    <mergeCell ref="A25:D25"/>
    <mergeCell ref="A26:D26"/>
    <mergeCell ref="A27:D27"/>
    <mergeCell ref="A28:D28"/>
    <mergeCell ref="A19:F19"/>
    <mergeCell ref="A22:E22"/>
    <mergeCell ref="A47:D47"/>
    <mergeCell ref="A39:D39"/>
    <mergeCell ref="A30:D30"/>
    <mergeCell ref="A31:D31"/>
    <mergeCell ref="A32:D32"/>
    <mergeCell ref="A33:D33"/>
    <mergeCell ref="A36:D36"/>
    <mergeCell ref="A37:D37"/>
    <mergeCell ref="A34:D34"/>
    <mergeCell ref="A35:D35"/>
    <mergeCell ref="F44:H44"/>
    <mergeCell ref="A6:D6"/>
    <mergeCell ref="A8:D8"/>
    <mergeCell ref="A7:D7"/>
    <mergeCell ref="F22:H22"/>
    <mergeCell ref="A49:F49"/>
    <mergeCell ref="A40:D40"/>
    <mergeCell ref="A42:F42"/>
    <mergeCell ref="A44:E44"/>
    <mergeCell ref="A46:D4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9">
      <selection activeCell="H27" sqref="H27"/>
    </sheetView>
  </sheetViews>
  <sheetFormatPr defaultColWidth="13.00390625" defaultRowHeight="12.75"/>
  <cols>
    <col min="1" max="3" width="13.00390625" style="2" customWidth="1"/>
    <col min="4" max="4" width="10.140625" style="2" customWidth="1"/>
    <col min="5" max="6" width="13.00390625" style="2" customWidth="1"/>
    <col min="7" max="7" width="14.7109375" style="2" customWidth="1"/>
    <col min="8" max="8" width="15.00390625" style="2" bestFit="1" customWidth="1"/>
    <col min="9" max="16384" width="13.00390625" style="2" customWidth="1"/>
  </cols>
  <sheetData>
    <row r="1" ht="16.5" thickBot="1">
      <c r="D1" s="2" t="s">
        <v>178</v>
      </c>
    </row>
    <row r="2" spans="1:8" ht="16.5" thickBot="1">
      <c r="A2" s="225" t="s">
        <v>117</v>
      </c>
      <c r="B2" s="226"/>
      <c r="C2" s="226"/>
      <c r="D2" s="226"/>
      <c r="E2" s="226"/>
      <c r="F2" s="231" t="s">
        <v>1</v>
      </c>
      <c r="G2" s="231"/>
      <c r="H2" s="232"/>
    </row>
    <row r="4" spans="1:8" ht="15.75">
      <c r="A4" s="82"/>
      <c r="B4" s="83"/>
      <c r="C4" s="83"/>
      <c r="D4" s="83"/>
      <c r="E4" s="83"/>
      <c r="F4" s="83"/>
      <c r="G4" s="89" t="s">
        <v>181</v>
      </c>
      <c r="H4" s="88" t="s">
        <v>180</v>
      </c>
    </row>
    <row r="6" spans="1:8" ht="35.25" customHeight="1">
      <c r="A6" s="204" t="s">
        <v>189</v>
      </c>
      <c r="B6" s="205"/>
      <c r="C6" s="205"/>
      <c r="D6" s="206"/>
      <c r="E6" s="1" t="s">
        <v>12</v>
      </c>
      <c r="F6" s="1" t="s">
        <v>1</v>
      </c>
      <c r="G6" s="72">
        <v>994500</v>
      </c>
      <c r="H6" s="110">
        <v>880125</v>
      </c>
    </row>
    <row r="7" spans="1:8" ht="31.5" customHeight="1">
      <c r="A7" s="213" t="s">
        <v>118</v>
      </c>
      <c r="B7" s="214"/>
      <c r="C7" s="214"/>
      <c r="D7" s="215"/>
      <c r="E7" s="7" t="s">
        <v>12</v>
      </c>
      <c r="F7" s="7" t="s">
        <v>1</v>
      </c>
      <c r="G7" s="76">
        <v>12000</v>
      </c>
      <c r="H7" s="110">
        <v>12000</v>
      </c>
    </row>
    <row r="8" spans="1:8" ht="31.5" customHeight="1" thickBot="1">
      <c r="A8" s="227" t="s">
        <v>165</v>
      </c>
      <c r="B8" s="227"/>
      <c r="C8" s="227"/>
      <c r="D8" s="227"/>
      <c r="E8" s="25" t="s">
        <v>12</v>
      </c>
      <c r="F8" s="37" t="s">
        <v>1</v>
      </c>
      <c r="G8" s="79">
        <v>96000</v>
      </c>
      <c r="H8" s="110">
        <v>0</v>
      </c>
    </row>
    <row r="9" spans="1:8" ht="16.5" customHeight="1" thickBot="1">
      <c r="A9" s="234" t="s">
        <v>78</v>
      </c>
      <c r="B9" s="235"/>
      <c r="C9" s="235"/>
      <c r="D9" s="240"/>
      <c r="E9" s="17"/>
      <c r="F9" s="17"/>
      <c r="G9" s="86">
        <f>SUM(G6:G8)</f>
        <v>1102500</v>
      </c>
      <c r="H9" s="86">
        <f>SUM(H6:H8)</f>
        <v>892125</v>
      </c>
    </row>
    <row r="10" spans="1:8" ht="15" customHeight="1">
      <c r="A10" s="210"/>
      <c r="B10" s="211"/>
      <c r="C10" s="211"/>
      <c r="D10" s="212"/>
      <c r="E10" s="8"/>
      <c r="F10" s="8"/>
      <c r="G10" s="87"/>
      <c r="H10" s="81"/>
    </row>
    <row r="11" spans="1:8" ht="15.75">
      <c r="A11" s="204" t="s">
        <v>40</v>
      </c>
      <c r="B11" s="205"/>
      <c r="C11" s="205"/>
      <c r="D11" s="206"/>
      <c r="E11" s="1" t="s">
        <v>12</v>
      </c>
      <c r="F11" s="1" t="s">
        <v>1</v>
      </c>
      <c r="G11" s="72">
        <v>271755</v>
      </c>
      <c r="H11" s="81">
        <v>200430</v>
      </c>
    </row>
    <row r="12" spans="1:8" ht="15.75">
      <c r="A12" s="204" t="s">
        <v>41</v>
      </c>
      <c r="B12" s="205"/>
      <c r="C12" s="205"/>
      <c r="D12" s="206"/>
      <c r="E12" s="1" t="s">
        <v>12</v>
      </c>
      <c r="F12" s="1" t="s">
        <v>1</v>
      </c>
      <c r="G12" s="72">
        <v>0</v>
      </c>
      <c r="H12" s="81"/>
    </row>
    <row r="13" spans="1:8" ht="16.5" thickBot="1">
      <c r="A13" s="213" t="s">
        <v>43</v>
      </c>
      <c r="B13" s="214"/>
      <c r="C13" s="214"/>
      <c r="D13" s="215"/>
      <c r="E13" s="7" t="s">
        <v>12</v>
      </c>
      <c r="F13" s="7" t="s">
        <v>1</v>
      </c>
      <c r="G13" s="76">
        <v>0</v>
      </c>
      <c r="H13" s="81"/>
    </row>
    <row r="14" spans="1:8" ht="16.5" thickBot="1">
      <c r="A14" s="234" t="s">
        <v>79</v>
      </c>
      <c r="B14" s="235"/>
      <c r="C14" s="235"/>
      <c r="D14" s="240"/>
      <c r="E14" s="17"/>
      <c r="F14" s="17"/>
      <c r="G14" s="86">
        <f>SUM(G11:G13)</f>
        <v>271755</v>
      </c>
      <c r="H14" s="86">
        <f>SUM(H11:H13)</f>
        <v>200430</v>
      </c>
    </row>
    <row r="15" spans="1:8" ht="15.75" customHeight="1">
      <c r="A15" s="210"/>
      <c r="B15" s="211"/>
      <c r="C15" s="211"/>
      <c r="D15" s="212"/>
      <c r="E15" s="8"/>
      <c r="F15" s="8"/>
      <c r="G15" s="87"/>
      <c r="H15" s="81"/>
    </row>
    <row r="16" spans="1:8" ht="15.75">
      <c r="A16" s="204" t="s">
        <v>11</v>
      </c>
      <c r="B16" s="205"/>
      <c r="C16" s="205"/>
      <c r="D16" s="206"/>
      <c r="E16" s="1" t="s">
        <v>12</v>
      </c>
      <c r="F16" s="1" t="s">
        <v>1</v>
      </c>
      <c r="G16" s="72">
        <v>500000</v>
      </c>
      <c r="H16" s="96">
        <v>220000</v>
      </c>
    </row>
    <row r="17" spans="1:8" ht="15.75">
      <c r="A17" s="204" t="s">
        <v>19</v>
      </c>
      <c r="B17" s="205"/>
      <c r="C17" s="205"/>
      <c r="D17" s="206"/>
      <c r="E17" s="1" t="s">
        <v>12</v>
      </c>
      <c r="F17" s="1" t="s">
        <v>1</v>
      </c>
      <c r="G17" s="72">
        <v>2270000</v>
      </c>
      <c r="H17" s="96">
        <v>800000</v>
      </c>
    </row>
    <row r="18" spans="1:8" ht="15.75">
      <c r="A18" s="204" t="s">
        <v>20</v>
      </c>
      <c r="B18" s="205"/>
      <c r="C18" s="205"/>
      <c r="D18" s="206"/>
      <c r="E18" s="1" t="s">
        <v>12</v>
      </c>
      <c r="F18" s="1" t="s">
        <v>1</v>
      </c>
      <c r="G18" s="72">
        <v>200000</v>
      </c>
      <c r="H18" s="96">
        <v>0</v>
      </c>
    </row>
    <row r="19" spans="1:8" ht="15.75">
      <c r="A19" s="204" t="s">
        <v>22</v>
      </c>
      <c r="B19" s="205"/>
      <c r="C19" s="205"/>
      <c r="D19" s="206"/>
      <c r="E19" s="1" t="s">
        <v>12</v>
      </c>
      <c r="F19" s="1" t="s">
        <v>1</v>
      </c>
      <c r="G19" s="72">
        <v>15000</v>
      </c>
      <c r="H19" s="96">
        <v>10000</v>
      </c>
    </row>
    <row r="20" spans="1:8" ht="15.75">
      <c r="A20" s="204" t="s">
        <v>24</v>
      </c>
      <c r="B20" s="205"/>
      <c r="C20" s="205"/>
      <c r="D20" s="206"/>
      <c r="E20" s="1" t="s">
        <v>12</v>
      </c>
      <c r="F20" s="1" t="s">
        <v>1</v>
      </c>
      <c r="G20" s="72">
        <v>722100</v>
      </c>
      <c r="H20" s="96">
        <v>278100</v>
      </c>
    </row>
    <row r="21" spans="1:8" ht="15.75">
      <c r="A21" s="213" t="s">
        <v>50</v>
      </c>
      <c r="B21" s="214"/>
      <c r="C21" s="214"/>
      <c r="D21" s="215"/>
      <c r="E21" s="7" t="s">
        <v>12</v>
      </c>
      <c r="F21" s="7" t="s">
        <v>1</v>
      </c>
      <c r="G21" s="76">
        <v>5000</v>
      </c>
      <c r="H21" s="96">
        <v>0</v>
      </c>
    </row>
    <row r="22" spans="1:8" ht="15.75">
      <c r="A22" s="249" t="s">
        <v>53</v>
      </c>
      <c r="B22" s="250"/>
      <c r="C22" s="250"/>
      <c r="D22" s="250"/>
      <c r="E22" s="23" t="s">
        <v>12</v>
      </c>
      <c r="F22" s="23" t="s">
        <v>1</v>
      </c>
      <c r="G22" s="91">
        <v>40000</v>
      </c>
      <c r="H22" s="96">
        <v>0</v>
      </c>
    </row>
    <row r="23" spans="1:8" ht="15.75">
      <c r="A23" s="243" t="s">
        <v>163</v>
      </c>
      <c r="B23" s="243"/>
      <c r="C23" s="243"/>
      <c r="D23" s="243"/>
      <c r="E23" s="23" t="s">
        <v>12</v>
      </c>
      <c r="F23" s="36" t="s">
        <v>1</v>
      </c>
      <c r="G23" s="91">
        <v>2500</v>
      </c>
      <c r="H23" s="96">
        <v>0</v>
      </c>
    </row>
    <row r="24" spans="1:8" ht="16.5" thickBot="1">
      <c r="A24" s="265" t="s">
        <v>164</v>
      </c>
      <c r="B24" s="265"/>
      <c r="C24" s="265"/>
      <c r="D24" s="265"/>
      <c r="E24" s="25" t="s">
        <v>12</v>
      </c>
      <c r="F24" s="37" t="s">
        <v>1</v>
      </c>
      <c r="G24" s="79">
        <v>20000</v>
      </c>
      <c r="H24" s="96">
        <v>0</v>
      </c>
    </row>
    <row r="25" spans="1:8" ht="16.5" thickBot="1">
      <c r="A25" s="225" t="s">
        <v>84</v>
      </c>
      <c r="B25" s="226"/>
      <c r="C25" s="226"/>
      <c r="D25" s="226"/>
      <c r="E25" s="16"/>
      <c r="F25" s="16"/>
      <c r="G25" s="80">
        <f>SUM(G16:G24)</f>
        <v>3774600</v>
      </c>
      <c r="H25" s="80">
        <f>SUM(H16:H24)</f>
        <v>1308100</v>
      </c>
    </row>
    <row r="26" ht="16.5" thickBot="1"/>
    <row r="27" spans="1:8" ht="16.5" thickBot="1">
      <c r="A27" s="239" t="s">
        <v>119</v>
      </c>
      <c r="B27" s="231"/>
      <c r="C27" s="231"/>
      <c r="D27" s="231"/>
      <c r="E27" s="231"/>
      <c r="F27" s="231"/>
      <c r="G27" s="19">
        <f>G25+G14+G9</f>
        <v>5148855</v>
      </c>
      <c r="H27" s="19">
        <f>H25+H14+H9</f>
        <v>2400655</v>
      </c>
    </row>
  </sheetData>
  <sheetProtection/>
  <mergeCells count="23">
    <mergeCell ref="F2:H2"/>
    <mergeCell ref="A25:D25"/>
    <mergeCell ref="A27:F27"/>
    <mergeCell ref="A2:E2"/>
    <mergeCell ref="A9:D9"/>
    <mergeCell ref="A10:D10"/>
    <mergeCell ref="A15:D15"/>
    <mergeCell ref="A24:D24"/>
    <mergeCell ref="A23:D23"/>
    <mergeCell ref="A8:D8"/>
    <mergeCell ref="A21:D21"/>
    <mergeCell ref="A22:D22"/>
    <mergeCell ref="A20:D20"/>
    <mergeCell ref="A18:D18"/>
    <mergeCell ref="A16:D16"/>
    <mergeCell ref="A17:D17"/>
    <mergeCell ref="A19:D19"/>
    <mergeCell ref="A14:D14"/>
    <mergeCell ref="A13:D13"/>
    <mergeCell ref="A6:D6"/>
    <mergeCell ref="A11:D11"/>
    <mergeCell ref="A12:D12"/>
    <mergeCell ref="A7:D7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2016-02-08T15:06:33Z</dcterms:created>
  <dcterms:modified xsi:type="dcterms:W3CDTF">2017-03-29T08:38:21Z</dcterms:modified>
  <cp:category/>
  <cp:version/>
  <cp:contentType/>
  <cp:contentStatus/>
</cp:coreProperties>
</file>