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3" activeTab="3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sz.mell." sheetId="27" r:id="rId27"/>
    <sheet name="9.4.1.sz.mell." sheetId="28" r:id="rId28"/>
    <sheet name="9.4.2.sz.mell." sheetId="29" r:id="rId29"/>
    <sheet name="9.4.3.sz.mell." sheetId="30" r:id="rId30"/>
    <sheet name="10.sz.mell" sheetId="31" r:id="rId31"/>
    <sheet name="1. sz tájékoztató t." sheetId="32" r:id="rId32"/>
    <sheet name="2. sz tájékoztató t" sheetId="33" r:id="rId33"/>
    <sheet name="3. sz tájékoztató t." sheetId="34" r:id="rId34"/>
    <sheet name="4.sz tájékoztató t." sheetId="35" r:id="rId35"/>
    <sheet name="5.sz tájékoztató t." sheetId="36" r:id="rId36"/>
    <sheet name="6.sz tájékoztató t." sheetId="37" r:id="rId37"/>
    <sheet name="7. sz tájékoztató" sheetId="38" r:id="rId38"/>
    <sheet name="8. sz. táblázat" sheetId="39" r:id="rId39"/>
    <sheet name="9. sz. táblázat" sheetId="40" r:id="rId40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31">'1. sz tájékoztató t.'!$A$1:$E$144</definedName>
    <definedName name="_xlnm.Print_Area" localSheetId="1">'1.1.sz.mell.'!$A$1:$C$150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<sst xmlns="http://schemas.openxmlformats.org/spreadsheetml/2006/main" count="4844" uniqueCount="827">
  <si>
    <t>Sportegyesület</t>
  </si>
  <si>
    <t>Ingatlanhasznosítás</t>
  </si>
  <si>
    <t>NAPKÖZIO. ÓVODA  ÖSSZESEN</t>
  </si>
  <si>
    <t>KULTÚRHÁZ ÉS KÖNYVTÁR ÖSSZESEN</t>
  </si>
  <si>
    <t>HOSSZABB KÖZFOGLALKOZTATÁS  ÖSSZES</t>
  </si>
  <si>
    <t>Járulékok, adók</t>
  </si>
  <si>
    <t>Óvoda intézmény összes</t>
  </si>
  <si>
    <t>Sajátos nevelési igényű nevelés összesen</t>
  </si>
  <si>
    <t>Sajátos nevelési igényű gyermekek nevelése</t>
  </si>
  <si>
    <t>Foglalkoztatást helyettesítő támogatásra  jogosultak hosszabb időtartamú közfoglalkoztatása</t>
  </si>
  <si>
    <t>Tám. ért. kiad</t>
  </si>
  <si>
    <t>1.1.7.</t>
  </si>
  <si>
    <t>Költségvetési szervek  működése összesen</t>
  </si>
  <si>
    <t xml:space="preserve">POLGÁRMESTERI HIVATAL  ÖSSZESEN </t>
  </si>
  <si>
    <t>Adó, illeték kiszabása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</si>
  <si>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</si>
  <si>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</si>
  <si>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</si>
  <si>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</si>
  <si>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</si>
  <si>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</si>
  <si>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KIEMELT. ELŐIR.</t>
  </si>
  <si>
    <t>2013.</t>
  </si>
  <si>
    <t>SZOCIÁLIS SEGÉLYEZÉS, CSALÁDVÉDELEM ÖSSZ</t>
  </si>
  <si>
    <t>1.4.10.</t>
  </si>
  <si>
    <t>Rendszeres szociális segély</t>
  </si>
  <si>
    <t xml:space="preserve">Foglalkoztatást helyettesítő </t>
  </si>
  <si>
    <t>Kiegészítő gyermekvédelmi</t>
  </si>
  <si>
    <t>Rendszeres gyermekvédelmi</t>
  </si>
  <si>
    <t>Szociális segélyezes, családvédelem össz</t>
  </si>
  <si>
    <t>Végrehajtó igazgatás összesen</t>
  </si>
  <si>
    <t>ÖNKORMÁNYZATI IGAZGATÁS ÖSSZESEN</t>
  </si>
  <si>
    <t>Önkormányzati igazgatás</t>
  </si>
  <si>
    <t>2013.12. módosított            ( E Ft )</t>
  </si>
  <si>
    <t>2013. 12.  módosított             ( E Ft )</t>
  </si>
  <si>
    <t>2013.12.  módosított             ( E Ft )</t>
  </si>
  <si>
    <t>2013. 12. módosított         ( E Ft )</t>
  </si>
  <si>
    <t>2013.12. módosított      ( e Ft )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</si>
  <si>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</si>
  <si>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</si>
  <si>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</si>
  <si>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</si>
  <si>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</si>
  <si>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</si>
  <si>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</si>
  <si>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</si>
  <si>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</si>
  <si>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</si>
  <si>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</si>
  <si>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</si>
  <si>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</si>
  <si>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</si>
  <si>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Kiemelt rendezvények</t>
  </si>
  <si>
    <t>Kiemelt rendezvények összesen</t>
  </si>
  <si>
    <t>Önkormányzati jogalkotás / Önkormányzatok jogalkotó és általános igazgatási tevékenysége</t>
  </si>
  <si>
    <t>Adó-, vám- és jövedéki igazgatás</t>
  </si>
  <si>
    <t>Adó-, vám- és jövedéki ig.összesen</t>
  </si>
  <si>
    <t>Sportlétesítmények működtetése</t>
  </si>
  <si>
    <t>2014.       eredeti            ( E Ft )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</si>
  <si>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</si>
  <si>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</si>
  <si>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</si>
  <si>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</si>
  <si>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t>Szoc .ellátás</t>
  </si>
  <si>
    <t>Rendszeres gyermekvédelmi támogatás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</si>
  <si>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</si>
  <si>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</si>
  <si>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</si>
  <si>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</si>
  <si>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2014. eredeti        ( E Ft )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</si>
  <si>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</si>
  <si>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</si>
  <si>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</si>
  <si>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</si>
  <si>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</si>
  <si>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</si>
  <si>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</si>
  <si>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</si>
  <si>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</si>
  <si>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</si>
  <si>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</si>
  <si>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</si>
  <si>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</si>
  <si>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</si>
  <si>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</si>
  <si>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Sorrend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</si>
  <si>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</si>
  <si>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</si>
  <si>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</si>
  <si>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</si>
  <si>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</si>
  <si>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</si>
  <si>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</si>
  <si>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</si>
  <si>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</si>
  <si>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</si>
  <si>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</si>
  <si>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</si>
  <si>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</si>
  <si>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</si>
  <si>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</si>
  <si>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Szociális és gyermekjóléti kiegészítés</t>
  </si>
  <si>
    <t>Szoc. étkeztetés</t>
  </si>
  <si>
    <t>Idősek klubja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</si>
  <si>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</si>
  <si>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</si>
  <si>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</si>
  <si>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</si>
  <si>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</si>
  <si>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Óvodai ellátás/Ped. bértám. 4 hó kieg</t>
  </si>
  <si>
    <t>Közvetlem segítők bértám. 8 hó</t>
  </si>
  <si>
    <t>Közvetlem segítők bértám. 4 hó</t>
  </si>
  <si>
    <t>Óvodaműködtetési támogatás</t>
  </si>
  <si>
    <t>Étkezés Óvoda                 12 hó</t>
  </si>
  <si>
    <t>Étkezés Iskola                  12 hó</t>
  </si>
  <si>
    <t>Étkeztetés kiegészítés</t>
  </si>
  <si>
    <t>Kulturális feladatok támogatása</t>
  </si>
  <si>
    <t>Tájékoztató a 2014. évi állami támogatásokról</t>
  </si>
  <si>
    <t>5. sz. tájékoztató tábla</t>
  </si>
  <si>
    <t>Járdaépítés fordított áfája</t>
  </si>
  <si>
    <t>Vis maior felújítás</t>
  </si>
  <si>
    <t>2014</t>
  </si>
  <si>
    <t>KEOP-5.5.0/B/12-2013-0131</t>
  </si>
  <si>
    <t>Energetikai korszerűsítés a táti III. Béla Általános Iskola "B" épületében és a</t>
  </si>
  <si>
    <t>Kultúrház és Könyvtár épületében</t>
  </si>
  <si>
    <t>Nemleges</t>
  </si>
  <si>
    <t>TIOP-3.4.2.-11/1-2012-0318</t>
  </si>
  <si>
    <t>Tát Nagyközség Önkormányzat által fenntartott Szent György Otthon - Szent János Ispotály integrált intézmény korszerűsítése ( tartalék listán)</t>
  </si>
  <si>
    <t>Telekelőkészítés</t>
  </si>
  <si>
    <t>Felhalmozási célú önkormányzati támogatások (vis maior)</t>
  </si>
  <si>
    <t>Támogatás</t>
  </si>
  <si>
    <t>2014. év utáni szükséglet
(7=2 - 4 - 5-6)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</si>
  <si>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</si>
  <si>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</si>
  <si>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</si>
  <si>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</si>
  <si>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</si>
  <si>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</si>
  <si>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</si>
  <si>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</si>
  <si>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</si>
  <si>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</si>
  <si>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</si>
  <si>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</si>
  <si>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</si>
  <si>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</si>
  <si>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</si>
  <si>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</si>
  <si>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</si>
  <si>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</si>
  <si>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</si>
  <si>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</si>
  <si>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</si>
  <si>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</si>
  <si>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</si>
  <si>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</si>
  <si>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</si>
  <si>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</si>
  <si>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</si>
  <si>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</si>
  <si>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</si>
  <si>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</si>
  <si>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</si>
  <si>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</si>
  <si>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</si>
  <si>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</si>
  <si>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</si>
  <si>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</si>
  <si>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</si>
  <si>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</si>
  <si>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</si>
  <si>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</si>
  <si>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</si>
  <si>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</si>
  <si>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</si>
  <si>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</si>
  <si>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</si>
  <si>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</si>
  <si>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</si>
  <si>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</si>
  <si>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</si>
  <si>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</si>
  <si>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</si>
  <si>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</si>
  <si>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</si>
  <si>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</si>
  <si>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</si>
  <si>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</si>
  <si>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</si>
  <si>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</si>
  <si>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</si>
  <si>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</si>
  <si>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</si>
  <si>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</si>
  <si>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</si>
  <si>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</si>
  <si>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</si>
  <si>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</si>
  <si>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</si>
  <si>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</si>
  <si>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</si>
  <si>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</si>
  <si>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</si>
  <si>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</si>
  <si>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</si>
  <si>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</si>
  <si>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</si>
  <si>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</si>
  <si>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</si>
  <si>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</si>
  <si>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</si>
  <si>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</si>
  <si>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</si>
  <si>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</si>
  <si>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</si>
  <si>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</si>
  <si>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</si>
  <si>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</si>
  <si>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</si>
  <si>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</si>
  <si>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</si>
  <si>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</si>
  <si>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</si>
  <si>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</si>
  <si>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</si>
  <si>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</si>
  <si>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</si>
  <si>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</si>
  <si>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</si>
  <si>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</si>
  <si>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</si>
  <si>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</si>
  <si>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</si>
  <si>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</si>
  <si>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</si>
  <si>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</si>
  <si>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</si>
  <si>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</si>
  <si>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</si>
  <si>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</si>
  <si>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</si>
  <si>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</si>
  <si>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</si>
  <si>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</si>
  <si>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</si>
  <si>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</si>
  <si>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</si>
  <si>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</si>
  <si>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</si>
  <si>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</si>
  <si>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</si>
  <si>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</si>
  <si>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</si>
  <si>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</si>
  <si>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</si>
  <si>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</si>
  <si>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</si>
  <si>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</si>
  <si>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</si>
  <si>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</si>
  <si>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</si>
  <si>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</si>
  <si>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</si>
  <si>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</si>
  <si>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</si>
  <si>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</si>
  <si>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</si>
  <si>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</si>
  <si>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</si>
  <si>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</si>
  <si>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</si>
  <si>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</si>
  <si>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</si>
  <si>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</si>
  <si>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</si>
  <si>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</si>
  <si>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</si>
  <si>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</si>
  <si>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</si>
  <si>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</si>
  <si>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</si>
  <si>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</si>
  <si>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</si>
  <si>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</si>
  <si>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</si>
  <si>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</si>
  <si>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</si>
  <si>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</si>
  <si>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</si>
  <si>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</si>
  <si>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</si>
  <si>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</si>
  <si>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</si>
  <si>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</si>
  <si>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</si>
  <si>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</si>
  <si>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</si>
  <si>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</si>
  <si>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</si>
  <si>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</si>
  <si>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</si>
  <si>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</si>
  <si>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</si>
  <si>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</si>
  <si>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</si>
  <si>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</si>
  <si>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</si>
  <si>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</si>
  <si>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</si>
  <si>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</si>
  <si>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</si>
  <si>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</si>
  <si>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</si>
  <si>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</si>
  <si>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</si>
  <si>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</si>
  <si>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</si>
  <si>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</si>
  <si>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</si>
  <si>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</si>
  <si>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</si>
  <si>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</si>
  <si>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</si>
  <si>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</si>
  <si>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</si>
  <si>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</si>
  <si>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</si>
  <si>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</si>
  <si>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</si>
  <si>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</si>
  <si>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</si>
  <si>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</si>
  <si>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</si>
  <si>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</si>
  <si>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</si>
  <si>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</si>
  <si>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</si>
  <si>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</si>
  <si>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</si>
  <si>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</si>
  <si>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</si>
  <si>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</si>
  <si>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</si>
  <si>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</si>
  <si>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</si>
  <si>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</si>
  <si>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</si>
  <si>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</si>
  <si>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</si>
  <si>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</si>
  <si>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</si>
  <si>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</si>
  <si>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</si>
  <si>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</si>
  <si>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</si>
  <si>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</si>
  <si>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</si>
  <si>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</si>
  <si>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</si>
  <si>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</si>
  <si>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</si>
  <si>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</si>
  <si>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</si>
  <si>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</si>
  <si>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</si>
  <si>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</si>
  <si>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</si>
  <si>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</si>
  <si>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</si>
  <si>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</si>
  <si>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</si>
  <si>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</si>
  <si>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</si>
  <si>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</si>
  <si>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</si>
  <si>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</si>
  <si>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</si>
  <si>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</si>
  <si>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</si>
  <si>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</si>
  <si>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</si>
  <si>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</si>
  <si>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</si>
  <si>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</si>
  <si>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</si>
  <si>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</si>
  <si>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</si>
  <si>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</si>
  <si>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</si>
  <si>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</si>
  <si>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</si>
  <si>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</si>
  <si>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</si>
  <si>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</si>
  <si>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</si>
  <si>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</si>
  <si>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</si>
  <si>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</si>
  <si>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</si>
  <si>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</si>
  <si>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</si>
  <si>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</si>
  <si>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</si>
  <si>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</si>
  <si>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</si>
  <si>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</si>
  <si>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</si>
  <si>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</si>
  <si>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</si>
  <si>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</si>
  <si>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</si>
  <si>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</si>
  <si>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</si>
  <si>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</si>
  <si>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</si>
  <si>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</si>
  <si>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</si>
  <si>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</si>
  <si>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</si>
  <si>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</si>
  <si>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</si>
  <si>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</si>
  <si>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</si>
  <si>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</si>
  <si>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</si>
  <si>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</si>
  <si>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</si>
  <si>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</si>
  <si>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</si>
  <si>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</si>
  <si>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</si>
  <si>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</si>
  <si>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</si>
  <si>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</si>
  <si>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</si>
  <si>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</si>
  <si>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</si>
  <si>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</si>
  <si>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</si>
  <si>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</si>
  <si>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</si>
  <si>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</si>
  <si>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</si>
  <si>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</si>
  <si>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</si>
  <si>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</si>
  <si>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</si>
  <si>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</si>
  <si>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</si>
  <si>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</si>
  <si>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</si>
  <si>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</si>
  <si>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</si>
  <si>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</si>
  <si>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</si>
  <si>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</si>
  <si>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</si>
  <si>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</si>
  <si>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</si>
  <si>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</si>
  <si>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</si>
  <si>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</si>
  <si>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</si>
  <si>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</si>
  <si>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</si>
  <si>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</si>
  <si>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</si>
  <si>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</si>
  <si>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</si>
  <si>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</si>
  <si>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</si>
  <si>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</si>
  <si>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</si>
  <si>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</si>
  <si>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</si>
  <si>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</si>
  <si>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</si>
  <si>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</si>
  <si>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</si>
  <si>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</si>
  <si>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</si>
  <si>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</si>
  <si>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</si>
  <si>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</si>
  <si>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</si>
  <si>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</si>
  <si>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</si>
  <si>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</si>
  <si>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</si>
  <si>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</si>
  <si>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</si>
  <si>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</si>
  <si>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</si>
  <si>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</si>
  <si>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</si>
  <si>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</si>
  <si>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</si>
  <si>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</si>
  <si>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</si>
  <si>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</si>
  <si>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</si>
  <si>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</si>
  <si>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</si>
  <si>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</si>
  <si>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</si>
  <si>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</si>
  <si>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</si>
  <si>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</si>
  <si>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</si>
  <si>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</si>
  <si>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</si>
  <si>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</si>
  <si>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</si>
  <si>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</si>
  <si>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</si>
  <si>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</si>
  <si>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</si>
  <si>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</si>
  <si>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</si>
  <si>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</si>
  <si>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</si>
  <si>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</si>
  <si>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</si>
  <si>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</si>
  <si>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</si>
  <si>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</si>
  <si>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</si>
  <si>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</si>
  <si>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</si>
  <si>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</si>
  <si>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</si>
  <si>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</si>
  <si>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</si>
  <si>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</si>
  <si>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</si>
  <si>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</si>
  <si>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</si>
  <si>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</si>
  <si>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</si>
  <si>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</si>
  <si>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</si>
  <si>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</si>
  <si>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</si>
  <si>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</si>
  <si>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</si>
  <si>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</si>
  <si>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</si>
  <si>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</si>
  <si>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</si>
  <si>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</si>
  <si>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</si>
  <si>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</si>
  <si>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</si>
  <si>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</si>
  <si>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</si>
  <si>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</si>
  <si>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</si>
  <si>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</si>
  <si>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</si>
  <si>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</si>
  <si>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</si>
  <si>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</si>
  <si>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</si>
  <si>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</si>
  <si>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</si>
  <si>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</si>
  <si>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</si>
  <si>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</si>
  <si>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</si>
  <si>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</si>
  <si>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</si>
  <si>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</si>
  <si>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</si>
  <si>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</si>
  <si>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</si>
  <si>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</si>
  <si>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</si>
  <si>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</si>
  <si>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</si>
  <si>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</si>
  <si>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</si>
  <si>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</si>
  <si>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</si>
  <si>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</si>
  <si>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</si>
  <si>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</si>
  <si>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</si>
  <si>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</si>
  <si>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</si>
  <si>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</si>
  <si>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</si>
  <si>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</si>
  <si>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</si>
  <si>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</si>
  <si>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</si>
  <si>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</si>
  <si>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</si>
  <si>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</si>
  <si>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</si>
  <si>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</si>
  <si>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</si>
  <si>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</si>
  <si>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</si>
  <si>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</si>
  <si>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</si>
  <si>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</si>
  <si>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</si>
  <si>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</si>
  <si>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</si>
  <si>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</si>
  <si>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</si>
  <si>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</si>
  <si>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</si>
  <si>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</si>
  <si>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</si>
  <si>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</si>
  <si>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</si>
  <si>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</si>
  <si>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</si>
  <si>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</si>
  <si>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</si>
  <si>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</si>
  <si>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</si>
  <si>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</si>
  <si>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</si>
  <si>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</si>
  <si>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</si>
  <si>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</si>
  <si>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</si>
  <si>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</si>
  <si>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</si>
  <si>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</si>
  <si>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</si>
  <si>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</si>
  <si>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</si>
  <si>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</si>
  <si>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</si>
  <si>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</si>
  <si>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</si>
  <si>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</si>
  <si>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</si>
  <si>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</si>
  <si>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</si>
  <si>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</si>
  <si>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</si>
  <si>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</si>
  <si>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</si>
  <si>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</si>
  <si>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</si>
  <si>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</si>
  <si>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</si>
  <si>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</si>
  <si>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</si>
  <si>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</si>
  <si>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</si>
  <si>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</si>
  <si>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</si>
  <si>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</si>
  <si>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</si>
  <si>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</si>
  <si>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</si>
  <si>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</si>
  <si>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</si>
  <si>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</si>
  <si>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</si>
  <si>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</si>
  <si>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</si>
  <si>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</si>
  <si>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Tát Város Önkormányzat 2014. évi adósságot keletkeztető fejlesztési céljai</t>
  </si>
  <si>
    <t>Közös önkormányzati hivatal</t>
  </si>
  <si>
    <t>Kultúrház és Könyvtár</t>
  </si>
  <si>
    <t>Szent György Otthon</t>
  </si>
  <si>
    <t>2013. évi eredeti</t>
  </si>
  <si>
    <t>2013. évi 
módosított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</si>
  <si>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</si>
  <si>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</si>
  <si>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</si>
  <si>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</si>
  <si>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2013.  össz.             ( E Ft )</t>
  </si>
  <si>
    <t>2013. eredeti      ( e Ft )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</si>
  <si>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</si>
  <si>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</si>
  <si>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</si>
  <si>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</si>
  <si>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</si>
  <si>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</si>
  <si>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</si>
  <si>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</si>
  <si>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</si>
  <si>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</si>
  <si>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 xml:space="preserve"> Igazgatási tevékenység</t>
  </si>
  <si>
    <t>Igazgatási tevékenység összesen</t>
  </si>
  <si>
    <t>Igazgatás és adó összesen</t>
  </si>
  <si>
    <t>Energetikai korszerűsítés önrész</t>
  </si>
  <si>
    <t>1.5.11.</t>
  </si>
  <si>
    <t>Közös Önkormányzati  Hivatal összesen</t>
  </si>
  <si>
    <t>Iskola/kultúrfelújítás</t>
  </si>
  <si>
    <t>Állami t.visszaf</t>
  </si>
  <si>
    <t>Közös Önkormányzati Hivatal</t>
  </si>
  <si>
    <t>KÖZÖS ÖNKORMÁNYZATI HIVATAL ÖSSZ</t>
  </si>
  <si>
    <t>2013. eredeti             ( E Ft )</t>
  </si>
  <si>
    <t>2013. eredeti            ( E Ft )</t>
  </si>
  <si>
    <t xml:space="preserve">Közgyógyellátás </t>
  </si>
  <si>
    <t>Ssz.</t>
  </si>
  <si>
    <t>I.</t>
  </si>
  <si>
    <t>Demens ellátás</t>
  </si>
  <si>
    <t>KIEMELT ELŐIR.</t>
  </si>
  <si>
    <t>Személyi jutt.</t>
  </si>
  <si>
    <t>Dologi</t>
  </si>
  <si>
    <t>Iskolai étkeztetés összesen</t>
  </si>
  <si>
    <t>Önkormányzati Napköziotthonos Óvoda</t>
  </si>
  <si>
    <t>Óvodai étkezés</t>
  </si>
  <si>
    <t>Óvodai étkezés összesen</t>
  </si>
  <si>
    <t>Óvodai nevelés</t>
  </si>
  <si>
    <t>Óvodai nevelés összesen</t>
  </si>
  <si>
    <t>Bölcsődei ellátás</t>
  </si>
  <si>
    <t>Bölcsődei ellátás összesen</t>
  </si>
  <si>
    <t>Nemzetiségi nevelés</t>
  </si>
  <si>
    <t>Nemzetiségi nevelés összesen</t>
  </si>
  <si>
    <t>Gyermekjóléti szolgálat</t>
  </si>
  <si>
    <t>Személyi jutt</t>
  </si>
  <si>
    <t>Gyermekjóléti szolgálat összesen</t>
  </si>
  <si>
    <t>Családsegítő szolgálat</t>
  </si>
  <si>
    <t>Családsegítő szolgálat összesen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</si>
  <si>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</si>
  <si>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</si>
  <si>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</si>
  <si>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</si>
  <si>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</si>
  <si>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</si>
  <si>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</si>
  <si>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</si>
  <si>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Demens ellátás összesen</t>
  </si>
  <si>
    <t>Szent György Otthon intézmény összesen</t>
  </si>
  <si>
    <t>SZENT GYÖRGY OTTHON ÖSSZESEN</t>
  </si>
  <si>
    <t>KÖLTSÉGVETÉSI SZERVEK MŰKÖDÉSE ÖSSZESEN</t>
  </si>
  <si>
    <t>FELADATOK</t>
  </si>
  <si>
    <t>Köztisztaság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</si>
  <si>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</si>
  <si>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</si>
  <si>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</si>
  <si>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</si>
  <si>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</si>
  <si>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</si>
  <si>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</si>
  <si>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Ápolási díj alanyi jogon</t>
  </si>
  <si>
    <t>Közgyógyellátás</t>
  </si>
  <si>
    <t>Közlekedési támogatás</t>
  </si>
  <si>
    <t>Nyugdíjbiztosítási járulék</t>
  </si>
  <si>
    <t>Járulék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</si>
  <si>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</si>
  <si>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</si>
  <si>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</si>
  <si>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</si>
  <si>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</si>
  <si>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</si>
  <si>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</si>
  <si>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Adó, illeték kiszabása</t>
  </si>
  <si>
    <t>Polgármesteri  Hivatal összesen</t>
  </si>
  <si>
    <t>Pénze. átad.</t>
  </si>
  <si>
    <t>Önkormányzati feladatok összesen</t>
  </si>
  <si>
    <t>ÖNKORMÁNYZATI  FELADATOK ÖSSZESEN</t>
  </si>
  <si>
    <t>Zöldterület-kezelés</t>
  </si>
  <si>
    <t>Polgármesteri Hivatal</t>
  </si>
  <si>
    <t>Szent György Otthon felújítás</t>
  </si>
  <si>
    <t>ÖSSZESEN</t>
  </si>
  <si>
    <t xml:space="preserve">Kultúrház tetőfelújítás 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</si>
  <si>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</si>
  <si>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</si>
  <si>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</si>
  <si>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</si>
  <si>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</si>
  <si>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(társulás+intézményfin.)</t>
  </si>
  <si>
    <t xml:space="preserve">   - Egyéb működési célú támogatások ÁH-n belülre (KÖH finanszírozása)</t>
  </si>
  <si>
    <t xml:space="preserve">   - Egyéb működési célú támogatások ÁH-n belülre (fin.)</t>
  </si>
  <si>
    <t>Bursa Hungarica  és ÁH-n kívülitámogatás</t>
  </si>
  <si>
    <t>Irányító szervi (önkormányzati) támogatás (intézményfinanszírozás) (-2000+2342)</t>
  </si>
  <si>
    <t xml:space="preserve">2.1. melléklet az 1/2014. (I.28.) önkormányzati rendelethez     </t>
  </si>
  <si>
    <t xml:space="preserve">2.2. melléklet az 1/2014. (I.28.) önkormányzati rendelethez     </t>
  </si>
  <si>
    <t>9.1. melléklet az 1/2014. (I.28.) önkormányzati rendelethez</t>
  </si>
  <si>
    <t>9.2. melléklet az 1/2014. (I.28.) önkormányzati rendelethez</t>
  </si>
  <si>
    <t>9.2.1. melléklet az 1/2014. (I.28.) önkormányzati rendelethez</t>
  </si>
  <si>
    <t>9.2.2. melléklet az 1/2014. (I.28.) önkormányzati rendelethez</t>
  </si>
  <si>
    <t>9.2.3. melléklet az 1/2014. (I.28.) önkormányzati rendelethez</t>
  </si>
  <si>
    <t>9.3. melléklet az 1/2014. (I.28.) önkormányzati rendelethez</t>
  </si>
  <si>
    <t>9.3.1. melléklet az 1/2014. (I.28.) önkormányzati rendelethez</t>
  </si>
  <si>
    <t>9.3.2. melléklet az 1/2014. (I.28.) önkormányzati rendelethez</t>
  </si>
  <si>
    <t>9.3.3. melléklet az 1/2014. (I.28.) önkormányzati rendelethez</t>
  </si>
  <si>
    <t>9.4. melléklet az 1/2014. (I.28.) önkormányzati rendelethez</t>
  </si>
  <si>
    <t>9.4.1. melléklet az 1/2014. (I.28.) önkormányzati rendelethez</t>
  </si>
  <si>
    <t>9.4.2. melléklet az 1/2014. (I.28.) önkormányzati rendelethez</t>
  </si>
  <si>
    <t>9.4.3. melléklet az 1/2014. (I.28.) önkormányzati rendelethez</t>
  </si>
  <si>
    <t>Időskorúak tartós bentlakásos ellátása közvetett tevékenység</t>
  </si>
  <si>
    <t>Közvetett tevékenység</t>
  </si>
  <si>
    <t>Szociális segélyezés, családvédelem össz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</si>
  <si>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</si>
  <si>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</si>
  <si>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</si>
  <si>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</si>
  <si>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2014. </t>
  </si>
  <si>
    <t xml:space="preserve">2015. 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</si>
  <si>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</si>
  <si>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</si>
  <si>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</si>
  <si>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</si>
  <si>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</si>
  <si>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</si>
  <si>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</si>
  <si>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</si>
  <si>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</si>
  <si>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</si>
  <si>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</si>
  <si>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</si>
  <si>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</si>
  <si>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</si>
  <si>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</si>
  <si>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</si>
  <si>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</si>
  <si>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</si>
  <si>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</si>
  <si>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</si>
  <si>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</si>
  <si>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</si>
  <si>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</si>
  <si>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</si>
  <si>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</si>
  <si>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 táblázat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</si>
</sst>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hair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114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5" fillId="0" borderId="30" xfId="6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7" fillId="0" borderId="30" xfId="60" applyFont="1" applyFill="1" applyBorder="1" applyAlignment="1" applyProtection="1">
      <alignment horizontal="center" vertical="center" wrapText="1"/>
      <protection/>
    </xf>
    <xf numFmtId="0" fontId="17" fillId="0" borderId="0" xfId="60" applyFont="1" applyFill="1">
      <alignment/>
      <protection/>
    </xf>
    <xf numFmtId="0" fontId="19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10" xfId="61" applyNumberFormat="1" applyFont="1" applyFill="1" applyBorder="1" applyAlignment="1" applyProtection="1">
      <alignment vertical="center"/>
      <protection locked="0"/>
    </xf>
    <xf numFmtId="164" fontId="17" fillId="0" borderId="26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11" xfId="61" applyNumberFormat="1" applyFont="1" applyFill="1" applyBorder="1" applyAlignment="1" applyProtection="1">
      <alignment vertical="center"/>
      <protection locked="0"/>
    </xf>
    <xf numFmtId="164" fontId="17" fillId="0" borderId="25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12" xfId="61" applyNumberFormat="1" applyFont="1" applyFill="1" applyBorder="1" applyAlignment="1" applyProtection="1">
      <alignment vertical="center"/>
      <protection locked="0"/>
    </xf>
    <xf numFmtId="164" fontId="17" fillId="0" borderId="39" xfId="61" applyNumberFormat="1" applyFont="1" applyFill="1" applyBorder="1" applyAlignment="1" applyProtection="1">
      <alignment vertical="center"/>
      <protection/>
    </xf>
    <xf numFmtId="164" fontId="15" fillId="0" borderId="23" xfId="61" applyNumberFormat="1" applyFont="1" applyFill="1" applyBorder="1" applyAlignment="1" applyProtection="1">
      <alignment vertical="center"/>
      <protection/>
    </xf>
    <xf numFmtId="164" fontId="15" fillId="0" borderId="30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164" fontId="15" fillId="0" borderId="23" xfId="61" applyNumberFormat="1" applyFont="1" applyFill="1" applyBorder="1" applyProtection="1">
      <alignment/>
      <protection/>
    </xf>
    <xf numFmtId="164" fontId="15" fillId="0" borderId="30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0" fontId="17" fillId="0" borderId="3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40" xfId="60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30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0" fontId="15" fillId="0" borderId="29" xfId="60" applyFont="1" applyFill="1" applyBorder="1" applyAlignment="1" applyProtection="1">
      <alignment horizontal="center" vertical="center" wrapText="1"/>
      <protection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3" xfId="60" applyFont="1" applyFill="1" applyBorder="1" applyAlignment="1" applyProtection="1">
      <alignment horizontal="center" vertical="center"/>
      <protection/>
    </xf>
    <xf numFmtId="0" fontId="17" fillId="0" borderId="30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49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vertical="center" wrapText="1"/>
      <protection/>
    </xf>
    <xf numFmtId="164" fontId="6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horizontal="center" vertical="center" wrapText="1"/>
      <protection/>
    </xf>
    <xf numFmtId="0" fontId="15" fillId="0" borderId="42" xfId="60" applyFont="1" applyFill="1" applyBorder="1" applyAlignment="1" applyProtection="1">
      <alignment horizontal="center" vertical="center" wrapText="1"/>
      <protection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32" xfId="60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60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166" fontId="3" fillId="0" borderId="23" xfId="60" applyNumberFormat="1" applyFont="1" applyFill="1" applyBorder="1">
      <alignment/>
      <protection/>
    </xf>
    <xf numFmtId="166" fontId="3" fillId="0" borderId="30" xfId="60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5" xfId="60" applyNumberFormat="1" applyFont="1" applyFill="1" applyBorder="1" applyAlignment="1" applyProtection="1">
      <alignment horizontal="left" vertical="center"/>
      <protection/>
    </xf>
    <xf numFmtId="0" fontId="27" fillId="0" borderId="45" xfId="0" applyFont="1" applyFill="1" applyBorder="1" applyAlignment="1" applyProtection="1">
      <alignment horizontal="right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left" vertical="center" wrapText="1" indent="1"/>
      <protection/>
    </xf>
    <xf numFmtId="0" fontId="6" fillId="0" borderId="23" xfId="60" applyFont="1" applyFill="1" applyBorder="1" applyAlignment="1" applyProtection="1">
      <alignment horizontal="left" vertical="center" wrapText="1" indent="1"/>
      <protection/>
    </xf>
    <xf numFmtId="164" fontId="6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0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35" borderId="11" xfId="6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5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2" fillId="0" borderId="61" xfId="60" applyFont="1" applyFill="1" applyBorder="1" applyAlignment="1" applyProtection="1">
      <alignment horizontal="right" vertical="center" wrapText="1" indent="1"/>
      <protection locked="0"/>
    </xf>
    <xf numFmtId="164" fontId="2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0" fontId="6" fillId="0" borderId="24" xfId="60" applyFont="1" applyFill="1" applyBorder="1" applyAlignment="1" applyProtection="1">
      <alignment horizontal="left" vertical="center" wrapText="1" indent="1"/>
      <protection/>
    </xf>
    <xf numFmtId="0" fontId="6" fillId="0" borderId="28" xfId="60" applyFont="1" applyFill="1" applyBorder="1" applyAlignment="1" applyProtection="1">
      <alignment vertical="center" wrapText="1"/>
      <protection/>
    </xf>
    <xf numFmtId="164" fontId="6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60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0" applyFont="1" applyFill="1" applyBorder="1" applyAlignment="1" applyProtection="1">
      <alignment horizontal="left" vertical="center" wrapText="1" indent="1"/>
      <protection/>
    </xf>
    <xf numFmtId="164" fontId="2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0" applyFont="1" applyFill="1" applyBorder="1" applyAlignment="1" applyProtection="1">
      <alignment horizontal="left" vertical="center" wrapText="1" indent="1"/>
      <protection/>
    </xf>
    <xf numFmtId="164" fontId="2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Border="1" applyAlignment="1" applyProtection="1">
      <alignment horizontal="left" vertical="center" wrapText="1" indent="1"/>
      <protection/>
    </xf>
    <xf numFmtId="0" fontId="2" fillId="0" borderId="11" xfId="60" applyFont="1" applyFill="1" applyBorder="1" applyAlignment="1" applyProtection="1">
      <alignment horizontal="left" indent="6"/>
      <protection/>
    </xf>
    <xf numFmtId="0" fontId="2" fillId="0" borderId="11" xfId="60" applyFont="1" applyFill="1" applyBorder="1" applyAlignment="1" applyProtection="1">
      <alignment horizontal="left" vertical="center" wrapText="1" indent="6"/>
      <protection/>
    </xf>
    <xf numFmtId="49" fontId="2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60" applyFont="1" applyFill="1" applyBorder="1" applyAlignment="1" applyProtection="1">
      <alignment horizontal="left" vertical="center" wrapText="1" indent="6"/>
      <protection/>
    </xf>
    <xf numFmtId="49" fontId="2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2" fillId="0" borderId="40" xfId="60" applyFont="1" applyFill="1" applyBorder="1" applyAlignment="1" applyProtection="1">
      <alignment horizontal="left" vertical="center" wrapText="1" indent="6"/>
      <protection/>
    </xf>
    <xf numFmtId="164" fontId="2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0" applyFont="1" applyFill="1" applyBorder="1" applyAlignment="1" applyProtection="1">
      <alignment vertical="center" wrapText="1"/>
      <protection/>
    </xf>
    <xf numFmtId="164" fontId="6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60" applyFont="1" applyFill="1" applyBorder="1" applyAlignment="1" applyProtection="1">
      <alignment horizontal="left" vertical="center" wrapText="1" indent="1"/>
      <protection/>
    </xf>
    <xf numFmtId="164" fontId="2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0" applyFont="1" applyFill="1" applyBorder="1" applyAlignment="1" applyProtection="1">
      <alignment horizontal="left" vertical="center" wrapText="1" indent="6"/>
      <protection/>
    </xf>
    <xf numFmtId="164" fontId="2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0" applyFont="1" applyFill="1" applyBorder="1" applyAlignment="1" applyProtection="1">
      <alignment horizontal="left" vertical="center" wrapText="1" indent="1"/>
      <protection/>
    </xf>
    <xf numFmtId="0" fontId="2" fillId="0" borderId="12" xfId="60" applyFont="1" applyFill="1" applyBorder="1" applyAlignment="1" applyProtection="1">
      <alignment horizontal="left" vertical="center" wrapText="1" indent="1"/>
      <protection/>
    </xf>
    <xf numFmtId="0" fontId="2" fillId="0" borderId="10" xfId="60" applyFont="1" applyFill="1" applyBorder="1" applyAlignment="1" applyProtection="1">
      <alignment horizontal="left" vertical="center" wrapText="1" indent="1"/>
      <protection/>
    </xf>
    <xf numFmtId="164" fontId="6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left" vertical="center" wrapText="1" indent="1"/>
      <protection/>
    </xf>
    <xf numFmtId="0" fontId="32" fillId="0" borderId="0" xfId="58">
      <alignment/>
      <protection/>
    </xf>
    <xf numFmtId="3" fontId="33" fillId="0" borderId="20" xfId="58" applyNumberFormat="1" applyFont="1" applyFill="1" applyBorder="1" applyAlignment="1">
      <alignment horizontal="center" vertical="center"/>
      <protection/>
    </xf>
    <xf numFmtId="3" fontId="33" fillId="0" borderId="13" xfId="58" applyNumberFormat="1" applyFont="1" applyFill="1" applyBorder="1" applyAlignment="1">
      <alignment horizontal="left" vertical="center" wrapText="1"/>
      <protection/>
    </xf>
    <xf numFmtId="3" fontId="34" fillId="0" borderId="13" xfId="58" applyNumberFormat="1" applyFont="1" applyFill="1" applyBorder="1" applyAlignment="1">
      <alignment horizontal="center" vertical="center" wrapText="1"/>
      <protection/>
    </xf>
    <xf numFmtId="3" fontId="35" fillId="0" borderId="29" xfId="58" applyNumberFormat="1" applyFont="1" applyBorder="1" applyAlignment="1">
      <alignment horizontal="center" wrapText="1"/>
      <protection/>
    </xf>
    <xf numFmtId="3" fontId="34" fillId="0" borderId="72" xfId="58" applyNumberFormat="1" applyFont="1" applyFill="1" applyBorder="1" applyAlignment="1">
      <alignment horizontal="center"/>
      <protection/>
    </xf>
    <xf numFmtId="3" fontId="34" fillId="0" borderId="73" xfId="58" applyNumberFormat="1" applyFont="1" applyFill="1" applyBorder="1">
      <alignment/>
      <protection/>
    </xf>
    <xf numFmtId="3" fontId="34" fillId="0" borderId="39" xfId="58" applyNumberFormat="1" applyFont="1" applyFill="1" applyBorder="1">
      <alignment/>
      <protection/>
    </xf>
    <xf numFmtId="3" fontId="34" fillId="0" borderId="74" xfId="58" applyNumberFormat="1" applyFont="1" applyFill="1" applyBorder="1" applyAlignment="1">
      <alignment horizontal="center"/>
      <protection/>
    </xf>
    <xf numFmtId="3" fontId="34" fillId="0" borderId="75" xfId="58" applyNumberFormat="1" applyFont="1" applyFill="1" applyBorder="1">
      <alignment/>
      <protection/>
    </xf>
    <xf numFmtId="3" fontId="34" fillId="0" borderId="76" xfId="58" applyNumberFormat="1" applyFont="1" applyFill="1" applyBorder="1" applyAlignment="1">
      <alignment horizontal="center"/>
      <protection/>
    </xf>
    <xf numFmtId="3" fontId="34" fillId="0" borderId="77" xfId="58" applyNumberFormat="1" applyFont="1" applyFill="1" applyBorder="1">
      <alignment/>
      <protection/>
    </xf>
    <xf numFmtId="3" fontId="34" fillId="0" borderId="78" xfId="58" applyNumberFormat="1" applyFont="1" applyFill="1" applyBorder="1" applyAlignment="1">
      <alignment horizontal="center"/>
      <protection/>
    </xf>
    <xf numFmtId="3" fontId="33" fillId="0" borderId="79" xfId="58" applyNumberFormat="1" applyFont="1" applyFill="1" applyBorder="1" applyAlignment="1">
      <alignment/>
      <protection/>
    </xf>
    <xf numFmtId="3" fontId="33" fillId="36" borderId="11" xfId="58" applyNumberFormat="1" applyFont="1" applyFill="1" applyBorder="1" applyAlignment="1">
      <alignment horizontal="right"/>
      <protection/>
    </xf>
    <xf numFmtId="3" fontId="33" fillId="36" borderId="25" xfId="58" applyNumberFormat="1" applyFont="1" applyFill="1" applyBorder="1" applyAlignment="1">
      <alignment horizontal="right"/>
      <protection/>
    </xf>
    <xf numFmtId="3" fontId="34" fillId="0" borderId="25" xfId="58" applyNumberFormat="1" applyFont="1" applyFill="1" applyBorder="1">
      <alignment/>
      <protection/>
    </xf>
    <xf numFmtId="3" fontId="34" fillId="0" borderId="80" xfId="58" applyNumberFormat="1" applyFont="1" applyFill="1" applyBorder="1">
      <alignment/>
      <protection/>
    </xf>
    <xf numFmtId="3" fontId="33" fillId="0" borderId="81" xfId="58" applyNumberFormat="1" applyFont="1" applyFill="1" applyBorder="1" applyAlignment="1">
      <alignment/>
      <protection/>
    </xf>
    <xf numFmtId="3" fontId="34" fillId="0" borderId="81" xfId="58" applyNumberFormat="1" applyFont="1" applyFill="1" applyBorder="1" applyAlignment="1">
      <alignment/>
      <protection/>
    </xf>
    <xf numFmtId="0" fontId="34" fillId="0" borderId="82" xfId="58" applyFont="1" applyBorder="1" applyAlignment="1">
      <alignment/>
      <protection/>
    </xf>
    <xf numFmtId="3" fontId="34" fillId="0" borderId="83" xfId="58" applyNumberFormat="1" applyFont="1" applyFill="1" applyBorder="1" applyAlignment="1">
      <alignment horizontal="center"/>
      <protection/>
    </xf>
    <xf numFmtId="3" fontId="34" fillId="0" borderId="84" xfId="58" applyNumberFormat="1" applyFont="1" applyFill="1" applyBorder="1">
      <alignment/>
      <protection/>
    </xf>
    <xf numFmtId="3" fontId="34" fillId="0" borderId="85" xfId="58" applyNumberFormat="1" applyFont="1" applyFill="1" applyBorder="1" applyAlignment="1">
      <alignment horizontal="center"/>
      <protection/>
    </xf>
    <xf numFmtId="3" fontId="34" fillId="0" borderId="86" xfId="58" applyNumberFormat="1" applyFont="1" applyFill="1" applyBorder="1" applyAlignment="1">
      <alignment horizontal="center"/>
      <protection/>
    </xf>
    <xf numFmtId="3" fontId="34" fillId="0" borderId="87" xfId="58" applyNumberFormat="1" applyFont="1" applyFill="1" applyBorder="1">
      <alignment/>
      <protection/>
    </xf>
    <xf numFmtId="3" fontId="33" fillId="0" borderId="51" xfId="58" applyNumberFormat="1" applyFont="1" applyFill="1" applyBorder="1" applyAlignment="1">
      <alignment horizontal="center"/>
      <protection/>
    </xf>
    <xf numFmtId="3" fontId="33" fillId="0" borderId="88" xfId="58" applyNumberFormat="1" applyFont="1" applyFill="1" applyBorder="1">
      <alignment/>
      <protection/>
    </xf>
    <xf numFmtId="3" fontId="34" fillId="0" borderId="89" xfId="58" applyNumberFormat="1" applyFont="1" applyFill="1" applyBorder="1">
      <alignment/>
      <protection/>
    </xf>
    <xf numFmtId="3" fontId="33" fillId="36" borderId="58" xfId="58" applyNumberFormat="1" applyFont="1" applyFill="1" applyBorder="1" applyAlignment="1">
      <alignment horizontal="right"/>
      <protection/>
    </xf>
    <xf numFmtId="3" fontId="33" fillId="0" borderId="0" xfId="58" applyNumberFormat="1" applyFont="1" applyFill="1" applyBorder="1" applyAlignment="1">
      <alignment horizontal="center"/>
      <protection/>
    </xf>
    <xf numFmtId="3" fontId="33" fillId="0" borderId="0" xfId="58" applyNumberFormat="1" applyFont="1" applyFill="1" applyBorder="1">
      <alignment/>
      <protection/>
    </xf>
    <xf numFmtId="3" fontId="34" fillId="0" borderId="0" xfId="58" applyNumberFormat="1" applyFont="1" applyFill="1" applyBorder="1">
      <alignment/>
      <protection/>
    </xf>
    <xf numFmtId="3" fontId="33" fillId="0" borderId="0" xfId="58" applyNumberFormat="1" applyFont="1" applyFill="1" applyBorder="1" applyAlignment="1">
      <alignment horizontal="right"/>
      <protection/>
    </xf>
    <xf numFmtId="3" fontId="33" fillId="0" borderId="90" xfId="58" applyNumberFormat="1" applyFont="1" applyFill="1" applyBorder="1" applyAlignment="1">
      <alignment horizontal="center"/>
      <protection/>
    </xf>
    <xf numFmtId="3" fontId="34" fillId="0" borderId="29" xfId="58" applyNumberFormat="1" applyFont="1" applyFill="1" applyBorder="1">
      <alignment/>
      <protection/>
    </xf>
    <xf numFmtId="3" fontId="34" fillId="0" borderId="59" xfId="58" applyNumberFormat="1" applyFont="1" applyFill="1" applyBorder="1">
      <alignment/>
      <protection/>
    </xf>
    <xf numFmtId="3" fontId="34" fillId="0" borderId="64" xfId="58" applyNumberFormat="1" applyFont="1" applyFill="1" applyBorder="1">
      <alignment/>
      <protection/>
    </xf>
    <xf numFmtId="3" fontId="34" fillId="0" borderId="54" xfId="58" applyNumberFormat="1" applyFont="1" applyFill="1" applyBorder="1">
      <alignment/>
      <protection/>
    </xf>
    <xf numFmtId="3" fontId="33" fillId="36" borderId="54" xfId="58" applyNumberFormat="1" applyFont="1" applyFill="1" applyBorder="1" applyAlignment="1">
      <alignment horizontal="right"/>
      <protection/>
    </xf>
    <xf numFmtId="3" fontId="34" fillId="0" borderId="91" xfId="58" applyNumberFormat="1" applyFont="1" applyFill="1" applyBorder="1" applyAlignment="1">
      <alignment horizontal="center"/>
      <protection/>
    </xf>
    <xf numFmtId="3" fontId="34" fillId="0" borderId="92" xfId="58" applyNumberFormat="1" applyFont="1" applyFill="1" applyBorder="1" applyAlignment="1">
      <alignment horizontal="center"/>
      <protection/>
    </xf>
    <xf numFmtId="3" fontId="34" fillId="0" borderId="48" xfId="58" applyNumberFormat="1" applyFont="1" applyFill="1" applyBorder="1" applyAlignment="1">
      <alignment/>
      <protection/>
    </xf>
    <xf numFmtId="3" fontId="34" fillId="37" borderId="25" xfId="58" applyNumberFormat="1" applyFont="1" applyFill="1" applyBorder="1">
      <alignment/>
      <protection/>
    </xf>
    <xf numFmtId="3" fontId="34" fillId="37" borderId="54" xfId="58" applyNumberFormat="1" applyFont="1" applyFill="1" applyBorder="1">
      <alignment/>
      <protection/>
    </xf>
    <xf numFmtId="3" fontId="34" fillId="0" borderId="71" xfId="58" applyNumberFormat="1" applyFont="1" applyFill="1" applyBorder="1" applyAlignment="1">
      <alignment horizontal="left"/>
      <protection/>
    </xf>
    <xf numFmtId="0" fontId="32" fillId="0" borderId="0" xfId="58" applyFill="1">
      <alignment/>
      <protection/>
    </xf>
    <xf numFmtId="3" fontId="34" fillId="0" borderId="93" xfId="58" applyNumberFormat="1" applyFont="1" applyFill="1" applyBorder="1">
      <alignment/>
      <protection/>
    </xf>
    <xf numFmtId="3" fontId="34" fillId="0" borderId="79" xfId="58" applyNumberFormat="1" applyFont="1" applyFill="1" applyBorder="1">
      <alignment/>
      <protection/>
    </xf>
    <xf numFmtId="3" fontId="33" fillId="36" borderId="30" xfId="58" applyNumberFormat="1" applyFont="1" applyFill="1" applyBorder="1" applyAlignment="1">
      <alignment horizontal="right"/>
      <protection/>
    </xf>
    <xf numFmtId="3" fontId="33" fillId="0" borderId="0" xfId="58" applyNumberFormat="1" applyFont="1" applyFill="1" applyBorder="1" applyAlignment="1">
      <alignment/>
      <protection/>
    </xf>
    <xf numFmtId="3" fontId="34" fillId="0" borderId="94" xfId="58" applyNumberFormat="1" applyFont="1" applyFill="1" applyBorder="1" applyAlignment="1">
      <alignment horizontal="center"/>
      <protection/>
    </xf>
    <xf numFmtId="3" fontId="34" fillId="0" borderId="95" xfId="58" applyNumberFormat="1" applyFont="1" applyFill="1" applyBorder="1" applyAlignment="1">
      <alignment horizontal="center"/>
      <protection/>
    </xf>
    <xf numFmtId="3" fontId="34" fillId="0" borderId="96" xfId="58" applyNumberFormat="1" applyFont="1" applyFill="1" applyBorder="1" applyAlignment="1">
      <alignment horizontal="center"/>
      <protection/>
    </xf>
    <xf numFmtId="3" fontId="34" fillId="0" borderId="27" xfId="58" applyNumberFormat="1" applyFont="1" applyFill="1" applyBorder="1">
      <alignment/>
      <protection/>
    </xf>
    <xf numFmtId="3" fontId="34" fillId="0" borderId="97" xfId="58" applyNumberFormat="1" applyFont="1" applyFill="1" applyBorder="1" applyAlignment="1">
      <alignment horizontal="center"/>
      <protection/>
    </xf>
    <xf numFmtId="3" fontId="33" fillId="0" borderId="71" xfId="58" applyNumberFormat="1" applyFont="1" applyFill="1" applyBorder="1" applyAlignment="1">
      <alignment/>
      <protection/>
    </xf>
    <xf numFmtId="3" fontId="34" fillId="0" borderId="57" xfId="58" applyNumberFormat="1" applyFont="1" applyFill="1" applyBorder="1" applyAlignment="1">
      <alignment horizontal="center"/>
      <protection/>
    </xf>
    <xf numFmtId="3" fontId="34" fillId="0" borderId="39" xfId="58" applyNumberFormat="1" applyFont="1" applyFill="1" applyBorder="1" applyAlignment="1">
      <alignment horizontal="right"/>
      <protection/>
    </xf>
    <xf numFmtId="3" fontId="34" fillId="0" borderId="26" xfId="58" applyNumberFormat="1" applyFont="1" applyFill="1" applyBorder="1" applyAlignment="1">
      <alignment horizontal="right"/>
      <protection/>
    </xf>
    <xf numFmtId="3" fontId="34" fillId="0" borderId="98" xfId="58" applyNumberFormat="1" applyFont="1" applyFill="1" applyBorder="1" applyAlignment="1">
      <alignment horizontal="center"/>
      <protection/>
    </xf>
    <xf numFmtId="3" fontId="33" fillId="0" borderId="52" xfId="58" applyNumberFormat="1" applyFont="1" applyFill="1" applyBorder="1" applyAlignment="1">
      <alignment horizontal="left"/>
      <protection/>
    </xf>
    <xf numFmtId="0" fontId="32" fillId="0" borderId="52" xfId="58" applyFont="1" applyBorder="1" applyAlignment="1">
      <alignment horizontal="left"/>
      <protection/>
    </xf>
    <xf numFmtId="0" fontId="32" fillId="0" borderId="58" xfId="58" applyFont="1" applyFill="1" applyBorder="1" applyAlignment="1">
      <alignment horizontal="right"/>
      <protection/>
    </xf>
    <xf numFmtId="3" fontId="32" fillId="0" borderId="99" xfId="58" applyNumberFormat="1" applyFont="1" applyFill="1" applyBorder="1" applyAlignment="1">
      <alignment horizontal="center"/>
      <protection/>
    </xf>
    <xf numFmtId="3" fontId="37" fillId="0" borderId="100" xfId="58" applyNumberFormat="1" applyFont="1" applyFill="1" applyBorder="1">
      <alignment/>
      <protection/>
    </xf>
    <xf numFmtId="3" fontId="37" fillId="0" borderId="101" xfId="58" applyNumberFormat="1" applyFont="1" applyFill="1" applyBorder="1">
      <alignment/>
      <protection/>
    </xf>
    <xf numFmtId="3" fontId="32" fillId="0" borderId="74" xfId="58" applyNumberFormat="1" applyFont="1" applyFill="1" applyBorder="1" applyAlignment="1">
      <alignment horizontal="center"/>
      <protection/>
    </xf>
    <xf numFmtId="3" fontId="37" fillId="0" borderId="75" xfId="58" applyNumberFormat="1" applyFont="1" applyFill="1" applyBorder="1">
      <alignment/>
      <protection/>
    </xf>
    <xf numFmtId="3" fontId="37" fillId="0" borderId="35" xfId="58" applyNumberFormat="1" applyFont="1" applyFill="1" applyBorder="1">
      <alignment/>
      <protection/>
    </xf>
    <xf numFmtId="3" fontId="38" fillId="0" borderId="78" xfId="58" applyNumberFormat="1" applyFont="1" applyFill="1" applyBorder="1" applyAlignment="1">
      <alignment horizontal="center"/>
      <protection/>
    </xf>
    <xf numFmtId="3" fontId="39" fillId="0" borderId="79" xfId="58" applyNumberFormat="1" applyFont="1" applyFill="1" applyBorder="1" applyAlignment="1">
      <alignment/>
      <protection/>
    </xf>
    <xf numFmtId="3" fontId="39" fillId="0" borderId="102" xfId="58" applyNumberFormat="1" applyFont="1" applyFill="1" applyBorder="1" applyAlignment="1">
      <alignment/>
      <protection/>
    </xf>
    <xf numFmtId="3" fontId="39" fillId="36" borderId="103" xfId="58" applyNumberFormat="1" applyFont="1" applyFill="1" applyBorder="1">
      <alignment/>
      <protection/>
    </xf>
    <xf numFmtId="3" fontId="38" fillId="0" borderId="57" xfId="58" applyNumberFormat="1" applyFont="1" applyFill="1" applyBorder="1" applyAlignment="1">
      <alignment horizontal="center"/>
      <protection/>
    </xf>
    <xf numFmtId="3" fontId="37" fillId="0" borderId="73" xfId="58" applyNumberFormat="1" applyFont="1" applyFill="1" applyBorder="1">
      <alignment/>
      <protection/>
    </xf>
    <xf numFmtId="3" fontId="37" fillId="0" borderId="104" xfId="58" applyNumberFormat="1" applyFont="1" applyFill="1" applyBorder="1">
      <alignment/>
      <protection/>
    </xf>
    <xf numFmtId="3" fontId="37" fillId="0" borderId="35" xfId="58" applyNumberFormat="1" applyFont="1" applyFill="1" applyBorder="1">
      <alignment/>
      <protection/>
    </xf>
    <xf numFmtId="3" fontId="37" fillId="0" borderId="38" xfId="58" applyNumberFormat="1" applyFont="1" applyFill="1" applyBorder="1">
      <alignment/>
      <protection/>
    </xf>
    <xf numFmtId="3" fontId="38" fillId="0" borderId="97" xfId="58" applyNumberFormat="1" applyFont="1" applyFill="1" applyBorder="1" applyAlignment="1">
      <alignment horizontal="center"/>
      <protection/>
    </xf>
    <xf numFmtId="3" fontId="39" fillId="0" borderId="105" xfId="58" applyNumberFormat="1" applyFont="1" applyFill="1" applyBorder="1" applyAlignment="1">
      <alignment/>
      <protection/>
    </xf>
    <xf numFmtId="3" fontId="39" fillId="0" borderId="71" xfId="58" applyNumberFormat="1" applyFont="1" applyFill="1" applyBorder="1" applyAlignment="1">
      <alignment/>
      <protection/>
    </xf>
    <xf numFmtId="3" fontId="39" fillId="36" borderId="35" xfId="58" applyNumberFormat="1" applyFont="1" applyFill="1" applyBorder="1">
      <alignment/>
      <protection/>
    </xf>
    <xf numFmtId="3" fontId="32" fillId="0" borderId="57" xfId="58" applyNumberFormat="1" applyFont="1" applyFill="1" applyBorder="1" applyAlignment="1">
      <alignment horizontal="center"/>
      <protection/>
    </xf>
    <xf numFmtId="3" fontId="37" fillId="0" borderId="106" xfId="58" applyNumberFormat="1" applyFont="1" applyFill="1" applyBorder="1">
      <alignment/>
      <protection/>
    </xf>
    <xf numFmtId="3" fontId="37" fillId="0" borderId="37" xfId="58" applyNumberFormat="1" applyFont="1" applyFill="1" applyBorder="1">
      <alignment/>
      <protection/>
    </xf>
    <xf numFmtId="3" fontId="32" fillId="0" borderId="107" xfId="58" applyNumberFormat="1" applyFont="1" applyFill="1" applyBorder="1" applyAlignment="1">
      <alignment horizontal="center"/>
      <protection/>
    </xf>
    <xf numFmtId="3" fontId="37" fillId="0" borderId="108" xfId="58" applyNumberFormat="1" applyFont="1" applyFill="1" applyBorder="1">
      <alignment/>
      <protection/>
    </xf>
    <xf numFmtId="3" fontId="37" fillId="0" borderId="36" xfId="58" applyNumberFormat="1" applyFont="1" applyFill="1" applyBorder="1">
      <alignment/>
      <protection/>
    </xf>
    <xf numFmtId="3" fontId="38" fillId="0" borderId="109" xfId="58" applyNumberFormat="1" applyFont="1" applyFill="1" applyBorder="1" applyAlignment="1" quotePrefix="1">
      <alignment horizontal="center"/>
      <protection/>
    </xf>
    <xf numFmtId="3" fontId="37" fillId="0" borderId="110" xfId="58" applyNumberFormat="1" applyFont="1" applyFill="1" applyBorder="1" applyAlignment="1">
      <alignment vertical="center" wrapText="1"/>
      <protection/>
    </xf>
    <xf numFmtId="3" fontId="37" fillId="0" borderId="111" xfId="58" applyNumberFormat="1" applyFont="1" applyFill="1" applyBorder="1">
      <alignment/>
      <protection/>
    </xf>
    <xf numFmtId="3" fontId="37" fillId="0" borderId="36" xfId="58" applyNumberFormat="1" applyFont="1" applyFill="1" applyBorder="1">
      <alignment/>
      <protection/>
    </xf>
    <xf numFmtId="3" fontId="38" fillId="0" borderId="112" xfId="58" applyNumberFormat="1" applyFont="1" applyFill="1" applyBorder="1" applyAlignment="1" quotePrefix="1">
      <alignment horizontal="center"/>
      <protection/>
    </xf>
    <xf numFmtId="3" fontId="37" fillId="0" borderId="113" xfId="58" applyNumberFormat="1" applyFont="1" applyFill="1" applyBorder="1" applyAlignment="1">
      <alignment/>
      <protection/>
    </xf>
    <xf numFmtId="3" fontId="37" fillId="0" borderId="105" xfId="58" applyNumberFormat="1" applyFont="1" applyFill="1" applyBorder="1" applyAlignment="1">
      <alignment/>
      <protection/>
    </xf>
    <xf numFmtId="3" fontId="37" fillId="0" borderId="114" xfId="58" applyNumberFormat="1" applyFont="1" applyFill="1" applyBorder="1">
      <alignment/>
      <protection/>
    </xf>
    <xf numFmtId="3" fontId="38" fillId="0" borderId="115" xfId="58" applyNumberFormat="1" applyFont="1" applyFill="1" applyBorder="1" applyAlignment="1" quotePrefix="1">
      <alignment horizontal="center"/>
      <protection/>
    </xf>
    <xf numFmtId="3" fontId="37" fillId="0" borderId="116" xfId="58" applyNumberFormat="1" applyFont="1" applyFill="1" applyBorder="1" applyAlignment="1">
      <alignment/>
      <protection/>
    </xf>
    <xf numFmtId="3" fontId="37" fillId="0" borderId="117" xfId="58" applyNumberFormat="1" applyFont="1" applyFill="1" applyBorder="1">
      <alignment/>
      <protection/>
    </xf>
    <xf numFmtId="3" fontId="37" fillId="0" borderId="37" xfId="58" applyNumberFormat="1" applyFont="1" applyFill="1" applyBorder="1">
      <alignment/>
      <protection/>
    </xf>
    <xf numFmtId="3" fontId="38" fillId="0" borderId="118" xfId="58" applyNumberFormat="1" applyFont="1" applyFill="1" applyBorder="1" applyAlignment="1" quotePrefix="1">
      <alignment horizontal="center"/>
      <protection/>
    </xf>
    <xf numFmtId="3" fontId="37" fillId="0" borderId="119" xfId="58" applyNumberFormat="1" applyFont="1" applyFill="1" applyBorder="1" applyAlignment="1">
      <alignment/>
      <protection/>
    </xf>
    <xf numFmtId="3" fontId="37" fillId="0" borderId="120" xfId="58" applyNumberFormat="1" applyFont="1" applyFill="1" applyBorder="1">
      <alignment/>
      <protection/>
    </xf>
    <xf numFmtId="3" fontId="37" fillId="0" borderId="81" xfId="58" applyNumberFormat="1" applyFont="1" applyFill="1" applyBorder="1" applyAlignment="1">
      <alignment/>
      <protection/>
    </xf>
    <xf numFmtId="3" fontId="39" fillId="0" borderId="105" xfId="58" applyNumberFormat="1" applyFont="1" applyFill="1" applyBorder="1" applyAlignment="1">
      <alignment/>
      <protection/>
    </xf>
    <xf numFmtId="3" fontId="37" fillId="0" borderId="105" xfId="58" applyNumberFormat="1" applyFont="1" applyFill="1" applyBorder="1">
      <alignment/>
      <protection/>
    </xf>
    <xf numFmtId="3" fontId="39" fillId="37" borderId="35" xfId="58" applyNumberFormat="1" applyFont="1" applyFill="1" applyBorder="1">
      <alignment/>
      <protection/>
    </xf>
    <xf numFmtId="3" fontId="32" fillId="0" borderId="72" xfId="58" applyNumberFormat="1" applyFont="1" applyFill="1" applyBorder="1" applyAlignment="1">
      <alignment horizontal="center"/>
      <protection/>
    </xf>
    <xf numFmtId="3" fontId="37" fillId="0" borderId="121" xfId="58" applyNumberFormat="1" applyFont="1" applyFill="1" applyBorder="1">
      <alignment/>
      <protection/>
    </xf>
    <xf numFmtId="3" fontId="32" fillId="0" borderId="76" xfId="58" applyNumberFormat="1" applyFont="1" applyFill="1" applyBorder="1" applyAlignment="1">
      <alignment horizontal="center"/>
      <protection/>
    </xf>
    <xf numFmtId="3" fontId="38" fillId="0" borderId="122" xfId="58" applyNumberFormat="1" applyFont="1" applyFill="1" applyBorder="1" applyAlignment="1">
      <alignment horizontal="center"/>
      <protection/>
    </xf>
    <xf numFmtId="3" fontId="39" fillId="36" borderId="58" xfId="58" applyNumberFormat="1" applyFont="1" applyFill="1" applyBorder="1">
      <alignment/>
      <protection/>
    </xf>
    <xf numFmtId="3" fontId="38" fillId="0" borderId="0" xfId="58" applyNumberFormat="1" applyFont="1" applyFill="1" applyBorder="1" applyAlignment="1">
      <alignment horizontal="center"/>
      <protection/>
    </xf>
    <xf numFmtId="3" fontId="39" fillId="0" borderId="0" xfId="58" applyNumberFormat="1" applyFont="1" applyFill="1" applyBorder="1" applyAlignment="1">
      <alignment/>
      <protection/>
    </xf>
    <xf numFmtId="3" fontId="39" fillId="0" borderId="0" xfId="58" applyNumberFormat="1" applyFont="1" applyFill="1" applyBorder="1">
      <alignment/>
      <protection/>
    </xf>
    <xf numFmtId="3" fontId="35" fillId="0" borderId="34" xfId="58" applyNumberFormat="1" applyFont="1" applyBorder="1" applyAlignment="1">
      <alignment horizontal="center" wrapText="1"/>
      <protection/>
    </xf>
    <xf numFmtId="3" fontId="35" fillId="0" borderId="30" xfId="58" applyNumberFormat="1" applyFont="1" applyBorder="1" applyAlignment="1">
      <alignment horizontal="center" wrapText="1"/>
      <protection/>
    </xf>
    <xf numFmtId="3" fontId="35" fillId="0" borderId="37" xfId="58" applyNumberFormat="1" applyFont="1" applyBorder="1" applyAlignment="1">
      <alignment horizontal="center"/>
      <protection/>
    </xf>
    <xf numFmtId="3" fontId="34" fillId="0" borderId="39" xfId="58" applyNumberFormat="1" applyFont="1" applyBorder="1" applyAlignment="1">
      <alignment horizontal="right"/>
      <protection/>
    </xf>
    <xf numFmtId="3" fontId="37" fillId="0" borderId="123" xfId="58" applyNumberFormat="1" applyFont="1" applyFill="1" applyBorder="1">
      <alignment/>
      <protection/>
    </xf>
    <xf numFmtId="3" fontId="34" fillId="0" borderId="124" xfId="58" applyNumberFormat="1" applyFont="1" applyFill="1" applyBorder="1" applyAlignment="1">
      <alignment horizontal="right"/>
      <protection/>
    </xf>
    <xf numFmtId="3" fontId="34" fillId="0" borderId="125" xfId="58" applyNumberFormat="1" applyFont="1" applyFill="1" applyBorder="1" applyAlignment="1">
      <alignment horizontal="right"/>
      <protection/>
    </xf>
    <xf numFmtId="3" fontId="34" fillId="0" borderId="126" xfId="58" applyNumberFormat="1" applyFont="1" applyFill="1" applyBorder="1" applyAlignment="1">
      <alignment horizontal="right"/>
      <protection/>
    </xf>
    <xf numFmtId="3" fontId="34" fillId="0" borderId="127" xfId="58" applyNumberFormat="1" applyFont="1" applyFill="1" applyBorder="1" applyAlignment="1">
      <alignment horizontal="right"/>
      <protection/>
    </xf>
    <xf numFmtId="3" fontId="34" fillId="0" borderId="128" xfId="58" applyNumberFormat="1" applyFont="1" applyFill="1" applyBorder="1" applyAlignment="1">
      <alignment horizontal="right"/>
      <protection/>
    </xf>
    <xf numFmtId="3" fontId="33" fillId="37" borderId="34" xfId="58" applyNumberFormat="1" applyFont="1" applyFill="1" applyBorder="1" applyAlignment="1">
      <alignment horizontal="right"/>
      <protection/>
    </xf>
    <xf numFmtId="0" fontId="40" fillId="0" borderId="0" xfId="58" applyFont="1">
      <alignment/>
      <protection/>
    </xf>
    <xf numFmtId="3" fontId="33" fillId="0" borderId="129" xfId="59" applyNumberFormat="1" applyFont="1" applyFill="1" applyBorder="1" applyAlignment="1">
      <alignment horizontal="center" vertical="center" wrapText="1"/>
      <protection/>
    </xf>
    <xf numFmtId="3" fontId="39" fillId="0" borderId="130" xfId="59" applyNumberFormat="1" applyFont="1" applyFill="1" applyBorder="1" applyAlignment="1">
      <alignment horizontal="center" vertical="center" wrapText="1"/>
      <protection/>
    </xf>
    <xf numFmtId="3" fontId="32" fillId="0" borderId="131" xfId="59" applyNumberFormat="1" applyFont="1" applyBorder="1" applyAlignment="1">
      <alignment horizontal="center" vertical="center" wrapText="1"/>
      <protection/>
    </xf>
    <xf numFmtId="3" fontId="39" fillId="0" borderId="132" xfId="59" applyNumberFormat="1" applyFont="1" applyFill="1" applyBorder="1" applyAlignment="1">
      <alignment horizontal="center" vertical="center" wrapText="1"/>
      <protection/>
    </xf>
    <xf numFmtId="3" fontId="32" fillId="0" borderId="72" xfId="59" applyNumberFormat="1" applyFont="1" applyFill="1" applyBorder="1" applyAlignment="1">
      <alignment horizontal="center"/>
      <protection/>
    </xf>
    <xf numFmtId="3" fontId="37" fillId="0" borderId="133" xfId="59" applyNumberFormat="1" applyFont="1" applyFill="1" applyBorder="1">
      <alignment/>
      <protection/>
    </xf>
    <xf numFmtId="3" fontId="37" fillId="0" borderId="134" xfId="59" applyNumberFormat="1" applyFont="1" applyFill="1" applyBorder="1">
      <alignment/>
      <protection/>
    </xf>
    <xf numFmtId="3" fontId="37" fillId="0" borderId="35" xfId="59" applyNumberFormat="1" applyFont="1" applyFill="1" applyBorder="1">
      <alignment/>
      <protection/>
    </xf>
    <xf numFmtId="3" fontId="32" fillId="0" borderId="74" xfId="59" applyNumberFormat="1" applyFont="1" applyFill="1" applyBorder="1" applyAlignment="1">
      <alignment horizontal="center"/>
      <protection/>
    </xf>
    <xf numFmtId="3" fontId="37" fillId="0" borderId="135" xfId="59" applyNumberFormat="1" applyFont="1" applyFill="1" applyBorder="1">
      <alignment/>
      <protection/>
    </xf>
    <xf numFmtId="3" fontId="37" fillId="0" borderId="136" xfId="59" applyNumberFormat="1" applyFont="1" applyFill="1" applyBorder="1">
      <alignment/>
      <protection/>
    </xf>
    <xf numFmtId="3" fontId="37" fillId="38" borderId="35" xfId="59" applyNumberFormat="1" applyFont="1" applyFill="1" applyBorder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7" fillId="0" borderId="137" xfId="59" applyNumberFormat="1" applyFont="1" applyFill="1" applyBorder="1">
      <alignment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9" fillId="36" borderId="103" xfId="59" applyNumberFormat="1" applyFont="1" applyFill="1" applyBorder="1">
      <alignment/>
      <protection/>
    </xf>
    <xf numFmtId="3" fontId="37" fillId="0" borderId="93" xfId="59" applyNumberFormat="1" applyFont="1" applyFill="1" applyBorder="1" applyAlignment="1">
      <alignment vertical="center" wrapText="1"/>
      <protection/>
    </xf>
    <xf numFmtId="3" fontId="32" fillId="0" borderId="138" xfId="59" applyNumberFormat="1" applyFont="1" applyFill="1" applyBorder="1" applyAlignment="1">
      <alignment horizontal="center"/>
      <protection/>
    </xf>
    <xf numFmtId="3" fontId="37" fillId="0" borderId="139" xfId="59" applyNumberFormat="1" applyFont="1" applyFill="1" applyBorder="1">
      <alignment/>
      <protection/>
    </xf>
    <xf numFmtId="3" fontId="37" fillId="0" borderId="140" xfId="59" applyNumberFormat="1" applyFont="1" applyFill="1" applyBorder="1">
      <alignment/>
      <protection/>
    </xf>
    <xf numFmtId="3" fontId="38" fillId="0" borderId="122" xfId="59" applyNumberFormat="1" applyFont="1" applyFill="1" applyBorder="1" applyAlignment="1" quotePrefix="1">
      <alignment horizontal="center"/>
      <protection/>
    </xf>
    <xf numFmtId="3" fontId="39" fillId="0" borderId="141" xfId="59" applyNumberFormat="1" applyFont="1" applyFill="1" applyBorder="1" applyAlignment="1">
      <alignment/>
      <protection/>
    </xf>
    <xf numFmtId="3" fontId="39" fillId="36" borderId="34" xfId="59" applyNumberFormat="1" applyFont="1" applyFill="1" applyBorder="1">
      <alignment/>
      <protection/>
    </xf>
    <xf numFmtId="3" fontId="32" fillId="0" borderId="115" xfId="59" applyNumberFormat="1" applyFont="1" applyFill="1" applyBorder="1" applyAlignment="1">
      <alignment horizontal="center"/>
      <protection/>
    </xf>
    <xf numFmtId="3" fontId="37" fillId="0" borderId="117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118" xfId="59" applyNumberFormat="1" applyFont="1" applyFill="1" applyBorder="1" applyAlignment="1">
      <alignment horizontal="center"/>
      <protection/>
    </xf>
    <xf numFmtId="0" fontId="32" fillId="0" borderId="142" xfId="59" applyBorder="1" applyAlignment="1">
      <alignment vertical="center"/>
      <protection/>
    </xf>
    <xf numFmtId="3" fontId="37" fillId="0" borderId="38" xfId="59" applyNumberFormat="1" applyFont="1" applyFill="1" applyBorder="1">
      <alignment/>
      <protection/>
    </xf>
    <xf numFmtId="3" fontId="38" fillId="0" borderId="143" xfId="59" applyNumberFormat="1" applyFont="1" applyFill="1" applyBorder="1" applyAlignment="1" quotePrefix="1">
      <alignment horizontal="center"/>
      <protection/>
    </xf>
    <xf numFmtId="3" fontId="39" fillId="36" borderId="144" xfId="59" applyNumberFormat="1" applyFont="1" applyFill="1" applyBorder="1">
      <alignment/>
      <protection/>
    </xf>
    <xf numFmtId="3" fontId="32" fillId="0" borderId="145" xfId="59" applyNumberFormat="1" applyFont="1" applyFill="1" applyBorder="1" applyAlignment="1">
      <alignment horizontal="center"/>
      <protection/>
    </xf>
    <xf numFmtId="3" fontId="37" fillId="0" borderId="146" xfId="59" applyNumberFormat="1" applyFont="1" applyFill="1" applyBorder="1" applyAlignment="1">
      <alignment vertical="center"/>
      <protection/>
    </xf>
    <xf numFmtId="3" fontId="37" fillId="0" borderId="147" xfId="59" applyNumberFormat="1" applyFont="1" applyFill="1" applyBorder="1">
      <alignment/>
      <protection/>
    </xf>
    <xf numFmtId="3" fontId="39" fillId="36" borderId="35" xfId="59" applyNumberFormat="1" applyFont="1" applyFill="1" applyBorder="1">
      <alignment/>
      <protection/>
    </xf>
    <xf numFmtId="0" fontId="32" fillId="0" borderId="119" xfId="59" applyFont="1" applyBorder="1" applyAlignment="1">
      <alignment vertical="center"/>
      <protection/>
    </xf>
    <xf numFmtId="3" fontId="37" fillId="0" borderId="148" xfId="59" applyNumberFormat="1" applyFont="1" applyFill="1" applyBorder="1">
      <alignment/>
      <protection/>
    </xf>
    <xf numFmtId="3" fontId="39" fillId="36" borderId="123" xfId="59" applyNumberFormat="1" applyFont="1" applyFill="1" applyBorder="1">
      <alignment/>
      <protection/>
    </xf>
    <xf numFmtId="3" fontId="37" fillId="0" borderId="100" xfId="59" applyNumberFormat="1" applyFont="1" applyFill="1" applyBorder="1">
      <alignment/>
      <protection/>
    </xf>
    <xf numFmtId="3" fontId="37" fillId="0" borderId="101" xfId="59" applyNumberFormat="1" applyFont="1" applyFill="1" applyBorder="1">
      <alignment/>
      <protection/>
    </xf>
    <xf numFmtId="3" fontId="37" fillId="0" borderId="75" xfId="59" applyNumberFormat="1" applyFont="1" applyFill="1" applyBorder="1">
      <alignment/>
      <protection/>
    </xf>
    <xf numFmtId="3" fontId="37" fillId="0" borderId="149" xfId="59" applyNumberFormat="1" applyFont="1" applyFill="1" applyBorder="1">
      <alignment/>
      <protection/>
    </xf>
    <xf numFmtId="3" fontId="32" fillId="0" borderId="150" xfId="59" applyNumberFormat="1" applyFont="1" applyFill="1" applyBorder="1">
      <alignment/>
      <protection/>
    </xf>
    <xf numFmtId="3" fontId="34" fillId="0" borderId="35" xfId="59" applyNumberFormat="1" applyFont="1" applyFill="1" applyBorder="1">
      <alignment/>
      <protection/>
    </xf>
    <xf numFmtId="3" fontId="38" fillId="0" borderId="138" xfId="59" applyNumberFormat="1" applyFont="1" applyFill="1" applyBorder="1" applyAlignment="1">
      <alignment horizontal="center"/>
      <protection/>
    </xf>
    <xf numFmtId="3" fontId="39" fillId="0" borderId="151" xfId="59" applyNumberFormat="1" applyFont="1" applyFill="1" applyBorder="1" applyAlignment="1">
      <alignment/>
      <protection/>
    </xf>
    <xf numFmtId="3" fontId="39" fillId="0" borderId="152" xfId="59" applyNumberFormat="1" applyFont="1" applyFill="1" applyBorder="1" applyAlignment="1">
      <alignment/>
      <protection/>
    </xf>
    <xf numFmtId="3" fontId="39" fillId="36" borderId="104" xfId="59" applyNumberFormat="1" applyFont="1" applyFill="1" applyBorder="1">
      <alignment/>
      <protection/>
    </xf>
    <xf numFmtId="3" fontId="39" fillId="36" borderId="153" xfId="59" applyNumberFormat="1" applyFont="1" applyFill="1" applyBorder="1">
      <alignment/>
      <protection/>
    </xf>
    <xf numFmtId="3" fontId="37" fillId="0" borderId="73" xfId="59" applyNumberFormat="1" applyFont="1" applyFill="1" applyBorder="1">
      <alignment/>
      <protection/>
    </xf>
    <xf numFmtId="3" fontId="34" fillId="0" borderId="37" xfId="59" applyNumberFormat="1" applyFont="1" applyFill="1" applyBorder="1" applyAlignment="1">
      <alignment horizontal="right"/>
      <protection/>
    </xf>
    <xf numFmtId="3" fontId="34" fillId="0" borderId="39" xfId="59" applyNumberFormat="1" applyFont="1" applyFill="1" applyBorder="1" applyAlignment="1">
      <alignment horizontal="right"/>
      <protection/>
    </xf>
    <xf numFmtId="3" fontId="34" fillId="0" borderId="35" xfId="59" applyNumberFormat="1" applyFont="1" applyFill="1" applyBorder="1" applyAlignment="1">
      <alignment horizontal="right"/>
      <protection/>
    </xf>
    <xf numFmtId="3" fontId="34" fillId="0" borderId="25" xfId="59" applyNumberFormat="1" applyFont="1" applyFill="1" applyBorder="1" applyAlignment="1">
      <alignment horizontal="right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8" fillId="0" borderId="78" xfId="59" applyNumberFormat="1" applyFont="1" applyFill="1" applyBorder="1" applyAlignment="1">
      <alignment horizontal="center"/>
      <protection/>
    </xf>
    <xf numFmtId="3" fontId="39" fillId="0" borderId="79" xfId="59" applyNumberFormat="1" applyFont="1" applyFill="1" applyBorder="1" applyAlignment="1">
      <alignment/>
      <protection/>
    </xf>
    <xf numFmtId="3" fontId="39" fillId="0" borderId="82" xfId="59" applyNumberFormat="1" applyFont="1" applyFill="1" applyBorder="1" applyAlignment="1">
      <alignment/>
      <protection/>
    </xf>
    <xf numFmtId="3" fontId="39" fillId="36" borderId="154" xfId="59" applyNumberFormat="1" applyFont="1" applyFill="1" applyBorder="1">
      <alignment/>
      <protection/>
    </xf>
    <xf numFmtId="3" fontId="32" fillId="0" borderId="155" xfId="59" applyNumberFormat="1" applyFont="1" applyFill="1" applyBorder="1" applyAlignment="1">
      <alignment horizontal="center"/>
      <protection/>
    </xf>
    <xf numFmtId="3" fontId="37" fillId="0" borderId="139" xfId="59" applyNumberFormat="1" applyFont="1" applyFill="1" applyBorder="1" applyAlignment="1">
      <alignment vertical="center"/>
      <protection/>
    </xf>
    <xf numFmtId="3" fontId="37" fillId="0" borderId="150" xfId="59" applyNumberFormat="1" applyFont="1" applyFill="1" applyBorder="1">
      <alignment/>
      <protection/>
    </xf>
    <xf numFmtId="3" fontId="39" fillId="0" borderId="139" xfId="59" applyNumberFormat="1" applyFont="1" applyFill="1" applyBorder="1" applyAlignment="1">
      <alignment vertical="center"/>
      <protection/>
    </xf>
    <xf numFmtId="3" fontId="37" fillId="0" borderId="79" xfId="59" applyNumberFormat="1" applyFont="1" applyFill="1" applyBorder="1">
      <alignment/>
      <protection/>
    </xf>
    <xf numFmtId="3" fontId="32" fillId="0" borderId="107" xfId="59" applyNumberFormat="1" applyFont="1" applyFill="1" applyBorder="1" applyAlignment="1">
      <alignment horizontal="center"/>
      <protection/>
    </xf>
    <xf numFmtId="3" fontId="37" fillId="0" borderId="11" xfId="59" applyNumberFormat="1" applyFont="1" applyFill="1" applyBorder="1" applyAlignment="1">
      <alignment vertical="center"/>
      <protection/>
    </xf>
    <xf numFmtId="3" fontId="37" fillId="0" borderId="156" xfId="59" applyNumberFormat="1" applyFont="1" applyFill="1" applyBorder="1">
      <alignment/>
      <protection/>
    </xf>
    <xf numFmtId="3" fontId="39" fillId="0" borderId="37" xfId="59" applyNumberFormat="1" applyFont="1" applyFill="1" applyBorder="1">
      <alignment/>
      <protection/>
    </xf>
    <xf numFmtId="3" fontId="39" fillId="0" borderId="64" xfId="59" applyNumberFormat="1" applyFont="1" applyFill="1" applyBorder="1">
      <alignment/>
      <protection/>
    </xf>
    <xf numFmtId="3" fontId="37" fillId="0" borderId="6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9" fillId="0" borderId="11" xfId="59" applyNumberFormat="1" applyFont="1" applyFill="1" applyBorder="1" applyAlignment="1">
      <alignment vertical="center"/>
      <protection/>
    </xf>
    <xf numFmtId="3" fontId="37" fillId="0" borderId="0" xfId="59" applyNumberFormat="1" applyFont="1" applyFill="1" applyBorder="1">
      <alignment/>
      <protection/>
    </xf>
    <xf numFmtId="3" fontId="39" fillId="36" borderId="38" xfId="59" applyNumberFormat="1" applyFont="1" applyFill="1" applyBorder="1">
      <alignment/>
      <protection/>
    </xf>
    <xf numFmtId="3" fontId="39" fillId="36" borderId="157" xfId="59" applyNumberFormat="1" applyFont="1" applyFill="1" applyBorder="1">
      <alignment/>
      <protection/>
    </xf>
    <xf numFmtId="3" fontId="38" fillId="0" borderId="51" xfId="59" applyNumberFormat="1" applyFont="1" applyFill="1" applyBorder="1" applyAlignment="1" quotePrefix="1">
      <alignment horizontal="center"/>
      <protection/>
    </xf>
    <xf numFmtId="3" fontId="39" fillId="0" borderId="43" xfId="59" applyNumberFormat="1" applyFont="1" applyFill="1" applyBorder="1" applyAlignment="1">
      <alignment/>
      <protection/>
    </xf>
    <xf numFmtId="0" fontId="32" fillId="0" borderId="52" xfId="59" applyFont="1" applyBorder="1" applyAlignment="1">
      <alignment/>
      <protection/>
    </xf>
    <xf numFmtId="3" fontId="39" fillId="36" borderId="58" xfId="59" applyNumberFormat="1" applyFont="1" applyFill="1" applyBorder="1">
      <alignment/>
      <protection/>
    </xf>
    <xf numFmtId="3" fontId="38" fillId="0" borderId="0" xfId="59" applyNumberFormat="1" applyFont="1" applyFill="1" applyBorder="1" applyAlignment="1" quotePrefix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32" fillId="0" borderId="0" xfId="59" applyFont="1" applyBorder="1" applyAlignment="1">
      <alignment/>
      <protection/>
    </xf>
    <xf numFmtId="3" fontId="39" fillId="0" borderId="0" xfId="59" applyNumberFormat="1" applyFont="1" applyFill="1" applyBorder="1">
      <alignment/>
      <protection/>
    </xf>
    <xf numFmtId="3" fontId="32" fillId="0" borderId="99" xfId="59" applyNumberFormat="1" applyFont="1" applyFill="1" applyBorder="1" applyAlignment="1">
      <alignment horizontal="center"/>
      <protection/>
    </xf>
    <xf numFmtId="3" fontId="32" fillId="0" borderId="83" xfId="59" applyNumberFormat="1" applyFont="1" applyFill="1" applyBorder="1" applyAlignment="1">
      <alignment horizontal="center"/>
      <protection/>
    </xf>
    <xf numFmtId="3" fontId="37" fillId="0" borderId="84" xfId="59" applyNumberFormat="1" applyFont="1" applyFill="1" applyBorder="1">
      <alignment/>
      <protection/>
    </xf>
    <xf numFmtId="3" fontId="32" fillId="0" borderId="85" xfId="59" applyNumberFormat="1" applyFont="1" applyFill="1" applyBorder="1" applyAlignment="1">
      <alignment horizontal="center"/>
      <protection/>
    </xf>
    <xf numFmtId="3" fontId="37" fillId="0" borderId="80" xfId="59" applyNumberFormat="1" applyFont="1" applyFill="1" applyBorder="1">
      <alignment/>
      <protection/>
    </xf>
    <xf numFmtId="3" fontId="39" fillId="0" borderId="158" xfId="59" applyNumberFormat="1" applyFont="1" applyFill="1" applyBorder="1" applyAlignment="1">
      <alignment vertical="center"/>
      <protection/>
    </xf>
    <xf numFmtId="3" fontId="32" fillId="0" borderId="159" xfId="59" applyNumberFormat="1" applyFont="1" applyFill="1" applyBorder="1" applyAlignment="1">
      <alignment horizontal="center"/>
      <protection/>
    </xf>
    <xf numFmtId="3" fontId="39" fillId="37" borderId="160" xfId="59" applyNumberFormat="1" applyFont="1" applyFill="1" applyBorder="1">
      <alignment/>
      <protection/>
    </xf>
    <xf numFmtId="3" fontId="39" fillId="0" borderId="52" xfId="59" applyNumberFormat="1" applyFont="1" applyFill="1" applyBorder="1" applyAlignment="1">
      <alignment/>
      <protection/>
    </xf>
    <xf numFmtId="0" fontId="32" fillId="0" borderId="30" xfId="59" applyFont="1" applyBorder="1" applyAlignment="1">
      <alignment/>
      <protection/>
    </xf>
    <xf numFmtId="3" fontId="37" fillId="36" borderId="101" xfId="59" applyNumberFormat="1" applyFont="1" applyFill="1" applyBorder="1">
      <alignment/>
      <protection/>
    </xf>
    <xf numFmtId="3" fontId="37" fillId="36" borderId="35" xfId="59" applyNumberFormat="1" applyFont="1" applyFill="1" applyBorder="1">
      <alignment/>
      <protection/>
    </xf>
    <xf numFmtId="3" fontId="37" fillId="0" borderId="77" xfId="59" applyNumberFormat="1" applyFont="1" applyFill="1" applyBorder="1">
      <alignment/>
      <protection/>
    </xf>
    <xf numFmtId="3" fontId="32" fillId="0" borderId="86" xfId="59" applyNumberFormat="1" applyFont="1" applyFill="1" applyBorder="1" applyAlignment="1">
      <alignment horizontal="center"/>
      <protection/>
    </xf>
    <xf numFmtId="3" fontId="37" fillId="0" borderId="87" xfId="59" applyNumberFormat="1" applyFont="1" applyFill="1" applyBorder="1">
      <alignment/>
      <protection/>
    </xf>
    <xf numFmtId="3" fontId="37" fillId="36" borderId="161" xfId="59" applyNumberFormat="1" applyFont="1" applyFill="1" applyBorder="1">
      <alignment/>
      <protection/>
    </xf>
    <xf numFmtId="3" fontId="32" fillId="0" borderId="122" xfId="59" applyNumberFormat="1" applyFont="1" applyFill="1" applyBorder="1" applyAlignment="1">
      <alignment horizontal="center"/>
      <protection/>
    </xf>
    <xf numFmtId="3" fontId="39" fillId="0" borderId="162" xfId="59" applyNumberFormat="1" applyFont="1" applyFill="1" applyBorder="1">
      <alignment/>
      <protection/>
    </xf>
    <xf numFmtId="3" fontId="39" fillId="0" borderId="141" xfId="59" applyNumberFormat="1" applyFont="1" applyFill="1" applyBorder="1">
      <alignment/>
      <protection/>
    </xf>
    <xf numFmtId="3" fontId="32" fillId="0" borderId="0" xfId="59" applyNumberFormat="1" applyFill="1" applyBorder="1" applyAlignment="1">
      <alignment horizontal="center"/>
      <protection/>
    </xf>
    <xf numFmtId="3" fontId="32" fillId="0" borderId="0" xfId="59" applyNumberFormat="1" applyFill="1" applyBorder="1">
      <alignment/>
      <protection/>
    </xf>
    <xf numFmtId="0" fontId="32" fillId="0" borderId="163" xfId="59" applyFont="1" applyBorder="1" applyAlignment="1">
      <alignment vertical="center"/>
      <protection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4" xfId="0" applyBorder="1" applyAlignment="1">
      <alignment/>
    </xf>
    <xf numFmtId="172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0" fillId="0" borderId="164" xfId="0" applyNumberFormat="1" applyBorder="1" applyAlignment="1">
      <alignment horizontal="right"/>
    </xf>
    <xf numFmtId="172" fontId="33" fillId="0" borderId="6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33" fillId="0" borderId="164" xfId="0" applyNumberFormat="1" applyFont="1" applyBorder="1" applyAlignment="1">
      <alignment/>
    </xf>
    <xf numFmtId="172" fontId="33" fillId="0" borderId="70" xfId="0" applyNumberFormat="1" applyFont="1" applyBorder="1" applyAlignment="1">
      <alignment/>
    </xf>
    <xf numFmtId="3" fontId="33" fillId="0" borderId="165" xfId="0" applyNumberFormat="1" applyFont="1" applyBorder="1" applyAlignment="1">
      <alignment/>
    </xf>
    <xf numFmtId="0" fontId="33" fillId="0" borderId="165" xfId="0" applyFont="1" applyBorder="1" applyAlignment="1">
      <alignment/>
    </xf>
    <xf numFmtId="0" fontId="0" fillId="0" borderId="166" xfId="0" applyBorder="1" applyAlignment="1">
      <alignment/>
    </xf>
    <xf numFmtId="0" fontId="0" fillId="0" borderId="61" xfId="0" applyBorder="1" applyAlignment="1">
      <alignment/>
    </xf>
    <xf numFmtId="0" fontId="0" fillId="0" borderId="167" xfId="0" applyBorder="1" applyAlignment="1">
      <alignment/>
    </xf>
    <xf numFmtId="4" fontId="0" fillId="0" borderId="61" xfId="0" applyNumberFormat="1" applyBorder="1" applyAlignment="1">
      <alignment/>
    </xf>
    <xf numFmtId="3" fontId="0" fillId="0" borderId="61" xfId="0" applyNumberFormat="1" applyBorder="1" applyAlignment="1">
      <alignment/>
    </xf>
    <xf numFmtId="4" fontId="0" fillId="0" borderId="166" xfId="0" applyNumberFormat="1" applyBorder="1" applyAlignment="1">
      <alignment/>
    </xf>
    <xf numFmtId="3" fontId="0" fillId="0" borderId="66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7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157" xfId="0" applyNumberFormat="1" applyBorder="1" applyAlignment="1">
      <alignment/>
    </xf>
    <xf numFmtId="0" fontId="0" fillId="0" borderId="168" xfId="0" applyBorder="1" applyAlignment="1">
      <alignment/>
    </xf>
    <xf numFmtId="0" fontId="0" fillId="0" borderId="45" xfId="0" applyBorder="1" applyAlignment="1">
      <alignment/>
    </xf>
    <xf numFmtId="0" fontId="0" fillId="0" borderId="169" xfId="0" applyBorder="1" applyAlignment="1">
      <alignment/>
    </xf>
    <xf numFmtId="3" fontId="0" fillId="0" borderId="45" xfId="0" applyNumberFormat="1" applyBorder="1" applyAlignment="1">
      <alignment/>
    </xf>
    <xf numFmtId="4" fontId="0" fillId="0" borderId="45" xfId="0" applyNumberFormat="1" applyBorder="1" applyAlignment="1">
      <alignment/>
    </xf>
    <xf numFmtId="3" fontId="33" fillId="0" borderId="45" xfId="0" applyNumberFormat="1" applyFont="1" applyBorder="1" applyAlignment="1" quotePrefix="1">
      <alignment/>
    </xf>
    <xf numFmtId="3" fontId="33" fillId="0" borderId="168" xfId="0" applyNumberFormat="1" applyFont="1" applyBorder="1" applyAlignment="1" quotePrefix="1">
      <alignment/>
    </xf>
    <xf numFmtId="3" fontId="33" fillId="0" borderId="60" xfId="0" applyNumberFormat="1" applyFont="1" applyBorder="1" applyAlignment="1" quotePrefix="1">
      <alignment/>
    </xf>
    <xf numFmtId="0" fontId="33" fillId="0" borderId="0" xfId="0" applyNumberFormat="1" applyFont="1" applyBorder="1" applyAlignment="1" quotePrefix="1">
      <alignment/>
    </xf>
    <xf numFmtId="3" fontId="0" fillId="0" borderId="164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33" fillId="0" borderId="58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39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4" xfId="0" applyBorder="1" applyAlignment="1">
      <alignment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164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3" fontId="32" fillId="0" borderId="164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172" fontId="0" fillId="0" borderId="6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62" xfId="0" applyNumberFormat="1" applyBorder="1" applyAlignment="1">
      <alignment/>
    </xf>
    <xf numFmtId="0" fontId="0" fillId="39" borderId="0" xfId="0" applyFill="1" applyBorder="1" applyAlignment="1">
      <alignment horizontal="right" vertical="center" wrapText="1"/>
    </xf>
    <xf numFmtId="0" fontId="0" fillId="0" borderId="164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0" xfId="0" applyBorder="1" applyAlignment="1">
      <alignment horizontal="right"/>
    </xf>
    <xf numFmtId="3" fontId="38" fillId="0" borderId="52" xfId="0" applyNumberFormat="1" applyFont="1" applyFill="1" applyBorder="1" applyAlignment="1">
      <alignment/>
    </xf>
    <xf numFmtId="3" fontId="38" fillId="0" borderId="50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6" fillId="0" borderId="30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170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8" xfId="0" applyNumberFormat="1" applyFont="1" applyFill="1" applyBorder="1" applyAlignment="1" applyProtection="1">
      <alignment vertical="center" wrapText="1"/>
      <protection locked="0"/>
    </xf>
    <xf numFmtId="164" fontId="6" fillId="0" borderId="43" xfId="0" applyNumberFormat="1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1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7" fillId="0" borderId="19" xfId="61" applyFont="1" applyFill="1" applyBorder="1" applyAlignment="1" applyProtection="1">
      <alignment horizontal="left" vertical="center" indent="1"/>
      <protection/>
    </xf>
    <xf numFmtId="0" fontId="17" fillId="0" borderId="15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0" fontId="7" fillId="0" borderId="30" xfId="61" applyFont="1" applyFill="1" applyBorder="1" applyAlignment="1" applyProtection="1">
      <alignment horizontal="left" vertical="center" indent="1"/>
      <protection/>
    </xf>
    <xf numFmtId="164" fontId="15" fillId="0" borderId="50" xfId="61" applyNumberFormat="1" applyFont="1" applyFill="1" applyBorder="1" applyAlignment="1" applyProtection="1">
      <alignment vertical="center"/>
      <protection/>
    </xf>
    <xf numFmtId="0" fontId="7" fillId="0" borderId="30" xfId="61" applyFont="1" applyFill="1" applyBorder="1" applyAlignment="1" applyProtection="1">
      <alignment horizontal="left" indent="1"/>
      <protection/>
    </xf>
    <xf numFmtId="164" fontId="15" fillId="0" borderId="50" xfId="61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40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67" xfId="0" applyFont="1" applyBorder="1" applyAlignment="1">
      <alignment horizontal="center" wrapText="1"/>
    </xf>
    <xf numFmtId="0" fontId="47" fillId="0" borderId="132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8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43" xfId="40" applyNumberFormat="1" applyFont="1" applyBorder="1" applyAlignment="1">
      <alignment horizontal="right" vertical="center" wrapText="1"/>
    </xf>
    <xf numFmtId="166" fontId="47" fillId="0" borderId="34" xfId="40" applyNumberFormat="1" applyFont="1" applyBorder="1" applyAlignment="1">
      <alignment horizontal="right" vertical="center" wrapText="1"/>
    </xf>
    <xf numFmtId="0" fontId="46" fillId="0" borderId="31" xfId="0" applyFont="1" applyBorder="1" applyAlignment="1">
      <alignment horizontal="left" vertical="center" wrapText="1"/>
    </xf>
    <xf numFmtId="49" fontId="46" fillId="0" borderId="32" xfId="0" applyNumberFormat="1" applyFont="1" applyBorder="1" applyAlignment="1">
      <alignment horizontal="center" wrapText="1"/>
    </xf>
    <xf numFmtId="166" fontId="46" fillId="0" borderId="32" xfId="40" applyNumberFormat="1" applyFont="1" applyBorder="1" applyAlignment="1">
      <alignment horizontal="right" vertical="center" wrapText="1"/>
    </xf>
    <xf numFmtId="166" fontId="46" fillId="0" borderId="170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70" xfId="40" applyNumberFormat="1" applyFont="1" applyBorder="1" applyAlignment="1" applyProtection="1">
      <alignment horizontal="right" vertical="center" wrapText="1"/>
      <protection locked="0"/>
    </xf>
    <xf numFmtId="166" fontId="47" fillId="0" borderId="37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166" fontId="47" fillId="0" borderId="123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164" fontId="16" fillId="0" borderId="45" xfId="60" applyNumberFormat="1" applyFont="1" applyFill="1" applyBorder="1" applyAlignment="1" applyProtection="1">
      <alignment horizontal="left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6" fillId="0" borderId="45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132" xfId="0" applyNumberFormat="1" applyFont="1" applyFill="1" applyBorder="1" applyAlignment="1" applyProtection="1">
      <alignment horizontal="center" vertical="center" wrapText="1"/>
      <protection/>
    </xf>
    <xf numFmtId="164" fontId="7" fillId="0" borderId="12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01" xfId="0" applyNumberFormat="1" applyFont="1" applyFill="1" applyBorder="1" applyAlignment="1" applyProtection="1">
      <alignment horizontal="center" vertical="center" wrapText="1"/>
      <protection/>
    </xf>
    <xf numFmtId="164" fontId="7" fillId="0" borderId="16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1" xfId="60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66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67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171" xfId="0" applyFont="1" applyFill="1" applyBorder="1" applyAlignment="1" applyProtection="1">
      <alignment horizontal="left" indent="1"/>
      <protection locked="0"/>
    </xf>
    <xf numFmtId="0" fontId="17" fillId="0" borderId="172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173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5" xfId="60" applyNumberFormat="1" applyFont="1" applyFill="1" applyBorder="1" applyAlignment="1" applyProtection="1">
      <alignment horizontal="left"/>
      <protection/>
    </xf>
    <xf numFmtId="164" fontId="27" fillId="0" borderId="45" xfId="60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32" xfId="0" applyNumberFormat="1" applyFont="1" applyFill="1" applyBorder="1" applyAlignment="1" applyProtection="1">
      <alignment horizontal="center" vertical="center"/>
      <protection/>
    </xf>
    <xf numFmtId="164" fontId="7" fillId="0" borderId="123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7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132" xfId="0" applyNumberFormat="1" applyFont="1" applyFill="1" applyBorder="1" applyAlignment="1" applyProtection="1">
      <alignment horizontal="center" vertical="center" wrapText="1"/>
      <protection/>
    </xf>
    <xf numFmtId="164" fontId="7" fillId="0" borderId="123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61" applyFont="1" applyFill="1" applyBorder="1" applyAlignment="1" applyProtection="1">
      <alignment horizontal="left" vertical="center" indent="1"/>
      <protection/>
    </xf>
    <xf numFmtId="0" fontId="16" fillId="0" borderId="52" xfId="61" applyFont="1" applyFill="1" applyBorder="1" applyAlignment="1" applyProtection="1">
      <alignment horizontal="left" vertical="center" indent="1"/>
      <protection/>
    </xf>
    <xf numFmtId="0" fontId="16" fillId="0" borderId="58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4" xfId="0" applyBorder="1" applyAlignment="1">
      <alignment horizontal="left"/>
    </xf>
    <xf numFmtId="0" fontId="33" fillId="0" borderId="51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64" xfId="0" applyBorder="1" applyAlignment="1">
      <alignment/>
    </xf>
    <xf numFmtId="4" fontId="0" fillId="0" borderId="6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3" fontId="33" fillId="0" borderId="62" xfId="0" applyNumberFormat="1" applyFont="1" applyBorder="1" applyAlignment="1">
      <alignment horizontal="left"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3" fontId="37" fillId="0" borderId="174" xfId="58" applyNumberFormat="1" applyFont="1" applyFill="1" applyBorder="1" applyAlignment="1">
      <alignment vertical="center"/>
      <protection/>
    </xf>
    <xf numFmtId="3" fontId="37" fillId="0" borderId="175" xfId="58" applyNumberFormat="1" applyFont="1" applyFill="1" applyBorder="1" applyAlignment="1">
      <alignment vertical="center"/>
      <protection/>
    </xf>
    <xf numFmtId="3" fontId="39" fillId="0" borderId="89" xfId="58" applyNumberFormat="1" applyFont="1" applyFill="1" applyBorder="1" applyAlignment="1">
      <alignment/>
      <protection/>
    </xf>
    <xf numFmtId="3" fontId="33" fillId="0" borderId="176" xfId="58" applyNumberFormat="1" applyFont="1" applyFill="1" applyBorder="1" applyAlignment="1">
      <alignment/>
      <protection/>
    </xf>
    <xf numFmtId="3" fontId="33" fillId="0" borderId="141" xfId="58" applyNumberFormat="1" applyFont="1" applyFill="1" applyBorder="1" applyAlignment="1">
      <alignment/>
      <protection/>
    </xf>
    <xf numFmtId="3" fontId="34" fillId="0" borderId="68" xfId="58" applyNumberFormat="1" applyFont="1" applyFill="1" applyBorder="1" applyAlignment="1">
      <alignment vertical="center" wrapText="1"/>
      <protection/>
    </xf>
    <xf numFmtId="3" fontId="34" fillId="0" borderId="62" xfId="58" applyNumberFormat="1" applyFont="1" applyFill="1" applyBorder="1" applyAlignment="1">
      <alignment vertical="center" wrapText="1"/>
      <protection/>
    </xf>
    <xf numFmtId="3" fontId="34" fillId="0" borderId="70" xfId="58" applyNumberFormat="1" applyFont="1" applyFill="1" applyBorder="1" applyAlignment="1">
      <alignment vertical="center" wrapText="1"/>
      <protection/>
    </xf>
    <xf numFmtId="3" fontId="33" fillId="0" borderId="71" xfId="58" applyNumberFormat="1" applyFont="1" applyFill="1" applyBorder="1" applyAlignment="1">
      <alignment/>
      <protection/>
    </xf>
    <xf numFmtId="3" fontId="34" fillId="0" borderId="177" xfId="58" applyNumberFormat="1" applyFont="1" applyFill="1" applyBorder="1" applyAlignment="1">
      <alignment vertical="center" wrapText="1"/>
      <protection/>
    </xf>
    <xf numFmtId="3" fontId="34" fillId="0" borderId="178" xfId="58" applyNumberFormat="1" applyFont="1" applyFill="1" applyBorder="1" applyAlignment="1">
      <alignment vertical="center" wrapText="1"/>
      <protection/>
    </xf>
    <xf numFmtId="3" fontId="34" fillId="0" borderId="179" xfId="58" applyNumberFormat="1" applyFont="1" applyFill="1" applyBorder="1" applyAlignment="1">
      <alignment vertical="center" wrapText="1"/>
      <protection/>
    </xf>
    <xf numFmtId="3" fontId="33" fillId="0" borderId="52" xfId="58" applyNumberFormat="1" applyFont="1" applyFill="1" applyBorder="1" applyAlignment="1">
      <alignment/>
      <protection/>
    </xf>
    <xf numFmtId="3" fontId="35" fillId="0" borderId="42" xfId="58" applyNumberFormat="1" applyFont="1" applyBorder="1" applyAlignment="1">
      <alignment horizontal="center" wrapText="1"/>
      <protection/>
    </xf>
    <xf numFmtId="3" fontId="35" fillId="0" borderId="39" xfId="58" applyNumberFormat="1" applyFont="1" applyBorder="1" applyAlignment="1">
      <alignment horizontal="center" wrapText="1"/>
      <protection/>
    </xf>
    <xf numFmtId="3" fontId="34" fillId="0" borderId="119" xfId="58" applyNumberFormat="1" applyFont="1" applyFill="1" applyBorder="1" applyAlignment="1">
      <alignment vertical="center"/>
      <protection/>
    </xf>
    <xf numFmtId="3" fontId="33" fillId="0" borderId="180" xfId="58" applyNumberFormat="1" applyFont="1" applyFill="1" applyBorder="1" applyAlignment="1">
      <alignment/>
      <protection/>
    </xf>
    <xf numFmtId="3" fontId="33" fillId="0" borderId="79" xfId="58" applyNumberFormat="1" applyFont="1" applyFill="1" applyBorder="1" applyAlignment="1">
      <alignment/>
      <protection/>
    </xf>
    <xf numFmtId="3" fontId="34" fillId="0" borderId="175" xfId="58" applyNumberFormat="1" applyFont="1" applyFill="1" applyBorder="1" applyAlignment="1">
      <alignment wrapText="1"/>
      <protection/>
    </xf>
    <xf numFmtId="0" fontId="32" fillId="0" borderId="119" xfId="58" applyFont="1" applyBorder="1" applyAlignment="1">
      <alignment wrapText="1"/>
      <protection/>
    </xf>
    <xf numFmtId="0" fontId="32" fillId="0" borderId="93" xfId="58" applyFont="1" applyBorder="1" applyAlignment="1">
      <alignment wrapText="1"/>
      <protection/>
    </xf>
    <xf numFmtId="3" fontId="34" fillId="0" borderId="158" xfId="58" applyNumberFormat="1" applyFont="1" applyFill="1" applyBorder="1" applyAlignment="1">
      <alignment vertical="center"/>
      <protection/>
    </xf>
    <xf numFmtId="3" fontId="33" fillId="0" borderId="175" xfId="58" applyNumberFormat="1" applyFont="1" applyFill="1" applyBorder="1" applyAlignment="1">
      <alignment vertical="center" wrapText="1"/>
      <protection/>
    </xf>
    <xf numFmtId="3" fontId="33" fillId="0" borderId="119" xfId="58" applyNumberFormat="1" applyFont="1" applyFill="1" applyBorder="1" applyAlignment="1">
      <alignment vertical="center" wrapText="1"/>
      <protection/>
    </xf>
    <xf numFmtId="3" fontId="33" fillId="0" borderId="181" xfId="58" applyNumberFormat="1" applyFont="1" applyFill="1" applyBorder="1" applyAlignment="1">
      <alignment vertical="center" wrapText="1"/>
      <protection/>
    </xf>
    <xf numFmtId="3" fontId="33" fillId="0" borderId="182" xfId="58" applyNumberFormat="1" applyFont="1" applyFill="1" applyBorder="1" applyAlignment="1">
      <alignment/>
      <protection/>
    </xf>
    <xf numFmtId="3" fontId="33" fillId="0" borderId="183" xfId="58" applyNumberFormat="1" applyFont="1" applyFill="1" applyBorder="1" applyAlignment="1">
      <alignment/>
      <protection/>
    </xf>
    <xf numFmtId="3" fontId="34" fillId="0" borderId="184" xfId="58" applyNumberFormat="1" applyFont="1" applyFill="1" applyBorder="1" applyAlignment="1">
      <alignment vertical="center"/>
      <protection/>
    </xf>
    <xf numFmtId="3" fontId="33" fillId="0" borderId="119" xfId="58" applyNumberFormat="1" applyFont="1" applyFill="1" applyBorder="1" applyAlignment="1">
      <alignment vertical="center"/>
      <protection/>
    </xf>
    <xf numFmtId="3" fontId="33" fillId="0" borderId="181" xfId="58" applyNumberFormat="1" applyFont="1" applyFill="1" applyBorder="1" applyAlignment="1">
      <alignment vertical="center"/>
      <protection/>
    </xf>
    <xf numFmtId="3" fontId="33" fillId="0" borderId="185" xfId="58" applyNumberFormat="1" applyFont="1" applyFill="1" applyBorder="1" applyAlignment="1">
      <alignment/>
      <protection/>
    </xf>
    <xf numFmtId="3" fontId="33" fillId="0" borderId="186" xfId="58" applyNumberFormat="1" applyFont="1" applyFill="1" applyBorder="1" applyAlignment="1">
      <alignment/>
      <protection/>
    </xf>
    <xf numFmtId="3" fontId="36" fillId="0" borderId="20" xfId="58" applyNumberFormat="1" applyFont="1" applyFill="1" applyBorder="1" applyAlignment="1">
      <alignment horizontal="center" vertical="center" wrapText="1"/>
      <protection/>
    </xf>
    <xf numFmtId="0" fontId="32" fillId="0" borderId="17" xfId="58" applyBorder="1" applyAlignment="1">
      <alignment horizontal="center" vertical="center" wrapText="1"/>
      <protection/>
    </xf>
    <xf numFmtId="3" fontId="33" fillId="0" borderId="62" xfId="58" applyNumberFormat="1" applyFont="1" applyFill="1" applyBorder="1" applyAlignment="1">
      <alignment vertical="center" wrapText="1"/>
      <protection/>
    </xf>
    <xf numFmtId="3" fontId="33" fillId="0" borderId="170" xfId="58" applyNumberFormat="1" applyFont="1" applyFill="1" applyBorder="1" applyAlignment="1">
      <alignment vertical="center" wrapText="1"/>
      <protection/>
    </xf>
    <xf numFmtId="3" fontId="34" fillId="0" borderId="177" xfId="58" applyNumberFormat="1" applyFont="1" applyFill="1" applyBorder="1" applyAlignment="1">
      <alignment horizontal="left" vertical="center"/>
      <protection/>
    </xf>
    <xf numFmtId="3" fontId="34" fillId="0" borderId="178" xfId="58" applyNumberFormat="1" applyFont="1" applyFill="1" applyBorder="1" applyAlignment="1">
      <alignment horizontal="left" vertical="center"/>
      <protection/>
    </xf>
    <xf numFmtId="3" fontId="34" fillId="0" borderId="179" xfId="58" applyNumberFormat="1" applyFont="1" applyFill="1" applyBorder="1" applyAlignment="1">
      <alignment horizontal="left" vertical="center"/>
      <protection/>
    </xf>
    <xf numFmtId="3" fontId="36" fillId="0" borderId="13" xfId="58" applyNumberFormat="1" applyFont="1" applyFill="1" applyBorder="1" applyAlignment="1">
      <alignment horizontal="center" vertical="center" wrapText="1"/>
      <protection/>
    </xf>
    <xf numFmtId="0" fontId="32" fillId="0" borderId="11" xfId="58" applyBorder="1" applyAlignment="1">
      <alignment horizontal="center" vertical="center" wrapText="1"/>
      <protection/>
    </xf>
    <xf numFmtId="3" fontId="36" fillId="0" borderId="24" xfId="58" applyNumberFormat="1" applyFont="1" applyFill="1" applyBorder="1" applyAlignment="1">
      <alignment horizontal="center" vertical="center" wrapText="1"/>
      <protection/>
    </xf>
    <xf numFmtId="3" fontId="36" fillId="0" borderId="16" xfId="58" applyNumberFormat="1" applyFont="1" applyFill="1" applyBorder="1" applyAlignment="1">
      <alignment horizontal="center" vertical="center" wrapText="1"/>
      <protection/>
    </xf>
    <xf numFmtId="3" fontId="36" fillId="0" borderId="18" xfId="58" applyNumberFormat="1" applyFont="1" applyFill="1" applyBorder="1" applyAlignment="1">
      <alignment horizontal="center" vertical="center" wrapText="1"/>
      <protection/>
    </xf>
    <xf numFmtId="3" fontId="36" fillId="0" borderId="65" xfId="58" applyNumberFormat="1" applyFont="1" applyFill="1" applyBorder="1" applyAlignment="1">
      <alignment horizontal="left" vertical="center" wrapText="1"/>
      <protection/>
    </xf>
    <xf numFmtId="3" fontId="36" fillId="0" borderId="167" xfId="58" applyNumberFormat="1" applyFont="1" applyFill="1" applyBorder="1" applyAlignment="1">
      <alignment horizontal="left" vertical="center" wrapText="1"/>
      <protection/>
    </xf>
    <xf numFmtId="3" fontId="36" fillId="0" borderId="62" xfId="58" applyNumberFormat="1" applyFont="1" applyFill="1" applyBorder="1" applyAlignment="1">
      <alignment horizontal="left" vertical="center" wrapText="1"/>
      <protection/>
    </xf>
    <xf numFmtId="3" fontId="36" fillId="0" borderId="164" xfId="58" applyNumberFormat="1" applyFont="1" applyFill="1" applyBorder="1" applyAlignment="1">
      <alignment horizontal="left" vertical="center" wrapText="1"/>
      <protection/>
    </xf>
    <xf numFmtId="3" fontId="36" fillId="0" borderId="70" xfId="58" applyNumberFormat="1" applyFont="1" applyFill="1" applyBorder="1" applyAlignment="1">
      <alignment horizontal="left" vertical="center" wrapText="1"/>
      <protection/>
    </xf>
    <xf numFmtId="3" fontId="36" fillId="0" borderId="44" xfId="58" applyNumberFormat="1" applyFont="1" applyFill="1" applyBorder="1" applyAlignment="1">
      <alignment horizontal="left" vertical="center" wrapText="1"/>
      <protection/>
    </xf>
    <xf numFmtId="3" fontId="37" fillId="0" borderId="119" xfId="58" applyNumberFormat="1" applyFont="1" applyFill="1" applyBorder="1" applyAlignment="1">
      <alignment vertical="center" wrapText="1"/>
      <protection/>
    </xf>
    <xf numFmtId="3" fontId="39" fillId="0" borderId="119" xfId="58" applyNumberFormat="1" applyFont="1" applyFill="1" applyBorder="1" applyAlignment="1">
      <alignment vertical="center" wrapText="1"/>
      <protection/>
    </xf>
    <xf numFmtId="3" fontId="37" fillId="0" borderId="174" xfId="58" applyNumberFormat="1" applyFont="1" applyFill="1" applyBorder="1" applyAlignment="1">
      <alignment vertical="center" wrapText="1"/>
      <protection/>
    </xf>
    <xf numFmtId="3" fontId="37" fillId="0" borderId="93" xfId="58" applyNumberFormat="1" applyFont="1" applyFill="1" applyBorder="1" applyAlignment="1">
      <alignment vertical="center" wrapText="1"/>
      <protection/>
    </xf>
    <xf numFmtId="3" fontId="37" fillId="0" borderId="175" xfId="58" applyNumberFormat="1" applyFont="1" applyFill="1" applyBorder="1" applyAlignment="1">
      <alignment wrapText="1"/>
      <protection/>
    </xf>
    <xf numFmtId="3" fontId="37" fillId="0" borderId="116" xfId="58" applyNumberFormat="1" applyFont="1" applyFill="1" applyBorder="1" applyAlignment="1">
      <alignment wrapText="1"/>
      <protection/>
    </xf>
    <xf numFmtId="3" fontId="35" fillId="0" borderId="26" xfId="58" applyNumberFormat="1" applyFont="1" applyBorder="1" applyAlignment="1">
      <alignment horizontal="center" wrapText="1"/>
      <protection/>
    </xf>
    <xf numFmtId="3" fontId="33" fillId="0" borderId="187" xfId="58" applyNumberFormat="1" applyFont="1" applyFill="1" applyBorder="1" applyAlignment="1">
      <alignment wrapText="1"/>
      <protection/>
    </xf>
    <xf numFmtId="3" fontId="37" fillId="0" borderId="175" xfId="58" applyNumberFormat="1" applyFont="1" applyFill="1" applyBorder="1" applyAlignment="1">
      <alignment horizontal="left" vertical="center"/>
      <protection/>
    </xf>
    <xf numFmtId="3" fontId="37" fillId="0" borderId="119" xfId="58" applyNumberFormat="1" applyFont="1" applyFill="1" applyBorder="1" applyAlignment="1">
      <alignment horizontal="left" vertical="center"/>
      <protection/>
    </xf>
    <xf numFmtId="3" fontId="37" fillId="0" borderId="116" xfId="58" applyNumberFormat="1" applyFont="1" applyFill="1" applyBorder="1" applyAlignment="1">
      <alignment horizontal="left" vertical="center"/>
      <protection/>
    </xf>
    <xf numFmtId="3" fontId="39" fillId="0" borderId="188" xfId="59" applyNumberFormat="1" applyFont="1" applyFill="1" applyBorder="1" applyAlignment="1">
      <alignment/>
      <protection/>
    </xf>
    <xf numFmtId="3" fontId="37" fillId="0" borderId="135" xfId="59" applyNumberFormat="1" applyFont="1" applyFill="1" applyBorder="1" applyAlignment="1">
      <alignment vertical="center"/>
      <protection/>
    </xf>
    <xf numFmtId="3" fontId="39" fillId="0" borderId="189" xfId="59" applyNumberFormat="1" applyFont="1" applyFill="1" applyBorder="1" applyAlignment="1">
      <alignment/>
      <protection/>
    </xf>
    <xf numFmtId="3" fontId="39" fillId="0" borderId="180" xfId="59" applyNumberFormat="1" applyFont="1" applyFill="1" applyBorder="1" applyAlignment="1">
      <alignment/>
      <protection/>
    </xf>
    <xf numFmtId="3" fontId="37" fillId="0" borderId="190" xfId="59" applyNumberFormat="1" applyFont="1" applyFill="1" applyBorder="1" applyAlignment="1">
      <alignment vertical="center"/>
      <protection/>
    </xf>
    <xf numFmtId="3" fontId="37" fillId="0" borderId="81" xfId="59" applyNumberFormat="1" applyFont="1" applyFill="1" applyBorder="1" applyAlignment="1">
      <alignment vertical="center"/>
      <protection/>
    </xf>
    <xf numFmtId="3" fontId="37" fillId="0" borderId="184" xfId="59" applyNumberFormat="1" applyFont="1" applyFill="1" applyBorder="1" applyAlignment="1">
      <alignment vertical="center"/>
      <protection/>
    </xf>
    <xf numFmtId="3" fontId="37" fillId="0" borderId="174" xfId="59" applyNumberFormat="1" applyFont="1" applyFill="1" applyBorder="1" applyAlignment="1">
      <alignment vertical="center" wrapText="1"/>
      <protection/>
    </xf>
    <xf numFmtId="3" fontId="37" fillId="0" borderId="119" xfId="59" applyNumberFormat="1" applyFont="1" applyFill="1" applyBorder="1" applyAlignment="1">
      <alignment vertical="center" wrapText="1"/>
      <protection/>
    </xf>
    <xf numFmtId="3" fontId="37" fillId="0" borderId="93" xfId="59" applyNumberFormat="1" applyFont="1" applyFill="1" applyBorder="1" applyAlignment="1">
      <alignment vertical="center" wrapText="1"/>
      <protection/>
    </xf>
    <xf numFmtId="3" fontId="37" fillId="0" borderId="175" xfId="59" applyNumberFormat="1" applyFont="1" applyFill="1" applyBorder="1" applyAlignment="1">
      <alignment vertical="center" wrapText="1"/>
      <protection/>
    </xf>
    <xf numFmtId="3" fontId="37" fillId="0" borderId="184" xfId="59" applyNumberFormat="1" applyFont="1" applyFill="1" applyBorder="1" applyAlignment="1">
      <alignment vertical="center" wrapText="1"/>
      <protection/>
    </xf>
    <xf numFmtId="0" fontId="32" fillId="0" borderId="116" xfId="59" applyBorder="1" applyAlignment="1">
      <alignment vertical="center" wrapText="1"/>
      <protection/>
    </xf>
    <xf numFmtId="3" fontId="39" fillId="0" borderId="89" xfId="59" applyNumberFormat="1" applyFont="1" applyFill="1" applyBorder="1" applyAlignment="1">
      <alignment/>
      <protection/>
    </xf>
    <xf numFmtId="3" fontId="39" fillId="0" borderId="141" xfId="59" applyNumberFormat="1" applyFont="1" applyFill="1" applyBorder="1" applyAlignment="1">
      <alignment/>
      <protection/>
    </xf>
    <xf numFmtId="3" fontId="37" fillId="0" borderId="119" xfId="59" applyNumberFormat="1" applyFont="1" applyFill="1" applyBorder="1" applyAlignment="1">
      <alignment vertical="center"/>
      <protection/>
    </xf>
    <xf numFmtId="3" fontId="37" fillId="0" borderId="174" xfId="59" applyNumberFormat="1" applyFont="1" applyFill="1" applyBorder="1" applyAlignment="1">
      <alignment vertical="center"/>
      <protection/>
    </xf>
    <xf numFmtId="3" fontId="37" fillId="0" borderId="146" xfId="59" applyNumberFormat="1" applyFont="1" applyFill="1" applyBorder="1" applyAlignment="1">
      <alignment vertical="center"/>
      <protection/>
    </xf>
    <xf numFmtId="0" fontId="34" fillId="0" borderId="191" xfId="59" applyFont="1" applyBorder="1" applyAlignment="1">
      <alignment vertical="center"/>
      <protection/>
    </xf>
    <xf numFmtId="0" fontId="34" fillId="0" borderId="192" xfId="59" applyFont="1" applyBorder="1" applyAlignment="1">
      <alignment vertical="center"/>
      <protection/>
    </xf>
    <xf numFmtId="0" fontId="34" fillId="0" borderId="193" xfId="59" applyFont="1" applyBorder="1" applyAlignment="1">
      <alignment vertical="center"/>
      <protection/>
    </xf>
    <xf numFmtId="3" fontId="39" fillId="0" borderId="194" xfId="59" applyNumberFormat="1" applyFont="1" applyFill="1" applyBorder="1" applyAlignment="1">
      <alignment vertical="center" wrapText="1"/>
      <protection/>
    </xf>
    <xf numFmtId="0" fontId="38" fillId="0" borderId="195" xfId="59" applyFont="1" applyBorder="1" applyAlignment="1">
      <alignment/>
      <protection/>
    </xf>
    <xf numFmtId="3" fontId="37" fillId="0" borderId="175" xfId="59" applyNumberFormat="1" applyFont="1" applyFill="1" applyBorder="1" applyAlignment="1">
      <alignment vertical="center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65" xfId="0" applyFont="1" applyBorder="1" applyAlignment="1">
      <alignment horizontal="center" vertical="center" wrapText="1"/>
    </xf>
    <xf numFmtId="0" fontId="25" fillId="0" borderId="13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7. sz tájékoztató" xfId="58"/>
    <cellStyle name="Normál_8. sz. táblázat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295</v>
      </c>
    </row>
    <row r="4" spans="1:2" ht="12.75">
      <c r="A4" s="148"/>
      <c r="B4" s="148"/>
    </row>
    <row r="5" spans="1:2" s="159" customFormat="1" ht="15.75">
      <c r="A5" s="97" t="s">
        <v>595</v>
      </c>
      <c r="B5" s="158"/>
    </row>
    <row r="6" spans="1:2" ht="12.75">
      <c r="A6" s="148"/>
      <c r="B6" s="148"/>
    </row>
    <row r="7" spans="1:2" ht="12.75">
      <c r="A7" s="148" t="s">
        <v>597</v>
      </c>
      <c r="B7" s="148" t="s">
        <v>598</v>
      </c>
    </row>
    <row r="8" spans="1:2" ht="12.75">
      <c r="A8" s="148" t="s">
        <v>599</v>
      </c>
      <c r="B8" s="148" t="s">
        <v>600</v>
      </c>
    </row>
    <row r="9" spans="1:2" ht="12.75">
      <c r="A9" s="148" t="s">
        <v>601</v>
      </c>
      <c r="B9" s="148" t="s">
        <v>602</v>
      </c>
    </row>
    <row r="10" spans="1:2" ht="12.75">
      <c r="A10" s="148"/>
      <c r="B10" s="148"/>
    </row>
    <row r="11" spans="1:2" ht="12.75">
      <c r="A11" s="148"/>
      <c r="B11" s="148"/>
    </row>
    <row r="12" spans="1:2" s="159" customFormat="1" ht="15.75">
      <c r="A12" s="97" t="s">
        <v>596</v>
      </c>
      <c r="B12" s="158"/>
    </row>
    <row r="13" spans="1:2" ht="12.75">
      <c r="A13" s="148"/>
      <c r="B13" s="148"/>
    </row>
    <row r="14" spans="1:2" ht="12.75">
      <c r="A14" s="148" t="s">
        <v>606</v>
      </c>
      <c r="B14" s="148" t="s">
        <v>605</v>
      </c>
    </row>
    <row r="15" spans="1:2" ht="12.75">
      <c r="A15" s="148" t="s">
        <v>407</v>
      </c>
      <c r="B15" s="148" t="s">
        <v>604</v>
      </c>
    </row>
    <row r="16" spans="1:2" ht="12.75">
      <c r="A16" s="148" t="s">
        <v>607</v>
      </c>
      <c r="B16" s="148" t="s">
        <v>603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F11" sqref="F11"/>
    </sheetView>
  </sheetViews>
  <sheetFormatPr defaultColWidth="9.00390625" defaultRowHeight="12.75"/>
  <cols>
    <col min="1" max="1" width="5.625" style="161" customWidth="1"/>
    <col min="2" max="2" width="68.625" style="161" customWidth="1"/>
    <col min="3" max="3" width="19.50390625" style="161" customWidth="1"/>
    <col min="4" max="16384" width="9.375" style="161" customWidth="1"/>
  </cols>
  <sheetData>
    <row r="1" spans="1:3" ht="33" customHeight="1">
      <c r="A1" s="967" t="s">
        <v>667</v>
      </c>
      <c r="B1" s="967"/>
      <c r="C1" s="967"/>
    </row>
    <row r="2" spans="1:4" ht="15.75" customHeight="1" thickBot="1">
      <c r="A2" s="162"/>
      <c r="B2" s="162"/>
      <c r="C2" s="174" t="s">
        <v>189</v>
      </c>
      <c r="D2" s="169"/>
    </row>
    <row r="3" spans="1:3" ht="26.25" customHeight="1" thickBot="1">
      <c r="A3" s="192" t="s">
        <v>151</v>
      </c>
      <c r="B3" s="193" t="s">
        <v>340</v>
      </c>
      <c r="C3" s="194" t="s">
        <v>409</v>
      </c>
    </row>
    <row r="4" spans="1:3" ht="15.75" thickBot="1">
      <c r="A4" s="195">
        <v>1</v>
      </c>
      <c r="B4" s="196">
        <v>2</v>
      </c>
      <c r="C4" s="197">
        <v>3</v>
      </c>
    </row>
    <row r="5" spans="1:3" ht="15">
      <c r="A5" s="198" t="s">
        <v>153</v>
      </c>
      <c r="B5" s="377" t="s">
        <v>193</v>
      </c>
      <c r="C5" s="374">
        <v>87429</v>
      </c>
    </row>
    <row r="6" spans="1:3" ht="24.75">
      <c r="A6" s="199" t="s">
        <v>154</v>
      </c>
      <c r="B6" s="409" t="s">
        <v>404</v>
      </c>
      <c r="C6" s="375">
        <v>6200</v>
      </c>
    </row>
    <row r="7" spans="1:3" ht="15">
      <c r="A7" s="199" t="s">
        <v>155</v>
      </c>
      <c r="B7" s="410" t="s">
        <v>664</v>
      </c>
      <c r="C7" s="375"/>
    </row>
    <row r="8" spans="1:3" ht="24.75">
      <c r="A8" s="199" t="s">
        <v>156</v>
      </c>
      <c r="B8" s="410" t="s">
        <v>406</v>
      </c>
      <c r="C8" s="375"/>
    </row>
    <row r="9" spans="1:3" ht="15">
      <c r="A9" s="200" t="s">
        <v>157</v>
      </c>
      <c r="B9" s="410" t="s">
        <v>405</v>
      </c>
      <c r="C9" s="376">
        <v>2156</v>
      </c>
    </row>
    <row r="10" spans="1:3" ht="15.75" thickBot="1">
      <c r="A10" s="199" t="s">
        <v>158</v>
      </c>
      <c r="B10" s="411" t="s">
        <v>341</v>
      </c>
      <c r="C10" s="375"/>
    </row>
    <row r="11" spans="1:3" ht="15.75" thickBot="1">
      <c r="A11" s="976" t="s">
        <v>345</v>
      </c>
      <c r="B11" s="977"/>
      <c r="C11" s="201">
        <f>SUM(C5:C10)</f>
        <v>95785</v>
      </c>
    </row>
    <row r="12" spans="1:3" ht="23.25" customHeight="1">
      <c r="A12" s="978" t="s">
        <v>376</v>
      </c>
      <c r="B12" s="978"/>
      <c r="C12" s="97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3" sqref="B13"/>
    </sheetView>
  </sheetViews>
  <sheetFormatPr defaultColWidth="9.00390625" defaultRowHeight="12.75"/>
  <cols>
    <col min="1" max="1" width="5.625" style="161" customWidth="1"/>
    <col min="2" max="2" width="66.875" style="161" customWidth="1"/>
    <col min="3" max="3" width="27.00390625" style="161" customWidth="1"/>
    <col min="4" max="16384" width="9.375" style="161" customWidth="1"/>
  </cols>
  <sheetData>
    <row r="1" spans="1:3" ht="33" customHeight="1">
      <c r="A1" s="967" t="s">
        <v>668</v>
      </c>
      <c r="B1" s="967"/>
      <c r="C1" s="967"/>
    </row>
    <row r="2" spans="1:4" ht="15.75" customHeight="1" thickBot="1">
      <c r="A2" s="162"/>
      <c r="B2" s="162"/>
      <c r="C2" s="174" t="s">
        <v>189</v>
      </c>
      <c r="D2" s="169"/>
    </row>
    <row r="3" spans="1:3" ht="26.25" customHeight="1" thickBot="1">
      <c r="A3" s="192" t="s">
        <v>151</v>
      </c>
      <c r="B3" s="193" t="s">
        <v>346</v>
      </c>
      <c r="C3" s="194" t="s">
        <v>374</v>
      </c>
    </row>
    <row r="4" spans="1:3" ht="15.75" thickBot="1">
      <c r="A4" s="195">
        <v>1</v>
      </c>
      <c r="B4" s="196">
        <v>2</v>
      </c>
      <c r="C4" s="197">
        <v>3</v>
      </c>
    </row>
    <row r="5" spans="1:3" ht="15">
      <c r="A5" s="198" t="s">
        <v>153</v>
      </c>
      <c r="B5" s="205"/>
      <c r="C5" s="202"/>
    </row>
    <row r="6" spans="1:3" ht="15">
      <c r="A6" s="199" t="s">
        <v>154</v>
      </c>
      <c r="B6" s="206"/>
      <c r="C6" s="203"/>
    </row>
    <row r="7" spans="1:3" ht="15.75" thickBot="1">
      <c r="A7" s="200" t="s">
        <v>155</v>
      </c>
      <c r="B7" s="207"/>
      <c r="C7" s="204"/>
    </row>
    <row r="8" spans="1:3" s="483" customFormat="1" ht="17.25" customHeight="1" thickBot="1">
      <c r="A8" s="484" t="s">
        <v>156</v>
      </c>
      <c r="B8" s="143" t="s">
        <v>347</v>
      </c>
      <c r="C8" s="20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C7" sqref="C7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1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979" t="s">
        <v>133</v>
      </c>
      <c r="B1" s="979"/>
      <c r="C1" s="979"/>
      <c r="D1" s="979"/>
      <c r="E1" s="979"/>
      <c r="F1" s="979"/>
    </row>
    <row r="2" spans="1:6" ht="22.5" customHeight="1" thickBot="1">
      <c r="A2" s="208"/>
      <c r="B2" s="61"/>
      <c r="C2" s="61"/>
      <c r="D2" s="61"/>
      <c r="E2" s="61"/>
      <c r="F2" s="56" t="s">
        <v>200</v>
      </c>
    </row>
    <row r="3" spans="1:6" s="50" customFormat="1" ht="44.25" customHeight="1" thickBot="1">
      <c r="A3" s="209" t="s">
        <v>204</v>
      </c>
      <c r="B3" s="210" t="s">
        <v>205</v>
      </c>
      <c r="C3" s="210" t="s">
        <v>206</v>
      </c>
      <c r="D3" s="210" t="s">
        <v>609</v>
      </c>
      <c r="E3" s="210" t="s">
        <v>409</v>
      </c>
      <c r="F3" s="57" t="s">
        <v>610</v>
      </c>
    </row>
    <row r="4" spans="1:6" s="61" customFormat="1" ht="12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 t="s">
        <v>225</v>
      </c>
    </row>
    <row r="5" spans="1:6" ht="15.75" customHeight="1">
      <c r="A5" s="890" t="s">
        <v>119</v>
      </c>
      <c r="B5" s="891">
        <v>5588</v>
      </c>
      <c r="C5" s="892" t="s">
        <v>121</v>
      </c>
      <c r="D5" s="891"/>
      <c r="E5" s="891">
        <v>5588</v>
      </c>
      <c r="F5" s="893">
        <f aca="true" t="shared" si="0" ref="F5:F23">B5-D5-E5</f>
        <v>0</v>
      </c>
    </row>
    <row r="6" spans="1:6" ht="15.75" customHeight="1">
      <c r="A6" s="890" t="s">
        <v>128</v>
      </c>
      <c r="B6" s="891">
        <v>2000</v>
      </c>
      <c r="C6" s="892" t="s">
        <v>121</v>
      </c>
      <c r="D6" s="891"/>
      <c r="E6" s="891">
        <v>2000</v>
      </c>
      <c r="F6" s="893">
        <f t="shared" si="0"/>
        <v>0</v>
      </c>
    </row>
    <row r="7" spans="1:6" ht="15.75" customHeight="1">
      <c r="A7" s="485"/>
      <c r="B7" s="28"/>
      <c r="C7" s="487"/>
      <c r="D7" s="28"/>
      <c r="E7" s="28"/>
      <c r="F7" s="62">
        <f t="shared" si="0"/>
        <v>0</v>
      </c>
    </row>
    <row r="8" spans="1:6" ht="15.75" customHeight="1">
      <c r="A8" s="486"/>
      <c r="B8" s="28"/>
      <c r="C8" s="487"/>
      <c r="D8" s="28"/>
      <c r="E8" s="28"/>
      <c r="F8" s="62">
        <f t="shared" si="0"/>
        <v>0</v>
      </c>
    </row>
    <row r="9" spans="1:6" ht="15.75" customHeight="1">
      <c r="A9" s="485"/>
      <c r="B9" s="28"/>
      <c r="C9" s="487"/>
      <c r="D9" s="28"/>
      <c r="E9" s="28"/>
      <c r="F9" s="62">
        <f t="shared" si="0"/>
        <v>0</v>
      </c>
    </row>
    <row r="10" spans="1:6" ht="15.75" customHeight="1">
      <c r="A10" s="486"/>
      <c r="B10" s="28"/>
      <c r="C10" s="487"/>
      <c r="D10" s="28"/>
      <c r="E10" s="28"/>
      <c r="F10" s="62">
        <f t="shared" si="0"/>
        <v>0</v>
      </c>
    </row>
    <row r="11" spans="1:6" ht="15.75" customHeight="1">
      <c r="A11" s="485"/>
      <c r="B11" s="28"/>
      <c r="C11" s="487"/>
      <c r="D11" s="28"/>
      <c r="E11" s="28"/>
      <c r="F11" s="62">
        <f t="shared" si="0"/>
        <v>0</v>
      </c>
    </row>
    <row r="12" spans="1:6" ht="15.75" customHeight="1">
      <c r="A12" s="485"/>
      <c r="B12" s="28"/>
      <c r="C12" s="487"/>
      <c r="D12" s="28"/>
      <c r="E12" s="28"/>
      <c r="F12" s="62">
        <f t="shared" si="0"/>
        <v>0</v>
      </c>
    </row>
    <row r="13" spans="1:6" ht="15.75" customHeight="1">
      <c r="A13" s="485"/>
      <c r="B13" s="28"/>
      <c r="C13" s="487"/>
      <c r="D13" s="28"/>
      <c r="E13" s="28"/>
      <c r="F13" s="62">
        <f t="shared" si="0"/>
        <v>0</v>
      </c>
    </row>
    <row r="14" spans="1:6" ht="15.75" customHeight="1">
      <c r="A14" s="485"/>
      <c r="B14" s="28"/>
      <c r="C14" s="487"/>
      <c r="D14" s="28"/>
      <c r="E14" s="28"/>
      <c r="F14" s="62">
        <f t="shared" si="0"/>
        <v>0</v>
      </c>
    </row>
    <row r="15" spans="1:6" ht="15.75" customHeight="1">
      <c r="A15" s="485"/>
      <c r="B15" s="28"/>
      <c r="C15" s="487"/>
      <c r="D15" s="28"/>
      <c r="E15" s="28"/>
      <c r="F15" s="62">
        <f t="shared" si="0"/>
        <v>0</v>
      </c>
    </row>
    <row r="16" spans="1:6" ht="15.75" customHeight="1">
      <c r="A16" s="485"/>
      <c r="B16" s="28"/>
      <c r="C16" s="487"/>
      <c r="D16" s="28"/>
      <c r="E16" s="28"/>
      <c r="F16" s="62">
        <f t="shared" si="0"/>
        <v>0</v>
      </c>
    </row>
    <row r="17" spans="1:6" ht="15.75" customHeight="1">
      <c r="A17" s="485"/>
      <c r="B17" s="28"/>
      <c r="C17" s="487"/>
      <c r="D17" s="28"/>
      <c r="E17" s="28"/>
      <c r="F17" s="62">
        <f t="shared" si="0"/>
        <v>0</v>
      </c>
    </row>
    <row r="18" spans="1:6" ht="15.75" customHeight="1">
      <c r="A18" s="485"/>
      <c r="B18" s="28"/>
      <c r="C18" s="487"/>
      <c r="D18" s="28"/>
      <c r="E18" s="28"/>
      <c r="F18" s="62">
        <f t="shared" si="0"/>
        <v>0</v>
      </c>
    </row>
    <row r="19" spans="1:6" ht="15.75" customHeight="1">
      <c r="A19" s="485"/>
      <c r="B19" s="28"/>
      <c r="C19" s="487"/>
      <c r="D19" s="28"/>
      <c r="E19" s="28"/>
      <c r="F19" s="62">
        <f t="shared" si="0"/>
        <v>0</v>
      </c>
    </row>
    <row r="20" spans="1:6" ht="15.75" customHeight="1">
      <c r="A20" s="485"/>
      <c r="B20" s="28"/>
      <c r="C20" s="487"/>
      <c r="D20" s="28"/>
      <c r="E20" s="28"/>
      <c r="F20" s="62">
        <f t="shared" si="0"/>
        <v>0</v>
      </c>
    </row>
    <row r="21" spans="1:6" ht="15.75" customHeight="1">
      <c r="A21" s="485"/>
      <c r="B21" s="28"/>
      <c r="C21" s="487"/>
      <c r="D21" s="28"/>
      <c r="E21" s="28"/>
      <c r="F21" s="62">
        <f t="shared" si="0"/>
        <v>0</v>
      </c>
    </row>
    <row r="22" spans="1:6" ht="15.75" customHeight="1">
      <c r="A22" s="485"/>
      <c r="B22" s="28"/>
      <c r="C22" s="487"/>
      <c r="D22" s="28"/>
      <c r="E22" s="28"/>
      <c r="F22" s="62">
        <f t="shared" si="0"/>
        <v>0</v>
      </c>
    </row>
    <row r="23" spans="1:6" ht="15.75" customHeight="1" thickBot="1">
      <c r="A23" s="63"/>
      <c r="B23" s="29"/>
      <c r="C23" s="488"/>
      <c r="D23" s="29"/>
      <c r="E23" s="29"/>
      <c r="F23" s="64">
        <f t="shared" si="0"/>
        <v>0</v>
      </c>
    </row>
    <row r="24" spans="1:6" s="65" customFormat="1" ht="18" customHeight="1" thickBot="1">
      <c r="A24" s="894" t="s">
        <v>203</v>
      </c>
      <c r="B24" s="895">
        <f>SUM(B5:B23)</f>
        <v>7588</v>
      </c>
      <c r="C24" s="896"/>
      <c r="D24" s="895">
        <f>SUM(D5:D23)</f>
        <v>0</v>
      </c>
      <c r="E24" s="895">
        <f>SUM(E5:E23)</f>
        <v>7588</v>
      </c>
      <c r="F24" s="89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A5" sqref="A5"/>
    </sheetView>
  </sheetViews>
  <sheetFormatPr defaultColWidth="9.00390625" defaultRowHeight="12.75"/>
  <cols>
    <col min="1" max="1" width="44.875" style="48" customWidth="1"/>
    <col min="2" max="2" width="15.625" style="47" customWidth="1"/>
    <col min="3" max="3" width="16.375" style="47" customWidth="1"/>
    <col min="4" max="4" width="18.00390625" style="47" customWidth="1"/>
    <col min="5" max="6" width="16.625" style="47" customWidth="1"/>
    <col min="7" max="7" width="18.875" style="47" customWidth="1"/>
    <col min="8" max="9" width="12.875" style="47" customWidth="1"/>
    <col min="10" max="10" width="13.875" style="47" customWidth="1"/>
    <col min="11" max="16384" width="9.375" style="47" customWidth="1"/>
  </cols>
  <sheetData>
    <row r="1" spans="1:7" ht="24.75" customHeight="1">
      <c r="A1" s="979" t="s">
        <v>134</v>
      </c>
      <c r="B1" s="979"/>
      <c r="C1" s="979"/>
      <c r="D1" s="979"/>
      <c r="E1" s="979"/>
      <c r="F1" s="979"/>
      <c r="G1" s="979"/>
    </row>
    <row r="2" spans="1:7" ht="23.25" customHeight="1" thickBot="1">
      <c r="A2" s="208"/>
      <c r="B2" s="61"/>
      <c r="C2" s="61"/>
      <c r="D2" s="61"/>
      <c r="E2" s="61"/>
      <c r="F2" s="61"/>
      <c r="G2" s="56" t="s">
        <v>200</v>
      </c>
    </row>
    <row r="3" spans="1:7" s="50" customFormat="1" ht="48.75" customHeight="1" thickBot="1">
      <c r="A3" s="209" t="s">
        <v>207</v>
      </c>
      <c r="B3" s="210" t="s">
        <v>205</v>
      </c>
      <c r="C3" s="210" t="s">
        <v>206</v>
      </c>
      <c r="D3" s="210" t="s">
        <v>609</v>
      </c>
      <c r="E3" s="210" t="s">
        <v>409</v>
      </c>
      <c r="F3" s="903" t="s">
        <v>130</v>
      </c>
      <c r="G3" s="57" t="s">
        <v>131</v>
      </c>
    </row>
    <row r="4" spans="1:7" s="61" customFormat="1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904">
        <v>6</v>
      </c>
      <c r="G4" s="60">
        <v>7</v>
      </c>
    </row>
    <row r="5" spans="1:7" ht="15.75" customHeight="1">
      <c r="A5" s="898" t="s">
        <v>766</v>
      </c>
      <c r="B5" s="891">
        <v>18000</v>
      </c>
      <c r="C5" s="892" t="s">
        <v>121</v>
      </c>
      <c r="D5" s="891"/>
      <c r="E5" s="891">
        <v>18000</v>
      </c>
      <c r="F5" s="905"/>
      <c r="G5" s="893">
        <f>B5-D5-E5-F5</f>
        <v>0</v>
      </c>
    </row>
    <row r="6" spans="1:7" ht="15.75" customHeight="1">
      <c r="A6" s="898" t="s">
        <v>693</v>
      </c>
      <c r="B6" s="891">
        <v>118454</v>
      </c>
      <c r="C6" s="892" t="s">
        <v>121</v>
      </c>
      <c r="D6" s="891"/>
      <c r="E6" s="891">
        <v>17768</v>
      </c>
      <c r="F6" s="905">
        <v>100686</v>
      </c>
      <c r="G6" s="893">
        <f>B6-D6-E6-F6</f>
        <v>0</v>
      </c>
    </row>
    <row r="7" spans="1:7" ht="15.75" customHeight="1">
      <c r="A7" s="898" t="s">
        <v>120</v>
      </c>
      <c r="B7" s="891">
        <v>6144</v>
      </c>
      <c r="C7" s="892" t="s">
        <v>121</v>
      </c>
      <c r="D7" s="891"/>
      <c r="E7" s="891">
        <v>6144</v>
      </c>
      <c r="F7" s="905"/>
      <c r="G7" s="893">
        <f>B7-D7-E7-F7</f>
        <v>0</v>
      </c>
    </row>
    <row r="8" spans="1:7" ht="15.75" customHeight="1">
      <c r="A8" s="898" t="s">
        <v>764</v>
      </c>
      <c r="B8" s="891">
        <v>1500</v>
      </c>
      <c r="C8" s="892" t="s">
        <v>121</v>
      </c>
      <c r="D8" s="891"/>
      <c r="E8" s="891">
        <v>1500</v>
      </c>
      <c r="F8" s="905"/>
      <c r="G8" s="893">
        <f aca="true" t="shared" si="0" ref="G8:G23">B8-D8-E8</f>
        <v>0</v>
      </c>
    </row>
    <row r="9" spans="1:7" ht="15.75" customHeight="1">
      <c r="A9" s="898"/>
      <c r="B9" s="891"/>
      <c r="C9" s="892"/>
      <c r="D9" s="891"/>
      <c r="E9" s="891"/>
      <c r="F9" s="905"/>
      <c r="G9" s="893">
        <f t="shared" si="0"/>
        <v>0</v>
      </c>
    </row>
    <row r="10" spans="1:7" ht="15.75" customHeight="1">
      <c r="A10" s="898"/>
      <c r="B10" s="891"/>
      <c r="C10" s="892"/>
      <c r="D10" s="891"/>
      <c r="E10" s="891"/>
      <c r="F10" s="905"/>
      <c r="G10" s="893">
        <f t="shared" si="0"/>
        <v>0</v>
      </c>
    </row>
    <row r="11" spans="1:7" ht="15.75" customHeight="1">
      <c r="A11" s="898"/>
      <c r="B11" s="891"/>
      <c r="C11" s="892"/>
      <c r="D11" s="891"/>
      <c r="E11" s="891"/>
      <c r="F11" s="905"/>
      <c r="G11" s="893">
        <f t="shared" si="0"/>
        <v>0</v>
      </c>
    </row>
    <row r="12" spans="1:7" ht="15.75" customHeight="1">
      <c r="A12" s="898"/>
      <c r="B12" s="891"/>
      <c r="C12" s="892"/>
      <c r="D12" s="891"/>
      <c r="E12" s="891"/>
      <c r="F12" s="905"/>
      <c r="G12" s="893">
        <f t="shared" si="0"/>
        <v>0</v>
      </c>
    </row>
    <row r="13" spans="1:7" ht="15.75" customHeight="1">
      <c r="A13" s="898"/>
      <c r="B13" s="891"/>
      <c r="C13" s="892"/>
      <c r="D13" s="891"/>
      <c r="E13" s="891"/>
      <c r="F13" s="905"/>
      <c r="G13" s="893">
        <f t="shared" si="0"/>
        <v>0</v>
      </c>
    </row>
    <row r="14" spans="1:7" ht="15.75" customHeight="1">
      <c r="A14" s="898"/>
      <c r="B14" s="891"/>
      <c r="C14" s="892"/>
      <c r="D14" s="891"/>
      <c r="E14" s="891"/>
      <c r="F14" s="905"/>
      <c r="G14" s="893">
        <f t="shared" si="0"/>
        <v>0</v>
      </c>
    </row>
    <row r="15" spans="1:7" ht="15.75" customHeight="1">
      <c r="A15" s="898"/>
      <c r="B15" s="891"/>
      <c r="C15" s="892"/>
      <c r="D15" s="891"/>
      <c r="E15" s="891"/>
      <c r="F15" s="905"/>
      <c r="G15" s="893">
        <f t="shared" si="0"/>
        <v>0</v>
      </c>
    </row>
    <row r="16" spans="1:7" ht="15.75" customHeight="1">
      <c r="A16" s="898"/>
      <c r="B16" s="891"/>
      <c r="C16" s="892"/>
      <c r="D16" s="891"/>
      <c r="E16" s="891"/>
      <c r="F16" s="905"/>
      <c r="G16" s="893">
        <f t="shared" si="0"/>
        <v>0</v>
      </c>
    </row>
    <row r="17" spans="1:7" ht="15.75" customHeight="1">
      <c r="A17" s="898"/>
      <c r="B17" s="891"/>
      <c r="C17" s="892"/>
      <c r="D17" s="891"/>
      <c r="E17" s="891"/>
      <c r="F17" s="905"/>
      <c r="G17" s="893">
        <f t="shared" si="0"/>
        <v>0</v>
      </c>
    </row>
    <row r="18" spans="1:7" ht="15.75" customHeight="1">
      <c r="A18" s="898"/>
      <c r="B18" s="891"/>
      <c r="C18" s="892"/>
      <c r="D18" s="891"/>
      <c r="E18" s="891"/>
      <c r="F18" s="905"/>
      <c r="G18" s="893">
        <f t="shared" si="0"/>
        <v>0</v>
      </c>
    </row>
    <row r="19" spans="1:7" ht="15.75" customHeight="1">
      <c r="A19" s="898"/>
      <c r="B19" s="891"/>
      <c r="C19" s="892"/>
      <c r="D19" s="891"/>
      <c r="E19" s="891"/>
      <c r="F19" s="905"/>
      <c r="G19" s="893">
        <f t="shared" si="0"/>
        <v>0</v>
      </c>
    </row>
    <row r="20" spans="1:7" ht="15.75" customHeight="1">
      <c r="A20" s="898"/>
      <c r="B20" s="891"/>
      <c r="C20" s="892"/>
      <c r="D20" s="891"/>
      <c r="E20" s="891"/>
      <c r="F20" s="905"/>
      <c r="G20" s="893">
        <f t="shared" si="0"/>
        <v>0</v>
      </c>
    </row>
    <row r="21" spans="1:7" ht="15.75" customHeight="1">
      <c r="A21" s="898"/>
      <c r="B21" s="891"/>
      <c r="C21" s="892"/>
      <c r="D21" s="891"/>
      <c r="E21" s="891"/>
      <c r="F21" s="905"/>
      <c r="G21" s="893">
        <f t="shared" si="0"/>
        <v>0</v>
      </c>
    </row>
    <row r="22" spans="1:7" ht="15.75" customHeight="1">
      <c r="A22" s="898"/>
      <c r="B22" s="891"/>
      <c r="C22" s="892"/>
      <c r="D22" s="891"/>
      <c r="E22" s="891"/>
      <c r="F22" s="905"/>
      <c r="G22" s="893">
        <f t="shared" si="0"/>
        <v>0</v>
      </c>
    </row>
    <row r="23" spans="1:7" ht="15.75" customHeight="1" thickBot="1">
      <c r="A23" s="899"/>
      <c r="B23" s="900"/>
      <c r="C23" s="901"/>
      <c r="D23" s="900"/>
      <c r="E23" s="900"/>
      <c r="F23" s="906"/>
      <c r="G23" s="902">
        <f t="shared" si="0"/>
        <v>0</v>
      </c>
    </row>
    <row r="24" spans="1:7" s="65" customFormat="1" ht="18" customHeight="1" thickBot="1">
      <c r="A24" s="894" t="s">
        <v>203</v>
      </c>
      <c r="B24" s="895">
        <f>SUM(B5:B23)</f>
        <v>144098</v>
      </c>
      <c r="C24" s="896"/>
      <c r="D24" s="895">
        <f>SUM(D5:D23)</f>
        <v>0</v>
      </c>
      <c r="E24" s="895">
        <f>SUM(E5:E23)</f>
        <v>43412</v>
      </c>
      <c r="F24" s="907"/>
      <c r="G24" s="897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(I.28.)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workbookViewId="0" topLeftCell="A1">
      <selection activeCell="J18" sqref="J18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32"/>
      <c r="B1" s="232"/>
      <c r="C1" s="232"/>
      <c r="D1" s="232"/>
      <c r="E1" s="232"/>
    </row>
    <row r="2" spans="1:5" ht="15.75">
      <c r="A2" s="233" t="s">
        <v>281</v>
      </c>
      <c r="B2" s="1001" t="s">
        <v>122</v>
      </c>
      <c r="C2" s="1001"/>
      <c r="D2" s="1001"/>
      <c r="E2" s="1001"/>
    </row>
    <row r="3" spans="1:5" ht="15.75">
      <c r="A3" s="1003" t="s">
        <v>123</v>
      </c>
      <c r="B3" s="1004"/>
      <c r="C3" s="1004"/>
      <c r="D3" s="1004"/>
      <c r="E3" s="1004"/>
    </row>
    <row r="4" spans="1:5" ht="15.75">
      <c r="A4" s="1003" t="s">
        <v>124</v>
      </c>
      <c r="B4" s="1004"/>
      <c r="C4" s="1004"/>
      <c r="D4" s="1004"/>
      <c r="E4" s="1004"/>
    </row>
    <row r="5" spans="1:5" ht="14.25" thickBot="1">
      <c r="A5" s="232"/>
      <c r="B5" s="232"/>
      <c r="C5" s="232"/>
      <c r="D5" s="1002" t="s">
        <v>274</v>
      </c>
      <c r="E5" s="1002"/>
    </row>
    <row r="6" spans="1:5" ht="15" customHeight="1" thickBot="1">
      <c r="A6" s="234" t="s">
        <v>273</v>
      </c>
      <c r="B6" s="235" t="s">
        <v>343</v>
      </c>
      <c r="C6" s="235" t="s">
        <v>401</v>
      </c>
      <c r="D6" s="235" t="s">
        <v>611</v>
      </c>
      <c r="E6" s="236" t="s">
        <v>186</v>
      </c>
    </row>
    <row r="7" spans="1:5" ht="12.75">
      <c r="A7" s="237" t="s">
        <v>275</v>
      </c>
      <c r="B7" s="98">
        <v>17768</v>
      </c>
      <c r="C7" s="98"/>
      <c r="D7" s="98"/>
      <c r="E7" s="238">
        <f aca="true" t="shared" si="0" ref="E7:E13">SUM(B7:D7)</f>
        <v>17768</v>
      </c>
    </row>
    <row r="8" spans="1:5" ht="12.75">
      <c r="A8" s="239" t="s">
        <v>288</v>
      </c>
      <c r="B8" s="99"/>
      <c r="C8" s="99"/>
      <c r="D8" s="99"/>
      <c r="E8" s="240">
        <f t="shared" si="0"/>
        <v>0</v>
      </c>
    </row>
    <row r="9" spans="1:5" ht="12.75">
      <c r="A9" s="241" t="s">
        <v>276</v>
      </c>
      <c r="B9" s="100">
        <v>100686</v>
      </c>
      <c r="C9" s="100"/>
      <c r="D9" s="100"/>
      <c r="E9" s="242">
        <f t="shared" si="0"/>
        <v>100686</v>
      </c>
    </row>
    <row r="10" spans="1:5" ht="12.75">
      <c r="A10" s="241" t="s">
        <v>290</v>
      </c>
      <c r="B10" s="100"/>
      <c r="C10" s="100"/>
      <c r="D10" s="100"/>
      <c r="E10" s="242">
        <f t="shared" si="0"/>
        <v>0</v>
      </c>
    </row>
    <row r="11" spans="1:5" ht="12.75">
      <c r="A11" s="241" t="s">
        <v>277</v>
      </c>
      <c r="B11" s="100"/>
      <c r="C11" s="100"/>
      <c r="D11" s="100"/>
      <c r="E11" s="242">
        <f t="shared" si="0"/>
        <v>0</v>
      </c>
    </row>
    <row r="12" spans="1:5" ht="12.75">
      <c r="A12" s="241" t="s">
        <v>278</v>
      </c>
      <c r="B12" s="100"/>
      <c r="C12" s="100"/>
      <c r="D12" s="100"/>
      <c r="E12" s="242">
        <f t="shared" si="0"/>
        <v>0</v>
      </c>
    </row>
    <row r="13" spans="1:5" ht="13.5" thickBot="1">
      <c r="A13" s="101"/>
      <c r="B13" s="102"/>
      <c r="C13" s="102"/>
      <c r="D13" s="102"/>
      <c r="E13" s="242">
        <f t="shared" si="0"/>
        <v>0</v>
      </c>
    </row>
    <row r="14" spans="1:5" ht="13.5" thickBot="1">
      <c r="A14" s="243" t="s">
        <v>280</v>
      </c>
      <c r="B14" s="244">
        <f>B7+SUM(B9:B13)</f>
        <v>118454</v>
      </c>
      <c r="C14" s="244">
        <f>C7+SUM(C9:C13)</f>
        <v>0</v>
      </c>
      <c r="D14" s="244">
        <f>D7+SUM(D9:D13)</f>
        <v>0</v>
      </c>
      <c r="E14" s="245">
        <f>E7+SUM(E9:E13)</f>
        <v>118454</v>
      </c>
    </row>
    <row r="15" spans="1:5" ht="13.5" thickBot="1">
      <c r="A15" s="55"/>
      <c r="B15" s="55"/>
      <c r="C15" s="55"/>
      <c r="D15" s="55"/>
      <c r="E15" s="55"/>
    </row>
    <row r="16" spans="1:5" ht="15" customHeight="1" thickBot="1">
      <c r="A16" s="234" t="s">
        <v>279</v>
      </c>
      <c r="B16" s="235" t="s">
        <v>343</v>
      </c>
      <c r="C16" s="235" t="s">
        <v>401</v>
      </c>
      <c r="D16" s="235" t="s">
        <v>611</v>
      </c>
      <c r="E16" s="236" t="s">
        <v>186</v>
      </c>
    </row>
    <row r="17" spans="1:5" ht="12.75">
      <c r="A17" s="237" t="s">
        <v>284</v>
      </c>
      <c r="B17" s="98"/>
      <c r="C17" s="98"/>
      <c r="D17" s="98"/>
      <c r="E17" s="238">
        <f>SUM(B17:D17)</f>
        <v>0</v>
      </c>
    </row>
    <row r="18" spans="1:5" ht="12.75">
      <c r="A18" s="246" t="s">
        <v>285</v>
      </c>
      <c r="B18" s="100">
        <v>105741</v>
      </c>
      <c r="C18" s="100"/>
      <c r="D18" s="100"/>
      <c r="E18" s="242">
        <f>SUM(B18:D18)</f>
        <v>105741</v>
      </c>
    </row>
    <row r="19" spans="1:5" ht="12.75">
      <c r="A19" s="241" t="s">
        <v>286</v>
      </c>
      <c r="B19" s="100">
        <v>12713</v>
      </c>
      <c r="C19" s="100"/>
      <c r="D19" s="100"/>
      <c r="E19" s="242">
        <f>SUM(B19:D19)</f>
        <v>12713</v>
      </c>
    </row>
    <row r="20" spans="1:5" ht="13.5" thickBot="1">
      <c r="A20" s="241" t="s">
        <v>287</v>
      </c>
      <c r="B20" s="100"/>
      <c r="C20" s="100"/>
      <c r="D20" s="100"/>
      <c r="E20" s="242">
        <f>SUM(B20:D20)</f>
        <v>0</v>
      </c>
    </row>
    <row r="21" spans="1:5" ht="13.5" thickBot="1">
      <c r="A21" s="243" t="s">
        <v>187</v>
      </c>
      <c r="B21" s="244">
        <f>SUM(B17:B20)</f>
        <v>118454</v>
      </c>
      <c r="C21" s="244">
        <f>SUM(C17:C20)</f>
        <v>0</v>
      </c>
      <c r="D21" s="244">
        <f>SUM(D17:D20)</f>
        <v>0</v>
      </c>
      <c r="E21" s="245">
        <f>SUM(E17:E20)</f>
        <v>118454</v>
      </c>
    </row>
    <row r="22" spans="1:5" ht="12.75">
      <c r="A22" s="232"/>
      <c r="B22" s="232"/>
      <c r="C22" s="232"/>
      <c r="D22" s="232"/>
      <c r="E22" s="232"/>
    </row>
    <row r="23" spans="1:5" ht="12.75">
      <c r="A23" s="232"/>
      <c r="B23" s="232"/>
      <c r="C23" s="232"/>
      <c r="D23" s="232"/>
      <c r="E23" s="232"/>
    </row>
    <row r="24" spans="1:5" ht="15.75">
      <c r="A24" s="233" t="s">
        <v>281</v>
      </c>
      <c r="B24" s="1001" t="s">
        <v>126</v>
      </c>
      <c r="C24" s="1001"/>
      <c r="D24" s="1001"/>
      <c r="E24" s="1001"/>
    </row>
    <row r="25" spans="1:5" ht="12.75">
      <c r="A25" s="1005" t="s">
        <v>127</v>
      </c>
      <c r="B25" s="1006"/>
      <c r="C25" s="1006"/>
      <c r="D25" s="1006"/>
      <c r="E25" s="1006"/>
    </row>
    <row r="26" spans="1:5" ht="24.75" customHeight="1">
      <c r="A26" s="1006"/>
      <c r="B26" s="1006"/>
      <c r="C26" s="1006"/>
      <c r="D26" s="1006"/>
      <c r="E26" s="1006"/>
    </row>
    <row r="27" spans="1:5" ht="14.25" thickBot="1">
      <c r="A27" s="232"/>
      <c r="B27" s="232"/>
      <c r="C27" s="232"/>
      <c r="D27" s="1002" t="s">
        <v>274</v>
      </c>
      <c r="E27" s="1002"/>
    </row>
    <row r="28" spans="1:5" ht="13.5" thickBot="1">
      <c r="A28" s="234" t="s">
        <v>273</v>
      </c>
      <c r="B28" s="235" t="s">
        <v>343</v>
      </c>
      <c r="C28" s="235" t="s">
        <v>401</v>
      </c>
      <c r="D28" s="235" t="s">
        <v>611</v>
      </c>
      <c r="E28" s="236" t="s">
        <v>186</v>
      </c>
    </row>
    <row r="29" spans="1:5" ht="12.75">
      <c r="A29" s="237" t="s">
        <v>275</v>
      </c>
      <c r="B29" s="98"/>
      <c r="C29" s="98"/>
      <c r="D29" s="98"/>
      <c r="E29" s="238">
        <f aca="true" t="shared" si="1" ref="E29:E35">SUM(B29:D29)</f>
        <v>0</v>
      </c>
    </row>
    <row r="30" spans="1:5" ht="12.75">
      <c r="A30" s="239" t="s">
        <v>288</v>
      </c>
      <c r="B30" s="99"/>
      <c r="C30" s="99"/>
      <c r="D30" s="99"/>
      <c r="E30" s="240">
        <f t="shared" si="1"/>
        <v>0</v>
      </c>
    </row>
    <row r="31" spans="1:5" ht="12.75">
      <c r="A31" s="241" t="s">
        <v>276</v>
      </c>
      <c r="B31" s="100">
        <v>141172</v>
      </c>
      <c r="C31" s="100"/>
      <c r="D31" s="100"/>
      <c r="E31" s="242">
        <f t="shared" si="1"/>
        <v>141172</v>
      </c>
    </row>
    <row r="32" spans="1:5" ht="12.75">
      <c r="A32" s="241" t="s">
        <v>290</v>
      </c>
      <c r="B32" s="100"/>
      <c r="C32" s="100"/>
      <c r="D32" s="100"/>
      <c r="E32" s="242">
        <f t="shared" si="1"/>
        <v>0</v>
      </c>
    </row>
    <row r="33" spans="1:5" ht="12.75">
      <c r="A33" s="241" t="s">
        <v>277</v>
      </c>
      <c r="B33" s="100"/>
      <c r="C33" s="100"/>
      <c r="D33" s="100"/>
      <c r="E33" s="242">
        <f t="shared" si="1"/>
        <v>0</v>
      </c>
    </row>
    <row r="34" spans="1:5" ht="12.75">
      <c r="A34" s="241" t="s">
        <v>278</v>
      </c>
      <c r="B34" s="100"/>
      <c r="C34" s="100"/>
      <c r="D34" s="100"/>
      <c r="E34" s="242">
        <f t="shared" si="1"/>
        <v>0</v>
      </c>
    </row>
    <row r="35" spans="1:5" ht="13.5" thickBot="1">
      <c r="A35" s="101"/>
      <c r="B35" s="102"/>
      <c r="C35" s="102"/>
      <c r="D35" s="102"/>
      <c r="E35" s="242">
        <f t="shared" si="1"/>
        <v>0</v>
      </c>
    </row>
    <row r="36" spans="1:5" ht="13.5" thickBot="1">
      <c r="A36" s="243" t="s">
        <v>280</v>
      </c>
      <c r="B36" s="244">
        <f>B29+SUM(B31:B35)</f>
        <v>141172</v>
      </c>
      <c r="C36" s="244">
        <f>C29+SUM(C31:C35)</f>
        <v>0</v>
      </c>
      <c r="D36" s="244">
        <f>D29+SUM(D31:D35)</f>
        <v>0</v>
      </c>
      <c r="E36" s="245">
        <f>E29+SUM(E31:E35)</f>
        <v>141172</v>
      </c>
    </row>
    <row r="37" spans="1:5" ht="13.5" thickBot="1">
      <c r="A37" s="55"/>
      <c r="B37" s="55"/>
      <c r="C37" s="55"/>
      <c r="D37" s="55"/>
      <c r="E37" s="55"/>
    </row>
    <row r="38" spans="1:5" ht="13.5" thickBot="1">
      <c r="A38" s="234" t="s">
        <v>279</v>
      </c>
      <c r="B38" s="235" t="s">
        <v>343</v>
      </c>
      <c r="C38" s="235" t="s">
        <v>401</v>
      </c>
      <c r="D38" s="235" t="s">
        <v>611</v>
      </c>
      <c r="E38" s="236" t="s">
        <v>186</v>
      </c>
    </row>
    <row r="39" spans="1:5" ht="12.75">
      <c r="A39" s="237" t="s">
        <v>284</v>
      </c>
      <c r="B39" s="98">
        <v>3470</v>
      </c>
      <c r="C39" s="98"/>
      <c r="D39" s="98"/>
      <c r="E39" s="238">
        <f>SUM(B39:D39)</f>
        <v>3470</v>
      </c>
    </row>
    <row r="40" spans="1:5" ht="12.75">
      <c r="A40" s="246" t="s">
        <v>285</v>
      </c>
      <c r="B40" s="100">
        <v>122792</v>
      </c>
      <c r="C40" s="100"/>
      <c r="D40" s="100"/>
      <c r="E40" s="242">
        <f>SUM(B40:D40)</f>
        <v>122792</v>
      </c>
    </row>
    <row r="41" spans="1:5" ht="12.75">
      <c r="A41" s="241" t="s">
        <v>286</v>
      </c>
      <c r="B41" s="100">
        <v>14910</v>
      </c>
      <c r="C41" s="100"/>
      <c r="D41" s="100"/>
      <c r="E41" s="242">
        <f>SUM(B41:D41)</f>
        <v>14910</v>
      </c>
    </row>
    <row r="42" spans="1:5" ht="13.5" thickBot="1">
      <c r="A42" s="241" t="s">
        <v>287</v>
      </c>
      <c r="B42" s="100"/>
      <c r="C42" s="100"/>
      <c r="D42" s="100"/>
      <c r="E42" s="242">
        <f>SUM(B42:D42)</f>
        <v>0</v>
      </c>
    </row>
    <row r="43" spans="1:5" ht="13.5" thickBot="1">
      <c r="A43" s="243" t="s">
        <v>187</v>
      </c>
      <c r="B43" s="244">
        <f>SUM(B39:B42)</f>
        <v>141172</v>
      </c>
      <c r="C43" s="244">
        <f>SUM(C39:C42)</f>
        <v>0</v>
      </c>
      <c r="D43" s="244">
        <f>SUM(D39:D42)</f>
        <v>0</v>
      </c>
      <c r="E43" s="245">
        <f>SUM(E39:E42)</f>
        <v>141172</v>
      </c>
    </row>
    <row r="44" spans="1:5" ht="12.75">
      <c r="A44" s="232"/>
      <c r="B44" s="232"/>
      <c r="C44" s="232"/>
      <c r="D44" s="232"/>
      <c r="E44" s="232"/>
    </row>
    <row r="45" spans="1:5" ht="15.75">
      <c r="A45" s="987" t="s">
        <v>612</v>
      </c>
      <c r="B45" s="987"/>
      <c r="C45" s="987"/>
      <c r="D45" s="987"/>
      <c r="E45" s="987"/>
    </row>
    <row r="46" spans="1:5" ht="13.5" thickBot="1">
      <c r="A46" s="232"/>
      <c r="B46" s="232"/>
      <c r="C46" s="232"/>
      <c r="D46" s="232"/>
      <c r="E46" s="232"/>
    </row>
    <row r="47" spans="1:8" ht="13.5" thickBot="1">
      <c r="A47" s="992" t="s">
        <v>282</v>
      </c>
      <c r="B47" s="993"/>
      <c r="C47" s="994"/>
      <c r="D47" s="990" t="s">
        <v>291</v>
      </c>
      <c r="E47" s="991"/>
      <c r="H47" s="53"/>
    </row>
    <row r="48" spans="1:5" ht="12.75">
      <c r="A48" s="995" t="s">
        <v>125</v>
      </c>
      <c r="B48" s="996"/>
      <c r="C48" s="997"/>
      <c r="D48" s="983"/>
      <c r="E48" s="984"/>
    </row>
    <row r="49" spans="1:5" ht="13.5" thickBot="1">
      <c r="A49" s="998"/>
      <c r="B49" s="999"/>
      <c r="C49" s="1000"/>
      <c r="D49" s="985"/>
      <c r="E49" s="986"/>
    </row>
    <row r="50" spans="1:5" ht="13.5" thickBot="1">
      <c r="A50" s="980" t="s">
        <v>187</v>
      </c>
      <c r="B50" s="981"/>
      <c r="C50" s="982"/>
      <c r="D50" s="988">
        <f>SUM(D48:E49)</f>
        <v>0</v>
      </c>
      <c r="E50" s="989"/>
    </row>
  </sheetData>
  <sheetProtection/>
  <mergeCells count="16">
    <mergeCell ref="B2:E2"/>
    <mergeCell ref="B24:E24"/>
    <mergeCell ref="D5:E5"/>
    <mergeCell ref="D27:E27"/>
    <mergeCell ref="A3:E3"/>
    <mergeCell ref="A4:E4"/>
    <mergeCell ref="A25:E26"/>
    <mergeCell ref="A50:C50"/>
    <mergeCell ref="D48:E48"/>
    <mergeCell ref="D49:E49"/>
    <mergeCell ref="A45:E45"/>
    <mergeCell ref="D50:E50"/>
    <mergeCell ref="D47:E47"/>
    <mergeCell ref="A47:C47"/>
    <mergeCell ref="A48:C48"/>
    <mergeCell ref="A49:C49"/>
  </mergeCells>
  <conditionalFormatting sqref="B43:D43 D50:E50 B21:E21 E29:E36 B36:D36 E39:E43 E7:E14 B14:D14 E17:E20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1/2014.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47"/>
      <c r="B1" s="249"/>
      <c r="C1" s="272" t="s">
        <v>779</v>
      </c>
    </row>
    <row r="2" spans="1:3" s="103" customFormat="1" ht="21" customHeight="1">
      <c r="A2" s="422" t="s">
        <v>201</v>
      </c>
      <c r="B2" s="378" t="s">
        <v>375</v>
      </c>
      <c r="C2" s="380" t="s">
        <v>188</v>
      </c>
    </row>
    <row r="3" spans="1:3" s="103" customFormat="1" ht="16.5" thickBot="1">
      <c r="A3" s="250" t="s">
        <v>349</v>
      </c>
      <c r="B3" s="379" t="s">
        <v>623</v>
      </c>
      <c r="C3" s="381">
        <v>1</v>
      </c>
    </row>
    <row r="4" spans="1:3" s="104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382" t="s">
        <v>191</v>
      </c>
    </row>
    <row r="6" spans="1:3" s="66" customFormat="1" ht="12.75" customHeight="1" thickBot="1">
      <c r="A6" s="214">
        <v>1</v>
      </c>
      <c r="B6" s="215">
        <v>2</v>
      </c>
      <c r="C6" s="216">
        <v>3</v>
      </c>
    </row>
    <row r="7" spans="1:3" s="66" customFormat="1" ht="15.75" customHeight="1" thickBot="1">
      <c r="A7" s="255"/>
      <c r="B7" s="256" t="s">
        <v>192</v>
      </c>
      <c r="C7" s="383"/>
    </row>
    <row r="8" spans="1:3" s="66" customFormat="1" ht="12" customHeight="1" thickBot="1">
      <c r="A8" s="37" t="s">
        <v>153</v>
      </c>
      <c r="B8" s="21" t="s">
        <v>410</v>
      </c>
      <c r="C8" s="317">
        <f>+C9+C10+C11+C12+C13+C14</f>
        <v>319414</v>
      </c>
    </row>
    <row r="9" spans="1:3" s="105" customFormat="1" ht="12" customHeight="1">
      <c r="A9" s="450" t="s">
        <v>240</v>
      </c>
      <c r="B9" s="432" t="s">
        <v>411</v>
      </c>
      <c r="C9" s="320">
        <v>130696</v>
      </c>
    </row>
    <row r="10" spans="1:3" s="106" customFormat="1" ht="12" customHeight="1">
      <c r="A10" s="451" t="s">
        <v>241</v>
      </c>
      <c r="B10" s="433" t="s">
        <v>412</v>
      </c>
      <c r="C10" s="319">
        <v>89894</v>
      </c>
    </row>
    <row r="11" spans="1:3" s="106" customFormat="1" ht="12" customHeight="1">
      <c r="A11" s="451" t="s">
        <v>242</v>
      </c>
      <c r="B11" s="433" t="s">
        <v>413</v>
      </c>
      <c r="C11" s="319">
        <v>92546</v>
      </c>
    </row>
    <row r="12" spans="1:3" s="106" customFormat="1" ht="12" customHeight="1">
      <c r="A12" s="451" t="s">
        <v>243</v>
      </c>
      <c r="B12" s="433" t="s">
        <v>414</v>
      </c>
      <c r="C12" s="319">
        <v>6278</v>
      </c>
    </row>
    <row r="13" spans="1:3" s="106" customFormat="1" ht="12" customHeight="1">
      <c r="A13" s="451" t="s">
        <v>292</v>
      </c>
      <c r="B13" s="433" t="s">
        <v>415</v>
      </c>
      <c r="C13" s="476"/>
    </row>
    <row r="14" spans="1:3" s="105" customFormat="1" ht="12" customHeight="1" thickBot="1">
      <c r="A14" s="452" t="s">
        <v>244</v>
      </c>
      <c r="B14" s="434" t="s">
        <v>416</v>
      </c>
      <c r="C14" s="477"/>
    </row>
    <row r="15" spans="1:3" s="105" customFormat="1" ht="12" customHeight="1" thickBot="1">
      <c r="A15" s="37" t="s">
        <v>154</v>
      </c>
      <c r="B15" s="312" t="s">
        <v>417</v>
      </c>
      <c r="C15" s="317">
        <f>+C16+C17+C18+C19+C20</f>
        <v>8592</v>
      </c>
    </row>
    <row r="16" spans="1:3" s="105" customFormat="1" ht="12" customHeight="1">
      <c r="A16" s="450" t="s">
        <v>246</v>
      </c>
      <c r="B16" s="432" t="s">
        <v>418</v>
      </c>
      <c r="C16" s="320"/>
    </row>
    <row r="17" spans="1:3" s="105" customFormat="1" ht="12" customHeight="1">
      <c r="A17" s="451" t="s">
        <v>247</v>
      </c>
      <c r="B17" s="433" t="s">
        <v>419</v>
      </c>
      <c r="C17" s="319"/>
    </row>
    <row r="18" spans="1:3" s="105" customFormat="1" ht="12" customHeight="1">
      <c r="A18" s="451" t="s">
        <v>248</v>
      </c>
      <c r="B18" s="433" t="s">
        <v>652</v>
      </c>
      <c r="C18" s="319"/>
    </row>
    <row r="19" spans="1:3" s="105" customFormat="1" ht="12" customHeight="1">
      <c r="A19" s="451" t="s">
        <v>249</v>
      </c>
      <c r="B19" s="433" t="s">
        <v>653</v>
      </c>
      <c r="C19" s="319"/>
    </row>
    <row r="20" spans="1:3" s="105" customFormat="1" ht="12" customHeight="1">
      <c r="A20" s="451" t="s">
        <v>250</v>
      </c>
      <c r="B20" s="433" t="s">
        <v>420</v>
      </c>
      <c r="C20" s="319">
        <v>8592</v>
      </c>
    </row>
    <row r="21" spans="1:3" s="106" customFormat="1" ht="12" customHeight="1" thickBot="1">
      <c r="A21" s="452" t="s">
        <v>259</v>
      </c>
      <c r="B21" s="434" t="s">
        <v>421</v>
      </c>
      <c r="C21" s="321"/>
    </row>
    <row r="22" spans="1:3" s="106" customFormat="1" ht="12" customHeight="1" thickBot="1">
      <c r="A22" s="37" t="s">
        <v>155</v>
      </c>
      <c r="B22" s="21" t="s">
        <v>422</v>
      </c>
      <c r="C22" s="317">
        <f>+C23+C24+C25+C26+C27</f>
        <v>4274</v>
      </c>
    </row>
    <row r="23" spans="1:3" s="106" customFormat="1" ht="12" customHeight="1">
      <c r="A23" s="450" t="s">
        <v>229</v>
      </c>
      <c r="B23" s="432" t="s">
        <v>423</v>
      </c>
      <c r="C23" s="320">
        <v>4274</v>
      </c>
    </row>
    <row r="24" spans="1:3" s="105" customFormat="1" ht="12" customHeight="1">
      <c r="A24" s="451" t="s">
        <v>230</v>
      </c>
      <c r="B24" s="433" t="s">
        <v>424</v>
      </c>
      <c r="C24" s="319"/>
    </row>
    <row r="25" spans="1:3" s="106" customFormat="1" ht="12" customHeight="1">
      <c r="A25" s="451" t="s">
        <v>231</v>
      </c>
      <c r="B25" s="433" t="s">
        <v>654</v>
      </c>
      <c r="C25" s="319"/>
    </row>
    <row r="26" spans="1:3" s="106" customFormat="1" ht="12" customHeight="1">
      <c r="A26" s="451" t="s">
        <v>232</v>
      </c>
      <c r="B26" s="433" t="s">
        <v>655</v>
      </c>
      <c r="C26" s="319"/>
    </row>
    <row r="27" spans="1:3" s="106" customFormat="1" ht="12" customHeight="1">
      <c r="A27" s="451" t="s">
        <v>315</v>
      </c>
      <c r="B27" s="433" t="s">
        <v>425</v>
      </c>
      <c r="C27" s="319"/>
    </row>
    <row r="28" spans="1:3" s="106" customFormat="1" ht="12" customHeight="1" thickBot="1">
      <c r="A28" s="452" t="s">
        <v>316</v>
      </c>
      <c r="B28" s="434" t="s">
        <v>426</v>
      </c>
      <c r="C28" s="321"/>
    </row>
    <row r="29" spans="1:3" s="106" customFormat="1" ht="12" customHeight="1" thickBot="1">
      <c r="A29" s="37" t="s">
        <v>317</v>
      </c>
      <c r="B29" s="21" t="s">
        <v>427</v>
      </c>
      <c r="C29" s="323">
        <f>+C30+C33+C34+C35</f>
        <v>105374</v>
      </c>
    </row>
    <row r="30" spans="1:3" s="106" customFormat="1" ht="12" customHeight="1">
      <c r="A30" s="450" t="s">
        <v>428</v>
      </c>
      <c r="B30" s="432" t="s">
        <v>434</v>
      </c>
      <c r="C30" s="427">
        <f>+C31+C32</f>
        <v>87429</v>
      </c>
    </row>
    <row r="31" spans="1:3" s="106" customFormat="1" ht="12" customHeight="1">
      <c r="A31" s="451" t="s">
        <v>429</v>
      </c>
      <c r="B31" s="433" t="s">
        <v>435</v>
      </c>
      <c r="C31" s="319">
        <v>5878</v>
      </c>
    </row>
    <row r="32" spans="1:3" s="106" customFormat="1" ht="12" customHeight="1">
      <c r="A32" s="451" t="s">
        <v>430</v>
      </c>
      <c r="B32" s="433" t="s">
        <v>436</v>
      </c>
      <c r="C32" s="319">
        <v>81551</v>
      </c>
    </row>
    <row r="33" spans="1:3" s="106" customFormat="1" ht="12" customHeight="1">
      <c r="A33" s="451" t="s">
        <v>431</v>
      </c>
      <c r="B33" s="433" t="s">
        <v>437</v>
      </c>
      <c r="C33" s="319">
        <v>15535</v>
      </c>
    </row>
    <row r="34" spans="1:3" s="106" customFormat="1" ht="12" customHeight="1">
      <c r="A34" s="451" t="s">
        <v>432</v>
      </c>
      <c r="B34" s="433" t="s">
        <v>438</v>
      </c>
      <c r="C34" s="319">
        <v>254</v>
      </c>
    </row>
    <row r="35" spans="1:3" s="106" customFormat="1" ht="12" customHeight="1" thickBot="1">
      <c r="A35" s="452" t="s">
        <v>433</v>
      </c>
      <c r="B35" s="434" t="s">
        <v>439</v>
      </c>
      <c r="C35" s="321">
        <v>2156</v>
      </c>
    </row>
    <row r="36" spans="1:3" s="106" customFormat="1" ht="12" customHeight="1" thickBot="1">
      <c r="A36" s="37" t="s">
        <v>157</v>
      </c>
      <c r="B36" s="21" t="s">
        <v>440</v>
      </c>
      <c r="C36" s="317">
        <f>SUM(C37:C46)</f>
        <v>23312</v>
      </c>
    </row>
    <row r="37" spans="1:3" s="106" customFormat="1" ht="12" customHeight="1">
      <c r="A37" s="450" t="s">
        <v>233</v>
      </c>
      <c r="B37" s="432" t="s">
        <v>443</v>
      </c>
      <c r="C37" s="320"/>
    </row>
    <row r="38" spans="1:3" s="106" customFormat="1" ht="12" customHeight="1">
      <c r="A38" s="451" t="s">
        <v>234</v>
      </c>
      <c r="B38" s="433" t="s">
        <v>444</v>
      </c>
      <c r="C38" s="319"/>
    </row>
    <row r="39" spans="1:3" s="106" customFormat="1" ht="12" customHeight="1">
      <c r="A39" s="451" t="s">
        <v>235</v>
      </c>
      <c r="B39" s="433" t="s">
        <v>445</v>
      </c>
      <c r="C39" s="319">
        <v>300</v>
      </c>
    </row>
    <row r="40" spans="1:3" s="106" customFormat="1" ht="12" customHeight="1">
      <c r="A40" s="451" t="s">
        <v>319</v>
      </c>
      <c r="B40" s="433" t="s">
        <v>446</v>
      </c>
      <c r="C40" s="319">
        <v>6200</v>
      </c>
    </row>
    <row r="41" spans="1:3" s="106" customFormat="1" ht="12" customHeight="1">
      <c r="A41" s="451" t="s">
        <v>320</v>
      </c>
      <c r="B41" s="433" t="s">
        <v>447</v>
      </c>
      <c r="C41" s="319">
        <v>15312</v>
      </c>
    </row>
    <row r="42" spans="1:3" s="106" customFormat="1" ht="12" customHeight="1">
      <c r="A42" s="451" t="s">
        <v>321</v>
      </c>
      <c r="B42" s="433" t="s">
        <v>448</v>
      </c>
      <c r="C42" s="319"/>
    </row>
    <row r="43" spans="1:3" s="106" customFormat="1" ht="12" customHeight="1">
      <c r="A43" s="451" t="s">
        <v>322</v>
      </c>
      <c r="B43" s="433" t="s">
        <v>449</v>
      </c>
      <c r="C43" s="319"/>
    </row>
    <row r="44" spans="1:3" s="106" customFormat="1" ht="12" customHeight="1">
      <c r="A44" s="451" t="s">
        <v>323</v>
      </c>
      <c r="B44" s="433" t="s">
        <v>450</v>
      </c>
      <c r="C44" s="319">
        <v>1500</v>
      </c>
    </row>
    <row r="45" spans="1:3" s="106" customFormat="1" ht="12" customHeight="1">
      <c r="A45" s="451" t="s">
        <v>441</v>
      </c>
      <c r="B45" s="433" t="s">
        <v>451</v>
      </c>
      <c r="C45" s="322"/>
    </row>
    <row r="46" spans="1:3" s="106" customFormat="1" ht="12" customHeight="1" thickBot="1">
      <c r="A46" s="452" t="s">
        <v>442</v>
      </c>
      <c r="B46" s="434" t="s">
        <v>452</v>
      </c>
      <c r="C46" s="421"/>
    </row>
    <row r="47" spans="1:3" s="106" customFormat="1" ht="12" customHeight="1" thickBot="1">
      <c r="A47" s="37" t="s">
        <v>158</v>
      </c>
      <c r="B47" s="21" t="s">
        <v>453</v>
      </c>
      <c r="C47" s="317">
        <f>SUM(C48:C52)</f>
        <v>0</v>
      </c>
    </row>
    <row r="48" spans="1:3" s="106" customFormat="1" ht="12" customHeight="1">
      <c r="A48" s="450" t="s">
        <v>236</v>
      </c>
      <c r="B48" s="432" t="s">
        <v>457</v>
      </c>
      <c r="C48" s="478"/>
    </row>
    <row r="49" spans="1:3" s="106" customFormat="1" ht="12" customHeight="1">
      <c r="A49" s="451" t="s">
        <v>237</v>
      </c>
      <c r="B49" s="433" t="s">
        <v>458</v>
      </c>
      <c r="C49" s="322"/>
    </row>
    <row r="50" spans="1:3" s="106" customFormat="1" ht="12" customHeight="1">
      <c r="A50" s="451" t="s">
        <v>454</v>
      </c>
      <c r="B50" s="433" t="s">
        <v>459</v>
      </c>
      <c r="C50" s="322"/>
    </row>
    <row r="51" spans="1:3" s="106" customFormat="1" ht="12" customHeight="1">
      <c r="A51" s="451" t="s">
        <v>455</v>
      </c>
      <c r="B51" s="433" t="s">
        <v>460</v>
      </c>
      <c r="C51" s="322"/>
    </row>
    <row r="52" spans="1:3" s="106" customFormat="1" ht="12" customHeight="1" thickBot="1">
      <c r="A52" s="452" t="s">
        <v>456</v>
      </c>
      <c r="B52" s="434" t="s">
        <v>461</v>
      </c>
      <c r="C52" s="421"/>
    </row>
    <row r="53" spans="1:3" s="106" customFormat="1" ht="12" customHeight="1" thickBot="1">
      <c r="A53" s="37" t="s">
        <v>324</v>
      </c>
      <c r="B53" s="21" t="s">
        <v>462</v>
      </c>
      <c r="C53" s="317">
        <f>SUM(C54:C56)</f>
        <v>0</v>
      </c>
    </row>
    <row r="54" spans="1:3" s="106" customFormat="1" ht="12" customHeight="1">
      <c r="A54" s="450" t="s">
        <v>238</v>
      </c>
      <c r="B54" s="432" t="s">
        <v>463</v>
      </c>
      <c r="C54" s="320"/>
    </row>
    <row r="55" spans="1:3" s="106" customFormat="1" ht="12" customHeight="1">
      <c r="A55" s="451" t="s">
        <v>239</v>
      </c>
      <c r="B55" s="433" t="s">
        <v>656</v>
      </c>
      <c r="C55" s="319"/>
    </row>
    <row r="56" spans="1:3" s="106" customFormat="1" ht="12" customHeight="1">
      <c r="A56" s="451" t="s">
        <v>467</v>
      </c>
      <c r="B56" s="433" t="s">
        <v>465</v>
      </c>
      <c r="C56" s="319"/>
    </row>
    <row r="57" spans="1:3" s="106" customFormat="1" ht="12" customHeight="1" thickBot="1">
      <c r="A57" s="452" t="s">
        <v>468</v>
      </c>
      <c r="B57" s="434" t="s">
        <v>466</v>
      </c>
      <c r="C57" s="321"/>
    </row>
    <row r="58" spans="1:3" s="106" customFormat="1" ht="12" customHeight="1" thickBot="1">
      <c r="A58" s="37" t="s">
        <v>160</v>
      </c>
      <c r="B58" s="312" t="s">
        <v>469</v>
      </c>
      <c r="C58" s="317">
        <f>SUM(C59:C61)</f>
        <v>0</v>
      </c>
    </row>
    <row r="59" spans="1:3" s="106" customFormat="1" ht="12" customHeight="1">
      <c r="A59" s="450" t="s">
        <v>325</v>
      </c>
      <c r="B59" s="432" t="s">
        <v>471</v>
      </c>
      <c r="C59" s="322"/>
    </row>
    <row r="60" spans="1:3" s="106" customFormat="1" ht="12" customHeight="1">
      <c r="A60" s="451" t="s">
        <v>326</v>
      </c>
      <c r="B60" s="433" t="s">
        <v>657</v>
      </c>
      <c r="C60" s="322"/>
    </row>
    <row r="61" spans="1:3" s="106" customFormat="1" ht="12" customHeight="1">
      <c r="A61" s="451" t="s">
        <v>381</v>
      </c>
      <c r="B61" s="433" t="s">
        <v>472</v>
      </c>
      <c r="C61" s="322"/>
    </row>
    <row r="62" spans="1:3" s="106" customFormat="1" ht="12" customHeight="1" thickBot="1">
      <c r="A62" s="452" t="s">
        <v>470</v>
      </c>
      <c r="B62" s="434" t="s">
        <v>473</v>
      </c>
      <c r="C62" s="322"/>
    </row>
    <row r="63" spans="1:3" s="106" customFormat="1" ht="12" customHeight="1" thickBot="1">
      <c r="A63" s="37" t="s">
        <v>161</v>
      </c>
      <c r="B63" s="21" t="s">
        <v>474</v>
      </c>
      <c r="C63" s="323">
        <f>+C8+C15+C22+C29+C36+C47+C53+C58</f>
        <v>460966</v>
      </c>
    </row>
    <row r="64" spans="1:3" s="106" customFormat="1" ht="12" customHeight="1" thickBot="1">
      <c r="A64" s="453" t="s">
        <v>614</v>
      </c>
      <c r="B64" s="312" t="s">
        <v>476</v>
      </c>
      <c r="C64" s="317">
        <f>SUM(C65:C67)</f>
        <v>0</v>
      </c>
    </row>
    <row r="65" spans="1:3" s="106" customFormat="1" ht="12" customHeight="1">
      <c r="A65" s="450" t="s">
        <v>509</v>
      </c>
      <c r="B65" s="432" t="s">
        <v>477</v>
      </c>
      <c r="C65" s="322"/>
    </row>
    <row r="66" spans="1:3" s="106" customFormat="1" ht="12" customHeight="1">
      <c r="A66" s="451" t="s">
        <v>518</v>
      </c>
      <c r="B66" s="433" t="s">
        <v>478</v>
      </c>
      <c r="C66" s="322"/>
    </row>
    <row r="67" spans="1:3" s="106" customFormat="1" ht="12" customHeight="1" thickBot="1">
      <c r="A67" s="452" t="s">
        <v>519</v>
      </c>
      <c r="B67" s="436" t="s">
        <v>479</v>
      </c>
      <c r="C67" s="322"/>
    </row>
    <row r="68" spans="1:3" s="106" customFormat="1" ht="12" customHeight="1" thickBot="1">
      <c r="A68" s="453" t="s">
        <v>480</v>
      </c>
      <c r="B68" s="312" t="s">
        <v>481</v>
      </c>
      <c r="C68" s="317">
        <f>SUM(C69:C72)</f>
        <v>0</v>
      </c>
    </row>
    <row r="69" spans="1:3" s="106" customFormat="1" ht="12" customHeight="1">
      <c r="A69" s="450" t="s">
        <v>293</v>
      </c>
      <c r="B69" s="432" t="s">
        <v>482</v>
      </c>
      <c r="C69" s="322"/>
    </row>
    <row r="70" spans="1:3" s="106" customFormat="1" ht="12" customHeight="1">
      <c r="A70" s="451" t="s">
        <v>294</v>
      </c>
      <c r="B70" s="433" t="s">
        <v>483</v>
      </c>
      <c r="C70" s="322"/>
    </row>
    <row r="71" spans="1:3" s="106" customFormat="1" ht="12" customHeight="1">
      <c r="A71" s="451" t="s">
        <v>510</v>
      </c>
      <c r="B71" s="433" t="s">
        <v>484</v>
      </c>
      <c r="C71" s="322"/>
    </row>
    <row r="72" spans="1:3" s="106" customFormat="1" ht="12" customHeight="1" thickBot="1">
      <c r="A72" s="452" t="s">
        <v>511</v>
      </c>
      <c r="B72" s="434" t="s">
        <v>485</v>
      </c>
      <c r="C72" s="322"/>
    </row>
    <row r="73" spans="1:3" s="106" customFormat="1" ht="12" customHeight="1" thickBot="1">
      <c r="A73" s="453" t="s">
        <v>486</v>
      </c>
      <c r="B73" s="312" t="s">
        <v>487</v>
      </c>
      <c r="C73" s="317">
        <f>SUM(C74:C75)</f>
        <v>115000</v>
      </c>
    </row>
    <row r="74" spans="1:3" s="106" customFormat="1" ht="12" customHeight="1">
      <c r="A74" s="450" t="s">
        <v>512</v>
      </c>
      <c r="B74" s="432" t="s">
        <v>488</v>
      </c>
      <c r="C74" s="322">
        <v>115000</v>
      </c>
    </row>
    <row r="75" spans="1:3" s="106" customFormat="1" ht="12" customHeight="1" thickBot="1">
      <c r="A75" s="452" t="s">
        <v>513</v>
      </c>
      <c r="B75" s="434" t="s">
        <v>489</v>
      </c>
      <c r="C75" s="322"/>
    </row>
    <row r="76" spans="1:3" s="105" customFormat="1" ht="12" customHeight="1" thickBot="1">
      <c r="A76" s="453" t="s">
        <v>490</v>
      </c>
      <c r="B76" s="312" t="s">
        <v>491</v>
      </c>
      <c r="C76" s="317">
        <f>SUM(C77:C79)</f>
        <v>0</v>
      </c>
    </row>
    <row r="77" spans="1:3" s="106" customFormat="1" ht="12" customHeight="1">
      <c r="A77" s="450" t="s">
        <v>514</v>
      </c>
      <c r="B77" s="432" t="s">
        <v>492</v>
      </c>
      <c r="C77" s="322"/>
    </row>
    <row r="78" spans="1:3" s="106" customFormat="1" ht="12" customHeight="1">
      <c r="A78" s="451" t="s">
        <v>515</v>
      </c>
      <c r="B78" s="433" t="s">
        <v>493</v>
      </c>
      <c r="C78" s="322"/>
    </row>
    <row r="79" spans="1:3" s="106" customFormat="1" ht="12" customHeight="1" thickBot="1">
      <c r="A79" s="452" t="s">
        <v>516</v>
      </c>
      <c r="B79" s="434" t="s">
        <v>494</v>
      </c>
      <c r="C79" s="322"/>
    </row>
    <row r="80" spans="1:3" s="106" customFormat="1" ht="12" customHeight="1" thickBot="1">
      <c r="A80" s="453" t="s">
        <v>495</v>
      </c>
      <c r="B80" s="312" t="s">
        <v>517</v>
      </c>
      <c r="C80" s="317">
        <f>SUM(C81:C84)</f>
        <v>0</v>
      </c>
    </row>
    <row r="81" spans="1:3" s="106" customFormat="1" ht="12" customHeight="1">
      <c r="A81" s="454" t="s">
        <v>496</v>
      </c>
      <c r="B81" s="432" t="s">
        <v>497</v>
      </c>
      <c r="C81" s="322"/>
    </row>
    <row r="82" spans="1:3" s="106" customFormat="1" ht="12" customHeight="1">
      <c r="A82" s="455" t="s">
        <v>498</v>
      </c>
      <c r="B82" s="433" t="s">
        <v>499</v>
      </c>
      <c r="C82" s="322"/>
    </row>
    <row r="83" spans="1:3" s="106" customFormat="1" ht="12" customHeight="1">
      <c r="A83" s="455" t="s">
        <v>500</v>
      </c>
      <c r="B83" s="433" t="s">
        <v>501</v>
      </c>
      <c r="C83" s="322"/>
    </row>
    <row r="84" spans="1:3" s="105" customFormat="1" ht="12" customHeight="1" thickBot="1">
      <c r="A84" s="456" t="s">
        <v>502</v>
      </c>
      <c r="B84" s="434" t="s">
        <v>503</v>
      </c>
      <c r="C84" s="322"/>
    </row>
    <row r="85" spans="1:3" s="105" customFormat="1" ht="12" customHeight="1" thickBot="1">
      <c r="A85" s="453" t="s">
        <v>504</v>
      </c>
      <c r="B85" s="312" t="s">
        <v>505</v>
      </c>
      <c r="C85" s="479"/>
    </row>
    <row r="86" spans="1:3" s="105" customFormat="1" ht="12" customHeight="1" thickBot="1">
      <c r="A86" s="453" t="s">
        <v>506</v>
      </c>
      <c r="B86" s="440" t="s">
        <v>507</v>
      </c>
      <c r="C86" s="323">
        <f>+C64+C68+C73+C76+C80+C85</f>
        <v>115000</v>
      </c>
    </row>
    <row r="87" spans="1:3" s="105" customFormat="1" ht="12" customHeight="1" thickBot="1">
      <c r="A87" s="457" t="s">
        <v>520</v>
      </c>
      <c r="B87" s="442" t="s">
        <v>645</v>
      </c>
      <c r="C87" s="323">
        <f>+C63+C86</f>
        <v>575966</v>
      </c>
    </row>
    <row r="88" spans="1:3" s="106" customFormat="1" ht="15" customHeight="1">
      <c r="A88" s="261"/>
      <c r="B88" s="262"/>
      <c r="C88" s="388"/>
    </row>
    <row r="89" spans="1:3" ht="13.5" thickBot="1">
      <c r="A89" s="458"/>
      <c r="B89" s="264"/>
      <c r="C89" s="389"/>
    </row>
    <row r="90" spans="1:3" s="66" customFormat="1" ht="16.5" customHeight="1" thickBot="1">
      <c r="A90" s="265"/>
      <c r="B90" s="266" t="s">
        <v>194</v>
      </c>
      <c r="C90" s="390"/>
    </row>
    <row r="91" spans="1:3" s="107" customFormat="1" ht="12" customHeight="1" thickBot="1">
      <c r="A91" s="424" t="s">
        <v>153</v>
      </c>
      <c r="B91" s="31" t="s">
        <v>523</v>
      </c>
      <c r="C91" s="316">
        <f>SUM(C92:C96)</f>
        <v>442674</v>
      </c>
    </row>
    <row r="92" spans="1:3" ht="12" customHeight="1">
      <c r="A92" s="459" t="s">
        <v>240</v>
      </c>
      <c r="B92" s="10" t="s">
        <v>184</v>
      </c>
      <c r="C92" s="318">
        <v>35316</v>
      </c>
    </row>
    <row r="93" spans="1:3" ht="12" customHeight="1">
      <c r="A93" s="451" t="s">
        <v>241</v>
      </c>
      <c r="B93" s="8" t="s">
        <v>327</v>
      </c>
      <c r="C93" s="319">
        <v>8406</v>
      </c>
    </row>
    <row r="94" spans="1:3" ht="12" customHeight="1">
      <c r="A94" s="451" t="s">
        <v>242</v>
      </c>
      <c r="B94" s="8" t="s">
        <v>283</v>
      </c>
      <c r="C94" s="321">
        <v>104825</v>
      </c>
    </row>
    <row r="95" spans="1:3" ht="12" customHeight="1">
      <c r="A95" s="451" t="s">
        <v>243</v>
      </c>
      <c r="B95" s="11" t="s">
        <v>328</v>
      </c>
      <c r="C95" s="321">
        <v>8046</v>
      </c>
    </row>
    <row r="96" spans="1:3" ht="12" customHeight="1">
      <c r="A96" s="451" t="s">
        <v>254</v>
      </c>
      <c r="B96" s="19" t="s">
        <v>329</v>
      </c>
      <c r="C96" s="321">
        <f>SUM(C97:C106)</f>
        <v>286081</v>
      </c>
    </row>
    <row r="97" spans="1:3" ht="12" customHeight="1">
      <c r="A97" s="451" t="s">
        <v>244</v>
      </c>
      <c r="B97" s="8" t="s">
        <v>524</v>
      </c>
      <c r="C97" s="321"/>
    </row>
    <row r="98" spans="1:3" ht="12" customHeight="1">
      <c r="A98" s="451" t="s">
        <v>245</v>
      </c>
      <c r="B98" s="154" t="s">
        <v>525</v>
      </c>
      <c r="C98" s="321"/>
    </row>
    <row r="99" spans="1:3" ht="12" customHeight="1">
      <c r="A99" s="451" t="s">
        <v>255</v>
      </c>
      <c r="B99" s="155" t="s">
        <v>526</v>
      </c>
      <c r="C99" s="321"/>
    </row>
    <row r="100" spans="1:3" ht="12" customHeight="1">
      <c r="A100" s="451" t="s">
        <v>256</v>
      </c>
      <c r="B100" s="155" t="s">
        <v>527</v>
      </c>
      <c r="C100" s="321"/>
    </row>
    <row r="101" spans="1:3" ht="12" customHeight="1">
      <c r="A101" s="451" t="s">
        <v>257</v>
      </c>
      <c r="B101" s="154" t="s">
        <v>772</v>
      </c>
      <c r="C101" s="321">
        <v>282881</v>
      </c>
    </row>
    <row r="102" spans="1:3" ht="12" customHeight="1">
      <c r="A102" s="451" t="s">
        <v>258</v>
      </c>
      <c r="B102" s="154" t="s">
        <v>529</v>
      </c>
      <c r="C102" s="321"/>
    </row>
    <row r="103" spans="1:3" ht="12" customHeight="1">
      <c r="A103" s="451" t="s">
        <v>260</v>
      </c>
      <c r="B103" s="155" t="s">
        <v>530</v>
      </c>
      <c r="C103" s="321"/>
    </row>
    <row r="104" spans="1:3" ht="12" customHeight="1">
      <c r="A104" s="460" t="s">
        <v>330</v>
      </c>
      <c r="B104" s="156" t="s">
        <v>531</v>
      </c>
      <c r="C104" s="321"/>
    </row>
    <row r="105" spans="1:3" ht="12" customHeight="1">
      <c r="A105" s="451" t="s">
        <v>521</v>
      </c>
      <c r="B105" s="156" t="s">
        <v>532</v>
      </c>
      <c r="C105" s="321"/>
    </row>
    <row r="106" spans="1:3" ht="12" customHeight="1" thickBot="1">
      <c r="A106" s="461" t="s">
        <v>522</v>
      </c>
      <c r="B106" s="157" t="s">
        <v>533</v>
      </c>
      <c r="C106" s="325">
        <v>3200</v>
      </c>
    </row>
    <row r="107" spans="1:3" ht="12" customHeight="1" thickBot="1">
      <c r="A107" s="37" t="s">
        <v>154</v>
      </c>
      <c r="B107" s="30" t="s">
        <v>534</v>
      </c>
      <c r="C107" s="317">
        <f>+C108+C110+C112</f>
        <v>50700</v>
      </c>
    </row>
    <row r="108" spans="1:3" ht="12" customHeight="1">
      <c r="A108" s="450" t="s">
        <v>246</v>
      </c>
      <c r="B108" s="8" t="s">
        <v>379</v>
      </c>
      <c r="C108" s="320">
        <v>7588</v>
      </c>
    </row>
    <row r="109" spans="1:3" ht="12" customHeight="1">
      <c r="A109" s="450" t="s">
        <v>247</v>
      </c>
      <c r="B109" s="12" t="s">
        <v>538</v>
      </c>
      <c r="C109" s="320"/>
    </row>
    <row r="110" spans="1:3" ht="12" customHeight="1">
      <c r="A110" s="450" t="s">
        <v>248</v>
      </c>
      <c r="B110" s="12" t="s">
        <v>331</v>
      </c>
      <c r="C110" s="319">
        <v>41912</v>
      </c>
    </row>
    <row r="111" spans="1:3" ht="12" customHeight="1">
      <c r="A111" s="450" t="s">
        <v>249</v>
      </c>
      <c r="B111" s="12" t="s">
        <v>539</v>
      </c>
      <c r="C111" s="290">
        <v>17768</v>
      </c>
    </row>
    <row r="112" spans="1:3" ht="12" customHeight="1">
      <c r="A112" s="450" t="s">
        <v>250</v>
      </c>
      <c r="B112" s="314" t="s">
        <v>382</v>
      </c>
      <c r="C112" s="290">
        <v>1200</v>
      </c>
    </row>
    <row r="113" spans="1:3" ht="12" customHeight="1">
      <c r="A113" s="450" t="s">
        <v>259</v>
      </c>
      <c r="B113" s="313" t="s">
        <v>658</v>
      </c>
      <c r="C113" s="290"/>
    </row>
    <row r="114" spans="1:3" ht="12" customHeight="1">
      <c r="A114" s="450" t="s">
        <v>261</v>
      </c>
      <c r="B114" s="428" t="s">
        <v>544</v>
      </c>
      <c r="C114" s="290"/>
    </row>
    <row r="115" spans="1:3" ht="12" customHeight="1">
      <c r="A115" s="450" t="s">
        <v>332</v>
      </c>
      <c r="B115" s="155" t="s">
        <v>527</v>
      </c>
      <c r="C115" s="290"/>
    </row>
    <row r="116" spans="1:3" ht="12" customHeight="1">
      <c r="A116" s="450" t="s">
        <v>333</v>
      </c>
      <c r="B116" s="155" t="s">
        <v>543</v>
      </c>
      <c r="C116" s="290"/>
    </row>
    <row r="117" spans="1:3" ht="12" customHeight="1">
      <c r="A117" s="450" t="s">
        <v>334</v>
      </c>
      <c r="B117" s="155" t="s">
        <v>542</v>
      </c>
      <c r="C117" s="290"/>
    </row>
    <row r="118" spans="1:3" ht="12" customHeight="1">
      <c r="A118" s="450" t="s">
        <v>535</v>
      </c>
      <c r="B118" s="155" t="s">
        <v>530</v>
      </c>
      <c r="C118" s="290"/>
    </row>
    <row r="119" spans="1:3" ht="12" customHeight="1">
      <c r="A119" s="450" t="s">
        <v>536</v>
      </c>
      <c r="B119" s="155" t="s">
        <v>541</v>
      </c>
      <c r="C119" s="290"/>
    </row>
    <row r="120" spans="1:3" ht="12" customHeight="1" thickBot="1">
      <c r="A120" s="460" t="s">
        <v>537</v>
      </c>
      <c r="B120" s="155" t="s">
        <v>540</v>
      </c>
      <c r="C120" s="291">
        <v>1200</v>
      </c>
    </row>
    <row r="121" spans="1:3" ht="12" customHeight="1" thickBot="1">
      <c r="A121" s="37" t="s">
        <v>155</v>
      </c>
      <c r="B121" s="136" t="s">
        <v>545</v>
      </c>
      <c r="C121" s="317">
        <f>+C122+C123</f>
        <v>82592</v>
      </c>
    </row>
    <row r="122" spans="1:3" ht="12" customHeight="1">
      <c r="A122" s="450" t="s">
        <v>229</v>
      </c>
      <c r="B122" s="9" t="s">
        <v>196</v>
      </c>
      <c r="C122" s="320">
        <v>75185</v>
      </c>
    </row>
    <row r="123" spans="1:3" ht="12" customHeight="1" thickBot="1">
      <c r="A123" s="452" t="s">
        <v>230</v>
      </c>
      <c r="B123" s="12" t="s">
        <v>197</v>
      </c>
      <c r="C123" s="321">
        <v>7407</v>
      </c>
    </row>
    <row r="124" spans="1:3" ht="12" customHeight="1" thickBot="1">
      <c r="A124" s="37" t="s">
        <v>156</v>
      </c>
      <c r="B124" s="136" t="s">
        <v>546</v>
      </c>
      <c r="C124" s="317">
        <f>+C91+C107+C121</f>
        <v>575966</v>
      </c>
    </row>
    <row r="125" spans="1:3" ht="12" customHeight="1" thickBot="1">
      <c r="A125" s="37" t="s">
        <v>157</v>
      </c>
      <c r="B125" s="136" t="s">
        <v>547</v>
      </c>
      <c r="C125" s="317">
        <f>+C126+C127+C128</f>
        <v>0</v>
      </c>
    </row>
    <row r="126" spans="1:3" s="107" customFormat="1" ht="12" customHeight="1">
      <c r="A126" s="450" t="s">
        <v>233</v>
      </c>
      <c r="B126" s="9" t="s">
        <v>548</v>
      </c>
      <c r="C126" s="290"/>
    </row>
    <row r="127" spans="1:3" ht="12" customHeight="1">
      <c r="A127" s="450" t="s">
        <v>234</v>
      </c>
      <c r="B127" s="9" t="s">
        <v>549</v>
      </c>
      <c r="C127" s="290"/>
    </row>
    <row r="128" spans="1:3" ht="12" customHeight="1" thickBot="1">
      <c r="A128" s="460" t="s">
        <v>235</v>
      </c>
      <c r="B128" s="7" t="s">
        <v>550</v>
      </c>
      <c r="C128" s="290"/>
    </row>
    <row r="129" spans="1:3" ht="12" customHeight="1" thickBot="1">
      <c r="A129" s="37" t="s">
        <v>158</v>
      </c>
      <c r="B129" s="136" t="s">
        <v>613</v>
      </c>
      <c r="C129" s="317">
        <f>+C130+C131+C132+C133</f>
        <v>0</v>
      </c>
    </row>
    <row r="130" spans="1:3" ht="12" customHeight="1">
      <c r="A130" s="450" t="s">
        <v>236</v>
      </c>
      <c r="B130" s="9" t="s">
        <v>551</v>
      </c>
      <c r="C130" s="290"/>
    </row>
    <row r="131" spans="1:3" ht="12" customHeight="1">
      <c r="A131" s="450" t="s">
        <v>237</v>
      </c>
      <c r="B131" s="9" t="s">
        <v>552</v>
      </c>
      <c r="C131" s="290"/>
    </row>
    <row r="132" spans="1:3" ht="12" customHeight="1">
      <c r="A132" s="450" t="s">
        <v>454</v>
      </c>
      <c r="B132" s="9" t="s">
        <v>553</v>
      </c>
      <c r="C132" s="290"/>
    </row>
    <row r="133" spans="1:3" s="107" customFormat="1" ht="12" customHeight="1" thickBot="1">
      <c r="A133" s="460" t="s">
        <v>455</v>
      </c>
      <c r="B133" s="7" t="s">
        <v>554</v>
      </c>
      <c r="C133" s="290"/>
    </row>
    <row r="134" spans="1:11" ht="12" customHeight="1" thickBot="1">
      <c r="A134" s="37" t="s">
        <v>159</v>
      </c>
      <c r="B134" s="136" t="s">
        <v>555</v>
      </c>
      <c r="C134" s="323">
        <f>+C135+C136+C137+C138</f>
        <v>0</v>
      </c>
      <c r="K134" s="273"/>
    </row>
    <row r="135" spans="1:3" ht="12.75">
      <c r="A135" s="450" t="s">
        <v>238</v>
      </c>
      <c r="B135" s="9" t="s">
        <v>556</v>
      </c>
      <c r="C135" s="290"/>
    </row>
    <row r="136" spans="1:3" ht="12" customHeight="1">
      <c r="A136" s="450" t="s">
        <v>239</v>
      </c>
      <c r="B136" s="9" t="s">
        <v>566</v>
      </c>
      <c r="C136" s="290"/>
    </row>
    <row r="137" spans="1:3" s="107" customFormat="1" ht="12" customHeight="1">
      <c r="A137" s="450" t="s">
        <v>467</v>
      </c>
      <c r="B137" s="9" t="s">
        <v>557</v>
      </c>
      <c r="C137" s="290"/>
    </row>
    <row r="138" spans="1:3" s="107" customFormat="1" ht="12" customHeight="1" thickBot="1">
      <c r="A138" s="460" t="s">
        <v>468</v>
      </c>
      <c r="B138" s="7" t="s">
        <v>558</v>
      </c>
      <c r="C138" s="290"/>
    </row>
    <row r="139" spans="1:3" s="107" customFormat="1" ht="12" customHeight="1" thickBot="1">
      <c r="A139" s="37" t="s">
        <v>160</v>
      </c>
      <c r="B139" s="136" t="s">
        <v>559</v>
      </c>
      <c r="C139" s="326">
        <f>+C140+C141+C142+C143</f>
        <v>0</v>
      </c>
    </row>
    <row r="140" spans="1:3" s="107" customFormat="1" ht="12" customHeight="1">
      <c r="A140" s="450" t="s">
        <v>325</v>
      </c>
      <c r="B140" s="9" t="s">
        <v>560</v>
      </c>
      <c r="C140" s="290"/>
    </row>
    <row r="141" spans="1:3" s="107" customFormat="1" ht="12" customHeight="1">
      <c r="A141" s="450" t="s">
        <v>326</v>
      </c>
      <c r="B141" s="9" t="s">
        <v>561</v>
      </c>
      <c r="C141" s="290"/>
    </row>
    <row r="142" spans="1:3" s="107" customFormat="1" ht="12" customHeight="1">
      <c r="A142" s="450" t="s">
        <v>381</v>
      </c>
      <c r="B142" s="9" t="s">
        <v>562</v>
      </c>
      <c r="C142" s="290"/>
    </row>
    <row r="143" spans="1:3" ht="12.75" customHeight="1" thickBot="1">
      <c r="A143" s="450" t="s">
        <v>470</v>
      </c>
      <c r="B143" s="9" t="s">
        <v>563</v>
      </c>
      <c r="C143" s="290"/>
    </row>
    <row r="144" spans="1:3" ht="12" customHeight="1" thickBot="1">
      <c r="A144" s="37" t="s">
        <v>161</v>
      </c>
      <c r="B144" s="136" t="s">
        <v>564</v>
      </c>
      <c r="C144" s="444">
        <f>+C125+C129+C134+C139</f>
        <v>0</v>
      </c>
    </row>
    <row r="145" spans="1:3" ht="15" customHeight="1" thickBot="1">
      <c r="A145" s="462" t="s">
        <v>162</v>
      </c>
      <c r="B145" s="404" t="s">
        <v>565</v>
      </c>
      <c r="C145" s="444">
        <f>+C124+C144</f>
        <v>575966</v>
      </c>
    </row>
    <row r="146" spans="1:3" ht="13.5" thickBot="1">
      <c r="A146" s="412"/>
      <c r="B146" s="413"/>
      <c r="C146" s="414"/>
    </row>
    <row r="147" spans="1:3" ht="15" customHeight="1" thickBot="1">
      <c r="A147" s="270" t="s">
        <v>352</v>
      </c>
      <c r="B147" s="271"/>
      <c r="C147" s="133">
        <v>17</v>
      </c>
    </row>
    <row r="148" spans="1:3" ht="14.25" customHeight="1" thickBot="1">
      <c r="A148" s="270" t="s">
        <v>353</v>
      </c>
      <c r="B148" s="271"/>
      <c r="C148" s="133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17" sqref="F17:F18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47"/>
      <c r="B1" s="249"/>
      <c r="C1" s="272" t="s">
        <v>779</v>
      </c>
    </row>
    <row r="2" spans="1:3" s="103" customFormat="1" ht="21" customHeight="1">
      <c r="A2" s="422" t="s">
        <v>201</v>
      </c>
      <c r="B2" s="378" t="s">
        <v>375</v>
      </c>
      <c r="C2" s="380" t="s">
        <v>188</v>
      </c>
    </row>
    <row r="3" spans="1:3" s="103" customFormat="1" ht="16.5" thickBot="1">
      <c r="A3" s="250" t="s">
        <v>349</v>
      </c>
      <c r="B3" s="379" t="s">
        <v>659</v>
      </c>
      <c r="C3" s="381">
        <v>2</v>
      </c>
    </row>
    <row r="4" spans="1:3" s="104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382" t="s">
        <v>191</v>
      </c>
    </row>
    <row r="6" spans="1:3" s="66" customFormat="1" ht="12.75" customHeight="1" thickBot="1">
      <c r="A6" s="214">
        <v>1</v>
      </c>
      <c r="B6" s="215">
        <v>2</v>
      </c>
      <c r="C6" s="216">
        <v>3</v>
      </c>
    </row>
    <row r="7" spans="1:3" s="66" customFormat="1" ht="15.75" customHeight="1" thickBot="1">
      <c r="A7" s="255"/>
      <c r="B7" s="256" t="s">
        <v>192</v>
      </c>
      <c r="C7" s="383"/>
    </row>
    <row r="8" spans="1:3" s="66" customFormat="1" ht="12" customHeight="1" thickBot="1">
      <c r="A8" s="37" t="s">
        <v>153</v>
      </c>
      <c r="B8" s="21" t="s">
        <v>410</v>
      </c>
      <c r="C8" s="317">
        <f>+C9+C10+C11+C12+C13+C14</f>
        <v>226162</v>
      </c>
    </row>
    <row r="9" spans="1:3" s="105" customFormat="1" ht="12" customHeight="1">
      <c r="A9" s="450" t="s">
        <v>240</v>
      </c>
      <c r="B9" s="432" t="s">
        <v>411</v>
      </c>
      <c r="C9" s="320">
        <v>37444</v>
      </c>
    </row>
    <row r="10" spans="1:3" s="106" customFormat="1" ht="12" customHeight="1">
      <c r="A10" s="451" t="s">
        <v>241</v>
      </c>
      <c r="B10" s="433" t="s">
        <v>412</v>
      </c>
      <c r="C10" s="319">
        <v>89894</v>
      </c>
    </row>
    <row r="11" spans="1:3" s="106" customFormat="1" ht="12" customHeight="1">
      <c r="A11" s="451" t="s">
        <v>242</v>
      </c>
      <c r="B11" s="433" t="s">
        <v>413</v>
      </c>
      <c r="C11" s="319">
        <v>92546</v>
      </c>
    </row>
    <row r="12" spans="1:3" s="106" customFormat="1" ht="12" customHeight="1">
      <c r="A12" s="451" t="s">
        <v>243</v>
      </c>
      <c r="B12" s="433" t="s">
        <v>414</v>
      </c>
      <c r="C12" s="319">
        <v>6278</v>
      </c>
    </row>
    <row r="13" spans="1:3" s="106" customFormat="1" ht="12" customHeight="1">
      <c r="A13" s="451" t="s">
        <v>292</v>
      </c>
      <c r="B13" s="433" t="s">
        <v>415</v>
      </c>
      <c r="C13" s="476"/>
    </row>
    <row r="14" spans="1:3" s="105" customFormat="1" ht="12" customHeight="1" thickBot="1">
      <c r="A14" s="452" t="s">
        <v>244</v>
      </c>
      <c r="B14" s="434" t="s">
        <v>416</v>
      </c>
      <c r="C14" s="477"/>
    </row>
    <row r="15" spans="1:3" s="105" customFormat="1" ht="12" customHeight="1" thickBot="1">
      <c r="A15" s="37" t="s">
        <v>154</v>
      </c>
      <c r="B15" s="312" t="s">
        <v>417</v>
      </c>
      <c r="C15" s="317">
        <f>+C16+C17+C18+C19+C20</f>
        <v>8592</v>
      </c>
    </row>
    <row r="16" spans="1:3" s="105" customFormat="1" ht="12" customHeight="1">
      <c r="A16" s="450" t="s">
        <v>246</v>
      </c>
      <c r="B16" s="432" t="s">
        <v>418</v>
      </c>
      <c r="C16" s="320"/>
    </row>
    <row r="17" spans="1:3" s="105" customFormat="1" ht="12" customHeight="1">
      <c r="A17" s="451" t="s">
        <v>247</v>
      </c>
      <c r="B17" s="433" t="s">
        <v>419</v>
      </c>
      <c r="C17" s="319"/>
    </row>
    <row r="18" spans="1:3" s="105" customFormat="1" ht="12" customHeight="1">
      <c r="A18" s="451" t="s">
        <v>248</v>
      </c>
      <c r="B18" s="433" t="s">
        <v>652</v>
      </c>
      <c r="C18" s="319"/>
    </row>
    <row r="19" spans="1:3" s="105" customFormat="1" ht="12" customHeight="1">
      <c r="A19" s="451" t="s">
        <v>249</v>
      </c>
      <c r="B19" s="433" t="s">
        <v>653</v>
      </c>
      <c r="C19" s="319"/>
    </row>
    <row r="20" spans="1:3" s="105" customFormat="1" ht="12" customHeight="1">
      <c r="A20" s="451" t="s">
        <v>250</v>
      </c>
      <c r="B20" s="433" t="s">
        <v>420</v>
      </c>
      <c r="C20" s="319">
        <v>8592</v>
      </c>
    </row>
    <row r="21" spans="1:3" s="106" customFormat="1" ht="12" customHeight="1" thickBot="1">
      <c r="A21" s="452" t="s">
        <v>259</v>
      </c>
      <c r="B21" s="434" t="s">
        <v>421</v>
      </c>
      <c r="C21" s="321"/>
    </row>
    <row r="22" spans="1:3" s="106" customFormat="1" ht="12" customHeight="1" thickBot="1">
      <c r="A22" s="37" t="s">
        <v>155</v>
      </c>
      <c r="B22" s="21" t="s">
        <v>422</v>
      </c>
      <c r="C22" s="317">
        <f>+C23+C24+C25+C26+C27</f>
        <v>4274</v>
      </c>
    </row>
    <row r="23" spans="1:3" s="106" customFormat="1" ht="12" customHeight="1">
      <c r="A23" s="450" t="s">
        <v>229</v>
      </c>
      <c r="B23" s="432" t="s">
        <v>423</v>
      </c>
      <c r="C23" s="320">
        <v>4274</v>
      </c>
    </row>
    <row r="24" spans="1:3" s="105" customFormat="1" ht="12" customHeight="1">
      <c r="A24" s="451" t="s">
        <v>230</v>
      </c>
      <c r="B24" s="433" t="s">
        <v>424</v>
      </c>
      <c r="C24" s="319"/>
    </row>
    <row r="25" spans="1:3" s="106" customFormat="1" ht="12" customHeight="1">
      <c r="A25" s="451" t="s">
        <v>231</v>
      </c>
      <c r="B25" s="433" t="s">
        <v>654</v>
      </c>
      <c r="C25" s="319"/>
    </row>
    <row r="26" spans="1:3" s="106" customFormat="1" ht="12" customHeight="1">
      <c r="A26" s="451" t="s">
        <v>232</v>
      </c>
      <c r="B26" s="433" t="s">
        <v>655</v>
      </c>
      <c r="C26" s="319"/>
    </row>
    <row r="27" spans="1:3" s="106" customFormat="1" ht="12" customHeight="1">
      <c r="A27" s="451" t="s">
        <v>315</v>
      </c>
      <c r="B27" s="433" t="s">
        <v>425</v>
      </c>
      <c r="C27" s="319"/>
    </row>
    <row r="28" spans="1:3" s="106" customFormat="1" ht="12" customHeight="1" thickBot="1">
      <c r="A28" s="452" t="s">
        <v>316</v>
      </c>
      <c r="B28" s="434" t="s">
        <v>426</v>
      </c>
      <c r="C28" s="321"/>
    </row>
    <row r="29" spans="1:3" s="106" customFormat="1" ht="12" customHeight="1" thickBot="1">
      <c r="A29" s="37" t="s">
        <v>317</v>
      </c>
      <c r="B29" s="21" t="s">
        <v>427</v>
      </c>
      <c r="C29" s="323">
        <f>+C30+C33+C34+C35</f>
        <v>105374</v>
      </c>
    </row>
    <row r="30" spans="1:3" s="106" customFormat="1" ht="12" customHeight="1">
      <c r="A30" s="450" t="s">
        <v>428</v>
      </c>
      <c r="B30" s="432" t="s">
        <v>434</v>
      </c>
      <c r="C30" s="427">
        <f>+C31+C32</f>
        <v>87429</v>
      </c>
    </row>
    <row r="31" spans="1:3" s="106" customFormat="1" ht="12" customHeight="1">
      <c r="A31" s="451" t="s">
        <v>429</v>
      </c>
      <c r="B31" s="433" t="s">
        <v>435</v>
      </c>
      <c r="C31" s="319">
        <v>5878</v>
      </c>
    </row>
    <row r="32" spans="1:3" s="106" customFormat="1" ht="12" customHeight="1">
      <c r="A32" s="451" t="s">
        <v>430</v>
      </c>
      <c r="B32" s="433" t="s">
        <v>436</v>
      </c>
      <c r="C32" s="319">
        <v>81551</v>
      </c>
    </row>
    <row r="33" spans="1:3" s="106" customFormat="1" ht="12" customHeight="1">
      <c r="A33" s="451" t="s">
        <v>431</v>
      </c>
      <c r="B33" s="433" t="s">
        <v>437</v>
      </c>
      <c r="C33" s="319">
        <v>15535</v>
      </c>
    </row>
    <row r="34" spans="1:3" s="106" customFormat="1" ht="12" customHeight="1">
      <c r="A34" s="451" t="s">
        <v>432</v>
      </c>
      <c r="B34" s="433" t="s">
        <v>438</v>
      </c>
      <c r="C34" s="319">
        <v>254</v>
      </c>
    </row>
    <row r="35" spans="1:3" s="106" customFormat="1" ht="12" customHeight="1" thickBot="1">
      <c r="A35" s="452" t="s">
        <v>433</v>
      </c>
      <c r="B35" s="434" t="s">
        <v>439</v>
      </c>
      <c r="C35" s="321">
        <v>2156</v>
      </c>
    </row>
    <row r="36" spans="1:3" s="106" customFormat="1" ht="12" customHeight="1" thickBot="1">
      <c r="A36" s="37" t="s">
        <v>157</v>
      </c>
      <c r="B36" s="21" t="s">
        <v>440</v>
      </c>
      <c r="C36" s="317">
        <f>SUM(C37:C46)</f>
        <v>23312</v>
      </c>
    </row>
    <row r="37" spans="1:3" s="106" customFormat="1" ht="12" customHeight="1">
      <c r="A37" s="450" t="s">
        <v>233</v>
      </c>
      <c r="B37" s="432" t="s">
        <v>443</v>
      </c>
      <c r="C37" s="320"/>
    </row>
    <row r="38" spans="1:3" s="106" customFormat="1" ht="12" customHeight="1">
      <c r="A38" s="451" t="s">
        <v>234</v>
      </c>
      <c r="B38" s="433" t="s">
        <v>444</v>
      </c>
      <c r="C38" s="319">
        <v>300</v>
      </c>
    </row>
    <row r="39" spans="1:3" s="106" customFormat="1" ht="12" customHeight="1">
      <c r="A39" s="451" t="s">
        <v>235</v>
      </c>
      <c r="B39" s="433" t="s">
        <v>445</v>
      </c>
      <c r="C39" s="319">
        <v>6200</v>
      </c>
    </row>
    <row r="40" spans="1:3" s="106" customFormat="1" ht="12" customHeight="1">
      <c r="A40" s="451" t="s">
        <v>319</v>
      </c>
      <c r="B40" s="433" t="s">
        <v>446</v>
      </c>
      <c r="C40" s="319">
        <v>15312</v>
      </c>
    </row>
    <row r="41" spans="1:3" s="106" customFormat="1" ht="12" customHeight="1">
      <c r="A41" s="451" t="s">
        <v>320</v>
      </c>
      <c r="B41" s="433" t="s">
        <v>447</v>
      </c>
      <c r="C41" s="319"/>
    </row>
    <row r="42" spans="1:3" s="106" customFormat="1" ht="12" customHeight="1">
      <c r="A42" s="451" t="s">
        <v>321</v>
      </c>
      <c r="B42" s="433" t="s">
        <v>448</v>
      </c>
      <c r="C42" s="319"/>
    </row>
    <row r="43" spans="1:3" s="106" customFormat="1" ht="12" customHeight="1">
      <c r="A43" s="451" t="s">
        <v>322</v>
      </c>
      <c r="B43" s="433" t="s">
        <v>449</v>
      </c>
      <c r="C43" s="319">
        <v>1500</v>
      </c>
    </row>
    <row r="44" spans="1:3" s="106" customFormat="1" ht="12" customHeight="1">
      <c r="A44" s="451" t="s">
        <v>323</v>
      </c>
      <c r="B44" s="433" t="s">
        <v>450</v>
      </c>
      <c r="C44" s="319"/>
    </row>
    <row r="45" spans="1:3" s="106" customFormat="1" ht="12" customHeight="1">
      <c r="A45" s="451" t="s">
        <v>441</v>
      </c>
      <c r="B45" s="433" t="s">
        <v>451</v>
      </c>
      <c r="C45" s="322"/>
    </row>
    <row r="46" spans="1:3" s="106" customFormat="1" ht="12" customHeight="1" thickBot="1">
      <c r="A46" s="452" t="s">
        <v>442</v>
      </c>
      <c r="B46" s="434" t="s">
        <v>452</v>
      </c>
      <c r="C46" s="421"/>
    </row>
    <row r="47" spans="1:3" s="106" customFormat="1" ht="12" customHeight="1" thickBot="1">
      <c r="A47" s="37" t="s">
        <v>158</v>
      </c>
      <c r="B47" s="21" t="s">
        <v>453</v>
      </c>
      <c r="C47" s="317">
        <f>SUM(C48:C52)</f>
        <v>0</v>
      </c>
    </row>
    <row r="48" spans="1:3" s="106" customFormat="1" ht="12" customHeight="1">
      <c r="A48" s="450" t="s">
        <v>236</v>
      </c>
      <c r="B48" s="432" t="s">
        <v>457</v>
      </c>
      <c r="C48" s="478"/>
    </row>
    <row r="49" spans="1:3" s="106" customFormat="1" ht="12" customHeight="1">
      <c r="A49" s="451" t="s">
        <v>237</v>
      </c>
      <c r="B49" s="433" t="s">
        <v>458</v>
      </c>
      <c r="C49" s="322"/>
    </row>
    <row r="50" spans="1:3" s="106" customFormat="1" ht="12" customHeight="1">
      <c r="A50" s="451" t="s">
        <v>454</v>
      </c>
      <c r="B50" s="433" t="s">
        <v>459</v>
      </c>
      <c r="C50" s="322"/>
    </row>
    <row r="51" spans="1:3" s="106" customFormat="1" ht="12" customHeight="1">
      <c r="A51" s="451" t="s">
        <v>455</v>
      </c>
      <c r="B51" s="433" t="s">
        <v>460</v>
      </c>
      <c r="C51" s="322"/>
    </row>
    <row r="52" spans="1:3" s="106" customFormat="1" ht="12" customHeight="1" thickBot="1">
      <c r="A52" s="452" t="s">
        <v>456</v>
      </c>
      <c r="B52" s="434" t="s">
        <v>461</v>
      </c>
      <c r="C52" s="421"/>
    </row>
    <row r="53" spans="1:3" s="106" customFormat="1" ht="12" customHeight="1" thickBot="1">
      <c r="A53" s="37" t="s">
        <v>324</v>
      </c>
      <c r="B53" s="21" t="s">
        <v>462</v>
      </c>
      <c r="C53" s="317">
        <f>SUM(C54:C56)</f>
        <v>0</v>
      </c>
    </row>
    <row r="54" spans="1:3" s="106" customFormat="1" ht="12" customHeight="1">
      <c r="A54" s="450" t="s">
        <v>238</v>
      </c>
      <c r="B54" s="432" t="s">
        <v>463</v>
      </c>
      <c r="C54" s="320"/>
    </row>
    <row r="55" spans="1:3" s="106" customFormat="1" ht="12" customHeight="1">
      <c r="A55" s="451" t="s">
        <v>239</v>
      </c>
      <c r="B55" s="433" t="s">
        <v>656</v>
      </c>
      <c r="C55" s="319"/>
    </row>
    <row r="56" spans="1:3" s="106" customFormat="1" ht="12" customHeight="1">
      <c r="A56" s="451" t="s">
        <v>467</v>
      </c>
      <c r="B56" s="433" t="s">
        <v>465</v>
      </c>
      <c r="C56" s="319"/>
    </row>
    <row r="57" spans="1:3" s="106" customFormat="1" ht="12" customHeight="1" thickBot="1">
      <c r="A57" s="452" t="s">
        <v>468</v>
      </c>
      <c r="B57" s="434" t="s">
        <v>466</v>
      </c>
      <c r="C57" s="321"/>
    </row>
    <row r="58" spans="1:3" s="106" customFormat="1" ht="12" customHeight="1" thickBot="1">
      <c r="A58" s="37" t="s">
        <v>160</v>
      </c>
      <c r="B58" s="312" t="s">
        <v>469</v>
      </c>
      <c r="C58" s="317">
        <f>SUM(C59:C61)</f>
        <v>0</v>
      </c>
    </row>
    <row r="59" spans="1:3" s="106" customFormat="1" ht="12" customHeight="1">
      <c r="A59" s="450" t="s">
        <v>325</v>
      </c>
      <c r="B59" s="432" t="s">
        <v>471</v>
      </c>
      <c r="C59" s="322"/>
    </row>
    <row r="60" spans="1:3" s="106" customFormat="1" ht="12" customHeight="1">
      <c r="A60" s="451" t="s">
        <v>326</v>
      </c>
      <c r="B60" s="433" t="s">
        <v>657</v>
      </c>
      <c r="C60" s="322"/>
    </row>
    <row r="61" spans="1:3" s="106" customFormat="1" ht="12" customHeight="1">
      <c r="A61" s="451" t="s">
        <v>381</v>
      </c>
      <c r="B61" s="433" t="s">
        <v>472</v>
      </c>
      <c r="C61" s="322"/>
    </row>
    <row r="62" spans="1:3" s="106" customFormat="1" ht="12" customHeight="1" thickBot="1">
      <c r="A62" s="452" t="s">
        <v>470</v>
      </c>
      <c r="B62" s="434" t="s">
        <v>473</v>
      </c>
      <c r="C62" s="322"/>
    </row>
    <row r="63" spans="1:3" s="106" customFormat="1" ht="12" customHeight="1" thickBot="1">
      <c r="A63" s="37" t="s">
        <v>161</v>
      </c>
      <c r="B63" s="21" t="s">
        <v>474</v>
      </c>
      <c r="C63" s="323">
        <f>+C8+C15+C22+C29+C36+C47+C53+C58</f>
        <v>367714</v>
      </c>
    </row>
    <row r="64" spans="1:3" s="106" customFormat="1" ht="12" customHeight="1" thickBot="1">
      <c r="A64" s="453" t="s">
        <v>614</v>
      </c>
      <c r="B64" s="312" t="s">
        <v>476</v>
      </c>
      <c r="C64" s="317">
        <f>SUM(C65:C67)</f>
        <v>0</v>
      </c>
    </row>
    <row r="65" spans="1:3" s="106" customFormat="1" ht="12" customHeight="1">
      <c r="A65" s="450" t="s">
        <v>509</v>
      </c>
      <c r="B65" s="432" t="s">
        <v>477</v>
      </c>
      <c r="C65" s="322"/>
    </row>
    <row r="66" spans="1:3" s="106" customFormat="1" ht="12" customHeight="1">
      <c r="A66" s="451" t="s">
        <v>518</v>
      </c>
      <c r="B66" s="433" t="s">
        <v>478</v>
      </c>
      <c r="C66" s="322"/>
    </row>
    <row r="67" spans="1:3" s="106" customFormat="1" ht="12" customHeight="1" thickBot="1">
      <c r="A67" s="452" t="s">
        <v>519</v>
      </c>
      <c r="B67" s="436" t="s">
        <v>479</v>
      </c>
      <c r="C67" s="322"/>
    </row>
    <row r="68" spans="1:3" s="106" customFormat="1" ht="12" customHeight="1" thickBot="1">
      <c r="A68" s="453" t="s">
        <v>480</v>
      </c>
      <c r="B68" s="312" t="s">
        <v>481</v>
      </c>
      <c r="C68" s="317">
        <f>SUM(C69:C72)</f>
        <v>0</v>
      </c>
    </row>
    <row r="69" spans="1:3" s="106" customFormat="1" ht="12" customHeight="1">
      <c r="A69" s="450" t="s">
        <v>293</v>
      </c>
      <c r="B69" s="432" t="s">
        <v>482</v>
      </c>
      <c r="C69" s="322"/>
    </row>
    <row r="70" spans="1:3" s="106" customFormat="1" ht="12" customHeight="1">
      <c r="A70" s="451" t="s">
        <v>294</v>
      </c>
      <c r="B70" s="433" t="s">
        <v>483</v>
      </c>
      <c r="C70" s="322"/>
    </row>
    <row r="71" spans="1:3" s="106" customFormat="1" ht="12" customHeight="1">
      <c r="A71" s="451" t="s">
        <v>510</v>
      </c>
      <c r="B71" s="433" t="s">
        <v>484</v>
      </c>
      <c r="C71" s="322"/>
    </row>
    <row r="72" spans="1:3" s="106" customFormat="1" ht="12" customHeight="1" thickBot="1">
      <c r="A72" s="452" t="s">
        <v>511</v>
      </c>
      <c r="B72" s="434" t="s">
        <v>485</v>
      </c>
      <c r="C72" s="322"/>
    </row>
    <row r="73" spans="1:3" s="106" customFormat="1" ht="12" customHeight="1" thickBot="1">
      <c r="A73" s="453" t="s">
        <v>486</v>
      </c>
      <c r="B73" s="312" t="s">
        <v>487</v>
      </c>
      <c r="C73" s="317">
        <f>SUM(C74:C75)</f>
        <v>108600</v>
      </c>
    </row>
    <row r="74" spans="1:3" s="106" customFormat="1" ht="12" customHeight="1">
      <c r="A74" s="450" t="s">
        <v>512</v>
      </c>
      <c r="B74" s="432" t="s">
        <v>488</v>
      </c>
      <c r="C74" s="322">
        <v>108600</v>
      </c>
    </row>
    <row r="75" spans="1:3" s="106" customFormat="1" ht="12" customHeight="1" thickBot="1">
      <c r="A75" s="452" t="s">
        <v>513</v>
      </c>
      <c r="B75" s="434" t="s">
        <v>489</v>
      </c>
      <c r="C75" s="322"/>
    </row>
    <row r="76" spans="1:3" s="105" customFormat="1" ht="12" customHeight="1" thickBot="1">
      <c r="A76" s="453" t="s">
        <v>490</v>
      </c>
      <c r="B76" s="312" t="s">
        <v>491</v>
      </c>
      <c r="C76" s="317">
        <f>SUM(C77:C79)</f>
        <v>0</v>
      </c>
    </row>
    <row r="77" spans="1:3" s="106" customFormat="1" ht="12" customHeight="1">
      <c r="A77" s="450" t="s">
        <v>514</v>
      </c>
      <c r="B77" s="432" t="s">
        <v>492</v>
      </c>
      <c r="C77" s="322"/>
    </row>
    <row r="78" spans="1:3" s="106" customFormat="1" ht="12" customHeight="1">
      <c r="A78" s="451" t="s">
        <v>515</v>
      </c>
      <c r="B78" s="433" t="s">
        <v>493</v>
      </c>
      <c r="C78" s="322"/>
    </row>
    <row r="79" spans="1:3" s="106" customFormat="1" ht="12" customHeight="1" thickBot="1">
      <c r="A79" s="452" t="s">
        <v>516</v>
      </c>
      <c r="B79" s="434" t="s">
        <v>494</v>
      </c>
      <c r="C79" s="322"/>
    </row>
    <row r="80" spans="1:3" s="106" customFormat="1" ht="12" customHeight="1" thickBot="1">
      <c r="A80" s="453" t="s">
        <v>495</v>
      </c>
      <c r="B80" s="312" t="s">
        <v>517</v>
      </c>
      <c r="C80" s="317">
        <f>SUM(C81:C84)</f>
        <v>0</v>
      </c>
    </row>
    <row r="81" spans="1:3" s="106" customFormat="1" ht="12" customHeight="1">
      <c r="A81" s="454" t="s">
        <v>496</v>
      </c>
      <c r="B81" s="432" t="s">
        <v>497</v>
      </c>
      <c r="C81" s="322"/>
    </row>
    <row r="82" spans="1:3" s="106" customFormat="1" ht="12" customHeight="1">
      <c r="A82" s="455" t="s">
        <v>498</v>
      </c>
      <c r="B82" s="433" t="s">
        <v>499</v>
      </c>
      <c r="C82" s="322"/>
    </row>
    <row r="83" spans="1:3" s="106" customFormat="1" ht="12" customHeight="1">
      <c r="A83" s="455" t="s">
        <v>500</v>
      </c>
      <c r="B83" s="433" t="s">
        <v>501</v>
      </c>
      <c r="C83" s="322"/>
    </row>
    <row r="84" spans="1:3" s="105" customFormat="1" ht="12" customHeight="1" thickBot="1">
      <c r="A84" s="456" t="s">
        <v>502</v>
      </c>
      <c r="B84" s="434" t="s">
        <v>503</v>
      </c>
      <c r="C84" s="322"/>
    </row>
    <row r="85" spans="1:3" s="105" customFormat="1" ht="12" customHeight="1" thickBot="1">
      <c r="A85" s="453" t="s">
        <v>504</v>
      </c>
      <c r="B85" s="312" t="s">
        <v>505</v>
      </c>
      <c r="C85" s="479"/>
    </row>
    <row r="86" spans="1:3" s="105" customFormat="1" ht="12" customHeight="1" thickBot="1">
      <c r="A86" s="453" t="s">
        <v>506</v>
      </c>
      <c r="B86" s="440" t="s">
        <v>507</v>
      </c>
      <c r="C86" s="323">
        <f>+C64+C68+C73+C76+C80+C85</f>
        <v>108600</v>
      </c>
    </row>
    <row r="87" spans="1:3" s="105" customFormat="1" ht="12" customHeight="1" thickBot="1">
      <c r="A87" s="457" t="s">
        <v>520</v>
      </c>
      <c r="B87" s="442" t="s">
        <v>645</v>
      </c>
      <c r="C87" s="323">
        <f>+C63+C86</f>
        <v>476314</v>
      </c>
    </row>
    <row r="88" spans="1:3" s="106" customFormat="1" ht="15" customHeight="1">
      <c r="A88" s="261"/>
      <c r="B88" s="262"/>
      <c r="C88" s="388"/>
    </row>
    <row r="89" spans="1:3" ht="13.5" thickBot="1">
      <c r="A89" s="458"/>
      <c r="B89" s="264"/>
      <c r="C89" s="389"/>
    </row>
    <row r="90" spans="1:3" s="66" customFormat="1" ht="16.5" customHeight="1" thickBot="1">
      <c r="A90" s="265"/>
      <c r="B90" s="266" t="s">
        <v>194</v>
      </c>
      <c r="C90" s="390"/>
    </row>
    <row r="91" spans="1:3" s="107" customFormat="1" ht="12" customHeight="1" thickBot="1">
      <c r="A91" s="424" t="s">
        <v>153</v>
      </c>
      <c r="B91" s="31" t="s">
        <v>523</v>
      </c>
      <c r="C91" s="316">
        <f>SUM(C92:C96)</f>
        <v>346222</v>
      </c>
    </row>
    <row r="92" spans="1:3" ht="12" customHeight="1">
      <c r="A92" s="459" t="s">
        <v>240</v>
      </c>
      <c r="B92" s="10" t="s">
        <v>184</v>
      </c>
      <c r="C92" s="318">
        <v>35316</v>
      </c>
    </row>
    <row r="93" spans="1:3" ht="12" customHeight="1">
      <c r="A93" s="451" t="s">
        <v>241</v>
      </c>
      <c r="B93" s="8" t="s">
        <v>327</v>
      </c>
      <c r="C93" s="319">
        <v>8406</v>
      </c>
    </row>
    <row r="94" spans="1:3" ht="12" customHeight="1">
      <c r="A94" s="451" t="s">
        <v>242</v>
      </c>
      <c r="B94" s="8" t="s">
        <v>283</v>
      </c>
      <c r="C94" s="321">
        <v>104825</v>
      </c>
    </row>
    <row r="95" spans="1:3" ht="12" customHeight="1">
      <c r="A95" s="451" t="s">
        <v>243</v>
      </c>
      <c r="B95" s="11" t="s">
        <v>328</v>
      </c>
      <c r="C95" s="321">
        <v>8046</v>
      </c>
    </row>
    <row r="96" spans="1:3" ht="12" customHeight="1">
      <c r="A96" s="451" t="s">
        <v>254</v>
      </c>
      <c r="B96" s="19" t="s">
        <v>329</v>
      </c>
      <c r="C96" s="321">
        <f>SUM(C97:C106)</f>
        <v>189629</v>
      </c>
    </row>
    <row r="97" spans="1:3" ht="12" customHeight="1">
      <c r="A97" s="451" t="s">
        <v>244</v>
      </c>
      <c r="B97" s="8" t="s">
        <v>524</v>
      </c>
      <c r="C97" s="321"/>
    </row>
    <row r="98" spans="1:3" ht="12" customHeight="1">
      <c r="A98" s="451" t="s">
        <v>245</v>
      </c>
      <c r="B98" s="154" t="s">
        <v>525</v>
      </c>
      <c r="C98" s="321"/>
    </row>
    <row r="99" spans="1:3" ht="12" customHeight="1">
      <c r="A99" s="451" t="s">
        <v>255</v>
      </c>
      <c r="B99" s="155" t="s">
        <v>526</v>
      </c>
      <c r="C99" s="321"/>
    </row>
    <row r="100" spans="1:3" ht="12" customHeight="1">
      <c r="A100" s="451" t="s">
        <v>256</v>
      </c>
      <c r="B100" s="155" t="s">
        <v>527</v>
      </c>
      <c r="C100" s="321"/>
    </row>
    <row r="101" spans="1:3" ht="12" customHeight="1">
      <c r="A101" s="451" t="s">
        <v>257</v>
      </c>
      <c r="B101" s="154" t="s">
        <v>774</v>
      </c>
      <c r="C101" s="321">
        <v>189629</v>
      </c>
    </row>
    <row r="102" spans="1:3" ht="12" customHeight="1">
      <c r="A102" s="451" t="s">
        <v>258</v>
      </c>
      <c r="B102" s="154" t="s">
        <v>529</v>
      </c>
      <c r="C102" s="321"/>
    </row>
    <row r="103" spans="1:3" ht="12" customHeight="1">
      <c r="A103" s="451" t="s">
        <v>260</v>
      </c>
      <c r="B103" s="155" t="s">
        <v>530</v>
      </c>
      <c r="C103" s="321"/>
    </row>
    <row r="104" spans="1:3" ht="12" customHeight="1">
      <c r="A104" s="460" t="s">
        <v>330</v>
      </c>
      <c r="B104" s="156" t="s">
        <v>531</v>
      </c>
      <c r="C104" s="321"/>
    </row>
    <row r="105" spans="1:3" ht="12" customHeight="1">
      <c r="A105" s="451" t="s">
        <v>521</v>
      </c>
      <c r="B105" s="156" t="s">
        <v>532</v>
      </c>
      <c r="C105" s="321"/>
    </row>
    <row r="106" spans="1:3" ht="12" customHeight="1" thickBot="1">
      <c r="A106" s="461" t="s">
        <v>522</v>
      </c>
      <c r="B106" s="157" t="s">
        <v>533</v>
      </c>
      <c r="C106" s="325"/>
    </row>
    <row r="107" spans="1:3" ht="12" customHeight="1" thickBot="1">
      <c r="A107" s="37" t="s">
        <v>154</v>
      </c>
      <c r="B107" s="30" t="s">
        <v>534</v>
      </c>
      <c r="C107" s="317">
        <f>+C108+C110+C112</f>
        <v>49500</v>
      </c>
    </row>
    <row r="108" spans="1:3" ht="12" customHeight="1">
      <c r="A108" s="450" t="s">
        <v>246</v>
      </c>
      <c r="B108" s="8" t="s">
        <v>379</v>
      </c>
      <c r="C108" s="320">
        <v>7588</v>
      </c>
    </row>
    <row r="109" spans="1:3" ht="12" customHeight="1">
      <c r="A109" s="450" t="s">
        <v>247</v>
      </c>
      <c r="B109" s="12" t="s">
        <v>538</v>
      </c>
      <c r="C109" s="320"/>
    </row>
    <row r="110" spans="1:3" ht="12" customHeight="1">
      <c r="A110" s="450" t="s">
        <v>248</v>
      </c>
      <c r="B110" s="12" t="s">
        <v>331</v>
      </c>
      <c r="C110" s="319">
        <v>41912</v>
      </c>
    </row>
    <row r="111" spans="1:3" ht="12" customHeight="1">
      <c r="A111" s="450" t="s">
        <v>249</v>
      </c>
      <c r="B111" s="12" t="s">
        <v>539</v>
      </c>
      <c r="C111" s="290">
        <v>17768</v>
      </c>
    </row>
    <row r="112" spans="1:3" ht="12" customHeight="1">
      <c r="A112" s="450" t="s">
        <v>250</v>
      </c>
      <c r="B112" s="314" t="s">
        <v>382</v>
      </c>
      <c r="C112" s="290"/>
    </row>
    <row r="113" spans="1:3" ht="12" customHeight="1">
      <c r="A113" s="450" t="s">
        <v>259</v>
      </c>
      <c r="B113" s="313" t="s">
        <v>658</v>
      </c>
      <c r="C113" s="290"/>
    </row>
    <row r="114" spans="1:3" ht="12" customHeight="1">
      <c r="A114" s="450" t="s">
        <v>261</v>
      </c>
      <c r="B114" s="428" t="s">
        <v>544</v>
      </c>
      <c r="C114" s="290"/>
    </row>
    <row r="115" spans="1:3" ht="12" customHeight="1">
      <c r="A115" s="450" t="s">
        <v>332</v>
      </c>
      <c r="B115" s="155" t="s">
        <v>527</v>
      </c>
      <c r="C115" s="290"/>
    </row>
    <row r="116" spans="1:3" ht="12" customHeight="1">
      <c r="A116" s="450" t="s">
        <v>333</v>
      </c>
      <c r="B116" s="155" t="s">
        <v>543</v>
      </c>
      <c r="C116" s="290"/>
    </row>
    <row r="117" spans="1:3" ht="12" customHeight="1">
      <c r="A117" s="450" t="s">
        <v>334</v>
      </c>
      <c r="B117" s="155" t="s">
        <v>542</v>
      </c>
      <c r="C117" s="290"/>
    </row>
    <row r="118" spans="1:3" ht="12" customHeight="1">
      <c r="A118" s="450" t="s">
        <v>535</v>
      </c>
      <c r="B118" s="155" t="s">
        <v>530</v>
      </c>
      <c r="C118" s="290"/>
    </row>
    <row r="119" spans="1:3" ht="12" customHeight="1">
      <c r="A119" s="450" t="s">
        <v>536</v>
      </c>
      <c r="B119" s="155" t="s">
        <v>541</v>
      </c>
      <c r="C119" s="290"/>
    </row>
    <row r="120" spans="1:3" ht="12" customHeight="1" thickBot="1">
      <c r="A120" s="460" t="s">
        <v>537</v>
      </c>
      <c r="B120" s="155" t="s">
        <v>540</v>
      </c>
      <c r="C120" s="291"/>
    </row>
    <row r="121" spans="1:3" ht="12" customHeight="1" thickBot="1">
      <c r="A121" s="37" t="s">
        <v>155</v>
      </c>
      <c r="B121" s="136" t="s">
        <v>545</v>
      </c>
      <c r="C121" s="317">
        <f>+C122+C123</f>
        <v>82592</v>
      </c>
    </row>
    <row r="122" spans="1:3" ht="12" customHeight="1">
      <c r="A122" s="450" t="s">
        <v>229</v>
      </c>
      <c r="B122" s="9" t="s">
        <v>196</v>
      </c>
      <c r="C122" s="320">
        <v>75185</v>
      </c>
    </row>
    <row r="123" spans="1:3" ht="12" customHeight="1" thickBot="1">
      <c r="A123" s="452" t="s">
        <v>230</v>
      </c>
      <c r="B123" s="12" t="s">
        <v>197</v>
      </c>
      <c r="C123" s="321">
        <v>7407</v>
      </c>
    </row>
    <row r="124" spans="1:3" ht="12" customHeight="1" thickBot="1">
      <c r="A124" s="37" t="s">
        <v>156</v>
      </c>
      <c r="B124" s="136" t="s">
        <v>546</v>
      </c>
      <c r="C124" s="317">
        <f>+C91+C107+C121</f>
        <v>478314</v>
      </c>
    </row>
    <row r="125" spans="1:3" ht="12" customHeight="1" thickBot="1">
      <c r="A125" s="37" t="s">
        <v>157</v>
      </c>
      <c r="B125" s="136" t="s">
        <v>547</v>
      </c>
      <c r="C125" s="317">
        <f>+C126+C127+C128</f>
        <v>0</v>
      </c>
    </row>
    <row r="126" spans="1:3" s="107" customFormat="1" ht="12" customHeight="1">
      <c r="A126" s="450" t="s">
        <v>233</v>
      </c>
      <c r="B126" s="9" t="s">
        <v>548</v>
      </c>
      <c r="C126" s="290"/>
    </row>
    <row r="127" spans="1:3" ht="12" customHeight="1">
      <c r="A127" s="450" t="s">
        <v>234</v>
      </c>
      <c r="B127" s="9" t="s">
        <v>549</v>
      </c>
      <c r="C127" s="290"/>
    </row>
    <row r="128" spans="1:3" ht="12" customHeight="1" thickBot="1">
      <c r="A128" s="460" t="s">
        <v>235</v>
      </c>
      <c r="B128" s="7" t="s">
        <v>550</v>
      </c>
      <c r="C128" s="290"/>
    </row>
    <row r="129" spans="1:3" ht="12" customHeight="1" thickBot="1">
      <c r="A129" s="37" t="s">
        <v>158</v>
      </c>
      <c r="B129" s="136" t="s">
        <v>613</v>
      </c>
      <c r="C129" s="317">
        <f>+C130+C131+C132+C133</f>
        <v>0</v>
      </c>
    </row>
    <row r="130" spans="1:3" ht="12" customHeight="1">
      <c r="A130" s="450" t="s">
        <v>236</v>
      </c>
      <c r="B130" s="9" t="s">
        <v>551</v>
      </c>
      <c r="C130" s="290"/>
    </row>
    <row r="131" spans="1:3" ht="12" customHeight="1">
      <c r="A131" s="450" t="s">
        <v>237</v>
      </c>
      <c r="B131" s="9" t="s">
        <v>552</v>
      </c>
      <c r="C131" s="290"/>
    </row>
    <row r="132" spans="1:3" ht="12" customHeight="1">
      <c r="A132" s="450" t="s">
        <v>454</v>
      </c>
      <c r="B132" s="9" t="s">
        <v>553</v>
      </c>
      <c r="C132" s="290"/>
    </row>
    <row r="133" spans="1:3" s="107" customFormat="1" ht="12" customHeight="1" thickBot="1">
      <c r="A133" s="460" t="s">
        <v>455</v>
      </c>
      <c r="B133" s="7" t="s">
        <v>554</v>
      </c>
      <c r="C133" s="290"/>
    </row>
    <row r="134" spans="1:11" ht="12" customHeight="1" thickBot="1">
      <c r="A134" s="37" t="s">
        <v>159</v>
      </c>
      <c r="B134" s="136" t="s">
        <v>555</v>
      </c>
      <c r="C134" s="323">
        <f>+C135+C136+C137+C138</f>
        <v>0</v>
      </c>
      <c r="K134" s="273"/>
    </row>
    <row r="135" spans="1:3" ht="12.75">
      <c r="A135" s="450" t="s">
        <v>238</v>
      </c>
      <c r="B135" s="9" t="s">
        <v>556</v>
      </c>
      <c r="C135" s="290"/>
    </row>
    <row r="136" spans="1:3" ht="12" customHeight="1">
      <c r="A136" s="450" t="s">
        <v>239</v>
      </c>
      <c r="B136" s="9" t="s">
        <v>566</v>
      </c>
      <c r="C136" s="290"/>
    </row>
    <row r="137" spans="1:3" s="107" customFormat="1" ht="12" customHeight="1">
      <c r="A137" s="450" t="s">
        <v>467</v>
      </c>
      <c r="B137" s="9" t="s">
        <v>557</v>
      </c>
      <c r="C137" s="290"/>
    </row>
    <row r="138" spans="1:3" s="107" customFormat="1" ht="12" customHeight="1" thickBot="1">
      <c r="A138" s="460" t="s">
        <v>468</v>
      </c>
      <c r="B138" s="7" t="s">
        <v>558</v>
      </c>
      <c r="C138" s="290"/>
    </row>
    <row r="139" spans="1:3" s="107" customFormat="1" ht="12" customHeight="1" thickBot="1">
      <c r="A139" s="37" t="s">
        <v>160</v>
      </c>
      <c r="B139" s="136" t="s">
        <v>559</v>
      </c>
      <c r="C139" s="326">
        <f>+C140+C141+C142+C143</f>
        <v>0</v>
      </c>
    </row>
    <row r="140" spans="1:3" s="107" customFormat="1" ht="12" customHeight="1">
      <c r="A140" s="450" t="s">
        <v>325</v>
      </c>
      <c r="B140" s="9" t="s">
        <v>560</v>
      </c>
      <c r="C140" s="290"/>
    </row>
    <row r="141" spans="1:3" s="107" customFormat="1" ht="12" customHeight="1">
      <c r="A141" s="450" t="s">
        <v>326</v>
      </c>
      <c r="B141" s="9" t="s">
        <v>561</v>
      </c>
      <c r="C141" s="290"/>
    </row>
    <row r="142" spans="1:3" s="107" customFormat="1" ht="12" customHeight="1">
      <c r="A142" s="450" t="s">
        <v>381</v>
      </c>
      <c r="B142" s="9" t="s">
        <v>562</v>
      </c>
      <c r="C142" s="290"/>
    </row>
    <row r="143" spans="1:3" ht="12.75" customHeight="1" thickBot="1">
      <c r="A143" s="450" t="s">
        <v>470</v>
      </c>
      <c r="B143" s="9" t="s">
        <v>563</v>
      </c>
      <c r="C143" s="290"/>
    </row>
    <row r="144" spans="1:3" ht="12" customHeight="1" thickBot="1">
      <c r="A144" s="37" t="s">
        <v>161</v>
      </c>
      <c r="B144" s="136" t="s">
        <v>564</v>
      </c>
      <c r="C144" s="444">
        <f>+C125+C129+C134+C139</f>
        <v>0</v>
      </c>
    </row>
    <row r="145" spans="1:3" ht="15" customHeight="1" thickBot="1">
      <c r="A145" s="462" t="s">
        <v>162</v>
      </c>
      <c r="B145" s="404" t="s">
        <v>565</v>
      </c>
      <c r="C145" s="444">
        <f>+C124+C144</f>
        <v>478314</v>
      </c>
    </row>
    <row r="146" spans="1:3" ht="13.5" thickBot="1">
      <c r="A146" s="412"/>
      <c r="B146" s="413"/>
      <c r="C146" s="414"/>
    </row>
    <row r="147" spans="1:3" ht="15" customHeight="1" thickBot="1">
      <c r="A147" s="270" t="s">
        <v>352</v>
      </c>
      <c r="B147" s="271"/>
      <c r="C147" s="133">
        <v>17</v>
      </c>
    </row>
    <row r="148" spans="1:3" ht="14.25" customHeight="1" thickBot="1">
      <c r="A148" s="270" t="s">
        <v>353</v>
      </c>
      <c r="B148" s="271"/>
      <c r="C148" s="133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47"/>
      <c r="B1" s="249"/>
      <c r="C1" s="272" t="s">
        <v>779</v>
      </c>
    </row>
    <row r="2" spans="1:3" s="103" customFormat="1" ht="21" customHeight="1">
      <c r="A2" s="422" t="s">
        <v>201</v>
      </c>
      <c r="B2" s="378" t="s">
        <v>375</v>
      </c>
      <c r="C2" s="380" t="s">
        <v>188</v>
      </c>
    </row>
    <row r="3" spans="1:3" s="103" customFormat="1" ht="16.5" thickBot="1">
      <c r="A3" s="250" t="s">
        <v>349</v>
      </c>
      <c r="B3" s="379" t="s">
        <v>660</v>
      </c>
      <c r="C3" s="381">
        <v>3</v>
      </c>
    </row>
    <row r="4" spans="1:3" s="104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382" t="s">
        <v>191</v>
      </c>
    </row>
    <row r="6" spans="1:3" s="66" customFormat="1" ht="12.75" customHeight="1" thickBot="1">
      <c r="A6" s="214">
        <v>1</v>
      </c>
      <c r="B6" s="215">
        <v>2</v>
      </c>
      <c r="C6" s="216">
        <v>3</v>
      </c>
    </row>
    <row r="7" spans="1:3" s="66" customFormat="1" ht="15.75" customHeight="1" thickBot="1">
      <c r="A7" s="255"/>
      <c r="B7" s="256" t="s">
        <v>192</v>
      </c>
      <c r="C7" s="383"/>
    </row>
    <row r="8" spans="1:3" s="66" customFormat="1" ht="12" customHeight="1" thickBot="1">
      <c r="A8" s="37" t="s">
        <v>153</v>
      </c>
      <c r="B8" s="21" t="s">
        <v>410</v>
      </c>
      <c r="C8" s="317">
        <f>+C9+C10+C11+C12+C13+C14</f>
        <v>0</v>
      </c>
    </row>
    <row r="9" spans="1:3" s="105" customFormat="1" ht="12" customHeight="1">
      <c r="A9" s="450" t="s">
        <v>240</v>
      </c>
      <c r="B9" s="432" t="s">
        <v>411</v>
      </c>
      <c r="C9" s="320"/>
    </row>
    <row r="10" spans="1:3" s="106" customFormat="1" ht="12" customHeight="1">
      <c r="A10" s="451" t="s">
        <v>241</v>
      </c>
      <c r="B10" s="433" t="s">
        <v>412</v>
      </c>
      <c r="C10" s="319"/>
    </row>
    <row r="11" spans="1:3" s="106" customFormat="1" ht="12" customHeight="1">
      <c r="A11" s="451" t="s">
        <v>242</v>
      </c>
      <c r="B11" s="433" t="s">
        <v>413</v>
      </c>
      <c r="C11" s="319"/>
    </row>
    <row r="12" spans="1:3" s="106" customFormat="1" ht="12" customHeight="1">
      <c r="A12" s="451" t="s">
        <v>243</v>
      </c>
      <c r="B12" s="433" t="s">
        <v>414</v>
      </c>
      <c r="C12" s="319"/>
    </row>
    <row r="13" spans="1:3" s="106" customFormat="1" ht="12" customHeight="1">
      <c r="A13" s="451" t="s">
        <v>292</v>
      </c>
      <c r="B13" s="433" t="s">
        <v>415</v>
      </c>
      <c r="C13" s="476"/>
    </row>
    <row r="14" spans="1:3" s="105" customFormat="1" ht="12" customHeight="1" thickBot="1">
      <c r="A14" s="452" t="s">
        <v>244</v>
      </c>
      <c r="B14" s="434" t="s">
        <v>416</v>
      </c>
      <c r="C14" s="477"/>
    </row>
    <row r="15" spans="1:3" s="105" customFormat="1" ht="12" customHeight="1" thickBot="1">
      <c r="A15" s="37" t="s">
        <v>154</v>
      </c>
      <c r="B15" s="312" t="s">
        <v>417</v>
      </c>
      <c r="C15" s="317">
        <f>+C16+C17+C18+C19+C20</f>
        <v>0</v>
      </c>
    </row>
    <row r="16" spans="1:3" s="105" customFormat="1" ht="12" customHeight="1">
      <c r="A16" s="450" t="s">
        <v>246</v>
      </c>
      <c r="B16" s="432" t="s">
        <v>418</v>
      </c>
      <c r="C16" s="320"/>
    </row>
    <row r="17" spans="1:3" s="105" customFormat="1" ht="12" customHeight="1">
      <c r="A17" s="451" t="s">
        <v>247</v>
      </c>
      <c r="B17" s="433" t="s">
        <v>419</v>
      </c>
      <c r="C17" s="319"/>
    </row>
    <row r="18" spans="1:3" s="105" customFormat="1" ht="12" customHeight="1">
      <c r="A18" s="451" t="s">
        <v>248</v>
      </c>
      <c r="B18" s="433" t="s">
        <v>652</v>
      </c>
      <c r="C18" s="319"/>
    </row>
    <row r="19" spans="1:3" s="105" customFormat="1" ht="12" customHeight="1">
      <c r="A19" s="451" t="s">
        <v>249</v>
      </c>
      <c r="B19" s="433" t="s">
        <v>653</v>
      </c>
      <c r="C19" s="319"/>
    </row>
    <row r="20" spans="1:3" s="105" customFormat="1" ht="12" customHeight="1">
      <c r="A20" s="451" t="s">
        <v>250</v>
      </c>
      <c r="B20" s="433" t="s">
        <v>420</v>
      </c>
      <c r="C20" s="319"/>
    </row>
    <row r="21" spans="1:3" s="106" customFormat="1" ht="12" customHeight="1" thickBot="1">
      <c r="A21" s="452" t="s">
        <v>259</v>
      </c>
      <c r="B21" s="434" t="s">
        <v>421</v>
      </c>
      <c r="C21" s="321"/>
    </row>
    <row r="22" spans="1:3" s="106" customFormat="1" ht="12" customHeight="1" thickBot="1">
      <c r="A22" s="37" t="s">
        <v>155</v>
      </c>
      <c r="B22" s="21" t="s">
        <v>422</v>
      </c>
      <c r="C22" s="317">
        <f>+C23+C24+C25+C26+C27</f>
        <v>0</v>
      </c>
    </row>
    <row r="23" spans="1:3" s="106" customFormat="1" ht="12" customHeight="1">
      <c r="A23" s="450" t="s">
        <v>229</v>
      </c>
      <c r="B23" s="432" t="s">
        <v>423</v>
      </c>
      <c r="C23" s="320"/>
    </row>
    <row r="24" spans="1:3" s="105" customFormat="1" ht="12" customHeight="1">
      <c r="A24" s="451" t="s">
        <v>230</v>
      </c>
      <c r="B24" s="433" t="s">
        <v>424</v>
      </c>
      <c r="C24" s="319"/>
    </row>
    <row r="25" spans="1:3" s="106" customFormat="1" ht="12" customHeight="1">
      <c r="A25" s="451" t="s">
        <v>231</v>
      </c>
      <c r="B25" s="433" t="s">
        <v>654</v>
      </c>
      <c r="C25" s="319"/>
    </row>
    <row r="26" spans="1:3" s="106" customFormat="1" ht="12" customHeight="1">
      <c r="A26" s="451" t="s">
        <v>232</v>
      </c>
      <c r="B26" s="433" t="s">
        <v>655</v>
      </c>
      <c r="C26" s="319"/>
    </row>
    <row r="27" spans="1:3" s="106" customFormat="1" ht="12" customHeight="1">
      <c r="A27" s="451" t="s">
        <v>315</v>
      </c>
      <c r="B27" s="433" t="s">
        <v>425</v>
      </c>
      <c r="C27" s="319"/>
    </row>
    <row r="28" spans="1:3" s="106" customFormat="1" ht="12" customHeight="1" thickBot="1">
      <c r="A28" s="452" t="s">
        <v>316</v>
      </c>
      <c r="B28" s="434" t="s">
        <v>426</v>
      </c>
      <c r="C28" s="321"/>
    </row>
    <row r="29" spans="1:3" s="106" customFormat="1" ht="12" customHeight="1" thickBot="1">
      <c r="A29" s="37" t="s">
        <v>317</v>
      </c>
      <c r="B29" s="21" t="s">
        <v>427</v>
      </c>
      <c r="C29" s="323">
        <f>+C30+C33+C34+C35</f>
        <v>0</v>
      </c>
    </row>
    <row r="30" spans="1:3" s="106" customFormat="1" ht="12" customHeight="1">
      <c r="A30" s="450" t="s">
        <v>428</v>
      </c>
      <c r="B30" s="432" t="s">
        <v>434</v>
      </c>
      <c r="C30" s="427">
        <f>+C31+C32</f>
        <v>0</v>
      </c>
    </row>
    <row r="31" spans="1:3" s="106" customFormat="1" ht="12" customHeight="1">
      <c r="A31" s="451" t="s">
        <v>429</v>
      </c>
      <c r="B31" s="433" t="s">
        <v>435</v>
      </c>
      <c r="C31" s="319"/>
    </row>
    <row r="32" spans="1:3" s="106" customFormat="1" ht="12" customHeight="1">
      <c r="A32" s="451" t="s">
        <v>430</v>
      </c>
      <c r="B32" s="433" t="s">
        <v>436</v>
      </c>
      <c r="C32" s="319"/>
    </row>
    <row r="33" spans="1:3" s="106" customFormat="1" ht="12" customHeight="1">
      <c r="A33" s="451" t="s">
        <v>431</v>
      </c>
      <c r="B33" s="433" t="s">
        <v>437</v>
      </c>
      <c r="C33" s="319"/>
    </row>
    <row r="34" spans="1:3" s="106" customFormat="1" ht="12" customHeight="1">
      <c r="A34" s="451" t="s">
        <v>432</v>
      </c>
      <c r="B34" s="433" t="s">
        <v>438</v>
      </c>
      <c r="C34" s="319"/>
    </row>
    <row r="35" spans="1:3" s="106" customFormat="1" ht="12" customHeight="1" thickBot="1">
      <c r="A35" s="452" t="s">
        <v>433</v>
      </c>
      <c r="B35" s="434" t="s">
        <v>439</v>
      </c>
      <c r="C35" s="321"/>
    </row>
    <row r="36" spans="1:3" s="106" customFormat="1" ht="12" customHeight="1" thickBot="1">
      <c r="A36" s="37" t="s">
        <v>157</v>
      </c>
      <c r="B36" s="21" t="s">
        <v>440</v>
      </c>
      <c r="C36" s="317">
        <f>SUM(C37:C46)</f>
        <v>0</v>
      </c>
    </row>
    <row r="37" spans="1:3" s="106" customFormat="1" ht="12" customHeight="1">
      <c r="A37" s="450" t="s">
        <v>233</v>
      </c>
      <c r="B37" s="432" t="s">
        <v>443</v>
      </c>
      <c r="C37" s="320"/>
    </row>
    <row r="38" spans="1:3" s="106" customFormat="1" ht="12" customHeight="1">
      <c r="A38" s="451" t="s">
        <v>234</v>
      </c>
      <c r="B38" s="433" t="s">
        <v>444</v>
      </c>
      <c r="C38" s="319"/>
    </row>
    <row r="39" spans="1:3" s="106" customFormat="1" ht="12" customHeight="1">
      <c r="A39" s="451" t="s">
        <v>235</v>
      </c>
      <c r="B39" s="433" t="s">
        <v>445</v>
      </c>
      <c r="C39" s="319"/>
    </row>
    <row r="40" spans="1:3" s="106" customFormat="1" ht="12" customHeight="1">
      <c r="A40" s="451" t="s">
        <v>319</v>
      </c>
      <c r="B40" s="433" t="s">
        <v>446</v>
      </c>
      <c r="C40" s="319"/>
    </row>
    <row r="41" spans="1:3" s="106" customFormat="1" ht="12" customHeight="1">
      <c r="A41" s="451" t="s">
        <v>320</v>
      </c>
      <c r="B41" s="433" t="s">
        <v>447</v>
      </c>
      <c r="C41" s="319"/>
    </row>
    <row r="42" spans="1:3" s="106" customFormat="1" ht="12" customHeight="1">
      <c r="A42" s="451" t="s">
        <v>321</v>
      </c>
      <c r="B42" s="433" t="s">
        <v>448</v>
      </c>
      <c r="C42" s="319"/>
    </row>
    <row r="43" spans="1:3" s="106" customFormat="1" ht="12" customHeight="1">
      <c r="A43" s="451" t="s">
        <v>322</v>
      </c>
      <c r="B43" s="433" t="s">
        <v>449</v>
      </c>
      <c r="C43" s="319"/>
    </row>
    <row r="44" spans="1:3" s="106" customFormat="1" ht="12" customHeight="1">
      <c r="A44" s="451" t="s">
        <v>323</v>
      </c>
      <c r="B44" s="433" t="s">
        <v>450</v>
      </c>
      <c r="C44" s="319"/>
    </row>
    <row r="45" spans="1:3" s="106" customFormat="1" ht="12" customHeight="1">
      <c r="A45" s="451" t="s">
        <v>441</v>
      </c>
      <c r="B45" s="433" t="s">
        <v>451</v>
      </c>
      <c r="C45" s="322"/>
    </row>
    <row r="46" spans="1:3" s="106" customFormat="1" ht="12" customHeight="1" thickBot="1">
      <c r="A46" s="452" t="s">
        <v>442</v>
      </c>
      <c r="B46" s="434" t="s">
        <v>452</v>
      </c>
      <c r="C46" s="421"/>
    </row>
    <row r="47" spans="1:3" s="106" customFormat="1" ht="12" customHeight="1" thickBot="1">
      <c r="A47" s="37" t="s">
        <v>158</v>
      </c>
      <c r="B47" s="21" t="s">
        <v>453</v>
      </c>
      <c r="C47" s="317">
        <f>SUM(C48:C52)</f>
        <v>0</v>
      </c>
    </row>
    <row r="48" spans="1:3" s="106" customFormat="1" ht="12" customHeight="1">
      <c r="A48" s="450" t="s">
        <v>236</v>
      </c>
      <c r="B48" s="432" t="s">
        <v>457</v>
      </c>
      <c r="C48" s="478"/>
    </row>
    <row r="49" spans="1:3" s="106" customFormat="1" ht="12" customHeight="1">
      <c r="A49" s="451" t="s">
        <v>237</v>
      </c>
      <c r="B49" s="433" t="s">
        <v>458</v>
      </c>
      <c r="C49" s="322"/>
    </row>
    <row r="50" spans="1:3" s="106" customFormat="1" ht="12" customHeight="1">
      <c r="A50" s="451" t="s">
        <v>454</v>
      </c>
      <c r="B50" s="433" t="s">
        <v>459</v>
      </c>
      <c r="C50" s="322"/>
    </row>
    <row r="51" spans="1:3" s="106" customFormat="1" ht="12" customHeight="1">
      <c r="A51" s="451" t="s">
        <v>455</v>
      </c>
      <c r="B51" s="433" t="s">
        <v>460</v>
      </c>
      <c r="C51" s="322"/>
    </row>
    <row r="52" spans="1:3" s="106" customFormat="1" ht="12" customHeight="1" thickBot="1">
      <c r="A52" s="452" t="s">
        <v>456</v>
      </c>
      <c r="B52" s="434" t="s">
        <v>461</v>
      </c>
      <c r="C52" s="421"/>
    </row>
    <row r="53" spans="1:3" s="106" customFormat="1" ht="12" customHeight="1" thickBot="1">
      <c r="A53" s="37" t="s">
        <v>324</v>
      </c>
      <c r="B53" s="21" t="s">
        <v>462</v>
      </c>
      <c r="C53" s="317">
        <f>SUM(C54:C56)</f>
        <v>0</v>
      </c>
    </row>
    <row r="54" spans="1:3" s="106" customFormat="1" ht="12" customHeight="1">
      <c r="A54" s="450" t="s">
        <v>238</v>
      </c>
      <c r="B54" s="432" t="s">
        <v>463</v>
      </c>
      <c r="C54" s="320"/>
    </row>
    <row r="55" spans="1:3" s="106" customFormat="1" ht="12" customHeight="1">
      <c r="A55" s="451" t="s">
        <v>239</v>
      </c>
      <c r="B55" s="433" t="s">
        <v>656</v>
      </c>
      <c r="C55" s="319"/>
    </row>
    <row r="56" spans="1:3" s="106" customFormat="1" ht="12" customHeight="1">
      <c r="A56" s="451" t="s">
        <v>467</v>
      </c>
      <c r="B56" s="433" t="s">
        <v>465</v>
      </c>
      <c r="C56" s="319"/>
    </row>
    <row r="57" spans="1:3" s="106" customFormat="1" ht="12" customHeight="1" thickBot="1">
      <c r="A57" s="452" t="s">
        <v>468</v>
      </c>
      <c r="B57" s="434" t="s">
        <v>466</v>
      </c>
      <c r="C57" s="321"/>
    </row>
    <row r="58" spans="1:3" s="106" customFormat="1" ht="12" customHeight="1" thickBot="1">
      <c r="A58" s="37" t="s">
        <v>160</v>
      </c>
      <c r="B58" s="312" t="s">
        <v>469</v>
      </c>
      <c r="C58" s="317">
        <f>SUM(C59:C61)</f>
        <v>0</v>
      </c>
    </row>
    <row r="59" spans="1:3" s="106" customFormat="1" ht="12" customHeight="1">
      <c r="A59" s="450" t="s">
        <v>325</v>
      </c>
      <c r="B59" s="432" t="s">
        <v>471</v>
      </c>
      <c r="C59" s="322"/>
    </row>
    <row r="60" spans="1:3" s="106" customFormat="1" ht="12" customHeight="1">
      <c r="A60" s="451" t="s">
        <v>326</v>
      </c>
      <c r="B60" s="433" t="s">
        <v>657</v>
      </c>
      <c r="C60" s="322"/>
    </row>
    <row r="61" spans="1:3" s="106" customFormat="1" ht="12" customHeight="1">
      <c r="A61" s="451" t="s">
        <v>381</v>
      </c>
      <c r="B61" s="433" t="s">
        <v>472</v>
      </c>
      <c r="C61" s="322"/>
    </row>
    <row r="62" spans="1:3" s="106" customFormat="1" ht="12" customHeight="1" thickBot="1">
      <c r="A62" s="452" t="s">
        <v>470</v>
      </c>
      <c r="B62" s="434" t="s">
        <v>473</v>
      </c>
      <c r="C62" s="322"/>
    </row>
    <row r="63" spans="1:3" s="106" customFormat="1" ht="12" customHeight="1" thickBot="1">
      <c r="A63" s="37" t="s">
        <v>161</v>
      </c>
      <c r="B63" s="21" t="s">
        <v>474</v>
      </c>
      <c r="C63" s="323">
        <f>+C8+C15+C22+C29+C36+C47+C53+C58</f>
        <v>0</v>
      </c>
    </row>
    <row r="64" spans="1:3" s="106" customFormat="1" ht="12" customHeight="1" thickBot="1">
      <c r="A64" s="453" t="s">
        <v>614</v>
      </c>
      <c r="B64" s="312" t="s">
        <v>476</v>
      </c>
      <c r="C64" s="317">
        <f>SUM(C65:C67)</f>
        <v>0</v>
      </c>
    </row>
    <row r="65" spans="1:3" s="106" customFormat="1" ht="12" customHeight="1">
      <c r="A65" s="450" t="s">
        <v>509</v>
      </c>
      <c r="B65" s="432" t="s">
        <v>477</v>
      </c>
      <c r="C65" s="322"/>
    </row>
    <row r="66" spans="1:3" s="106" customFormat="1" ht="12" customHeight="1">
      <c r="A66" s="451" t="s">
        <v>518</v>
      </c>
      <c r="B66" s="433" t="s">
        <v>478</v>
      </c>
      <c r="C66" s="322"/>
    </row>
    <row r="67" spans="1:3" s="106" customFormat="1" ht="12" customHeight="1" thickBot="1">
      <c r="A67" s="452" t="s">
        <v>519</v>
      </c>
      <c r="B67" s="436" t="s">
        <v>479</v>
      </c>
      <c r="C67" s="322"/>
    </row>
    <row r="68" spans="1:3" s="106" customFormat="1" ht="12" customHeight="1" thickBot="1">
      <c r="A68" s="453" t="s">
        <v>480</v>
      </c>
      <c r="B68" s="312" t="s">
        <v>481</v>
      </c>
      <c r="C68" s="317">
        <f>SUM(C69:C72)</f>
        <v>0</v>
      </c>
    </row>
    <row r="69" spans="1:3" s="106" customFormat="1" ht="12" customHeight="1">
      <c r="A69" s="450" t="s">
        <v>293</v>
      </c>
      <c r="B69" s="432" t="s">
        <v>482</v>
      </c>
      <c r="C69" s="322"/>
    </row>
    <row r="70" spans="1:3" s="106" customFormat="1" ht="12" customHeight="1">
      <c r="A70" s="451" t="s">
        <v>294</v>
      </c>
      <c r="B70" s="433" t="s">
        <v>483</v>
      </c>
      <c r="C70" s="322"/>
    </row>
    <row r="71" spans="1:3" s="106" customFormat="1" ht="12" customHeight="1">
      <c r="A71" s="451" t="s">
        <v>510</v>
      </c>
      <c r="B71" s="433" t="s">
        <v>484</v>
      </c>
      <c r="C71" s="322"/>
    </row>
    <row r="72" spans="1:3" s="106" customFormat="1" ht="12" customHeight="1" thickBot="1">
      <c r="A72" s="452" t="s">
        <v>511</v>
      </c>
      <c r="B72" s="434" t="s">
        <v>485</v>
      </c>
      <c r="C72" s="322"/>
    </row>
    <row r="73" spans="1:3" s="106" customFormat="1" ht="12" customHeight="1" thickBot="1">
      <c r="A73" s="453" t="s">
        <v>486</v>
      </c>
      <c r="B73" s="312" t="s">
        <v>487</v>
      </c>
      <c r="C73" s="317">
        <f>SUM(C74:C75)</f>
        <v>6400</v>
      </c>
    </row>
    <row r="74" spans="1:3" s="106" customFormat="1" ht="12" customHeight="1">
      <c r="A74" s="450" t="s">
        <v>512</v>
      </c>
      <c r="B74" s="432" t="s">
        <v>488</v>
      </c>
      <c r="C74" s="322">
        <v>6400</v>
      </c>
    </row>
    <row r="75" spans="1:3" s="106" customFormat="1" ht="12" customHeight="1" thickBot="1">
      <c r="A75" s="452" t="s">
        <v>513</v>
      </c>
      <c r="B75" s="434" t="s">
        <v>489</v>
      </c>
      <c r="C75" s="322"/>
    </row>
    <row r="76" spans="1:3" s="105" customFormat="1" ht="12" customHeight="1" thickBot="1">
      <c r="A76" s="453" t="s">
        <v>490</v>
      </c>
      <c r="B76" s="312" t="s">
        <v>491</v>
      </c>
      <c r="C76" s="317">
        <f>SUM(C77:C79)</f>
        <v>0</v>
      </c>
    </row>
    <row r="77" spans="1:3" s="106" customFormat="1" ht="12" customHeight="1">
      <c r="A77" s="450" t="s">
        <v>514</v>
      </c>
      <c r="B77" s="432" t="s">
        <v>492</v>
      </c>
      <c r="C77" s="322"/>
    </row>
    <row r="78" spans="1:3" s="106" customFormat="1" ht="12" customHeight="1">
      <c r="A78" s="451" t="s">
        <v>515</v>
      </c>
      <c r="B78" s="433" t="s">
        <v>493</v>
      </c>
      <c r="C78" s="322"/>
    </row>
    <row r="79" spans="1:3" s="106" customFormat="1" ht="12" customHeight="1" thickBot="1">
      <c r="A79" s="452" t="s">
        <v>516</v>
      </c>
      <c r="B79" s="434" t="s">
        <v>494</v>
      </c>
      <c r="C79" s="322"/>
    </row>
    <row r="80" spans="1:3" s="106" customFormat="1" ht="12" customHeight="1" thickBot="1">
      <c r="A80" s="453" t="s">
        <v>495</v>
      </c>
      <c r="B80" s="312" t="s">
        <v>517</v>
      </c>
      <c r="C80" s="317">
        <f>SUM(C81:C84)</f>
        <v>0</v>
      </c>
    </row>
    <row r="81" spans="1:3" s="106" customFormat="1" ht="12" customHeight="1">
      <c r="A81" s="454" t="s">
        <v>496</v>
      </c>
      <c r="B81" s="432" t="s">
        <v>497</v>
      </c>
      <c r="C81" s="322"/>
    </row>
    <row r="82" spans="1:3" s="106" customFormat="1" ht="12" customHeight="1">
      <c r="A82" s="455" t="s">
        <v>498</v>
      </c>
      <c r="B82" s="433" t="s">
        <v>499</v>
      </c>
      <c r="C82" s="322"/>
    </row>
    <row r="83" spans="1:3" s="106" customFormat="1" ht="12" customHeight="1">
      <c r="A83" s="455" t="s">
        <v>500</v>
      </c>
      <c r="B83" s="433" t="s">
        <v>501</v>
      </c>
      <c r="C83" s="322"/>
    </row>
    <row r="84" spans="1:3" s="105" customFormat="1" ht="12" customHeight="1" thickBot="1">
      <c r="A84" s="456" t="s">
        <v>502</v>
      </c>
      <c r="B84" s="434" t="s">
        <v>503</v>
      </c>
      <c r="C84" s="322"/>
    </row>
    <row r="85" spans="1:3" s="105" customFormat="1" ht="12" customHeight="1" thickBot="1">
      <c r="A85" s="453" t="s">
        <v>504</v>
      </c>
      <c r="B85" s="312" t="s">
        <v>505</v>
      </c>
      <c r="C85" s="479"/>
    </row>
    <row r="86" spans="1:3" s="105" customFormat="1" ht="12" customHeight="1" thickBot="1">
      <c r="A86" s="453" t="s">
        <v>506</v>
      </c>
      <c r="B86" s="440" t="s">
        <v>507</v>
      </c>
      <c r="C86" s="323">
        <f>+C64+C68+C73+C76+C80+C85</f>
        <v>6400</v>
      </c>
    </row>
    <row r="87" spans="1:3" s="105" customFormat="1" ht="12" customHeight="1" thickBot="1">
      <c r="A87" s="457" t="s">
        <v>520</v>
      </c>
      <c r="B87" s="442" t="s">
        <v>645</v>
      </c>
      <c r="C87" s="323">
        <f>+C63+C86</f>
        <v>6400</v>
      </c>
    </row>
    <row r="88" spans="1:3" s="106" customFormat="1" ht="15" customHeight="1">
      <c r="A88" s="261"/>
      <c r="B88" s="262"/>
      <c r="C88" s="388"/>
    </row>
    <row r="89" spans="1:3" ht="13.5" thickBot="1">
      <c r="A89" s="458"/>
      <c r="B89" s="264"/>
      <c r="C89" s="389"/>
    </row>
    <row r="90" spans="1:3" s="66" customFormat="1" ht="16.5" customHeight="1" thickBot="1">
      <c r="A90" s="265"/>
      <c r="B90" s="266" t="s">
        <v>194</v>
      </c>
      <c r="C90" s="390"/>
    </row>
    <row r="91" spans="1:3" s="107" customFormat="1" ht="12" customHeight="1" thickBot="1">
      <c r="A91" s="424" t="s">
        <v>153</v>
      </c>
      <c r="B91" s="31" t="s">
        <v>523</v>
      </c>
      <c r="C91" s="316">
        <f>SUM(C92:C96)</f>
        <v>5200</v>
      </c>
    </row>
    <row r="92" spans="1:3" ht="12" customHeight="1">
      <c r="A92" s="459" t="s">
        <v>240</v>
      </c>
      <c r="B92" s="10" t="s">
        <v>184</v>
      </c>
      <c r="C92" s="318"/>
    </row>
    <row r="93" spans="1:3" ht="12" customHeight="1">
      <c r="A93" s="451" t="s">
        <v>241</v>
      </c>
      <c r="B93" s="8" t="s">
        <v>327</v>
      </c>
      <c r="C93" s="319"/>
    </row>
    <row r="94" spans="1:3" ht="12" customHeight="1">
      <c r="A94" s="451" t="s">
        <v>242</v>
      </c>
      <c r="B94" s="8" t="s">
        <v>283</v>
      </c>
      <c r="C94" s="321"/>
    </row>
    <row r="95" spans="1:3" ht="12" customHeight="1">
      <c r="A95" s="451" t="s">
        <v>243</v>
      </c>
      <c r="B95" s="11" t="s">
        <v>328</v>
      </c>
      <c r="C95" s="321"/>
    </row>
    <row r="96" spans="1:3" ht="12" customHeight="1">
      <c r="A96" s="451" t="s">
        <v>254</v>
      </c>
      <c r="B96" s="19" t="s">
        <v>329</v>
      </c>
      <c r="C96" s="321">
        <v>5200</v>
      </c>
    </row>
    <row r="97" spans="1:3" ht="12" customHeight="1">
      <c r="A97" s="451" t="s">
        <v>244</v>
      </c>
      <c r="B97" s="8" t="s">
        <v>524</v>
      </c>
      <c r="C97" s="321"/>
    </row>
    <row r="98" spans="1:3" ht="12" customHeight="1">
      <c r="A98" s="451" t="s">
        <v>245</v>
      </c>
      <c r="B98" s="154" t="s">
        <v>525</v>
      </c>
      <c r="C98" s="321"/>
    </row>
    <row r="99" spans="1:3" ht="12" customHeight="1">
      <c r="A99" s="451" t="s">
        <v>255</v>
      </c>
      <c r="B99" s="155" t="s">
        <v>526</v>
      </c>
      <c r="C99" s="321"/>
    </row>
    <row r="100" spans="1:3" ht="12" customHeight="1">
      <c r="A100" s="451" t="s">
        <v>256</v>
      </c>
      <c r="B100" s="155" t="s">
        <v>527</v>
      </c>
      <c r="C100" s="321"/>
    </row>
    <row r="101" spans="1:3" ht="12" customHeight="1">
      <c r="A101" s="451" t="s">
        <v>257</v>
      </c>
      <c r="B101" s="154" t="s">
        <v>528</v>
      </c>
      <c r="C101" s="321">
        <v>2000</v>
      </c>
    </row>
    <row r="102" spans="1:3" ht="12" customHeight="1">
      <c r="A102" s="451" t="s">
        <v>258</v>
      </c>
      <c r="B102" s="154" t="s">
        <v>529</v>
      </c>
      <c r="C102" s="321"/>
    </row>
    <row r="103" spans="1:3" ht="12" customHeight="1">
      <c r="A103" s="451" t="s">
        <v>260</v>
      </c>
      <c r="B103" s="155" t="s">
        <v>530</v>
      </c>
      <c r="C103" s="321"/>
    </row>
    <row r="104" spans="1:3" ht="12" customHeight="1">
      <c r="A104" s="460" t="s">
        <v>330</v>
      </c>
      <c r="B104" s="156" t="s">
        <v>531</v>
      </c>
      <c r="C104" s="321"/>
    </row>
    <row r="105" spans="1:3" ht="12" customHeight="1">
      <c r="A105" s="451" t="s">
        <v>521</v>
      </c>
      <c r="B105" s="156" t="s">
        <v>532</v>
      </c>
      <c r="C105" s="321"/>
    </row>
    <row r="106" spans="1:3" ht="12" customHeight="1" thickBot="1">
      <c r="A106" s="461" t="s">
        <v>522</v>
      </c>
      <c r="B106" s="157" t="s">
        <v>533</v>
      </c>
      <c r="C106" s="325">
        <v>3200</v>
      </c>
    </row>
    <row r="107" spans="1:3" ht="12" customHeight="1" thickBot="1">
      <c r="A107" s="37" t="s">
        <v>154</v>
      </c>
      <c r="B107" s="30" t="s">
        <v>534</v>
      </c>
      <c r="C107" s="317">
        <f>+C108+C110+C112</f>
        <v>1200</v>
      </c>
    </row>
    <row r="108" spans="1:3" ht="12" customHeight="1">
      <c r="A108" s="450" t="s">
        <v>246</v>
      </c>
      <c r="B108" s="8" t="s">
        <v>379</v>
      </c>
      <c r="C108" s="320"/>
    </row>
    <row r="109" spans="1:3" ht="12" customHeight="1">
      <c r="A109" s="450" t="s">
        <v>247</v>
      </c>
      <c r="B109" s="12" t="s">
        <v>538</v>
      </c>
      <c r="C109" s="320"/>
    </row>
    <row r="110" spans="1:3" ht="12" customHeight="1">
      <c r="A110" s="450" t="s">
        <v>248</v>
      </c>
      <c r="B110" s="12" t="s">
        <v>331</v>
      </c>
      <c r="C110" s="319"/>
    </row>
    <row r="111" spans="1:3" ht="12" customHeight="1">
      <c r="A111" s="450" t="s">
        <v>249</v>
      </c>
      <c r="B111" s="12" t="s">
        <v>539</v>
      </c>
      <c r="C111" s="290"/>
    </row>
    <row r="112" spans="1:3" ht="12" customHeight="1">
      <c r="A112" s="450" t="s">
        <v>250</v>
      </c>
      <c r="B112" s="314" t="s">
        <v>382</v>
      </c>
      <c r="C112" s="290">
        <v>1200</v>
      </c>
    </row>
    <row r="113" spans="1:3" ht="12" customHeight="1">
      <c r="A113" s="450" t="s">
        <v>259</v>
      </c>
      <c r="B113" s="313" t="s">
        <v>658</v>
      </c>
      <c r="C113" s="290"/>
    </row>
    <row r="114" spans="1:3" ht="12" customHeight="1">
      <c r="A114" s="450" t="s">
        <v>261</v>
      </c>
      <c r="B114" s="428" t="s">
        <v>544</v>
      </c>
      <c r="C114" s="290"/>
    </row>
    <row r="115" spans="1:3" ht="12" customHeight="1">
      <c r="A115" s="450" t="s">
        <v>332</v>
      </c>
      <c r="B115" s="155" t="s">
        <v>527</v>
      </c>
      <c r="C115" s="290"/>
    </row>
    <row r="116" spans="1:3" ht="12" customHeight="1">
      <c r="A116" s="450" t="s">
        <v>333</v>
      </c>
      <c r="B116" s="155" t="s">
        <v>543</v>
      </c>
      <c r="C116" s="290"/>
    </row>
    <row r="117" spans="1:3" ht="12" customHeight="1">
      <c r="A117" s="450" t="s">
        <v>334</v>
      </c>
      <c r="B117" s="155" t="s">
        <v>542</v>
      </c>
      <c r="C117" s="290"/>
    </row>
    <row r="118" spans="1:3" ht="12" customHeight="1">
      <c r="A118" s="450" t="s">
        <v>535</v>
      </c>
      <c r="B118" s="155" t="s">
        <v>530</v>
      </c>
      <c r="C118" s="290"/>
    </row>
    <row r="119" spans="1:3" ht="12" customHeight="1">
      <c r="A119" s="450" t="s">
        <v>536</v>
      </c>
      <c r="B119" s="155" t="s">
        <v>541</v>
      </c>
      <c r="C119" s="290"/>
    </row>
    <row r="120" spans="1:3" ht="12" customHeight="1" thickBot="1">
      <c r="A120" s="460" t="s">
        <v>537</v>
      </c>
      <c r="B120" s="155" t="s">
        <v>540</v>
      </c>
      <c r="C120" s="291">
        <v>1200</v>
      </c>
    </row>
    <row r="121" spans="1:3" ht="12" customHeight="1" thickBot="1">
      <c r="A121" s="37" t="s">
        <v>155</v>
      </c>
      <c r="B121" s="136" t="s">
        <v>545</v>
      </c>
      <c r="C121" s="317">
        <f>+C122+C123</f>
        <v>0</v>
      </c>
    </row>
    <row r="122" spans="1:3" ht="12" customHeight="1">
      <c r="A122" s="450" t="s">
        <v>229</v>
      </c>
      <c r="B122" s="9" t="s">
        <v>196</v>
      </c>
      <c r="C122" s="320"/>
    </row>
    <row r="123" spans="1:3" ht="12" customHeight="1" thickBot="1">
      <c r="A123" s="452" t="s">
        <v>230</v>
      </c>
      <c r="B123" s="12" t="s">
        <v>197</v>
      </c>
      <c r="C123" s="321"/>
    </row>
    <row r="124" spans="1:3" ht="12" customHeight="1" thickBot="1">
      <c r="A124" s="37" t="s">
        <v>156</v>
      </c>
      <c r="B124" s="136" t="s">
        <v>546</v>
      </c>
      <c r="C124" s="317">
        <f>+C91+C107+C121</f>
        <v>6400</v>
      </c>
    </row>
    <row r="125" spans="1:3" ht="12" customHeight="1" thickBot="1">
      <c r="A125" s="37" t="s">
        <v>157</v>
      </c>
      <c r="B125" s="136" t="s">
        <v>547</v>
      </c>
      <c r="C125" s="317">
        <f>+C126+C127+C128</f>
        <v>0</v>
      </c>
    </row>
    <row r="126" spans="1:3" s="107" customFormat="1" ht="12" customHeight="1">
      <c r="A126" s="450" t="s">
        <v>233</v>
      </c>
      <c r="B126" s="9" t="s">
        <v>548</v>
      </c>
      <c r="C126" s="290"/>
    </row>
    <row r="127" spans="1:3" ht="12" customHeight="1">
      <c r="A127" s="450" t="s">
        <v>234</v>
      </c>
      <c r="B127" s="9" t="s">
        <v>549</v>
      </c>
      <c r="C127" s="290"/>
    </row>
    <row r="128" spans="1:3" ht="12" customHeight="1" thickBot="1">
      <c r="A128" s="460" t="s">
        <v>235</v>
      </c>
      <c r="B128" s="7" t="s">
        <v>550</v>
      </c>
      <c r="C128" s="290"/>
    </row>
    <row r="129" spans="1:3" ht="12" customHeight="1" thickBot="1">
      <c r="A129" s="37" t="s">
        <v>158</v>
      </c>
      <c r="B129" s="136" t="s">
        <v>613</v>
      </c>
      <c r="C129" s="317">
        <f>+C130+C131+C132+C133</f>
        <v>0</v>
      </c>
    </row>
    <row r="130" spans="1:3" ht="12" customHeight="1">
      <c r="A130" s="450" t="s">
        <v>236</v>
      </c>
      <c r="B130" s="9" t="s">
        <v>551</v>
      </c>
      <c r="C130" s="290"/>
    </row>
    <row r="131" spans="1:3" ht="12" customHeight="1">
      <c r="A131" s="450" t="s">
        <v>237</v>
      </c>
      <c r="B131" s="9" t="s">
        <v>552</v>
      </c>
      <c r="C131" s="290"/>
    </row>
    <row r="132" spans="1:3" ht="12" customHeight="1">
      <c r="A132" s="450" t="s">
        <v>454</v>
      </c>
      <c r="B132" s="9" t="s">
        <v>553</v>
      </c>
      <c r="C132" s="290"/>
    </row>
    <row r="133" spans="1:3" s="107" customFormat="1" ht="12" customHeight="1" thickBot="1">
      <c r="A133" s="460" t="s">
        <v>455</v>
      </c>
      <c r="B133" s="7" t="s">
        <v>554</v>
      </c>
      <c r="C133" s="290"/>
    </row>
    <row r="134" spans="1:11" ht="12" customHeight="1" thickBot="1">
      <c r="A134" s="37" t="s">
        <v>159</v>
      </c>
      <c r="B134" s="136" t="s">
        <v>555</v>
      </c>
      <c r="C134" s="323">
        <f>+C135+C136+C137+C138</f>
        <v>0</v>
      </c>
      <c r="K134" s="273"/>
    </row>
    <row r="135" spans="1:3" ht="12.75">
      <c r="A135" s="450" t="s">
        <v>238</v>
      </c>
      <c r="B135" s="9" t="s">
        <v>556</v>
      </c>
      <c r="C135" s="290"/>
    </row>
    <row r="136" spans="1:3" ht="12" customHeight="1">
      <c r="A136" s="450" t="s">
        <v>239</v>
      </c>
      <c r="B136" s="9" t="s">
        <v>566</v>
      </c>
      <c r="C136" s="290"/>
    </row>
    <row r="137" spans="1:3" s="107" customFormat="1" ht="12" customHeight="1">
      <c r="A137" s="450" t="s">
        <v>467</v>
      </c>
      <c r="B137" s="9" t="s">
        <v>557</v>
      </c>
      <c r="C137" s="290"/>
    </row>
    <row r="138" spans="1:3" s="107" customFormat="1" ht="12" customHeight="1" thickBot="1">
      <c r="A138" s="460" t="s">
        <v>468</v>
      </c>
      <c r="B138" s="7" t="s">
        <v>558</v>
      </c>
      <c r="C138" s="290"/>
    </row>
    <row r="139" spans="1:3" s="107" customFormat="1" ht="12" customHeight="1" thickBot="1">
      <c r="A139" s="37" t="s">
        <v>160</v>
      </c>
      <c r="B139" s="136" t="s">
        <v>559</v>
      </c>
      <c r="C139" s="326">
        <f>+C140+C141+C142+C143</f>
        <v>0</v>
      </c>
    </row>
    <row r="140" spans="1:3" s="107" customFormat="1" ht="12" customHeight="1">
      <c r="A140" s="450" t="s">
        <v>325</v>
      </c>
      <c r="B140" s="9" t="s">
        <v>560</v>
      </c>
      <c r="C140" s="290"/>
    </row>
    <row r="141" spans="1:3" s="107" customFormat="1" ht="12" customHeight="1">
      <c r="A141" s="450" t="s">
        <v>326</v>
      </c>
      <c r="B141" s="9" t="s">
        <v>561</v>
      </c>
      <c r="C141" s="290"/>
    </row>
    <row r="142" spans="1:3" s="107" customFormat="1" ht="12" customHeight="1">
      <c r="A142" s="450" t="s">
        <v>381</v>
      </c>
      <c r="B142" s="9" t="s">
        <v>562</v>
      </c>
      <c r="C142" s="290"/>
    </row>
    <row r="143" spans="1:3" ht="12.75" customHeight="1" thickBot="1">
      <c r="A143" s="450" t="s">
        <v>470</v>
      </c>
      <c r="B143" s="9" t="s">
        <v>563</v>
      </c>
      <c r="C143" s="290"/>
    </row>
    <row r="144" spans="1:3" ht="12" customHeight="1" thickBot="1">
      <c r="A144" s="37" t="s">
        <v>161</v>
      </c>
      <c r="B144" s="136" t="s">
        <v>564</v>
      </c>
      <c r="C144" s="444">
        <f>+C125+C129+C134+C139</f>
        <v>0</v>
      </c>
    </row>
    <row r="145" spans="1:3" ht="15" customHeight="1" thickBot="1">
      <c r="A145" s="462" t="s">
        <v>162</v>
      </c>
      <c r="B145" s="404" t="s">
        <v>565</v>
      </c>
      <c r="C145" s="444">
        <f>+C124+C144</f>
        <v>6400</v>
      </c>
    </row>
    <row r="146" spans="1:3" ht="13.5" thickBot="1">
      <c r="A146" s="412"/>
      <c r="B146" s="413"/>
      <c r="C146" s="414"/>
    </row>
    <row r="147" spans="1:3" ht="15" customHeight="1" thickBot="1">
      <c r="A147" s="270" t="s">
        <v>352</v>
      </c>
      <c r="B147" s="271"/>
      <c r="C147" s="133"/>
    </row>
    <row r="148" spans="1:3" ht="14.25" customHeight="1" thickBot="1">
      <c r="A148" s="270" t="s">
        <v>353</v>
      </c>
      <c r="B148" s="271"/>
      <c r="C148" s="13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47"/>
      <c r="B1" s="249"/>
      <c r="C1" s="272" t="s">
        <v>779</v>
      </c>
    </row>
    <row r="2" spans="1:3" s="103" customFormat="1" ht="21" customHeight="1">
      <c r="A2" s="422" t="s">
        <v>201</v>
      </c>
      <c r="B2" s="378" t="s">
        <v>375</v>
      </c>
      <c r="C2" s="380" t="s">
        <v>188</v>
      </c>
    </row>
    <row r="3" spans="1:3" s="103" customFormat="1" ht="16.5" thickBot="1">
      <c r="A3" s="250" t="s">
        <v>349</v>
      </c>
      <c r="B3" s="379" t="s">
        <v>661</v>
      </c>
      <c r="C3" s="381">
        <v>4</v>
      </c>
    </row>
    <row r="4" spans="1:3" s="104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382" t="s">
        <v>191</v>
      </c>
    </row>
    <row r="6" spans="1:3" s="66" customFormat="1" ht="12.75" customHeight="1" thickBot="1">
      <c r="A6" s="214">
        <v>1</v>
      </c>
      <c r="B6" s="215">
        <v>2</v>
      </c>
      <c r="C6" s="216">
        <v>3</v>
      </c>
    </row>
    <row r="7" spans="1:3" s="66" customFormat="1" ht="15.75" customHeight="1" thickBot="1">
      <c r="A7" s="255"/>
      <c r="B7" s="256" t="s">
        <v>192</v>
      </c>
      <c r="C7" s="383"/>
    </row>
    <row r="8" spans="1:3" s="66" customFormat="1" ht="12" customHeight="1" thickBot="1">
      <c r="A8" s="37" t="s">
        <v>153</v>
      </c>
      <c r="B8" s="21" t="s">
        <v>410</v>
      </c>
      <c r="C8" s="317">
        <f>+C9+C10+C11+C12+C13+C14</f>
        <v>93252</v>
      </c>
    </row>
    <row r="9" spans="1:3" s="105" customFormat="1" ht="12" customHeight="1">
      <c r="A9" s="450" t="s">
        <v>240</v>
      </c>
      <c r="B9" s="432" t="s">
        <v>411</v>
      </c>
      <c r="C9" s="320">
        <v>93252</v>
      </c>
    </row>
    <row r="10" spans="1:3" s="106" customFormat="1" ht="12" customHeight="1">
      <c r="A10" s="451" t="s">
        <v>241</v>
      </c>
      <c r="B10" s="433" t="s">
        <v>412</v>
      </c>
      <c r="C10" s="319"/>
    </row>
    <row r="11" spans="1:3" s="106" customFormat="1" ht="12" customHeight="1">
      <c r="A11" s="451" t="s">
        <v>242</v>
      </c>
      <c r="B11" s="433" t="s">
        <v>413</v>
      </c>
      <c r="C11" s="319"/>
    </row>
    <row r="12" spans="1:3" s="106" customFormat="1" ht="12" customHeight="1">
      <c r="A12" s="451" t="s">
        <v>243</v>
      </c>
      <c r="B12" s="433" t="s">
        <v>414</v>
      </c>
      <c r="C12" s="319"/>
    </row>
    <row r="13" spans="1:3" s="106" customFormat="1" ht="12" customHeight="1">
      <c r="A13" s="451" t="s">
        <v>292</v>
      </c>
      <c r="B13" s="433" t="s">
        <v>415</v>
      </c>
      <c r="C13" s="476"/>
    </row>
    <row r="14" spans="1:3" s="105" customFormat="1" ht="12" customHeight="1" thickBot="1">
      <c r="A14" s="452" t="s">
        <v>244</v>
      </c>
      <c r="B14" s="434" t="s">
        <v>416</v>
      </c>
      <c r="C14" s="477"/>
    </row>
    <row r="15" spans="1:3" s="105" customFormat="1" ht="12" customHeight="1" thickBot="1">
      <c r="A15" s="37" t="s">
        <v>154</v>
      </c>
      <c r="B15" s="312" t="s">
        <v>417</v>
      </c>
      <c r="C15" s="317">
        <f>+C16+C17+C18+C19+C20</f>
        <v>0</v>
      </c>
    </row>
    <row r="16" spans="1:3" s="105" customFormat="1" ht="12" customHeight="1">
      <c r="A16" s="450" t="s">
        <v>246</v>
      </c>
      <c r="B16" s="432" t="s">
        <v>418</v>
      </c>
      <c r="C16" s="320"/>
    </row>
    <row r="17" spans="1:3" s="105" customFormat="1" ht="12" customHeight="1">
      <c r="A17" s="451" t="s">
        <v>247</v>
      </c>
      <c r="B17" s="433" t="s">
        <v>419</v>
      </c>
      <c r="C17" s="319"/>
    </row>
    <row r="18" spans="1:3" s="105" customFormat="1" ht="12" customHeight="1">
      <c r="A18" s="451" t="s">
        <v>248</v>
      </c>
      <c r="B18" s="433" t="s">
        <v>652</v>
      </c>
      <c r="C18" s="319"/>
    </row>
    <row r="19" spans="1:3" s="105" customFormat="1" ht="12" customHeight="1">
      <c r="A19" s="451" t="s">
        <v>249</v>
      </c>
      <c r="B19" s="433" t="s">
        <v>653</v>
      </c>
      <c r="C19" s="319"/>
    </row>
    <row r="20" spans="1:3" s="105" customFormat="1" ht="12" customHeight="1">
      <c r="A20" s="451" t="s">
        <v>250</v>
      </c>
      <c r="B20" s="433" t="s">
        <v>420</v>
      </c>
      <c r="C20" s="319"/>
    </row>
    <row r="21" spans="1:3" s="106" customFormat="1" ht="12" customHeight="1" thickBot="1">
      <c r="A21" s="452" t="s">
        <v>259</v>
      </c>
      <c r="B21" s="434" t="s">
        <v>421</v>
      </c>
      <c r="C21" s="321"/>
    </row>
    <row r="22" spans="1:3" s="106" customFormat="1" ht="12" customHeight="1" thickBot="1">
      <c r="A22" s="37" t="s">
        <v>155</v>
      </c>
      <c r="B22" s="21" t="s">
        <v>422</v>
      </c>
      <c r="C22" s="317">
        <f>+C23+C24+C25+C26+C27</f>
        <v>0</v>
      </c>
    </row>
    <row r="23" spans="1:3" s="106" customFormat="1" ht="12" customHeight="1">
      <c r="A23" s="450" t="s">
        <v>229</v>
      </c>
      <c r="B23" s="432" t="s">
        <v>423</v>
      </c>
      <c r="C23" s="320"/>
    </row>
    <row r="24" spans="1:3" s="105" customFormat="1" ht="12" customHeight="1">
      <c r="A24" s="451" t="s">
        <v>230</v>
      </c>
      <c r="B24" s="433" t="s">
        <v>424</v>
      </c>
      <c r="C24" s="319"/>
    </row>
    <row r="25" spans="1:3" s="106" customFormat="1" ht="12" customHeight="1">
      <c r="A25" s="451" t="s">
        <v>231</v>
      </c>
      <c r="B25" s="433" t="s">
        <v>654</v>
      </c>
      <c r="C25" s="319"/>
    </row>
    <row r="26" spans="1:3" s="106" customFormat="1" ht="12" customHeight="1">
      <c r="A26" s="451" t="s">
        <v>232</v>
      </c>
      <c r="B26" s="433" t="s">
        <v>655</v>
      </c>
      <c r="C26" s="319"/>
    </row>
    <row r="27" spans="1:3" s="106" customFormat="1" ht="12" customHeight="1">
      <c r="A27" s="451" t="s">
        <v>315</v>
      </c>
      <c r="B27" s="433" t="s">
        <v>425</v>
      </c>
      <c r="C27" s="319"/>
    </row>
    <row r="28" spans="1:3" s="106" customFormat="1" ht="12" customHeight="1" thickBot="1">
      <c r="A28" s="452" t="s">
        <v>316</v>
      </c>
      <c r="B28" s="434" t="s">
        <v>426</v>
      </c>
      <c r="C28" s="321"/>
    </row>
    <row r="29" spans="1:3" s="106" customFormat="1" ht="12" customHeight="1" thickBot="1">
      <c r="A29" s="37" t="s">
        <v>317</v>
      </c>
      <c r="B29" s="21" t="s">
        <v>427</v>
      </c>
      <c r="C29" s="323">
        <f>+C30+C33+C34+C35</f>
        <v>0</v>
      </c>
    </row>
    <row r="30" spans="1:3" s="106" customFormat="1" ht="12" customHeight="1">
      <c r="A30" s="450" t="s">
        <v>428</v>
      </c>
      <c r="B30" s="432" t="s">
        <v>434</v>
      </c>
      <c r="C30" s="427">
        <f>+C31+C32</f>
        <v>0</v>
      </c>
    </row>
    <row r="31" spans="1:3" s="106" customFormat="1" ht="12" customHeight="1">
      <c r="A31" s="451" t="s">
        <v>429</v>
      </c>
      <c r="B31" s="433" t="s">
        <v>435</v>
      </c>
      <c r="C31" s="319"/>
    </row>
    <row r="32" spans="1:3" s="106" customFormat="1" ht="12" customHeight="1">
      <c r="A32" s="451" t="s">
        <v>430</v>
      </c>
      <c r="B32" s="433" t="s">
        <v>436</v>
      </c>
      <c r="C32" s="319"/>
    </row>
    <row r="33" spans="1:3" s="106" customFormat="1" ht="12" customHeight="1">
      <c r="A33" s="451" t="s">
        <v>431</v>
      </c>
      <c r="B33" s="433" t="s">
        <v>437</v>
      </c>
      <c r="C33" s="319"/>
    </row>
    <row r="34" spans="1:3" s="106" customFormat="1" ht="12" customHeight="1">
      <c r="A34" s="451" t="s">
        <v>432</v>
      </c>
      <c r="B34" s="433" t="s">
        <v>438</v>
      </c>
      <c r="C34" s="319"/>
    </row>
    <row r="35" spans="1:3" s="106" customFormat="1" ht="12" customHeight="1" thickBot="1">
      <c r="A35" s="452" t="s">
        <v>433</v>
      </c>
      <c r="B35" s="434" t="s">
        <v>439</v>
      </c>
      <c r="C35" s="321"/>
    </row>
    <row r="36" spans="1:3" s="106" customFormat="1" ht="12" customHeight="1" thickBot="1">
      <c r="A36" s="37" t="s">
        <v>157</v>
      </c>
      <c r="B36" s="21" t="s">
        <v>440</v>
      </c>
      <c r="C36" s="317">
        <f>SUM(C37:C46)</f>
        <v>0</v>
      </c>
    </row>
    <row r="37" spans="1:3" s="106" customFormat="1" ht="12" customHeight="1">
      <c r="A37" s="450" t="s">
        <v>233</v>
      </c>
      <c r="B37" s="432" t="s">
        <v>443</v>
      </c>
      <c r="C37" s="320"/>
    </row>
    <row r="38" spans="1:3" s="106" customFormat="1" ht="12" customHeight="1">
      <c r="A38" s="451" t="s">
        <v>234</v>
      </c>
      <c r="B38" s="433" t="s">
        <v>444</v>
      </c>
      <c r="C38" s="319"/>
    </row>
    <row r="39" spans="1:3" s="106" customFormat="1" ht="12" customHeight="1">
      <c r="A39" s="451" t="s">
        <v>235</v>
      </c>
      <c r="B39" s="433" t="s">
        <v>445</v>
      </c>
      <c r="C39" s="319"/>
    </row>
    <row r="40" spans="1:3" s="106" customFormat="1" ht="12" customHeight="1">
      <c r="A40" s="451" t="s">
        <v>319</v>
      </c>
      <c r="B40" s="433" t="s">
        <v>446</v>
      </c>
      <c r="C40" s="319"/>
    </row>
    <row r="41" spans="1:3" s="106" customFormat="1" ht="12" customHeight="1">
      <c r="A41" s="451" t="s">
        <v>320</v>
      </c>
      <c r="B41" s="433" t="s">
        <v>447</v>
      </c>
      <c r="C41" s="319"/>
    </row>
    <row r="42" spans="1:3" s="106" customFormat="1" ht="12" customHeight="1">
      <c r="A42" s="451" t="s">
        <v>321</v>
      </c>
      <c r="B42" s="433" t="s">
        <v>448</v>
      </c>
      <c r="C42" s="319"/>
    </row>
    <row r="43" spans="1:3" s="106" customFormat="1" ht="12" customHeight="1">
      <c r="A43" s="451" t="s">
        <v>322</v>
      </c>
      <c r="B43" s="433" t="s">
        <v>449</v>
      </c>
      <c r="C43" s="319"/>
    </row>
    <row r="44" spans="1:3" s="106" customFormat="1" ht="12" customHeight="1">
      <c r="A44" s="451" t="s">
        <v>323</v>
      </c>
      <c r="B44" s="433" t="s">
        <v>450</v>
      </c>
      <c r="C44" s="319"/>
    </row>
    <row r="45" spans="1:3" s="106" customFormat="1" ht="12" customHeight="1">
      <c r="A45" s="451" t="s">
        <v>441</v>
      </c>
      <c r="B45" s="433" t="s">
        <v>451</v>
      </c>
      <c r="C45" s="322"/>
    </row>
    <row r="46" spans="1:3" s="106" customFormat="1" ht="12" customHeight="1" thickBot="1">
      <c r="A46" s="452" t="s">
        <v>442</v>
      </c>
      <c r="B46" s="434" t="s">
        <v>452</v>
      </c>
      <c r="C46" s="421"/>
    </row>
    <row r="47" spans="1:3" s="106" customFormat="1" ht="12" customHeight="1" thickBot="1">
      <c r="A47" s="37" t="s">
        <v>158</v>
      </c>
      <c r="B47" s="21" t="s">
        <v>453</v>
      </c>
      <c r="C47" s="317">
        <f>SUM(C48:C52)</f>
        <v>0</v>
      </c>
    </row>
    <row r="48" spans="1:3" s="106" customFormat="1" ht="12" customHeight="1">
      <c r="A48" s="450" t="s">
        <v>236</v>
      </c>
      <c r="B48" s="432" t="s">
        <v>457</v>
      </c>
      <c r="C48" s="478"/>
    </row>
    <row r="49" spans="1:3" s="106" customFormat="1" ht="12" customHeight="1">
      <c r="A49" s="451" t="s">
        <v>237</v>
      </c>
      <c r="B49" s="433" t="s">
        <v>458</v>
      </c>
      <c r="C49" s="322"/>
    </row>
    <row r="50" spans="1:3" s="106" customFormat="1" ht="12" customHeight="1">
      <c r="A50" s="451" t="s">
        <v>454</v>
      </c>
      <c r="B50" s="433" t="s">
        <v>459</v>
      </c>
      <c r="C50" s="322"/>
    </row>
    <row r="51" spans="1:3" s="106" customFormat="1" ht="12" customHeight="1">
      <c r="A51" s="451" t="s">
        <v>455</v>
      </c>
      <c r="B51" s="433" t="s">
        <v>460</v>
      </c>
      <c r="C51" s="322"/>
    </row>
    <row r="52" spans="1:3" s="106" customFormat="1" ht="12" customHeight="1" thickBot="1">
      <c r="A52" s="452" t="s">
        <v>456</v>
      </c>
      <c r="B52" s="434" t="s">
        <v>461</v>
      </c>
      <c r="C52" s="421"/>
    </row>
    <row r="53" spans="1:3" s="106" customFormat="1" ht="12" customHeight="1" thickBot="1">
      <c r="A53" s="37" t="s">
        <v>324</v>
      </c>
      <c r="B53" s="21" t="s">
        <v>462</v>
      </c>
      <c r="C53" s="317">
        <f>SUM(C54:C56)</f>
        <v>0</v>
      </c>
    </row>
    <row r="54" spans="1:3" s="106" customFormat="1" ht="12" customHeight="1">
      <c r="A54" s="450" t="s">
        <v>238</v>
      </c>
      <c r="B54" s="432" t="s">
        <v>463</v>
      </c>
      <c r="C54" s="320"/>
    </row>
    <row r="55" spans="1:3" s="106" customFormat="1" ht="12" customHeight="1">
      <c r="A55" s="451" t="s">
        <v>239</v>
      </c>
      <c r="B55" s="433" t="s">
        <v>656</v>
      </c>
      <c r="C55" s="319"/>
    </row>
    <row r="56" spans="1:3" s="106" customFormat="1" ht="12" customHeight="1">
      <c r="A56" s="451" t="s">
        <v>467</v>
      </c>
      <c r="B56" s="433" t="s">
        <v>465</v>
      </c>
      <c r="C56" s="319"/>
    </row>
    <row r="57" spans="1:3" s="106" customFormat="1" ht="12" customHeight="1" thickBot="1">
      <c r="A57" s="452" t="s">
        <v>468</v>
      </c>
      <c r="B57" s="434" t="s">
        <v>466</v>
      </c>
      <c r="C57" s="321"/>
    </row>
    <row r="58" spans="1:3" s="106" customFormat="1" ht="12" customHeight="1" thickBot="1">
      <c r="A58" s="37" t="s">
        <v>160</v>
      </c>
      <c r="B58" s="312" t="s">
        <v>469</v>
      </c>
      <c r="C58" s="317">
        <f>SUM(C59:C61)</f>
        <v>0</v>
      </c>
    </row>
    <row r="59" spans="1:3" s="106" customFormat="1" ht="12" customHeight="1">
      <c r="A59" s="450" t="s">
        <v>325</v>
      </c>
      <c r="B59" s="432" t="s">
        <v>471</v>
      </c>
      <c r="C59" s="322"/>
    </row>
    <row r="60" spans="1:3" s="106" customFormat="1" ht="12" customHeight="1">
      <c r="A60" s="451" t="s">
        <v>326</v>
      </c>
      <c r="B60" s="433" t="s">
        <v>657</v>
      </c>
      <c r="C60" s="322"/>
    </row>
    <row r="61" spans="1:3" s="106" customFormat="1" ht="12" customHeight="1">
      <c r="A61" s="451" t="s">
        <v>381</v>
      </c>
      <c r="B61" s="433" t="s">
        <v>472</v>
      </c>
      <c r="C61" s="322"/>
    </row>
    <row r="62" spans="1:3" s="106" customFormat="1" ht="12" customHeight="1" thickBot="1">
      <c r="A62" s="452" t="s">
        <v>470</v>
      </c>
      <c r="B62" s="434" t="s">
        <v>473</v>
      </c>
      <c r="C62" s="322"/>
    </row>
    <row r="63" spans="1:3" s="106" customFormat="1" ht="12" customHeight="1" thickBot="1">
      <c r="A63" s="37" t="s">
        <v>161</v>
      </c>
      <c r="B63" s="21" t="s">
        <v>474</v>
      </c>
      <c r="C63" s="323">
        <f>+C8+C15+C22+C29+C36+C47+C53+C58</f>
        <v>93252</v>
      </c>
    </row>
    <row r="64" spans="1:3" s="106" customFormat="1" ht="12" customHeight="1" thickBot="1">
      <c r="A64" s="453" t="s">
        <v>614</v>
      </c>
      <c r="B64" s="312" t="s">
        <v>476</v>
      </c>
      <c r="C64" s="317">
        <f>SUM(C65:C67)</f>
        <v>0</v>
      </c>
    </row>
    <row r="65" spans="1:3" s="106" customFormat="1" ht="12" customHeight="1">
      <c r="A65" s="450" t="s">
        <v>509</v>
      </c>
      <c r="B65" s="432" t="s">
        <v>477</v>
      </c>
      <c r="C65" s="322"/>
    </row>
    <row r="66" spans="1:3" s="106" customFormat="1" ht="12" customHeight="1">
      <c r="A66" s="451" t="s">
        <v>518</v>
      </c>
      <c r="B66" s="433" t="s">
        <v>478</v>
      </c>
      <c r="C66" s="322"/>
    </row>
    <row r="67" spans="1:3" s="106" customFormat="1" ht="12" customHeight="1" thickBot="1">
      <c r="A67" s="452" t="s">
        <v>519</v>
      </c>
      <c r="B67" s="436" t="s">
        <v>479</v>
      </c>
      <c r="C67" s="322"/>
    </row>
    <row r="68" spans="1:3" s="106" customFormat="1" ht="12" customHeight="1" thickBot="1">
      <c r="A68" s="453" t="s">
        <v>480</v>
      </c>
      <c r="B68" s="312" t="s">
        <v>481</v>
      </c>
      <c r="C68" s="317">
        <f>SUM(C69:C72)</f>
        <v>0</v>
      </c>
    </row>
    <row r="69" spans="1:3" s="106" customFormat="1" ht="12" customHeight="1">
      <c r="A69" s="450" t="s">
        <v>293</v>
      </c>
      <c r="B69" s="432" t="s">
        <v>482</v>
      </c>
      <c r="C69" s="322"/>
    </row>
    <row r="70" spans="1:3" s="106" customFormat="1" ht="12" customHeight="1">
      <c r="A70" s="451" t="s">
        <v>294</v>
      </c>
      <c r="B70" s="433" t="s">
        <v>483</v>
      </c>
      <c r="C70" s="322"/>
    </row>
    <row r="71" spans="1:3" s="106" customFormat="1" ht="12" customHeight="1">
      <c r="A71" s="451" t="s">
        <v>510</v>
      </c>
      <c r="B71" s="433" t="s">
        <v>484</v>
      </c>
      <c r="C71" s="322"/>
    </row>
    <row r="72" spans="1:3" s="106" customFormat="1" ht="12" customHeight="1" thickBot="1">
      <c r="A72" s="452" t="s">
        <v>511</v>
      </c>
      <c r="B72" s="434" t="s">
        <v>485</v>
      </c>
      <c r="C72" s="322"/>
    </row>
    <row r="73" spans="1:3" s="106" customFormat="1" ht="12" customHeight="1" thickBot="1">
      <c r="A73" s="453" t="s">
        <v>486</v>
      </c>
      <c r="B73" s="312" t="s">
        <v>487</v>
      </c>
      <c r="C73" s="317">
        <f>SUM(C74:C75)</f>
        <v>0</v>
      </c>
    </row>
    <row r="74" spans="1:3" s="106" customFormat="1" ht="12" customHeight="1">
      <c r="A74" s="450" t="s">
        <v>512</v>
      </c>
      <c r="B74" s="432" t="s">
        <v>488</v>
      </c>
      <c r="C74" s="322"/>
    </row>
    <row r="75" spans="1:3" s="106" customFormat="1" ht="12" customHeight="1" thickBot="1">
      <c r="A75" s="452" t="s">
        <v>513</v>
      </c>
      <c r="B75" s="434" t="s">
        <v>489</v>
      </c>
      <c r="C75" s="322"/>
    </row>
    <row r="76" spans="1:3" s="105" customFormat="1" ht="12" customHeight="1" thickBot="1">
      <c r="A76" s="453" t="s">
        <v>490</v>
      </c>
      <c r="B76" s="312" t="s">
        <v>491</v>
      </c>
      <c r="C76" s="317">
        <f>SUM(C77:C79)</f>
        <v>0</v>
      </c>
    </row>
    <row r="77" spans="1:3" s="106" customFormat="1" ht="12" customHeight="1">
      <c r="A77" s="450" t="s">
        <v>514</v>
      </c>
      <c r="B77" s="432" t="s">
        <v>492</v>
      </c>
      <c r="C77" s="322"/>
    </row>
    <row r="78" spans="1:3" s="106" customFormat="1" ht="12" customHeight="1">
      <c r="A78" s="451" t="s">
        <v>515</v>
      </c>
      <c r="B78" s="433" t="s">
        <v>493</v>
      </c>
      <c r="C78" s="322"/>
    </row>
    <row r="79" spans="1:3" s="106" customFormat="1" ht="12" customHeight="1" thickBot="1">
      <c r="A79" s="452" t="s">
        <v>516</v>
      </c>
      <c r="B79" s="434" t="s">
        <v>494</v>
      </c>
      <c r="C79" s="322"/>
    </row>
    <row r="80" spans="1:3" s="106" customFormat="1" ht="12" customHeight="1" thickBot="1">
      <c r="A80" s="453" t="s">
        <v>495</v>
      </c>
      <c r="B80" s="312" t="s">
        <v>517</v>
      </c>
      <c r="C80" s="317">
        <f>SUM(C81:C84)</f>
        <v>0</v>
      </c>
    </row>
    <row r="81" spans="1:3" s="106" customFormat="1" ht="12" customHeight="1">
      <c r="A81" s="454" t="s">
        <v>496</v>
      </c>
      <c r="B81" s="432" t="s">
        <v>497</v>
      </c>
      <c r="C81" s="322"/>
    </row>
    <row r="82" spans="1:3" s="106" customFormat="1" ht="12" customHeight="1">
      <c r="A82" s="455" t="s">
        <v>498</v>
      </c>
      <c r="B82" s="433" t="s">
        <v>499</v>
      </c>
      <c r="C82" s="322"/>
    </row>
    <row r="83" spans="1:3" s="106" customFormat="1" ht="12" customHeight="1">
      <c r="A83" s="455" t="s">
        <v>500</v>
      </c>
      <c r="B83" s="433" t="s">
        <v>501</v>
      </c>
      <c r="C83" s="322"/>
    </row>
    <row r="84" spans="1:3" s="105" customFormat="1" ht="12" customHeight="1" thickBot="1">
      <c r="A84" s="456" t="s">
        <v>502</v>
      </c>
      <c r="B84" s="434" t="s">
        <v>503</v>
      </c>
      <c r="C84" s="322"/>
    </row>
    <row r="85" spans="1:3" s="105" customFormat="1" ht="12" customHeight="1" thickBot="1">
      <c r="A85" s="453" t="s">
        <v>504</v>
      </c>
      <c r="B85" s="312" t="s">
        <v>505</v>
      </c>
      <c r="C85" s="479"/>
    </row>
    <row r="86" spans="1:3" s="105" customFormat="1" ht="12" customHeight="1" thickBot="1">
      <c r="A86" s="453" t="s">
        <v>506</v>
      </c>
      <c r="B86" s="440" t="s">
        <v>507</v>
      </c>
      <c r="C86" s="323">
        <f>+C64+C68+C73+C76+C80+C85</f>
        <v>0</v>
      </c>
    </row>
    <row r="87" spans="1:3" s="105" customFormat="1" ht="12" customHeight="1" thickBot="1">
      <c r="A87" s="457" t="s">
        <v>520</v>
      </c>
      <c r="B87" s="442" t="s">
        <v>645</v>
      </c>
      <c r="C87" s="323">
        <f>+C63+C86</f>
        <v>93252</v>
      </c>
    </row>
    <row r="88" spans="1:3" s="106" customFormat="1" ht="15" customHeight="1">
      <c r="A88" s="261"/>
      <c r="B88" s="262"/>
      <c r="C88" s="388"/>
    </row>
    <row r="89" spans="1:3" ht="13.5" thickBot="1">
      <c r="A89" s="458"/>
      <c r="B89" s="264"/>
      <c r="C89" s="389"/>
    </row>
    <row r="90" spans="1:3" s="66" customFormat="1" ht="16.5" customHeight="1" thickBot="1">
      <c r="A90" s="265"/>
      <c r="B90" s="266" t="s">
        <v>194</v>
      </c>
      <c r="C90" s="390"/>
    </row>
    <row r="91" spans="1:3" s="107" customFormat="1" ht="12" customHeight="1" thickBot="1">
      <c r="A91" s="424" t="s">
        <v>153</v>
      </c>
      <c r="B91" s="31" t="s">
        <v>523</v>
      </c>
      <c r="C91" s="316">
        <f>SUM(C92:C96)</f>
        <v>91252</v>
      </c>
    </row>
    <row r="92" spans="1:3" ht="12" customHeight="1">
      <c r="A92" s="459" t="s">
        <v>240</v>
      </c>
      <c r="B92" s="10" t="s">
        <v>184</v>
      </c>
      <c r="C92" s="318"/>
    </row>
    <row r="93" spans="1:3" ht="12" customHeight="1">
      <c r="A93" s="451" t="s">
        <v>241</v>
      </c>
      <c r="B93" s="8" t="s">
        <v>327</v>
      </c>
      <c r="C93" s="319"/>
    </row>
    <row r="94" spans="1:3" ht="12" customHeight="1">
      <c r="A94" s="451" t="s">
        <v>242</v>
      </c>
      <c r="B94" s="8" t="s">
        <v>283</v>
      </c>
      <c r="C94" s="321"/>
    </row>
    <row r="95" spans="1:3" ht="12" customHeight="1">
      <c r="A95" s="451" t="s">
        <v>243</v>
      </c>
      <c r="B95" s="11" t="s">
        <v>328</v>
      </c>
      <c r="C95" s="321"/>
    </row>
    <row r="96" spans="1:3" ht="12" customHeight="1">
      <c r="A96" s="451" t="s">
        <v>254</v>
      </c>
      <c r="B96" s="19" t="s">
        <v>329</v>
      </c>
      <c r="C96" s="321">
        <v>91252</v>
      </c>
    </row>
    <row r="97" spans="1:3" ht="12" customHeight="1">
      <c r="A97" s="451" t="s">
        <v>244</v>
      </c>
      <c r="B97" s="8" t="s">
        <v>524</v>
      </c>
      <c r="C97" s="321"/>
    </row>
    <row r="98" spans="1:3" ht="12" customHeight="1">
      <c r="A98" s="451" t="s">
        <v>245</v>
      </c>
      <c r="B98" s="154" t="s">
        <v>525</v>
      </c>
      <c r="C98" s="321"/>
    </row>
    <row r="99" spans="1:3" ht="12" customHeight="1">
      <c r="A99" s="451" t="s">
        <v>255</v>
      </c>
      <c r="B99" s="155" t="s">
        <v>526</v>
      </c>
      <c r="C99" s="321"/>
    </row>
    <row r="100" spans="1:3" ht="12" customHeight="1">
      <c r="A100" s="451" t="s">
        <v>256</v>
      </c>
      <c r="B100" s="155" t="s">
        <v>527</v>
      </c>
      <c r="C100" s="321"/>
    </row>
    <row r="101" spans="1:3" ht="12" customHeight="1">
      <c r="A101" s="451" t="s">
        <v>257</v>
      </c>
      <c r="B101" s="154" t="s">
        <v>773</v>
      </c>
      <c r="C101" s="321">
        <v>91252</v>
      </c>
    </row>
    <row r="102" spans="1:3" ht="12" customHeight="1">
      <c r="A102" s="451" t="s">
        <v>258</v>
      </c>
      <c r="B102" s="154" t="s">
        <v>529</v>
      </c>
      <c r="C102" s="321"/>
    </row>
    <row r="103" spans="1:3" ht="12" customHeight="1">
      <c r="A103" s="451" t="s">
        <v>260</v>
      </c>
      <c r="B103" s="155" t="s">
        <v>530</v>
      </c>
      <c r="C103" s="321"/>
    </row>
    <row r="104" spans="1:3" ht="12" customHeight="1">
      <c r="A104" s="460" t="s">
        <v>330</v>
      </c>
      <c r="B104" s="156" t="s">
        <v>531</v>
      </c>
      <c r="C104" s="321"/>
    </row>
    <row r="105" spans="1:3" ht="12" customHeight="1">
      <c r="A105" s="451" t="s">
        <v>521</v>
      </c>
      <c r="B105" s="156" t="s">
        <v>532</v>
      </c>
      <c r="C105" s="321"/>
    </row>
    <row r="106" spans="1:3" ht="12" customHeight="1" thickBot="1">
      <c r="A106" s="461" t="s">
        <v>522</v>
      </c>
      <c r="B106" s="157" t="s">
        <v>533</v>
      </c>
      <c r="C106" s="325"/>
    </row>
    <row r="107" spans="1:3" ht="12" customHeight="1" thickBot="1">
      <c r="A107" s="37" t="s">
        <v>154</v>
      </c>
      <c r="B107" s="30" t="s">
        <v>534</v>
      </c>
      <c r="C107" s="317">
        <f>+C108+C110+C112</f>
        <v>0</v>
      </c>
    </row>
    <row r="108" spans="1:3" ht="12" customHeight="1">
      <c r="A108" s="450" t="s">
        <v>246</v>
      </c>
      <c r="B108" s="8" t="s">
        <v>379</v>
      </c>
      <c r="C108" s="320"/>
    </row>
    <row r="109" spans="1:3" ht="12" customHeight="1">
      <c r="A109" s="450" t="s">
        <v>247</v>
      </c>
      <c r="B109" s="12" t="s">
        <v>538</v>
      </c>
      <c r="C109" s="320"/>
    </row>
    <row r="110" spans="1:3" ht="12" customHeight="1">
      <c r="A110" s="450" t="s">
        <v>248</v>
      </c>
      <c r="B110" s="12" t="s">
        <v>331</v>
      </c>
      <c r="C110" s="319"/>
    </row>
    <row r="111" spans="1:3" ht="12" customHeight="1">
      <c r="A111" s="450" t="s">
        <v>249</v>
      </c>
      <c r="B111" s="12" t="s">
        <v>539</v>
      </c>
      <c r="C111" s="290"/>
    </row>
    <row r="112" spans="1:3" ht="12" customHeight="1">
      <c r="A112" s="450" t="s">
        <v>250</v>
      </c>
      <c r="B112" s="314" t="s">
        <v>382</v>
      </c>
      <c r="C112" s="290"/>
    </row>
    <row r="113" spans="1:3" ht="12" customHeight="1">
      <c r="A113" s="450" t="s">
        <v>259</v>
      </c>
      <c r="B113" s="313" t="s">
        <v>658</v>
      </c>
      <c r="C113" s="290"/>
    </row>
    <row r="114" spans="1:3" ht="12" customHeight="1">
      <c r="A114" s="450" t="s">
        <v>261</v>
      </c>
      <c r="B114" s="428" t="s">
        <v>544</v>
      </c>
      <c r="C114" s="290"/>
    </row>
    <row r="115" spans="1:3" ht="12" customHeight="1">
      <c r="A115" s="450" t="s">
        <v>332</v>
      </c>
      <c r="B115" s="155" t="s">
        <v>527</v>
      </c>
      <c r="C115" s="290"/>
    </row>
    <row r="116" spans="1:3" ht="12" customHeight="1">
      <c r="A116" s="450" t="s">
        <v>333</v>
      </c>
      <c r="B116" s="155" t="s">
        <v>543</v>
      </c>
      <c r="C116" s="290"/>
    </row>
    <row r="117" spans="1:3" ht="12" customHeight="1">
      <c r="A117" s="450" t="s">
        <v>334</v>
      </c>
      <c r="B117" s="155" t="s">
        <v>542</v>
      </c>
      <c r="C117" s="290"/>
    </row>
    <row r="118" spans="1:3" ht="12" customHeight="1">
      <c r="A118" s="450" t="s">
        <v>535</v>
      </c>
      <c r="B118" s="155" t="s">
        <v>530</v>
      </c>
      <c r="C118" s="290"/>
    </row>
    <row r="119" spans="1:3" ht="12" customHeight="1">
      <c r="A119" s="450" t="s">
        <v>536</v>
      </c>
      <c r="B119" s="155" t="s">
        <v>541</v>
      </c>
      <c r="C119" s="290"/>
    </row>
    <row r="120" spans="1:3" ht="12" customHeight="1" thickBot="1">
      <c r="A120" s="460" t="s">
        <v>537</v>
      </c>
      <c r="B120" s="155" t="s">
        <v>540</v>
      </c>
      <c r="C120" s="291"/>
    </row>
    <row r="121" spans="1:3" ht="12" customHeight="1" thickBot="1">
      <c r="A121" s="37" t="s">
        <v>155</v>
      </c>
      <c r="B121" s="136" t="s">
        <v>545</v>
      </c>
      <c r="C121" s="317">
        <f>+C122+C123</f>
        <v>0</v>
      </c>
    </row>
    <row r="122" spans="1:3" ht="12" customHeight="1">
      <c r="A122" s="450" t="s">
        <v>229</v>
      </c>
      <c r="B122" s="9" t="s">
        <v>196</v>
      </c>
      <c r="C122" s="320"/>
    </row>
    <row r="123" spans="1:3" ht="12" customHeight="1" thickBot="1">
      <c r="A123" s="452" t="s">
        <v>230</v>
      </c>
      <c r="B123" s="12" t="s">
        <v>197</v>
      </c>
      <c r="C123" s="321"/>
    </row>
    <row r="124" spans="1:3" ht="12" customHeight="1" thickBot="1">
      <c r="A124" s="37" t="s">
        <v>156</v>
      </c>
      <c r="B124" s="136" t="s">
        <v>546</v>
      </c>
      <c r="C124" s="317">
        <f>+C91+C107+C121</f>
        <v>91252</v>
      </c>
    </row>
    <row r="125" spans="1:3" ht="12" customHeight="1" thickBot="1">
      <c r="A125" s="37" t="s">
        <v>157</v>
      </c>
      <c r="B125" s="136" t="s">
        <v>547</v>
      </c>
      <c r="C125" s="317">
        <f>+C126+C127+C128</f>
        <v>0</v>
      </c>
    </row>
    <row r="126" spans="1:3" s="107" customFormat="1" ht="12" customHeight="1">
      <c r="A126" s="450" t="s">
        <v>233</v>
      </c>
      <c r="B126" s="9" t="s">
        <v>548</v>
      </c>
      <c r="C126" s="290"/>
    </row>
    <row r="127" spans="1:3" ht="12" customHeight="1">
      <c r="A127" s="450" t="s">
        <v>234</v>
      </c>
      <c r="B127" s="9" t="s">
        <v>549</v>
      </c>
      <c r="C127" s="290"/>
    </row>
    <row r="128" spans="1:3" ht="12" customHeight="1" thickBot="1">
      <c r="A128" s="460" t="s">
        <v>235</v>
      </c>
      <c r="B128" s="7" t="s">
        <v>550</v>
      </c>
      <c r="C128" s="290"/>
    </row>
    <row r="129" spans="1:3" ht="12" customHeight="1" thickBot="1">
      <c r="A129" s="37" t="s">
        <v>158</v>
      </c>
      <c r="B129" s="136" t="s">
        <v>613</v>
      </c>
      <c r="C129" s="317">
        <f>+C130+C131+C132+C133</f>
        <v>0</v>
      </c>
    </row>
    <row r="130" spans="1:3" ht="12" customHeight="1">
      <c r="A130" s="450" t="s">
        <v>236</v>
      </c>
      <c r="B130" s="9" t="s">
        <v>551</v>
      </c>
      <c r="C130" s="290"/>
    </row>
    <row r="131" spans="1:3" ht="12" customHeight="1">
      <c r="A131" s="450" t="s">
        <v>237</v>
      </c>
      <c r="B131" s="9" t="s">
        <v>552</v>
      </c>
      <c r="C131" s="290"/>
    </row>
    <row r="132" spans="1:3" ht="12" customHeight="1">
      <c r="A132" s="450" t="s">
        <v>454</v>
      </c>
      <c r="B132" s="9" t="s">
        <v>553</v>
      </c>
      <c r="C132" s="290"/>
    </row>
    <row r="133" spans="1:3" s="107" customFormat="1" ht="12" customHeight="1" thickBot="1">
      <c r="A133" s="460" t="s">
        <v>455</v>
      </c>
      <c r="B133" s="7" t="s">
        <v>554</v>
      </c>
      <c r="C133" s="290"/>
    </row>
    <row r="134" spans="1:11" ht="12" customHeight="1" thickBot="1">
      <c r="A134" s="37" t="s">
        <v>159</v>
      </c>
      <c r="B134" s="136" t="s">
        <v>555</v>
      </c>
      <c r="C134" s="323">
        <f>+C135+C136+C137+C138</f>
        <v>0</v>
      </c>
      <c r="K134" s="273"/>
    </row>
    <row r="135" spans="1:3" ht="12.75">
      <c r="A135" s="450" t="s">
        <v>238</v>
      </c>
      <c r="B135" s="9" t="s">
        <v>556</v>
      </c>
      <c r="C135" s="290"/>
    </row>
    <row r="136" spans="1:3" ht="12" customHeight="1">
      <c r="A136" s="450" t="s">
        <v>239</v>
      </c>
      <c r="B136" s="9" t="s">
        <v>566</v>
      </c>
      <c r="C136" s="290"/>
    </row>
    <row r="137" spans="1:3" s="107" customFormat="1" ht="12" customHeight="1">
      <c r="A137" s="450" t="s">
        <v>467</v>
      </c>
      <c r="B137" s="9" t="s">
        <v>557</v>
      </c>
      <c r="C137" s="290"/>
    </row>
    <row r="138" spans="1:3" s="107" customFormat="1" ht="12" customHeight="1" thickBot="1">
      <c r="A138" s="460" t="s">
        <v>468</v>
      </c>
      <c r="B138" s="7" t="s">
        <v>558</v>
      </c>
      <c r="C138" s="290"/>
    </row>
    <row r="139" spans="1:3" s="107" customFormat="1" ht="12" customHeight="1" thickBot="1">
      <c r="A139" s="37" t="s">
        <v>160</v>
      </c>
      <c r="B139" s="136" t="s">
        <v>559</v>
      </c>
      <c r="C139" s="326">
        <f>+C140+C141+C142+C143</f>
        <v>0</v>
      </c>
    </row>
    <row r="140" spans="1:3" s="107" customFormat="1" ht="12" customHeight="1">
      <c r="A140" s="450" t="s">
        <v>325</v>
      </c>
      <c r="B140" s="9" t="s">
        <v>560</v>
      </c>
      <c r="C140" s="290"/>
    </row>
    <row r="141" spans="1:3" s="107" customFormat="1" ht="12" customHeight="1">
      <c r="A141" s="450" t="s">
        <v>326</v>
      </c>
      <c r="B141" s="9" t="s">
        <v>561</v>
      </c>
      <c r="C141" s="290"/>
    </row>
    <row r="142" spans="1:3" s="107" customFormat="1" ht="12" customHeight="1">
      <c r="A142" s="450" t="s">
        <v>381</v>
      </c>
      <c r="B142" s="9" t="s">
        <v>562</v>
      </c>
      <c r="C142" s="290"/>
    </row>
    <row r="143" spans="1:3" ht="12.75" customHeight="1" thickBot="1">
      <c r="A143" s="450" t="s">
        <v>470</v>
      </c>
      <c r="B143" s="9" t="s">
        <v>563</v>
      </c>
      <c r="C143" s="290"/>
    </row>
    <row r="144" spans="1:3" ht="12" customHeight="1" thickBot="1">
      <c r="A144" s="37" t="s">
        <v>161</v>
      </c>
      <c r="B144" s="136" t="s">
        <v>564</v>
      </c>
      <c r="C144" s="444">
        <f>+C125+C129+C134+C139</f>
        <v>0</v>
      </c>
    </row>
    <row r="145" spans="1:3" ht="15" customHeight="1" thickBot="1">
      <c r="A145" s="462" t="s">
        <v>162</v>
      </c>
      <c r="B145" s="404" t="s">
        <v>565</v>
      </c>
      <c r="C145" s="444">
        <f>+C124+C144</f>
        <v>91252</v>
      </c>
    </row>
    <row r="146" spans="1:3" ht="13.5" thickBot="1">
      <c r="A146" s="412"/>
      <c r="B146" s="413"/>
      <c r="C146" s="414"/>
    </row>
    <row r="147" spans="1:3" ht="15" customHeight="1" thickBot="1">
      <c r="A147" s="270" t="s">
        <v>352</v>
      </c>
      <c r="B147" s="271"/>
      <c r="C147" s="133"/>
    </row>
    <row r="148" spans="1:3" ht="14.25" customHeight="1" thickBot="1">
      <c r="A148" s="270" t="s">
        <v>353</v>
      </c>
      <c r="B148" s="271"/>
      <c r="C14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780</v>
      </c>
    </row>
    <row r="2" spans="1:3" s="471" customFormat="1" ht="25.5" customHeight="1">
      <c r="A2" s="422" t="s">
        <v>350</v>
      </c>
      <c r="B2" s="378" t="s">
        <v>669</v>
      </c>
      <c r="C2" s="393" t="s">
        <v>198</v>
      </c>
    </row>
    <row r="3" spans="1:3" s="471" customFormat="1" ht="24.75" thickBot="1">
      <c r="A3" s="463" t="s">
        <v>349</v>
      </c>
      <c r="B3" s="379" t="s">
        <v>623</v>
      </c>
      <c r="C3" s="394" t="s">
        <v>188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2000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>
        <v>2000</v>
      </c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2000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91252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>
        <v>91252</v>
      </c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93252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SUM(C45+C46+C47)</f>
        <v>93252</v>
      </c>
    </row>
    <row r="45" spans="1:3" ht="12" customHeight="1">
      <c r="A45" s="465" t="s">
        <v>240</v>
      </c>
      <c r="B45" s="9" t="s">
        <v>184</v>
      </c>
      <c r="C45" s="85">
        <v>61929</v>
      </c>
    </row>
    <row r="46" spans="1:3" ht="12" customHeight="1">
      <c r="A46" s="465" t="s">
        <v>241</v>
      </c>
      <c r="B46" s="8" t="s">
        <v>327</v>
      </c>
      <c r="C46" s="88">
        <v>16743</v>
      </c>
    </row>
    <row r="47" spans="1:3" ht="12" customHeight="1">
      <c r="A47" s="465" t="s">
        <v>242</v>
      </c>
      <c r="B47" s="8" t="s">
        <v>283</v>
      </c>
      <c r="C47" s="88">
        <v>14580</v>
      </c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93252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>
        <v>18</v>
      </c>
    </row>
    <row r="58" spans="1:3" ht="14.25" customHeight="1" thickBot="1">
      <c r="A58" s="270" t="s">
        <v>353</v>
      </c>
      <c r="B58" s="271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zoomScale="120" zoomScaleNormal="120" zoomScaleSheetLayoutView="100" workbookViewId="0" topLeftCell="A1">
      <selection activeCell="E6" sqref="E6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29" customWidth="1"/>
    <col min="5" max="16384" width="9.375" style="429" customWidth="1"/>
  </cols>
  <sheetData>
    <row r="1" spans="1:3" ht="15.75" customHeight="1">
      <c r="A1" s="958" t="s">
        <v>150</v>
      </c>
      <c r="B1" s="958"/>
      <c r="C1" s="958"/>
    </row>
    <row r="2" spans="1:3" ht="15.75" customHeight="1" thickBot="1">
      <c r="A2" s="957" t="s">
        <v>296</v>
      </c>
      <c r="B2" s="957"/>
      <c r="C2" s="327" t="s">
        <v>380</v>
      </c>
    </row>
    <row r="3" spans="1:3" ht="37.5" customHeight="1" thickBot="1">
      <c r="A3" s="23" t="s">
        <v>209</v>
      </c>
      <c r="B3" s="24" t="s">
        <v>152</v>
      </c>
      <c r="C3" s="44" t="s">
        <v>409</v>
      </c>
    </row>
    <row r="4" spans="1:3" s="430" customFormat="1" ht="12" customHeight="1" thickBot="1">
      <c r="A4" s="424">
        <v>1</v>
      </c>
      <c r="B4" s="425">
        <v>2</v>
      </c>
      <c r="C4" s="426">
        <v>3</v>
      </c>
    </row>
    <row r="5" spans="1:3" s="431" customFormat="1" ht="12" customHeight="1" thickBot="1">
      <c r="A5" s="20" t="s">
        <v>153</v>
      </c>
      <c r="B5" s="21" t="s">
        <v>410</v>
      </c>
      <c r="C5" s="317">
        <f>+C6+C7+C8+C9+C10+C11</f>
        <v>319414</v>
      </c>
    </row>
    <row r="6" spans="1:3" s="431" customFormat="1" ht="12" customHeight="1">
      <c r="A6" s="15" t="s">
        <v>240</v>
      </c>
      <c r="B6" s="432" t="s">
        <v>411</v>
      </c>
      <c r="C6" s="320">
        <v>130696</v>
      </c>
    </row>
    <row r="7" spans="1:3" s="431" customFormat="1" ht="12" customHeight="1">
      <c r="A7" s="14" t="s">
        <v>241</v>
      </c>
      <c r="B7" s="433" t="s">
        <v>412</v>
      </c>
      <c r="C7" s="319">
        <v>89894</v>
      </c>
    </row>
    <row r="8" spans="1:3" s="431" customFormat="1" ht="12" customHeight="1">
      <c r="A8" s="14" t="s">
        <v>242</v>
      </c>
      <c r="B8" s="433" t="s">
        <v>413</v>
      </c>
      <c r="C8" s="319">
        <v>92546</v>
      </c>
    </row>
    <row r="9" spans="1:3" s="431" customFormat="1" ht="12" customHeight="1">
      <c r="A9" s="14" t="s">
        <v>243</v>
      </c>
      <c r="B9" s="433" t="s">
        <v>414</v>
      </c>
      <c r="C9" s="319">
        <v>6278</v>
      </c>
    </row>
    <row r="10" spans="1:3" s="431" customFormat="1" ht="12" customHeight="1">
      <c r="A10" s="14" t="s">
        <v>292</v>
      </c>
      <c r="B10" s="433" t="s">
        <v>415</v>
      </c>
      <c r="C10" s="319"/>
    </row>
    <row r="11" spans="1:3" s="431" customFormat="1" ht="12" customHeight="1" thickBot="1">
      <c r="A11" s="16" t="s">
        <v>244</v>
      </c>
      <c r="B11" s="434" t="s">
        <v>416</v>
      </c>
      <c r="C11" s="319"/>
    </row>
    <row r="12" spans="1:3" s="431" customFormat="1" ht="12" customHeight="1" thickBot="1">
      <c r="A12" s="20" t="s">
        <v>154</v>
      </c>
      <c r="B12" s="312" t="s">
        <v>417</v>
      </c>
      <c r="C12" s="317">
        <f>+C13+C14+C15+C16+C17</f>
        <v>8592</v>
      </c>
    </row>
    <row r="13" spans="1:3" s="431" customFormat="1" ht="12" customHeight="1">
      <c r="A13" s="15" t="s">
        <v>246</v>
      </c>
      <c r="B13" s="432" t="s">
        <v>418</v>
      </c>
      <c r="C13" s="320"/>
    </row>
    <row r="14" spans="1:3" s="431" customFormat="1" ht="12" customHeight="1">
      <c r="A14" s="14" t="s">
        <v>247</v>
      </c>
      <c r="B14" s="433" t="s">
        <v>419</v>
      </c>
      <c r="C14" s="319"/>
    </row>
    <row r="15" spans="1:3" s="431" customFormat="1" ht="12" customHeight="1">
      <c r="A15" s="14" t="s">
        <v>248</v>
      </c>
      <c r="B15" s="433" t="s">
        <v>652</v>
      </c>
      <c r="C15" s="319"/>
    </row>
    <row r="16" spans="1:3" s="431" customFormat="1" ht="12" customHeight="1">
      <c r="A16" s="14" t="s">
        <v>249</v>
      </c>
      <c r="B16" s="433" t="s">
        <v>653</v>
      </c>
      <c r="C16" s="319"/>
    </row>
    <row r="17" spans="1:3" s="431" customFormat="1" ht="12" customHeight="1">
      <c r="A17" s="14" t="s">
        <v>250</v>
      </c>
      <c r="B17" s="433" t="s">
        <v>768</v>
      </c>
      <c r="C17" s="319">
        <v>8592</v>
      </c>
    </row>
    <row r="18" spans="1:3" s="431" customFormat="1" ht="12" customHeight="1" thickBot="1">
      <c r="A18" s="16" t="s">
        <v>259</v>
      </c>
      <c r="B18" s="434" t="s">
        <v>421</v>
      </c>
      <c r="C18" s="321"/>
    </row>
    <row r="19" spans="1:3" s="431" customFormat="1" ht="12" customHeight="1" thickBot="1">
      <c r="A19" s="20" t="s">
        <v>155</v>
      </c>
      <c r="B19" s="21" t="s">
        <v>422</v>
      </c>
      <c r="C19" s="317">
        <f>+C20+C21+C22+C23+C24</f>
        <v>4274</v>
      </c>
    </row>
    <row r="20" spans="1:3" s="431" customFormat="1" ht="12" customHeight="1">
      <c r="A20" s="15" t="s">
        <v>229</v>
      </c>
      <c r="B20" s="432" t="s">
        <v>129</v>
      </c>
      <c r="C20" s="320">
        <v>4274</v>
      </c>
    </row>
    <row r="21" spans="1:3" s="431" customFormat="1" ht="12" customHeight="1">
      <c r="A21" s="14" t="s">
        <v>230</v>
      </c>
      <c r="B21" s="433" t="s">
        <v>424</v>
      </c>
      <c r="C21" s="319"/>
    </row>
    <row r="22" spans="1:3" s="431" customFormat="1" ht="12" customHeight="1">
      <c r="A22" s="14" t="s">
        <v>231</v>
      </c>
      <c r="B22" s="433" t="s">
        <v>654</v>
      </c>
      <c r="C22" s="319"/>
    </row>
    <row r="23" spans="1:3" s="431" customFormat="1" ht="12" customHeight="1">
      <c r="A23" s="14" t="s">
        <v>232</v>
      </c>
      <c r="B23" s="433" t="s">
        <v>655</v>
      </c>
      <c r="C23" s="319"/>
    </row>
    <row r="24" spans="1:3" s="431" customFormat="1" ht="12" customHeight="1">
      <c r="A24" s="14" t="s">
        <v>315</v>
      </c>
      <c r="B24" s="433" t="s">
        <v>425</v>
      </c>
      <c r="C24" s="319"/>
    </row>
    <row r="25" spans="1:3" s="431" customFormat="1" ht="12" customHeight="1" thickBot="1">
      <c r="A25" s="16" t="s">
        <v>316</v>
      </c>
      <c r="B25" s="434" t="s">
        <v>426</v>
      </c>
      <c r="C25" s="321"/>
    </row>
    <row r="26" spans="1:3" s="431" customFormat="1" ht="12" customHeight="1" thickBot="1">
      <c r="A26" s="20" t="s">
        <v>317</v>
      </c>
      <c r="B26" s="21" t="s">
        <v>427</v>
      </c>
      <c r="C26" s="323">
        <f>+C27+C30+C31+C32</f>
        <v>105374</v>
      </c>
    </row>
    <row r="27" spans="1:3" s="431" customFormat="1" ht="12" customHeight="1">
      <c r="A27" s="15" t="s">
        <v>428</v>
      </c>
      <c r="B27" s="432" t="s">
        <v>434</v>
      </c>
      <c r="C27" s="427">
        <f>+C28+C29</f>
        <v>87429</v>
      </c>
    </row>
    <row r="28" spans="1:3" s="431" customFormat="1" ht="12" customHeight="1">
      <c r="A28" s="14" t="s">
        <v>429</v>
      </c>
      <c r="B28" s="433" t="s">
        <v>435</v>
      </c>
      <c r="C28" s="319">
        <v>5878</v>
      </c>
    </row>
    <row r="29" spans="1:3" s="431" customFormat="1" ht="12" customHeight="1">
      <c r="A29" s="14" t="s">
        <v>430</v>
      </c>
      <c r="B29" s="433" t="s">
        <v>436</v>
      </c>
      <c r="C29" s="319">
        <v>81551</v>
      </c>
    </row>
    <row r="30" spans="1:3" s="431" customFormat="1" ht="12" customHeight="1">
      <c r="A30" s="14" t="s">
        <v>431</v>
      </c>
      <c r="B30" s="433" t="s">
        <v>437</v>
      </c>
      <c r="C30" s="319">
        <v>15535</v>
      </c>
    </row>
    <row r="31" spans="1:3" s="431" customFormat="1" ht="12" customHeight="1">
      <c r="A31" s="14" t="s">
        <v>432</v>
      </c>
      <c r="B31" s="433" t="s">
        <v>438</v>
      </c>
      <c r="C31" s="319">
        <v>254</v>
      </c>
    </row>
    <row r="32" spans="1:3" s="431" customFormat="1" ht="12" customHeight="1" thickBot="1">
      <c r="A32" s="16" t="s">
        <v>433</v>
      </c>
      <c r="B32" s="434" t="s">
        <v>439</v>
      </c>
      <c r="C32" s="321">
        <v>2156</v>
      </c>
    </row>
    <row r="33" spans="1:3" s="431" customFormat="1" ht="12" customHeight="1" thickBot="1">
      <c r="A33" s="20" t="s">
        <v>157</v>
      </c>
      <c r="B33" s="21" t="s">
        <v>440</v>
      </c>
      <c r="C33" s="317">
        <f>SUM(C34:C43)</f>
        <v>99974</v>
      </c>
    </row>
    <row r="34" spans="1:3" s="431" customFormat="1" ht="12" customHeight="1">
      <c r="A34" s="15" t="s">
        <v>233</v>
      </c>
      <c r="B34" s="432" t="s">
        <v>443</v>
      </c>
      <c r="C34" s="320"/>
    </row>
    <row r="35" spans="1:3" s="431" customFormat="1" ht="12" customHeight="1">
      <c r="A35" s="14" t="s">
        <v>234</v>
      </c>
      <c r="B35" s="433" t="s">
        <v>444</v>
      </c>
      <c r="C35" s="319">
        <v>4230</v>
      </c>
    </row>
    <row r="36" spans="1:3" s="431" customFormat="1" ht="12" customHeight="1">
      <c r="A36" s="14" t="s">
        <v>235</v>
      </c>
      <c r="B36" s="433" t="s">
        <v>445</v>
      </c>
      <c r="C36" s="319">
        <v>300</v>
      </c>
    </row>
    <row r="37" spans="1:3" s="431" customFormat="1" ht="12" customHeight="1">
      <c r="A37" s="14" t="s">
        <v>319</v>
      </c>
      <c r="B37" s="433" t="s">
        <v>446</v>
      </c>
      <c r="C37" s="319">
        <v>6200</v>
      </c>
    </row>
    <row r="38" spans="1:3" s="431" customFormat="1" ht="12" customHeight="1">
      <c r="A38" s="14" t="s">
        <v>320</v>
      </c>
      <c r="B38" s="433" t="s">
        <v>447</v>
      </c>
      <c r="C38" s="319">
        <v>87744</v>
      </c>
    </row>
    <row r="39" spans="1:3" s="431" customFormat="1" ht="12" customHeight="1">
      <c r="A39" s="14" t="s">
        <v>321</v>
      </c>
      <c r="B39" s="433" t="s">
        <v>448</v>
      </c>
      <c r="C39" s="319"/>
    </row>
    <row r="40" spans="1:3" s="431" customFormat="1" ht="12" customHeight="1">
      <c r="A40" s="14" t="s">
        <v>322</v>
      </c>
      <c r="B40" s="433" t="s">
        <v>449</v>
      </c>
      <c r="C40" s="319"/>
    </row>
    <row r="41" spans="1:3" s="431" customFormat="1" ht="12" customHeight="1">
      <c r="A41" s="14" t="s">
        <v>323</v>
      </c>
      <c r="B41" s="433" t="s">
        <v>450</v>
      </c>
      <c r="C41" s="319">
        <v>1500</v>
      </c>
    </row>
    <row r="42" spans="1:3" s="431" customFormat="1" ht="12" customHeight="1">
      <c r="A42" s="14" t="s">
        <v>441</v>
      </c>
      <c r="B42" s="433" t="s">
        <v>451</v>
      </c>
      <c r="C42" s="322"/>
    </row>
    <row r="43" spans="1:3" s="431" customFormat="1" ht="12" customHeight="1" thickBot="1">
      <c r="A43" s="16" t="s">
        <v>442</v>
      </c>
      <c r="B43" s="434" t="s">
        <v>452</v>
      </c>
      <c r="C43" s="421"/>
    </row>
    <row r="44" spans="1:3" s="431" customFormat="1" ht="12" customHeight="1" thickBot="1">
      <c r="A44" s="20" t="s">
        <v>158</v>
      </c>
      <c r="B44" s="21" t="s">
        <v>453</v>
      </c>
      <c r="C44" s="317">
        <f>SUM(C45:C49)</f>
        <v>0</v>
      </c>
    </row>
    <row r="45" spans="1:3" s="431" customFormat="1" ht="12" customHeight="1">
      <c r="A45" s="15" t="s">
        <v>236</v>
      </c>
      <c r="B45" s="432" t="s">
        <v>457</v>
      </c>
      <c r="C45" s="478"/>
    </row>
    <row r="46" spans="1:3" s="431" customFormat="1" ht="12" customHeight="1">
      <c r="A46" s="14" t="s">
        <v>237</v>
      </c>
      <c r="B46" s="433" t="s">
        <v>458</v>
      </c>
      <c r="C46" s="322"/>
    </row>
    <row r="47" spans="1:3" s="431" customFormat="1" ht="12" customHeight="1">
      <c r="A47" s="14" t="s">
        <v>454</v>
      </c>
      <c r="B47" s="433" t="s">
        <v>459</v>
      </c>
      <c r="C47" s="322"/>
    </row>
    <row r="48" spans="1:3" s="431" customFormat="1" ht="12" customHeight="1">
      <c r="A48" s="14" t="s">
        <v>455</v>
      </c>
      <c r="B48" s="433" t="s">
        <v>460</v>
      </c>
      <c r="C48" s="322"/>
    </row>
    <row r="49" spans="1:3" s="431" customFormat="1" ht="12" customHeight="1">
      <c r="A49" s="14" t="s">
        <v>456</v>
      </c>
      <c r="B49" s="433" t="s">
        <v>461</v>
      </c>
      <c r="C49" s="322"/>
    </row>
    <row r="50" spans="1:3" s="431" customFormat="1" ht="12" customHeight="1" thickBot="1">
      <c r="A50" s="13" t="s">
        <v>132</v>
      </c>
      <c r="B50" s="908" t="s">
        <v>674</v>
      </c>
      <c r="C50" s="909"/>
    </row>
    <row r="51" spans="1:3" s="431" customFormat="1" ht="12" customHeight="1" thickBot="1">
      <c r="A51" s="20" t="s">
        <v>324</v>
      </c>
      <c r="B51" s="21" t="s">
        <v>462</v>
      </c>
      <c r="C51" s="317">
        <f>SUM(C52:C54)</f>
        <v>0</v>
      </c>
    </row>
    <row r="52" spans="1:3" s="431" customFormat="1" ht="12" customHeight="1">
      <c r="A52" s="15" t="s">
        <v>238</v>
      </c>
      <c r="B52" s="432" t="s">
        <v>463</v>
      </c>
      <c r="C52" s="320"/>
    </row>
    <row r="53" spans="1:3" s="431" customFormat="1" ht="12" customHeight="1">
      <c r="A53" s="14" t="s">
        <v>239</v>
      </c>
      <c r="B53" s="433" t="s">
        <v>656</v>
      </c>
      <c r="C53" s="319"/>
    </row>
    <row r="54" spans="1:3" s="431" customFormat="1" ht="12" customHeight="1">
      <c r="A54" s="14" t="s">
        <v>467</v>
      </c>
      <c r="B54" s="433" t="s">
        <v>465</v>
      </c>
      <c r="C54" s="319"/>
    </row>
    <row r="55" spans="1:3" s="431" customFormat="1" ht="12" customHeight="1" thickBot="1">
      <c r="A55" s="16" t="s">
        <v>468</v>
      </c>
      <c r="B55" s="434" t="s">
        <v>466</v>
      </c>
      <c r="C55" s="321"/>
    </row>
    <row r="56" spans="1:3" s="431" customFormat="1" ht="12" customHeight="1" thickBot="1">
      <c r="A56" s="20" t="s">
        <v>160</v>
      </c>
      <c r="B56" s="312" t="s">
        <v>469</v>
      </c>
      <c r="C56" s="317">
        <f>SUM(C57:C59)</f>
        <v>0</v>
      </c>
    </row>
    <row r="57" spans="1:3" s="431" customFormat="1" ht="12" customHeight="1">
      <c r="A57" s="15" t="s">
        <v>325</v>
      </c>
      <c r="B57" s="432" t="s">
        <v>471</v>
      </c>
      <c r="C57" s="322"/>
    </row>
    <row r="58" spans="1:3" s="431" customFormat="1" ht="12" customHeight="1">
      <c r="A58" s="14" t="s">
        <v>326</v>
      </c>
      <c r="B58" s="433" t="s">
        <v>657</v>
      </c>
      <c r="C58" s="322"/>
    </row>
    <row r="59" spans="1:3" s="431" customFormat="1" ht="12" customHeight="1">
      <c r="A59" s="14" t="s">
        <v>381</v>
      </c>
      <c r="B59" s="433" t="s">
        <v>472</v>
      </c>
      <c r="C59" s="322"/>
    </row>
    <row r="60" spans="1:3" s="431" customFormat="1" ht="12" customHeight="1" thickBot="1">
      <c r="A60" s="16" t="s">
        <v>470</v>
      </c>
      <c r="B60" s="434" t="s">
        <v>473</v>
      </c>
      <c r="C60" s="322"/>
    </row>
    <row r="61" spans="1:3" s="431" customFormat="1" ht="12" customHeight="1" thickBot="1">
      <c r="A61" s="20" t="s">
        <v>161</v>
      </c>
      <c r="B61" s="21" t="s">
        <v>474</v>
      </c>
      <c r="C61" s="323">
        <f>+C5+C12+C19+C26+C33+C44+C51+C56</f>
        <v>537628</v>
      </c>
    </row>
    <row r="62" spans="1:3" s="431" customFormat="1" ht="12" customHeight="1" thickBot="1">
      <c r="A62" s="435" t="s">
        <v>475</v>
      </c>
      <c r="B62" s="312" t="s">
        <v>476</v>
      </c>
      <c r="C62" s="317">
        <f>SUM(C63:C65)</f>
        <v>0</v>
      </c>
    </row>
    <row r="63" spans="1:3" s="431" customFormat="1" ht="12" customHeight="1">
      <c r="A63" s="15" t="s">
        <v>509</v>
      </c>
      <c r="B63" s="432" t="s">
        <v>477</v>
      </c>
      <c r="C63" s="322"/>
    </row>
    <row r="64" spans="1:3" s="431" customFormat="1" ht="12" customHeight="1">
      <c r="A64" s="14" t="s">
        <v>518</v>
      </c>
      <c r="B64" s="433" t="s">
        <v>478</v>
      </c>
      <c r="C64" s="322"/>
    </row>
    <row r="65" spans="1:3" s="431" customFormat="1" ht="12" customHeight="1" thickBot="1">
      <c r="A65" s="16" t="s">
        <v>519</v>
      </c>
      <c r="B65" s="436" t="s">
        <v>479</v>
      </c>
      <c r="C65" s="322"/>
    </row>
    <row r="66" spans="1:3" s="431" customFormat="1" ht="12" customHeight="1" thickBot="1">
      <c r="A66" s="435" t="s">
        <v>480</v>
      </c>
      <c r="B66" s="312" t="s">
        <v>481</v>
      </c>
      <c r="C66" s="317">
        <f>SUM(C67:C70)</f>
        <v>0</v>
      </c>
    </row>
    <row r="67" spans="1:3" s="431" customFormat="1" ht="12" customHeight="1">
      <c r="A67" s="15" t="s">
        <v>293</v>
      </c>
      <c r="B67" s="432" t="s">
        <v>482</v>
      </c>
      <c r="C67" s="322"/>
    </row>
    <row r="68" spans="1:3" s="431" customFormat="1" ht="12" customHeight="1">
      <c r="A68" s="14" t="s">
        <v>294</v>
      </c>
      <c r="B68" s="433" t="s">
        <v>483</v>
      </c>
      <c r="C68" s="322"/>
    </row>
    <row r="69" spans="1:3" s="431" customFormat="1" ht="12" customHeight="1">
      <c r="A69" s="14" t="s">
        <v>510</v>
      </c>
      <c r="B69" s="433" t="s">
        <v>484</v>
      </c>
      <c r="C69" s="322"/>
    </row>
    <row r="70" spans="1:3" s="431" customFormat="1" ht="12" customHeight="1" thickBot="1">
      <c r="A70" s="16" t="s">
        <v>511</v>
      </c>
      <c r="B70" s="434" t="s">
        <v>485</v>
      </c>
      <c r="C70" s="322"/>
    </row>
    <row r="71" spans="1:3" s="431" customFormat="1" ht="12" customHeight="1" thickBot="1">
      <c r="A71" s="435" t="s">
        <v>486</v>
      </c>
      <c r="B71" s="312" t="s">
        <v>487</v>
      </c>
      <c r="C71" s="317">
        <v>115000</v>
      </c>
    </row>
    <row r="72" spans="1:3" s="431" customFormat="1" ht="12" customHeight="1">
      <c r="A72" s="15" t="s">
        <v>512</v>
      </c>
      <c r="B72" s="432" t="s">
        <v>488</v>
      </c>
      <c r="C72" s="322">
        <v>115000</v>
      </c>
    </row>
    <row r="73" spans="1:3" s="431" customFormat="1" ht="12" customHeight="1" thickBot="1">
      <c r="A73" s="16" t="s">
        <v>513</v>
      </c>
      <c r="B73" s="434" t="s">
        <v>489</v>
      </c>
      <c r="C73" s="322"/>
    </row>
    <row r="74" spans="1:3" s="431" customFormat="1" ht="12" customHeight="1" thickBot="1">
      <c r="A74" s="435" t="s">
        <v>490</v>
      </c>
      <c r="B74" s="312" t="s">
        <v>491</v>
      </c>
      <c r="C74" s="317">
        <f>SUM(C75:C77)</f>
        <v>0</v>
      </c>
    </row>
    <row r="75" spans="1:3" s="431" customFormat="1" ht="12" customHeight="1">
      <c r="A75" s="15" t="s">
        <v>514</v>
      </c>
      <c r="B75" s="432" t="s">
        <v>492</v>
      </c>
      <c r="C75" s="322"/>
    </row>
    <row r="76" spans="1:3" s="431" customFormat="1" ht="12" customHeight="1">
      <c r="A76" s="14" t="s">
        <v>515</v>
      </c>
      <c r="B76" s="433" t="s">
        <v>493</v>
      </c>
      <c r="C76" s="322"/>
    </row>
    <row r="77" spans="1:3" s="431" customFormat="1" ht="12" customHeight="1" thickBot="1">
      <c r="A77" s="16" t="s">
        <v>516</v>
      </c>
      <c r="B77" s="434" t="s">
        <v>494</v>
      </c>
      <c r="C77" s="322"/>
    </row>
    <row r="78" spans="1:3" s="431" customFormat="1" ht="12" customHeight="1" thickBot="1">
      <c r="A78" s="435" t="s">
        <v>495</v>
      </c>
      <c r="B78" s="312" t="s">
        <v>517</v>
      </c>
      <c r="C78" s="317">
        <f>SUM(C79:C82)</f>
        <v>0</v>
      </c>
    </row>
    <row r="79" spans="1:3" s="431" customFormat="1" ht="12" customHeight="1">
      <c r="A79" s="437" t="s">
        <v>496</v>
      </c>
      <c r="B79" s="432" t="s">
        <v>497</v>
      </c>
      <c r="C79" s="322"/>
    </row>
    <row r="80" spans="1:3" s="431" customFormat="1" ht="12" customHeight="1">
      <c r="A80" s="438" t="s">
        <v>498</v>
      </c>
      <c r="B80" s="433" t="s">
        <v>499</v>
      </c>
      <c r="C80" s="322"/>
    </row>
    <row r="81" spans="1:3" s="431" customFormat="1" ht="12" customHeight="1">
      <c r="A81" s="438" t="s">
        <v>500</v>
      </c>
      <c r="B81" s="433" t="s">
        <v>501</v>
      </c>
      <c r="C81" s="322"/>
    </row>
    <row r="82" spans="1:3" s="431" customFormat="1" ht="12" customHeight="1" thickBot="1">
      <c r="A82" s="439" t="s">
        <v>502</v>
      </c>
      <c r="B82" s="434" t="s">
        <v>503</v>
      </c>
      <c r="C82" s="322"/>
    </row>
    <row r="83" spans="1:3" s="431" customFormat="1" ht="13.5" customHeight="1" thickBot="1">
      <c r="A83" s="435" t="s">
        <v>504</v>
      </c>
      <c r="B83" s="312" t="s">
        <v>505</v>
      </c>
      <c r="C83" s="479"/>
    </row>
    <row r="84" spans="1:3" s="431" customFormat="1" ht="15.75" customHeight="1" thickBot="1">
      <c r="A84" s="435" t="s">
        <v>506</v>
      </c>
      <c r="B84" s="440" t="s">
        <v>507</v>
      </c>
      <c r="C84" s="323">
        <f>+C62+C66+C71+C74+C78+C83</f>
        <v>115000</v>
      </c>
    </row>
    <row r="85" spans="1:3" s="431" customFormat="1" ht="16.5" customHeight="1" thickBot="1">
      <c r="A85" s="441" t="s">
        <v>520</v>
      </c>
      <c r="B85" s="442" t="s">
        <v>508</v>
      </c>
      <c r="C85" s="323">
        <f>+C61+C84</f>
        <v>652628</v>
      </c>
    </row>
    <row r="86" spans="1:3" s="431" customFormat="1" ht="83.25" customHeight="1">
      <c r="A86" s="5"/>
      <c r="B86" s="6"/>
      <c r="C86" s="324"/>
    </row>
    <row r="87" spans="1:3" ht="16.5" customHeight="1">
      <c r="A87" s="958" t="s">
        <v>182</v>
      </c>
      <c r="B87" s="958"/>
      <c r="C87" s="958"/>
    </row>
    <row r="88" spans="1:3" s="443" customFormat="1" ht="16.5" customHeight="1" thickBot="1">
      <c r="A88" s="959" t="s">
        <v>297</v>
      </c>
      <c r="B88" s="959"/>
      <c r="C88" s="152" t="s">
        <v>380</v>
      </c>
    </row>
    <row r="89" spans="1:3" ht="37.5" customHeight="1" thickBot="1">
      <c r="A89" s="23" t="s">
        <v>209</v>
      </c>
      <c r="B89" s="24" t="s">
        <v>183</v>
      </c>
      <c r="C89" s="44" t="s">
        <v>409</v>
      </c>
    </row>
    <row r="90" spans="1:3" s="430" customFormat="1" ht="12" customHeight="1" thickBot="1">
      <c r="A90" s="37">
        <v>1</v>
      </c>
      <c r="B90" s="38">
        <v>2</v>
      </c>
      <c r="C90" s="39">
        <v>3</v>
      </c>
    </row>
    <row r="91" spans="1:3" ht="12" customHeight="1" thickBot="1">
      <c r="A91" s="22" t="s">
        <v>153</v>
      </c>
      <c r="B91" s="31" t="s">
        <v>523</v>
      </c>
      <c r="C91" s="316">
        <f>SUM(C92:C96)</f>
        <v>517836</v>
      </c>
    </row>
    <row r="92" spans="1:3" ht="12" customHeight="1">
      <c r="A92" s="17" t="s">
        <v>240</v>
      </c>
      <c r="B92" s="10" t="s">
        <v>184</v>
      </c>
      <c r="C92" s="318">
        <v>167319</v>
      </c>
    </row>
    <row r="93" spans="1:3" ht="12" customHeight="1">
      <c r="A93" s="14" t="s">
        <v>241</v>
      </c>
      <c r="B93" s="8" t="s">
        <v>327</v>
      </c>
      <c r="C93" s="319">
        <v>45319</v>
      </c>
    </row>
    <row r="94" spans="1:3" ht="12" customHeight="1">
      <c r="A94" s="14" t="s">
        <v>242</v>
      </c>
      <c r="B94" s="8" t="s">
        <v>283</v>
      </c>
      <c r="C94" s="321">
        <v>185409</v>
      </c>
    </row>
    <row r="95" spans="1:3" ht="12" customHeight="1">
      <c r="A95" s="14" t="s">
        <v>243</v>
      </c>
      <c r="B95" s="11" t="s">
        <v>328</v>
      </c>
      <c r="C95" s="321">
        <v>8046</v>
      </c>
    </row>
    <row r="96" spans="1:3" ht="12" customHeight="1">
      <c r="A96" s="14" t="s">
        <v>254</v>
      </c>
      <c r="B96" s="19" t="s">
        <v>329</v>
      </c>
      <c r="C96" s="321">
        <v>111743</v>
      </c>
    </row>
    <row r="97" spans="1:3" ht="12" customHeight="1">
      <c r="A97" s="14" t="s">
        <v>244</v>
      </c>
      <c r="B97" s="8" t="s">
        <v>524</v>
      </c>
      <c r="C97" s="321"/>
    </row>
    <row r="98" spans="1:3" ht="12" customHeight="1">
      <c r="A98" s="14" t="s">
        <v>245</v>
      </c>
      <c r="B98" s="154" t="s">
        <v>525</v>
      </c>
      <c r="C98" s="321"/>
    </row>
    <row r="99" spans="1:3" ht="12" customHeight="1">
      <c r="A99" s="14" t="s">
        <v>255</v>
      </c>
      <c r="B99" s="155" t="s">
        <v>526</v>
      </c>
      <c r="C99" s="321"/>
    </row>
    <row r="100" spans="1:3" ht="12" customHeight="1">
      <c r="A100" s="14" t="s">
        <v>256</v>
      </c>
      <c r="B100" s="155" t="s">
        <v>527</v>
      </c>
      <c r="C100" s="321"/>
    </row>
    <row r="101" spans="1:3" ht="12" customHeight="1">
      <c r="A101" s="14" t="s">
        <v>257</v>
      </c>
      <c r="B101" s="154" t="s">
        <v>769</v>
      </c>
      <c r="C101" s="321">
        <v>108543</v>
      </c>
    </row>
    <row r="102" spans="1:3" ht="12" customHeight="1">
      <c r="A102" s="14" t="s">
        <v>258</v>
      </c>
      <c r="B102" s="154" t="s">
        <v>529</v>
      </c>
      <c r="C102" s="321"/>
    </row>
    <row r="103" spans="1:3" ht="12" customHeight="1">
      <c r="A103" s="14" t="s">
        <v>260</v>
      </c>
      <c r="B103" s="155" t="s">
        <v>530</v>
      </c>
      <c r="C103" s="321"/>
    </row>
    <row r="104" spans="1:3" ht="12" customHeight="1">
      <c r="A104" s="13" t="s">
        <v>330</v>
      </c>
      <c r="B104" s="156" t="s">
        <v>531</v>
      </c>
      <c r="C104" s="321"/>
    </row>
    <row r="105" spans="1:3" ht="12" customHeight="1">
      <c r="A105" s="14" t="s">
        <v>521</v>
      </c>
      <c r="B105" s="156" t="s">
        <v>532</v>
      </c>
      <c r="C105" s="321"/>
    </row>
    <row r="106" spans="1:3" ht="12" customHeight="1" thickBot="1">
      <c r="A106" s="18" t="s">
        <v>522</v>
      </c>
      <c r="B106" s="157" t="s">
        <v>533</v>
      </c>
      <c r="C106" s="325">
        <v>3200</v>
      </c>
    </row>
    <row r="107" spans="1:3" ht="12" customHeight="1" thickBot="1">
      <c r="A107" s="20" t="s">
        <v>154</v>
      </c>
      <c r="B107" s="30" t="s">
        <v>534</v>
      </c>
      <c r="C107" s="317">
        <f>+C108+C110+C112</f>
        <v>52200</v>
      </c>
    </row>
    <row r="108" spans="1:3" ht="12" customHeight="1">
      <c r="A108" s="15" t="s">
        <v>246</v>
      </c>
      <c r="B108" s="8" t="s">
        <v>379</v>
      </c>
      <c r="C108" s="320">
        <v>7588</v>
      </c>
    </row>
    <row r="109" spans="1:3" ht="12" customHeight="1">
      <c r="A109" s="15" t="s">
        <v>247</v>
      </c>
      <c r="B109" s="12" t="s">
        <v>538</v>
      </c>
      <c r="C109" s="320"/>
    </row>
    <row r="110" spans="1:3" ht="12" customHeight="1">
      <c r="A110" s="15" t="s">
        <v>248</v>
      </c>
      <c r="B110" s="12" t="s">
        <v>331</v>
      </c>
      <c r="C110" s="319">
        <v>43412</v>
      </c>
    </row>
    <row r="111" spans="1:3" ht="12" customHeight="1">
      <c r="A111" s="15" t="s">
        <v>249</v>
      </c>
      <c r="B111" s="12" t="s">
        <v>539</v>
      </c>
      <c r="C111" s="290">
        <v>17768</v>
      </c>
    </row>
    <row r="112" spans="1:3" ht="12" customHeight="1">
      <c r="A112" s="15" t="s">
        <v>250</v>
      </c>
      <c r="B112" s="314" t="s">
        <v>382</v>
      </c>
      <c r="C112" s="290">
        <v>1200</v>
      </c>
    </row>
    <row r="113" spans="1:3" ht="12" customHeight="1">
      <c r="A113" s="15" t="s">
        <v>259</v>
      </c>
      <c r="B113" s="313" t="s">
        <v>658</v>
      </c>
      <c r="C113" s="290"/>
    </row>
    <row r="114" spans="1:3" ht="12" customHeight="1">
      <c r="A114" s="15" t="s">
        <v>261</v>
      </c>
      <c r="B114" s="428" t="s">
        <v>544</v>
      </c>
      <c r="C114" s="290"/>
    </row>
    <row r="115" spans="1:3" ht="15.75">
      <c r="A115" s="15" t="s">
        <v>332</v>
      </c>
      <c r="B115" s="155" t="s">
        <v>527</v>
      </c>
      <c r="C115" s="290"/>
    </row>
    <row r="116" spans="1:3" ht="12" customHeight="1">
      <c r="A116" s="15" t="s">
        <v>333</v>
      </c>
      <c r="B116" s="155" t="s">
        <v>543</v>
      </c>
      <c r="C116" s="290"/>
    </row>
    <row r="117" spans="1:3" ht="12" customHeight="1">
      <c r="A117" s="15" t="s">
        <v>334</v>
      </c>
      <c r="B117" s="155" t="s">
        <v>542</v>
      </c>
      <c r="C117" s="290"/>
    </row>
    <row r="118" spans="1:3" ht="12" customHeight="1">
      <c r="A118" s="15" t="s">
        <v>535</v>
      </c>
      <c r="B118" s="155" t="s">
        <v>530</v>
      </c>
      <c r="C118" s="290"/>
    </row>
    <row r="119" spans="1:3" ht="12" customHeight="1">
      <c r="A119" s="15" t="s">
        <v>536</v>
      </c>
      <c r="B119" s="155" t="s">
        <v>541</v>
      </c>
      <c r="C119" s="290"/>
    </row>
    <row r="120" spans="1:3" ht="16.5" thickBot="1">
      <c r="A120" s="13" t="s">
        <v>537</v>
      </c>
      <c r="B120" s="155" t="s">
        <v>770</v>
      </c>
      <c r="C120" s="291">
        <v>1200</v>
      </c>
    </row>
    <row r="121" spans="1:3" ht="12" customHeight="1" thickBot="1">
      <c r="A121" s="20" t="s">
        <v>155</v>
      </c>
      <c r="B121" s="136" t="s">
        <v>545</v>
      </c>
      <c r="C121" s="317">
        <f>+C122+C123</f>
        <v>82592</v>
      </c>
    </row>
    <row r="122" spans="1:3" ht="12" customHeight="1">
      <c r="A122" s="15" t="s">
        <v>229</v>
      </c>
      <c r="B122" s="9" t="s">
        <v>196</v>
      </c>
      <c r="C122" s="320">
        <v>75185</v>
      </c>
    </row>
    <row r="123" spans="1:3" ht="12" customHeight="1" thickBot="1">
      <c r="A123" s="16" t="s">
        <v>230</v>
      </c>
      <c r="B123" s="12" t="s">
        <v>197</v>
      </c>
      <c r="C123" s="321">
        <v>7407</v>
      </c>
    </row>
    <row r="124" spans="1:3" ht="12" customHeight="1" thickBot="1">
      <c r="A124" s="20" t="s">
        <v>156</v>
      </c>
      <c r="B124" s="136" t="s">
        <v>546</v>
      </c>
      <c r="C124" s="317">
        <f>+C91+C107+C121</f>
        <v>652628</v>
      </c>
    </row>
    <row r="125" spans="1:3" ht="12" customHeight="1" thickBot="1">
      <c r="A125" s="20" t="s">
        <v>157</v>
      </c>
      <c r="B125" s="136" t="s">
        <v>547</v>
      </c>
      <c r="C125" s="317">
        <f>+C126+C127+C128</f>
        <v>0</v>
      </c>
    </row>
    <row r="126" spans="1:3" ht="12" customHeight="1">
      <c r="A126" s="15" t="s">
        <v>233</v>
      </c>
      <c r="B126" s="9" t="s">
        <v>548</v>
      </c>
      <c r="C126" s="290"/>
    </row>
    <row r="127" spans="1:3" ht="12" customHeight="1">
      <c r="A127" s="15" t="s">
        <v>234</v>
      </c>
      <c r="B127" s="9" t="s">
        <v>549</v>
      </c>
      <c r="C127" s="290"/>
    </row>
    <row r="128" spans="1:3" ht="12" customHeight="1" thickBot="1">
      <c r="A128" s="13" t="s">
        <v>235</v>
      </c>
      <c r="B128" s="7" t="s">
        <v>550</v>
      </c>
      <c r="C128" s="290"/>
    </row>
    <row r="129" spans="1:3" ht="12" customHeight="1" thickBot="1">
      <c r="A129" s="20" t="s">
        <v>158</v>
      </c>
      <c r="B129" s="136" t="s">
        <v>613</v>
      </c>
      <c r="C129" s="317">
        <f>+C130+C131+C132+C133</f>
        <v>0</v>
      </c>
    </row>
    <row r="130" spans="1:3" ht="12" customHeight="1">
      <c r="A130" s="15" t="s">
        <v>236</v>
      </c>
      <c r="B130" s="9" t="s">
        <v>551</v>
      </c>
      <c r="C130" s="290"/>
    </row>
    <row r="131" spans="1:3" ht="12" customHeight="1">
      <c r="A131" s="15" t="s">
        <v>237</v>
      </c>
      <c r="B131" s="9" t="s">
        <v>552</v>
      </c>
      <c r="C131" s="290"/>
    </row>
    <row r="132" spans="1:3" ht="12" customHeight="1">
      <c r="A132" s="15" t="s">
        <v>454</v>
      </c>
      <c r="B132" s="9" t="s">
        <v>553</v>
      </c>
      <c r="C132" s="290"/>
    </row>
    <row r="133" spans="1:3" ht="12" customHeight="1" thickBot="1">
      <c r="A133" s="13" t="s">
        <v>455</v>
      </c>
      <c r="B133" s="7" t="s">
        <v>554</v>
      </c>
      <c r="C133" s="290"/>
    </row>
    <row r="134" spans="1:3" ht="12" customHeight="1" thickBot="1">
      <c r="A134" s="20" t="s">
        <v>159</v>
      </c>
      <c r="B134" s="136" t="s">
        <v>555</v>
      </c>
      <c r="C134" s="323">
        <f>+C135+C136+C137+C138</f>
        <v>0</v>
      </c>
    </row>
    <row r="135" spans="1:3" ht="12" customHeight="1">
      <c r="A135" s="15" t="s">
        <v>238</v>
      </c>
      <c r="B135" s="9" t="s">
        <v>556</v>
      </c>
      <c r="C135" s="290"/>
    </row>
    <row r="136" spans="1:3" ht="12" customHeight="1">
      <c r="A136" s="15" t="s">
        <v>239</v>
      </c>
      <c r="B136" s="9" t="s">
        <v>566</v>
      </c>
      <c r="C136" s="290"/>
    </row>
    <row r="137" spans="1:3" ht="12" customHeight="1">
      <c r="A137" s="15" t="s">
        <v>467</v>
      </c>
      <c r="B137" s="9" t="s">
        <v>557</v>
      </c>
      <c r="C137" s="290"/>
    </row>
    <row r="138" spans="1:3" ht="12" customHeight="1" thickBot="1">
      <c r="A138" s="13" t="s">
        <v>468</v>
      </c>
      <c r="B138" s="7" t="s">
        <v>558</v>
      </c>
      <c r="C138" s="290"/>
    </row>
    <row r="139" spans="1:3" ht="12" customHeight="1" thickBot="1">
      <c r="A139" s="20" t="s">
        <v>160</v>
      </c>
      <c r="B139" s="136" t="s">
        <v>559</v>
      </c>
      <c r="C139" s="326">
        <f>+C140+C141+C142+C143</f>
        <v>0</v>
      </c>
    </row>
    <row r="140" spans="1:3" ht="12" customHeight="1">
      <c r="A140" s="15" t="s">
        <v>325</v>
      </c>
      <c r="B140" s="9" t="s">
        <v>560</v>
      </c>
      <c r="C140" s="290"/>
    </row>
    <row r="141" spans="1:3" ht="12" customHeight="1">
      <c r="A141" s="15" t="s">
        <v>326</v>
      </c>
      <c r="B141" s="9" t="s">
        <v>561</v>
      </c>
      <c r="C141" s="290"/>
    </row>
    <row r="142" spans="1:3" ht="12" customHeight="1">
      <c r="A142" s="15" t="s">
        <v>381</v>
      </c>
      <c r="B142" s="9" t="s">
        <v>562</v>
      </c>
      <c r="C142" s="290"/>
    </row>
    <row r="143" spans="1:3" ht="12" customHeight="1" thickBot="1">
      <c r="A143" s="15" t="s">
        <v>470</v>
      </c>
      <c r="B143" s="9" t="s">
        <v>563</v>
      </c>
      <c r="C143" s="290"/>
    </row>
    <row r="144" spans="1:9" ht="15" customHeight="1" thickBot="1">
      <c r="A144" s="20" t="s">
        <v>161</v>
      </c>
      <c r="B144" s="136" t="s">
        <v>564</v>
      </c>
      <c r="C144" s="444">
        <f>+C125+C129+C134+C139</f>
        <v>0</v>
      </c>
      <c r="F144" s="445"/>
      <c r="G144" s="446"/>
      <c r="H144" s="446"/>
      <c r="I144" s="446"/>
    </row>
    <row r="145" spans="1:3" s="431" customFormat="1" ht="12.75" customHeight="1" thickBot="1">
      <c r="A145" s="315" t="s">
        <v>162</v>
      </c>
      <c r="B145" s="404" t="s">
        <v>565</v>
      </c>
      <c r="C145" s="444">
        <f>+C124+C144</f>
        <v>652628</v>
      </c>
    </row>
    <row r="146" ht="7.5" customHeight="1"/>
    <row r="147" spans="1:3" ht="15.75">
      <c r="A147" s="960" t="s">
        <v>567</v>
      </c>
      <c r="B147" s="960"/>
      <c r="C147" s="960"/>
    </row>
    <row r="148" spans="1:3" ht="15" customHeight="1" thickBot="1">
      <c r="A148" s="957" t="s">
        <v>298</v>
      </c>
      <c r="B148" s="957"/>
      <c r="C148" s="327" t="s">
        <v>380</v>
      </c>
    </row>
    <row r="149" spans="1:4" ht="13.5" customHeight="1" thickBot="1">
      <c r="A149" s="20">
        <v>1</v>
      </c>
      <c r="B149" s="30" t="s">
        <v>568</v>
      </c>
      <c r="C149" s="317">
        <f>+C61-C124</f>
        <v>-115000</v>
      </c>
      <c r="D149" s="447"/>
    </row>
    <row r="150" spans="1:3" ht="27.75" customHeight="1" thickBot="1">
      <c r="A150" s="20" t="s">
        <v>154</v>
      </c>
      <c r="B150" s="30" t="s">
        <v>569</v>
      </c>
      <c r="C150" s="317">
        <f>+C84-C144</f>
        <v>115000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KÖLTSÉGVETÉSÉNEK ÖSSZEVONT MÉRLEGE&amp;10
&amp;R&amp;"Times New Roman CE,Félkövér dőlt"&amp;11 1.1. melléklet az 1/2014. (I.28.)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3">
      <selection activeCell="H27" sqref="H27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781</v>
      </c>
    </row>
    <row r="2" spans="1:3" s="471" customFormat="1" ht="25.5" customHeight="1">
      <c r="A2" s="422" t="s">
        <v>350</v>
      </c>
      <c r="B2" s="378" t="s">
        <v>669</v>
      </c>
      <c r="C2" s="393" t="s">
        <v>198</v>
      </c>
    </row>
    <row r="3" spans="1:3" s="471" customFormat="1" ht="24.75" thickBot="1">
      <c r="A3" s="463" t="s">
        <v>349</v>
      </c>
      <c r="B3" s="379" t="s">
        <v>646</v>
      </c>
      <c r="C3" s="394" t="s">
        <v>198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2000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>
        <v>2000</v>
      </c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2000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342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776</v>
      </c>
      <c r="C39" s="910">
        <v>342</v>
      </c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2342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2342</v>
      </c>
    </row>
    <row r="45" spans="1:3" ht="12" customHeight="1">
      <c r="A45" s="465" t="s">
        <v>240</v>
      </c>
      <c r="B45" s="9" t="s">
        <v>184</v>
      </c>
      <c r="C45" s="85">
        <v>1844</v>
      </c>
    </row>
    <row r="46" spans="1:3" ht="12" customHeight="1">
      <c r="A46" s="465" t="s">
        <v>241</v>
      </c>
      <c r="B46" s="8" t="s">
        <v>327</v>
      </c>
      <c r="C46" s="88">
        <v>498</v>
      </c>
    </row>
    <row r="47" spans="1:3" ht="12" customHeight="1">
      <c r="A47" s="465" t="s">
        <v>242</v>
      </c>
      <c r="B47" s="8" t="s">
        <v>283</v>
      </c>
      <c r="C47" s="88"/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2342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/>
    </row>
    <row r="58" spans="1:3" ht="14.25" customHeight="1" thickBot="1">
      <c r="A58" s="270" t="s">
        <v>353</v>
      </c>
      <c r="B58" s="271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3">
      <selection activeCell="H12" sqref="H12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782</v>
      </c>
    </row>
    <row r="2" spans="1:3" s="471" customFormat="1" ht="25.5" customHeight="1">
      <c r="A2" s="422" t="s">
        <v>350</v>
      </c>
      <c r="B2" s="378" t="s">
        <v>669</v>
      </c>
      <c r="C2" s="393" t="s">
        <v>198</v>
      </c>
    </row>
    <row r="3" spans="1:3" s="471" customFormat="1" ht="24.75" thickBot="1">
      <c r="A3" s="463" t="s">
        <v>349</v>
      </c>
      <c r="B3" s="379" t="s">
        <v>647</v>
      </c>
      <c r="C3" s="394" t="s">
        <v>199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/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0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/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0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0</v>
      </c>
    </row>
    <row r="45" spans="1:3" ht="12" customHeight="1">
      <c r="A45" s="465" t="s">
        <v>240</v>
      </c>
      <c r="B45" s="9" t="s">
        <v>184</v>
      </c>
      <c r="C45" s="85"/>
    </row>
    <row r="46" spans="1:3" ht="12" customHeight="1">
      <c r="A46" s="465" t="s">
        <v>241</v>
      </c>
      <c r="B46" s="8" t="s">
        <v>327</v>
      </c>
      <c r="C46" s="88"/>
    </row>
    <row r="47" spans="1:3" ht="12" customHeight="1">
      <c r="A47" s="465" t="s">
        <v>242</v>
      </c>
      <c r="B47" s="8" t="s">
        <v>283</v>
      </c>
      <c r="C47" s="88"/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0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/>
    </row>
    <row r="58" spans="1:3" ht="14.25" customHeight="1" thickBot="1">
      <c r="A58" s="270" t="s">
        <v>353</v>
      </c>
      <c r="B58" s="271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783</v>
      </c>
    </row>
    <row r="2" spans="1:3" s="471" customFormat="1" ht="25.5" customHeight="1">
      <c r="A2" s="422" t="s">
        <v>350</v>
      </c>
      <c r="B2" s="378" t="s">
        <v>698</v>
      </c>
      <c r="C2" s="393" t="s">
        <v>198</v>
      </c>
    </row>
    <row r="3" spans="1:3" s="471" customFormat="1" ht="24.75" thickBot="1">
      <c r="A3" s="463" t="s">
        <v>349</v>
      </c>
      <c r="B3" s="379" t="s">
        <v>767</v>
      </c>
      <c r="C3" s="394" t="s">
        <v>662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/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90910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>
        <v>90910</v>
      </c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90910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90910</v>
      </c>
    </row>
    <row r="45" spans="1:3" ht="12" customHeight="1">
      <c r="A45" s="465" t="s">
        <v>240</v>
      </c>
      <c r="B45" s="9" t="s">
        <v>184</v>
      </c>
      <c r="C45" s="85">
        <v>60085</v>
      </c>
    </row>
    <row r="46" spans="1:3" ht="12" customHeight="1">
      <c r="A46" s="465" t="s">
        <v>241</v>
      </c>
      <c r="B46" s="8" t="s">
        <v>327</v>
      </c>
      <c r="C46" s="88">
        <v>16245</v>
      </c>
    </row>
    <row r="47" spans="1:3" ht="12" customHeight="1">
      <c r="A47" s="465" t="s">
        <v>242</v>
      </c>
      <c r="B47" s="8" t="s">
        <v>283</v>
      </c>
      <c r="C47" s="88">
        <v>14580</v>
      </c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90910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>
        <v>18</v>
      </c>
    </row>
    <row r="58" spans="1:3" ht="14.25" customHeight="1" thickBot="1">
      <c r="A58" s="270" t="s">
        <v>353</v>
      </c>
      <c r="B58" s="271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784</v>
      </c>
    </row>
    <row r="2" spans="1:3" s="471" customFormat="1" ht="25.5" customHeight="1">
      <c r="A2" s="422" t="s">
        <v>350</v>
      </c>
      <c r="B2" s="378" t="s">
        <v>670</v>
      </c>
      <c r="C2" s="393" t="s">
        <v>199</v>
      </c>
    </row>
    <row r="3" spans="1:3" s="471" customFormat="1" ht="24.75" thickBot="1">
      <c r="A3" s="463" t="s">
        <v>349</v>
      </c>
      <c r="B3" s="379" t="s">
        <v>623</v>
      </c>
      <c r="C3" s="394" t="s">
        <v>188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2230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>
        <v>2230</v>
      </c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2230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17364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>
        <v>17364</v>
      </c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19594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19594</v>
      </c>
    </row>
    <row r="45" spans="1:3" ht="12" customHeight="1">
      <c r="A45" s="465" t="s">
        <v>240</v>
      </c>
      <c r="B45" s="9" t="s">
        <v>184</v>
      </c>
      <c r="C45" s="85">
        <v>8082</v>
      </c>
    </row>
    <row r="46" spans="1:3" ht="12" customHeight="1">
      <c r="A46" s="465" t="s">
        <v>241</v>
      </c>
      <c r="B46" s="8" t="s">
        <v>327</v>
      </c>
      <c r="C46" s="88">
        <v>2167</v>
      </c>
    </row>
    <row r="47" spans="1:3" ht="12" customHeight="1">
      <c r="A47" s="465" t="s">
        <v>242</v>
      </c>
      <c r="B47" s="8" t="s">
        <v>283</v>
      </c>
      <c r="C47" s="88">
        <v>9345</v>
      </c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19594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>
        <v>5</v>
      </c>
    </row>
    <row r="58" spans="1:3" ht="14.25" customHeight="1" thickBot="1">
      <c r="A58" s="270" t="s">
        <v>353</v>
      </c>
      <c r="B58" s="271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785</v>
      </c>
    </row>
    <row r="2" spans="1:3" s="471" customFormat="1" ht="25.5" customHeight="1">
      <c r="A2" s="422" t="s">
        <v>350</v>
      </c>
      <c r="B2" s="378" t="s">
        <v>670</v>
      </c>
      <c r="C2" s="393" t="s">
        <v>199</v>
      </c>
    </row>
    <row r="3" spans="1:3" s="471" customFormat="1" ht="24.75" thickBot="1">
      <c r="A3" s="463" t="s">
        <v>349</v>
      </c>
      <c r="B3" s="379" t="s">
        <v>646</v>
      </c>
      <c r="C3" s="394" t="s">
        <v>198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2230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>
        <v>2230</v>
      </c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2230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17364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>
        <v>17364</v>
      </c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19594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19594</v>
      </c>
    </row>
    <row r="45" spans="1:3" ht="12" customHeight="1">
      <c r="A45" s="465" t="s">
        <v>240</v>
      </c>
      <c r="B45" s="9" t="s">
        <v>184</v>
      </c>
      <c r="C45" s="85">
        <v>8082</v>
      </c>
    </row>
    <row r="46" spans="1:3" ht="12" customHeight="1">
      <c r="A46" s="465" t="s">
        <v>241</v>
      </c>
      <c r="B46" s="8" t="s">
        <v>327</v>
      </c>
      <c r="C46" s="88">
        <v>2167</v>
      </c>
    </row>
    <row r="47" spans="1:3" ht="12" customHeight="1">
      <c r="A47" s="465" t="s">
        <v>242</v>
      </c>
      <c r="B47" s="8" t="s">
        <v>283</v>
      </c>
      <c r="C47" s="88">
        <v>9345</v>
      </c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19594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>
        <v>5</v>
      </c>
    </row>
    <row r="58" spans="1:3" ht="14.25" customHeight="1" thickBot="1">
      <c r="A58" s="270" t="s">
        <v>353</v>
      </c>
      <c r="B58" s="271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786</v>
      </c>
    </row>
    <row r="2" spans="1:3" s="471" customFormat="1" ht="25.5" customHeight="1">
      <c r="A2" s="422" t="s">
        <v>350</v>
      </c>
      <c r="B2" s="378" t="s">
        <v>670</v>
      </c>
      <c r="C2" s="393" t="s">
        <v>199</v>
      </c>
    </row>
    <row r="3" spans="1:3" s="471" customFormat="1" ht="24.75" thickBot="1">
      <c r="A3" s="463" t="s">
        <v>349</v>
      </c>
      <c r="B3" s="379" t="s">
        <v>647</v>
      </c>
      <c r="C3" s="394" t="s">
        <v>199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/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0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/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0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0</v>
      </c>
    </row>
    <row r="45" spans="1:3" ht="12" customHeight="1">
      <c r="A45" s="465" t="s">
        <v>240</v>
      </c>
      <c r="B45" s="9" t="s">
        <v>184</v>
      </c>
      <c r="C45" s="85"/>
    </row>
    <row r="46" spans="1:3" ht="12" customHeight="1">
      <c r="A46" s="465" t="s">
        <v>241</v>
      </c>
      <c r="B46" s="8" t="s">
        <v>327</v>
      </c>
      <c r="C46" s="88"/>
    </row>
    <row r="47" spans="1:3" ht="12" customHeight="1">
      <c r="A47" s="465" t="s">
        <v>242</v>
      </c>
      <c r="B47" s="8" t="s">
        <v>283</v>
      </c>
      <c r="C47" s="88"/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0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/>
    </row>
    <row r="58" spans="1:3" ht="14.25" customHeight="1" thickBot="1">
      <c r="A58" s="270" t="s">
        <v>353</v>
      </c>
      <c r="B58" s="271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2" sqref="H22"/>
    </sheetView>
  </sheetViews>
  <sheetFormatPr defaultColWidth="9.00390625" defaultRowHeight="12.75"/>
  <cols>
    <col min="1" max="1" width="13.875" style="268" customWidth="1"/>
    <col min="2" max="2" width="79.125" style="269" customWidth="1"/>
    <col min="3" max="3" width="25.00390625" style="269" customWidth="1"/>
    <col min="4" max="16384" width="9.375" style="269" customWidth="1"/>
  </cols>
  <sheetData>
    <row r="1" spans="1:3" s="248" customFormat="1" ht="21" customHeight="1" thickBot="1">
      <c r="A1" s="247"/>
      <c r="B1" s="249"/>
      <c r="C1" s="470" t="s">
        <v>787</v>
      </c>
    </row>
    <row r="2" spans="1:3" s="471" customFormat="1" ht="25.5" customHeight="1">
      <c r="A2" s="422" t="s">
        <v>350</v>
      </c>
      <c r="B2" s="378" t="s">
        <v>670</v>
      </c>
      <c r="C2" s="393" t="s">
        <v>199</v>
      </c>
    </row>
    <row r="3" spans="1:3" s="471" customFormat="1" ht="24.75" thickBot="1">
      <c r="A3" s="463" t="s">
        <v>349</v>
      </c>
      <c r="B3" s="379" t="s">
        <v>648</v>
      </c>
      <c r="C3" s="394" t="s">
        <v>662</v>
      </c>
    </row>
    <row r="4" spans="1:3" s="472" customFormat="1" ht="15.75" customHeight="1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s="473" customFormat="1" ht="12.75" customHeight="1" thickBot="1">
      <c r="A6" s="214">
        <v>1</v>
      </c>
      <c r="B6" s="215">
        <v>2</v>
      </c>
      <c r="C6" s="216">
        <v>3</v>
      </c>
    </row>
    <row r="7" spans="1:3" s="473" customFormat="1" ht="15.75" customHeight="1" thickBot="1">
      <c r="A7" s="255"/>
      <c r="B7" s="256" t="s">
        <v>192</v>
      </c>
      <c r="C7" s="257"/>
    </row>
    <row r="8" spans="1:3" s="395" customFormat="1" ht="12" customHeight="1" thickBot="1">
      <c r="A8" s="214" t="s">
        <v>153</v>
      </c>
      <c r="B8" s="258" t="s">
        <v>624</v>
      </c>
      <c r="C8" s="337">
        <f>SUM(C9:C18)</f>
        <v>0</v>
      </c>
    </row>
    <row r="9" spans="1:3" s="395" customFormat="1" ht="12" customHeight="1">
      <c r="A9" s="464" t="s">
        <v>240</v>
      </c>
      <c r="B9" s="10" t="s">
        <v>443</v>
      </c>
      <c r="C9" s="384"/>
    </row>
    <row r="10" spans="1:3" s="395" customFormat="1" ht="12" customHeight="1">
      <c r="A10" s="465" t="s">
        <v>241</v>
      </c>
      <c r="B10" s="8" t="s">
        <v>444</v>
      </c>
      <c r="C10" s="335"/>
    </row>
    <row r="11" spans="1:3" s="395" customFormat="1" ht="12" customHeight="1">
      <c r="A11" s="465" t="s">
        <v>242</v>
      </c>
      <c r="B11" s="8" t="s">
        <v>445</v>
      </c>
      <c r="C11" s="335"/>
    </row>
    <row r="12" spans="1:3" s="395" customFormat="1" ht="12" customHeight="1">
      <c r="A12" s="465" t="s">
        <v>243</v>
      </c>
      <c r="B12" s="8" t="s">
        <v>446</v>
      </c>
      <c r="C12" s="335"/>
    </row>
    <row r="13" spans="1:3" s="395" customFormat="1" ht="12" customHeight="1">
      <c r="A13" s="465" t="s">
        <v>292</v>
      </c>
      <c r="B13" s="8" t="s">
        <v>447</v>
      </c>
      <c r="C13" s="335"/>
    </row>
    <row r="14" spans="1:3" s="395" customFormat="1" ht="12" customHeight="1">
      <c r="A14" s="465" t="s">
        <v>244</v>
      </c>
      <c r="B14" s="8" t="s">
        <v>625</v>
      </c>
      <c r="C14" s="335"/>
    </row>
    <row r="15" spans="1:3" s="395" customFormat="1" ht="12" customHeight="1">
      <c r="A15" s="465" t="s">
        <v>245</v>
      </c>
      <c r="B15" s="7" t="s">
        <v>626</v>
      </c>
      <c r="C15" s="335"/>
    </row>
    <row r="16" spans="1:3" s="395" customFormat="1" ht="12" customHeight="1">
      <c r="A16" s="465" t="s">
        <v>255</v>
      </c>
      <c r="B16" s="8" t="s">
        <v>450</v>
      </c>
      <c r="C16" s="385"/>
    </row>
    <row r="17" spans="1:3" s="474" customFormat="1" ht="12" customHeight="1">
      <c r="A17" s="465" t="s">
        <v>256</v>
      </c>
      <c r="B17" s="8" t="s">
        <v>451</v>
      </c>
      <c r="C17" s="335"/>
    </row>
    <row r="18" spans="1:3" s="474" customFormat="1" ht="12" customHeight="1" thickBot="1">
      <c r="A18" s="465" t="s">
        <v>257</v>
      </c>
      <c r="B18" s="7" t="s">
        <v>452</v>
      </c>
      <c r="C18" s="336"/>
    </row>
    <row r="19" spans="1:3" s="395" customFormat="1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s="474" customFormat="1" ht="12" customHeight="1">
      <c r="A20" s="465" t="s">
        <v>246</v>
      </c>
      <c r="B20" s="9" t="s">
        <v>418</v>
      </c>
      <c r="C20" s="335"/>
    </row>
    <row r="21" spans="1:3" s="474" customFormat="1" ht="12" customHeight="1">
      <c r="A21" s="465" t="s">
        <v>247</v>
      </c>
      <c r="B21" s="8" t="s">
        <v>628</v>
      </c>
      <c r="C21" s="335"/>
    </row>
    <row r="22" spans="1:3" s="474" customFormat="1" ht="12" customHeight="1">
      <c r="A22" s="465" t="s">
        <v>248</v>
      </c>
      <c r="B22" s="8" t="s">
        <v>629</v>
      </c>
      <c r="C22" s="335"/>
    </row>
    <row r="23" spans="1:3" s="474" customFormat="1" ht="12" customHeight="1" thickBot="1">
      <c r="A23" s="465" t="s">
        <v>249</v>
      </c>
      <c r="B23" s="8" t="s">
        <v>135</v>
      </c>
      <c r="C23" s="335"/>
    </row>
    <row r="24" spans="1:3" s="474" customFormat="1" ht="12" customHeight="1" thickBot="1">
      <c r="A24" s="222" t="s">
        <v>155</v>
      </c>
      <c r="B24" s="136" t="s">
        <v>318</v>
      </c>
      <c r="C24" s="364"/>
    </row>
    <row r="25" spans="1:3" s="474" customFormat="1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s="474" customFormat="1" ht="12" customHeight="1">
      <c r="A26" s="466" t="s">
        <v>428</v>
      </c>
      <c r="B26" s="467" t="s">
        <v>628</v>
      </c>
      <c r="C26" s="85"/>
    </row>
    <row r="27" spans="1:3" s="474" customFormat="1" ht="12" customHeight="1">
      <c r="A27" s="466" t="s">
        <v>431</v>
      </c>
      <c r="B27" s="468" t="s">
        <v>631</v>
      </c>
      <c r="C27" s="338"/>
    </row>
    <row r="28" spans="1:3" s="474" customFormat="1" ht="12" customHeight="1" thickBot="1">
      <c r="A28" s="465" t="s">
        <v>432</v>
      </c>
      <c r="B28" s="469" t="s">
        <v>632</v>
      </c>
      <c r="C28" s="92"/>
    </row>
    <row r="29" spans="1:3" s="474" customFormat="1" ht="12" customHeight="1" thickBot="1">
      <c r="A29" s="222" t="s">
        <v>157</v>
      </c>
      <c r="B29" s="136" t="s">
        <v>633</v>
      </c>
      <c r="C29" s="337">
        <f>+C30+C31+C32</f>
        <v>0</v>
      </c>
    </row>
    <row r="30" spans="1:3" s="474" customFormat="1" ht="12" customHeight="1">
      <c r="A30" s="466" t="s">
        <v>233</v>
      </c>
      <c r="B30" s="467" t="s">
        <v>457</v>
      </c>
      <c r="C30" s="85"/>
    </row>
    <row r="31" spans="1:3" s="474" customFormat="1" ht="12" customHeight="1">
      <c r="A31" s="466" t="s">
        <v>234</v>
      </c>
      <c r="B31" s="468" t="s">
        <v>458</v>
      </c>
      <c r="C31" s="338"/>
    </row>
    <row r="32" spans="1:3" s="474" customFormat="1" ht="12" customHeight="1" thickBot="1">
      <c r="A32" s="465" t="s">
        <v>235</v>
      </c>
      <c r="B32" s="153" t="s">
        <v>459</v>
      </c>
      <c r="C32" s="92"/>
    </row>
    <row r="33" spans="1:3" s="395" customFormat="1" ht="12" customHeight="1" thickBot="1">
      <c r="A33" s="222" t="s">
        <v>158</v>
      </c>
      <c r="B33" s="136" t="s">
        <v>572</v>
      </c>
      <c r="C33" s="364"/>
    </row>
    <row r="34" spans="1:3" s="395" customFormat="1" ht="12" customHeight="1" thickBot="1">
      <c r="A34" s="222" t="s">
        <v>159</v>
      </c>
      <c r="B34" s="136" t="s">
        <v>634</v>
      </c>
      <c r="C34" s="386"/>
    </row>
    <row r="35" spans="1:3" s="395" customFormat="1" ht="12" customHeight="1" thickBot="1">
      <c r="A35" s="214" t="s">
        <v>160</v>
      </c>
      <c r="B35" s="136" t="s">
        <v>635</v>
      </c>
      <c r="C35" s="387">
        <f>+C8+C19+C24+C25+C29+C33+C34</f>
        <v>0</v>
      </c>
    </row>
    <row r="36" spans="1:3" s="395" customFormat="1" ht="12" customHeight="1" thickBot="1">
      <c r="A36" s="259" t="s">
        <v>161</v>
      </c>
      <c r="B36" s="136" t="s">
        <v>636</v>
      </c>
      <c r="C36" s="387">
        <f>+C37+C38+C39</f>
        <v>0</v>
      </c>
    </row>
    <row r="37" spans="1:3" s="395" customFormat="1" ht="12" customHeight="1">
      <c r="A37" s="466" t="s">
        <v>637</v>
      </c>
      <c r="B37" s="467" t="s">
        <v>389</v>
      </c>
      <c r="C37" s="85"/>
    </row>
    <row r="38" spans="1:3" s="395" customFormat="1" ht="12" customHeight="1">
      <c r="A38" s="466" t="s">
        <v>638</v>
      </c>
      <c r="B38" s="468" t="s">
        <v>136</v>
      </c>
      <c r="C38" s="338"/>
    </row>
    <row r="39" spans="1:3" s="474" customFormat="1" ht="12" customHeight="1" thickBot="1">
      <c r="A39" s="465" t="s">
        <v>639</v>
      </c>
      <c r="B39" s="153" t="s">
        <v>640</v>
      </c>
      <c r="C39" s="92"/>
    </row>
    <row r="40" spans="1:3" s="474" customFormat="1" ht="15" customHeight="1" thickBot="1">
      <c r="A40" s="259" t="s">
        <v>162</v>
      </c>
      <c r="B40" s="260" t="s">
        <v>641</v>
      </c>
      <c r="C40" s="390">
        <f>+C35+C36</f>
        <v>0</v>
      </c>
    </row>
    <row r="41" spans="1:3" s="474" customFormat="1" ht="15" customHeight="1">
      <c r="A41" s="261"/>
      <c r="B41" s="262"/>
      <c r="C41" s="388"/>
    </row>
    <row r="42" spans="1:3" ht="13.5" thickBot="1">
      <c r="A42" s="263"/>
      <c r="B42" s="264"/>
      <c r="C42" s="389"/>
    </row>
    <row r="43" spans="1:3" s="473" customFormat="1" ht="16.5" customHeight="1" thickBot="1">
      <c r="A43" s="265"/>
      <c r="B43" s="266" t="s">
        <v>194</v>
      </c>
      <c r="C43" s="390"/>
    </row>
    <row r="44" spans="1:3" s="475" customFormat="1" ht="12" customHeight="1" thickBot="1">
      <c r="A44" s="222" t="s">
        <v>153</v>
      </c>
      <c r="B44" s="136" t="s">
        <v>642</v>
      </c>
      <c r="C44" s="337">
        <f>SUM(C45:C49)</f>
        <v>0</v>
      </c>
    </row>
    <row r="45" spans="1:3" ht="12" customHeight="1">
      <c r="A45" s="465" t="s">
        <v>240</v>
      </c>
      <c r="B45" s="9" t="s">
        <v>184</v>
      </c>
      <c r="C45" s="85"/>
    </row>
    <row r="46" spans="1:3" ht="12" customHeight="1">
      <c r="A46" s="465" t="s">
        <v>241</v>
      </c>
      <c r="B46" s="8" t="s">
        <v>327</v>
      </c>
      <c r="C46" s="88"/>
    </row>
    <row r="47" spans="1:3" ht="12" customHeight="1">
      <c r="A47" s="465" t="s">
        <v>242</v>
      </c>
      <c r="B47" s="8" t="s">
        <v>283</v>
      </c>
      <c r="C47" s="88"/>
    </row>
    <row r="48" spans="1:3" ht="12" customHeight="1">
      <c r="A48" s="465" t="s">
        <v>243</v>
      </c>
      <c r="B48" s="8" t="s">
        <v>328</v>
      </c>
      <c r="C48" s="88"/>
    </row>
    <row r="49" spans="1:3" ht="12" customHeight="1" thickBot="1">
      <c r="A49" s="465" t="s">
        <v>292</v>
      </c>
      <c r="B49" s="8" t="s">
        <v>329</v>
      </c>
      <c r="C49" s="88"/>
    </row>
    <row r="50" spans="1:3" ht="12" customHeight="1" thickBot="1">
      <c r="A50" s="222" t="s">
        <v>154</v>
      </c>
      <c r="B50" s="136" t="s">
        <v>643</v>
      </c>
      <c r="C50" s="337">
        <f>SUM(C51:C53)</f>
        <v>0</v>
      </c>
    </row>
    <row r="51" spans="1:3" s="475" customFormat="1" ht="12" customHeight="1">
      <c r="A51" s="465" t="s">
        <v>246</v>
      </c>
      <c r="B51" s="9" t="s">
        <v>379</v>
      </c>
      <c r="C51" s="85"/>
    </row>
    <row r="52" spans="1:3" ht="12" customHeight="1">
      <c r="A52" s="465" t="s">
        <v>247</v>
      </c>
      <c r="B52" s="8" t="s">
        <v>331</v>
      </c>
      <c r="C52" s="88"/>
    </row>
    <row r="53" spans="1:3" ht="12" customHeight="1">
      <c r="A53" s="465" t="s">
        <v>248</v>
      </c>
      <c r="B53" s="8" t="s">
        <v>195</v>
      </c>
      <c r="C53" s="88"/>
    </row>
    <row r="54" spans="1:3" ht="12" customHeight="1" thickBot="1">
      <c r="A54" s="465" t="s">
        <v>249</v>
      </c>
      <c r="B54" s="8" t="s">
        <v>137</v>
      </c>
      <c r="C54" s="88"/>
    </row>
    <row r="55" spans="1:3" ht="15" customHeight="1" thickBot="1">
      <c r="A55" s="222" t="s">
        <v>155</v>
      </c>
      <c r="B55" s="267" t="s">
        <v>644</v>
      </c>
      <c r="C55" s="391">
        <f>+C44+C50</f>
        <v>0</v>
      </c>
    </row>
    <row r="56" ht="13.5" thickBot="1">
      <c r="C56" s="392"/>
    </row>
    <row r="57" spans="1:3" ht="15" customHeight="1" thickBot="1">
      <c r="A57" s="270" t="s">
        <v>352</v>
      </c>
      <c r="B57" s="271"/>
      <c r="C57" s="133"/>
    </row>
    <row r="58" spans="1:3" ht="14.25" customHeight="1" thickBot="1">
      <c r="A58" s="270" t="s">
        <v>353</v>
      </c>
      <c r="B58" s="271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47"/>
      <c r="B1" s="249"/>
      <c r="C1" s="470" t="s">
        <v>788</v>
      </c>
    </row>
    <row r="2" spans="1:3" ht="26.25" customHeight="1">
      <c r="A2" s="422" t="s">
        <v>350</v>
      </c>
      <c r="B2" s="378" t="s">
        <v>671</v>
      </c>
      <c r="C2" s="393" t="s">
        <v>662</v>
      </c>
    </row>
    <row r="3" spans="1:3" ht="29.25" customHeight="1" thickBot="1">
      <c r="A3" s="463" t="s">
        <v>349</v>
      </c>
      <c r="B3" s="379" t="s">
        <v>623</v>
      </c>
      <c r="C3" s="394" t="s">
        <v>188</v>
      </c>
    </row>
    <row r="4" spans="1:3" ht="14.25" thickBot="1">
      <c r="A4" s="251"/>
      <c r="B4" s="251"/>
      <c r="C4" s="252" t="s">
        <v>189</v>
      </c>
    </row>
    <row r="5" spans="1:3" ht="43.5" customHeight="1" thickBot="1">
      <c r="A5" s="423" t="s">
        <v>351</v>
      </c>
      <c r="B5" s="253" t="s">
        <v>190</v>
      </c>
      <c r="C5" s="254" t="s">
        <v>191</v>
      </c>
    </row>
    <row r="6" spans="1:3" ht="13.5" thickBot="1">
      <c r="A6" s="214">
        <v>1</v>
      </c>
      <c r="B6" s="215">
        <v>2</v>
      </c>
      <c r="C6" s="216">
        <v>3</v>
      </c>
    </row>
    <row r="7" spans="1:3" ht="13.5" thickBot="1">
      <c r="A7" s="255"/>
      <c r="B7" s="256" t="s">
        <v>192</v>
      </c>
      <c r="C7" s="257"/>
    </row>
    <row r="8" spans="1:3" ht="18" customHeight="1" thickBot="1">
      <c r="A8" s="214" t="s">
        <v>153</v>
      </c>
      <c r="B8" s="258" t="s">
        <v>624</v>
      </c>
      <c r="C8" s="337">
        <f>SUM(C9:C18)</f>
        <v>72432</v>
      </c>
    </row>
    <row r="9" spans="1:3" ht="17.25" customHeight="1">
      <c r="A9" s="464" t="s">
        <v>240</v>
      </c>
      <c r="B9" s="10" t="s">
        <v>443</v>
      </c>
      <c r="C9" s="384"/>
    </row>
    <row r="10" spans="1:3" ht="13.5" customHeight="1">
      <c r="A10" s="465" t="s">
        <v>241</v>
      </c>
      <c r="B10" s="8" t="s">
        <v>444</v>
      </c>
      <c r="C10" s="335"/>
    </row>
    <row r="11" spans="1:3" ht="11.25" customHeight="1">
      <c r="A11" s="465" t="s">
        <v>242</v>
      </c>
      <c r="B11" s="8" t="s">
        <v>445</v>
      </c>
      <c r="C11" s="335"/>
    </row>
    <row r="12" spans="1:3" ht="10.5" customHeight="1">
      <c r="A12" s="465" t="s">
        <v>243</v>
      </c>
      <c r="B12" s="8" t="s">
        <v>446</v>
      </c>
      <c r="C12" s="335"/>
    </row>
    <row r="13" spans="1:3" ht="15" customHeight="1">
      <c r="A13" s="465" t="s">
        <v>292</v>
      </c>
      <c r="B13" s="8" t="s">
        <v>447</v>
      </c>
      <c r="C13" s="335">
        <v>72432</v>
      </c>
    </row>
    <row r="14" spans="1:3" ht="14.25" customHeight="1">
      <c r="A14" s="465" t="s">
        <v>244</v>
      </c>
      <c r="B14" s="8" t="s">
        <v>625</v>
      </c>
      <c r="C14" s="335"/>
    </row>
    <row r="15" spans="1:3" ht="14.25" customHeight="1">
      <c r="A15" s="465" t="s">
        <v>245</v>
      </c>
      <c r="B15" s="7" t="s">
        <v>626</v>
      </c>
      <c r="C15" s="335"/>
    </row>
    <row r="16" spans="1:3" ht="15.75" customHeight="1">
      <c r="A16" s="465" t="s">
        <v>255</v>
      </c>
      <c r="B16" s="8" t="s">
        <v>450</v>
      </c>
      <c r="C16" s="385"/>
    </row>
    <row r="17" spans="1:3" ht="12.75" customHeight="1">
      <c r="A17" s="465" t="s">
        <v>256</v>
      </c>
      <c r="B17" s="8" t="s">
        <v>451</v>
      </c>
      <c r="C17" s="335"/>
    </row>
    <row r="18" spans="1:3" ht="14.25" customHeight="1" thickBot="1">
      <c r="A18" s="465" t="s">
        <v>257</v>
      </c>
      <c r="B18" s="7" t="s">
        <v>452</v>
      </c>
      <c r="C18" s="336"/>
    </row>
    <row r="19" spans="1:3" ht="12" customHeight="1" thickBot="1">
      <c r="A19" s="214" t="s">
        <v>154</v>
      </c>
      <c r="B19" s="258" t="s">
        <v>627</v>
      </c>
      <c r="C19" s="337">
        <f>SUM(C20:C22)</f>
        <v>0</v>
      </c>
    </row>
    <row r="20" spans="1:3" ht="13.5" customHeight="1">
      <c r="A20" s="465" t="s">
        <v>246</v>
      </c>
      <c r="B20" s="9" t="s">
        <v>418</v>
      </c>
      <c r="C20" s="335"/>
    </row>
    <row r="21" spans="1:3" ht="12.75" customHeight="1">
      <c r="A21" s="465" t="s">
        <v>247</v>
      </c>
      <c r="B21" s="8" t="s">
        <v>628</v>
      </c>
      <c r="C21" s="335"/>
    </row>
    <row r="22" spans="1:3" ht="13.5" customHeight="1">
      <c r="A22" s="465" t="s">
        <v>248</v>
      </c>
      <c r="B22" s="8" t="s">
        <v>629</v>
      </c>
      <c r="C22" s="335"/>
    </row>
    <row r="23" spans="1:3" ht="14.25" customHeight="1" thickBot="1">
      <c r="A23" s="465" t="s">
        <v>249</v>
      </c>
      <c r="B23" s="8" t="s">
        <v>135</v>
      </c>
      <c r="C23" s="335"/>
    </row>
    <row r="24" spans="1:3" ht="13.5" customHeight="1" thickBot="1">
      <c r="A24" s="222" t="s">
        <v>155</v>
      </c>
      <c r="B24" s="136" t="s">
        <v>318</v>
      </c>
      <c r="C24" s="364"/>
    </row>
    <row r="25" spans="1:3" ht="12" customHeight="1" thickBot="1">
      <c r="A25" s="222" t="s">
        <v>156</v>
      </c>
      <c r="B25" s="136" t="s">
        <v>630</v>
      </c>
      <c r="C25" s="337">
        <f>+C26+C27</f>
        <v>0</v>
      </c>
    </row>
    <row r="26" spans="1:3" ht="12" customHeight="1">
      <c r="A26" s="466" t="s">
        <v>428</v>
      </c>
      <c r="B26" s="467" t="s">
        <v>628</v>
      </c>
      <c r="C26" s="85"/>
    </row>
    <row r="27" spans="1:3" ht="10.5" customHeight="1">
      <c r="A27" s="466" t="s">
        <v>431</v>
      </c>
      <c r="B27" s="468" t="s">
        <v>631</v>
      </c>
      <c r="C27" s="338"/>
    </row>
    <row r="28" spans="1:3" ht="12.75" customHeight="1" thickBot="1">
      <c r="A28" s="465" t="s">
        <v>432</v>
      </c>
      <c r="B28" s="469" t="s">
        <v>632</v>
      </c>
      <c r="C28" s="92"/>
    </row>
    <row r="29" spans="1:3" ht="13.5" customHeight="1" thickBot="1">
      <c r="A29" s="222" t="s">
        <v>157</v>
      </c>
      <c r="B29" s="136" t="s">
        <v>633</v>
      </c>
      <c r="C29" s="337">
        <f>+C30+C31+C32</f>
        <v>0</v>
      </c>
    </row>
    <row r="30" spans="1:3" ht="11.25" customHeight="1">
      <c r="A30" s="466" t="s">
        <v>233</v>
      </c>
      <c r="B30" s="467" t="s">
        <v>457</v>
      </c>
      <c r="C30" s="85"/>
    </row>
    <row r="31" spans="1:3" ht="13.5" customHeight="1">
      <c r="A31" s="466" t="s">
        <v>234</v>
      </c>
      <c r="B31" s="468" t="s">
        <v>458</v>
      </c>
      <c r="C31" s="338"/>
    </row>
    <row r="32" spans="1:3" ht="12.75" customHeight="1" thickBot="1">
      <c r="A32" s="465" t="s">
        <v>235</v>
      </c>
      <c r="B32" s="153" t="s">
        <v>459</v>
      </c>
      <c r="C32" s="92"/>
    </row>
    <row r="33" spans="1:3" ht="14.25" customHeight="1" thickBot="1">
      <c r="A33" s="222" t="s">
        <v>158</v>
      </c>
      <c r="B33" s="136" t="s">
        <v>572</v>
      </c>
      <c r="C33" s="364"/>
    </row>
    <row r="34" spans="1:3" ht="12" customHeight="1" thickBot="1">
      <c r="A34" s="222" t="s">
        <v>159</v>
      </c>
      <c r="B34" s="136" t="s">
        <v>634</v>
      </c>
      <c r="C34" s="386"/>
    </row>
    <row r="35" spans="1:3" ht="12" customHeight="1" thickBot="1">
      <c r="A35" s="214" t="s">
        <v>160</v>
      </c>
      <c r="B35" s="136" t="s">
        <v>635</v>
      </c>
      <c r="C35" s="387">
        <f>+C8+C19+C24+C25+C29+C33+C34</f>
        <v>72432</v>
      </c>
    </row>
    <row r="36" spans="1:3" ht="12" customHeight="1" thickBot="1">
      <c r="A36" s="259" t="s">
        <v>161</v>
      </c>
      <c r="B36" s="136" t="s">
        <v>636</v>
      </c>
      <c r="C36" s="387">
        <f>+C37+C38+C39</f>
        <v>65722</v>
      </c>
    </row>
    <row r="37" spans="1:3" ht="12" customHeight="1">
      <c r="A37" s="466" t="s">
        <v>637</v>
      </c>
      <c r="B37" s="467" t="s">
        <v>389</v>
      </c>
      <c r="C37" s="85"/>
    </row>
    <row r="38" spans="1:3" ht="12" customHeight="1">
      <c r="A38" s="466" t="s">
        <v>638</v>
      </c>
      <c r="B38" s="468" t="s">
        <v>136</v>
      </c>
      <c r="C38" s="338"/>
    </row>
    <row r="39" spans="1:3" ht="13.5" customHeight="1" thickBot="1">
      <c r="A39" s="465" t="s">
        <v>639</v>
      </c>
      <c r="B39" s="153" t="s">
        <v>640</v>
      </c>
      <c r="C39" s="92">
        <v>65722</v>
      </c>
    </row>
    <row r="40" spans="1:3" ht="12.75" customHeight="1" thickBot="1">
      <c r="A40" s="259" t="s">
        <v>162</v>
      </c>
      <c r="B40" s="260" t="s">
        <v>641</v>
      </c>
      <c r="C40" s="390">
        <f>+C35+C36</f>
        <v>138154</v>
      </c>
    </row>
    <row r="41" spans="1:3" ht="13.5" thickBot="1">
      <c r="A41" s="261"/>
      <c r="B41" s="262"/>
      <c r="C41" s="388"/>
    </row>
    <row r="42" spans="1:3" ht="13.5" thickBot="1">
      <c r="A42" s="265"/>
      <c r="B42" s="266" t="s">
        <v>194</v>
      </c>
      <c r="C42" s="390"/>
    </row>
    <row r="43" spans="1:3" ht="14.25" customHeight="1" thickBot="1">
      <c r="A43" s="222" t="s">
        <v>153</v>
      </c>
      <c r="B43" s="136" t="s">
        <v>642</v>
      </c>
      <c r="C43" s="337">
        <f>SUM(C44:C48)</f>
        <v>136654</v>
      </c>
    </row>
    <row r="44" spans="1:3" ht="12.75" customHeight="1">
      <c r="A44" s="465" t="s">
        <v>240</v>
      </c>
      <c r="B44" s="9" t="s">
        <v>184</v>
      </c>
      <c r="C44" s="85">
        <v>61992</v>
      </c>
    </row>
    <row r="45" spans="1:3" ht="11.25" customHeight="1">
      <c r="A45" s="465" t="s">
        <v>241</v>
      </c>
      <c r="B45" s="8" t="s">
        <v>327</v>
      </c>
      <c r="C45" s="88">
        <v>18003</v>
      </c>
    </row>
    <row r="46" spans="1:3" ht="13.5" customHeight="1">
      <c r="A46" s="465" t="s">
        <v>242</v>
      </c>
      <c r="B46" s="8" t="s">
        <v>283</v>
      </c>
      <c r="C46" s="88">
        <v>56659</v>
      </c>
    </row>
    <row r="47" spans="1:3" ht="12.75" customHeight="1">
      <c r="A47" s="465" t="s">
        <v>243</v>
      </c>
      <c r="B47" s="8" t="s">
        <v>328</v>
      </c>
      <c r="C47" s="88"/>
    </row>
    <row r="48" spans="1:3" ht="12.75" customHeight="1" thickBot="1">
      <c r="A48" s="465" t="s">
        <v>292</v>
      </c>
      <c r="B48" s="8" t="s">
        <v>329</v>
      </c>
      <c r="C48" s="88"/>
    </row>
    <row r="49" spans="1:3" ht="12.75" customHeight="1" thickBot="1">
      <c r="A49" s="222" t="s">
        <v>154</v>
      </c>
      <c r="B49" s="136" t="s">
        <v>643</v>
      </c>
      <c r="C49" s="337">
        <f>SUM(C50:C52)</f>
        <v>1500</v>
      </c>
    </row>
    <row r="50" spans="1:3" ht="14.25" customHeight="1">
      <c r="A50" s="465" t="s">
        <v>246</v>
      </c>
      <c r="B50" s="9" t="s">
        <v>379</v>
      </c>
      <c r="C50" s="85"/>
    </row>
    <row r="51" spans="1:3" ht="15" customHeight="1">
      <c r="A51" s="465" t="s">
        <v>247</v>
      </c>
      <c r="B51" s="8" t="s">
        <v>331</v>
      </c>
      <c r="C51" s="88">
        <v>1500</v>
      </c>
    </row>
    <row r="52" spans="1:3" ht="13.5" customHeight="1">
      <c r="A52" s="465" t="s">
        <v>248</v>
      </c>
      <c r="B52" s="8" t="s">
        <v>195</v>
      </c>
      <c r="C52" s="88"/>
    </row>
    <row r="53" spans="1:3" ht="12.75" customHeight="1" thickBot="1">
      <c r="A53" s="465" t="s">
        <v>249</v>
      </c>
      <c r="B53" s="8" t="s">
        <v>137</v>
      </c>
      <c r="C53" s="88"/>
    </row>
    <row r="54" spans="1:3" ht="13.5" customHeight="1" thickBot="1">
      <c r="A54" s="222" t="s">
        <v>155</v>
      </c>
      <c r="B54" s="267" t="s">
        <v>644</v>
      </c>
      <c r="C54" s="391">
        <f>+C43+C49</f>
        <v>138154</v>
      </c>
    </row>
    <row r="55" spans="1:3" ht="13.5" thickBot="1">
      <c r="A55" s="268"/>
      <c r="B55" s="269"/>
      <c r="C55" s="392"/>
    </row>
    <row r="56" spans="1:3" ht="13.5" thickBot="1">
      <c r="A56" s="270" t="s">
        <v>352</v>
      </c>
      <c r="B56" s="271"/>
      <c r="C56" s="133">
        <v>31</v>
      </c>
    </row>
    <row r="57" spans="1:3" ht="13.5" thickBot="1">
      <c r="A57" s="270" t="s">
        <v>353</v>
      </c>
      <c r="B57" s="271"/>
      <c r="C57" s="133">
        <v>0</v>
      </c>
    </row>
    <row r="58" spans="1:3" ht="12.75">
      <c r="A58" s="268"/>
      <c r="B58" s="269"/>
      <c r="C58" s="269"/>
    </row>
  </sheetData>
  <sheetProtection/>
  <printOptions/>
  <pageMargins left="0.3937007874015748" right="0.1968503937007874" top="0.1968503937007874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16.50390625" style="0" customWidth="1"/>
  </cols>
  <sheetData>
    <row r="1" spans="1:3" ht="16.5" thickBot="1">
      <c r="A1" s="247"/>
      <c r="B1" s="249"/>
      <c r="C1" s="470" t="s">
        <v>789</v>
      </c>
    </row>
    <row r="2" spans="1:3" ht="24">
      <c r="A2" s="422" t="s">
        <v>350</v>
      </c>
      <c r="B2" s="378" t="s">
        <v>671</v>
      </c>
      <c r="C2" s="393" t="s">
        <v>662</v>
      </c>
    </row>
    <row r="3" spans="1:3" ht="24.75" thickBot="1">
      <c r="A3" s="463" t="s">
        <v>349</v>
      </c>
      <c r="B3" s="379" t="s">
        <v>646</v>
      </c>
      <c r="C3" s="394" t="s">
        <v>198</v>
      </c>
    </row>
    <row r="4" spans="1:3" ht="14.25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ht="13.5" thickBot="1">
      <c r="A6" s="214">
        <v>1</v>
      </c>
      <c r="B6" s="215">
        <v>2</v>
      </c>
      <c r="C6" s="216">
        <v>3</v>
      </c>
    </row>
    <row r="7" spans="1:3" ht="13.5" thickBot="1">
      <c r="A7" s="255"/>
      <c r="B7" s="256" t="s">
        <v>192</v>
      </c>
      <c r="C7" s="257"/>
    </row>
    <row r="8" spans="1:3" ht="13.5" thickBot="1">
      <c r="A8" s="214" t="s">
        <v>153</v>
      </c>
      <c r="B8" s="258" t="s">
        <v>624</v>
      </c>
      <c r="C8" s="337">
        <f>SUM(C9:C18)</f>
        <v>72432</v>
      </c>
    </row>
    <row r="9" spans="1:3" ht="12.75">
      <c r="A9" s="464" t="s">
        <v>240</v>
      </c>
      <c r="B9" s="10" t="s">
        <v>443</v>
      </c>
      <c r="C9" s="384"/>
    </row>
    <row r="10" spans="1:3" ht="12.75">
      <c r="A10" s="465" t="s">
        <v>241</v>
      </c>
      <c r="B10" s="8" t="s">
        <v>444</v>
      </c>
      <c r="C10" s="335"/>
    </row>
    <row r="11" spans="1:3" ht="12.75">
      <c r="A11" s="465" t="s">
        <v>242</v>
      </c>
      <c r="B11" s="8" t="s">
        <v>445</v>
      </c>
      <c r="C11" s="335"/>
    </row>
    <row r="12" spans="1:3" ht="12.75">
      <c r="A12" s="465" t="s">
        <v>243</v>
      </c>
      <c r="B12" s="8" t="s">
        <v>446</v>
      </c>
      <c r="C12" s="335"/>
    </row>
    <row r="13" spans="1:3" ht="12.75">
      <c r="A13" s="465" t="s">
        <v>292</v>
      </c>
      <c r="B13" s="8" t="s">
        <v>447</v>
      </c>
      <c r="C13" s="335">
        <v>72432</v>
      </c>
    </row>
    <row r="14" spans="1:3" ht="12.75">
      <c r="A14" s="465" t="s">
        <v>244</v>
      </c>
      <c r="B14" s="8" t="s">
        <v>625</v>
      </c>
      <c r="C14" s="335"/>
    </row>
    <row r="15" spans="1:3" ht="12.75">
      <c r="A15" s="465" t="s">
        <v>245</v>
      </c>
      <c r="B15" s="7" t="s">
        <v>626</v>
      </c>
      <c r="C15" s="335"/>
    </row>
    <row r="16" spans="1:3" ht="12.75">
      <c r="A16" s="465" t="s">
        <v>255</v>
      </c>
      <c r="B16" s="8" t="s">
        <v>450</v>
      </c>
      <c r="C16" s="385"/>
    </row>
    <row r="17" spans="1:3" ht="12.75">
      <c r="A17" s="465" t="s">
        <v>256</v>
      </c>
      <c r="B17" s="8" t="s">
        <v>451</v>
      </c>
      <c r="C17" s="335"/>
    </row>
    <row r="18" spans="1:3" ht="13.5" thickBot="1">
      <c r="A18" s="465" t="s">
        <v>257</v>
      </c>
      <c r="B18" s="7" t="s">
        <v>452</v>
      </c>
      <c r="C18" s="336"/>
    </row>
    <row r="19" spans="1:3" ht="13.5" thickBot="1">
      <c r="A19" s="214" t="s">
        <v>154</v>
      </c>
      <c r="B19" s="258" t="s">
        <v>627</v>
      </c>
      <c r="C19" s="337">
        <f>SUM(C20:C22)</f>
        <v>0</v>
      </c>
    </row>
    <row r="20" spans="1:3" ht="12.75">
      <c r="A20" s="465" t="s">
        <v>246</v>
      </c>
      <c r="B20" s="9" t="s">
        <v>418</v>
      </c>
      <c r="C20" s="335"/>
    </row>
    <row r="21" spans="1:3" ht="12.75">
      <c r="A21" s="465" t="s">
        <v>247</v>
      </c>
      <c r="B21" s="8" t="s">
        <v>628</v>
      </c>
      <c r="C21" s="335"/>
    </row>
    <row r="22" spans="1:3" ht="12.75">
      <c r="A22" s="465" t="s">
        <v>248</v>
      </c>
      <c r="B22" s="8" t="s">
        <v>629</v>
      </c>
      <c r="C22" s="335"/>
    </row>
    <row r="23" spans="1:3" ht="13.5" thickBot="1">
      <c r="A23" s="465" t="s">
        <v>249</v>
      </c>
      <c r="B23" s="8" t="s">
        <v>135</v>
      </c>
      <c r="C23" s="335"/>
    </row>
    <row r="24" spans="1:3" ht="13.5" thickBot="1">
      <c r="A24" s="222" t="s">
        <v>155</v>
      </c>
      <c r="B24" s="136" t="s">
        <v>318</v>
      </c>
      <c r="C24" s="364"/>
    </row>
    <row r="25" spans="1:3" ht="13.5" thickBot="1">
      <c r="A25" s="222" t="s">
        <v>156</v>
      </c>
      <c r="B25" s="136" t="s">
        <v>630</v>
      </c>
      <c r="C25" s="337">
        <f>+C26+C27</f>
        <v>0</v>
      </c>
    </row>
    <row r="26" spans="1:3" ht="12.75">
      <c r="A26" s="466" t="s">
        <v>428</v>
      </c>
      <c r="B26" s="467" t="s">
        <v>628</v>
      </c>
      <c r="C26" s="85"/>
    </row>
    <row r="27" spans="1:3" ht="12.75">
      <c r="A27" s="466" t="s">
        <v>431</v>
      </c>
      <c r="B27" s="468" t="s">
        <v>631</v>
      </c>
      <c r="C27" s="338"/>
    </row>
    <row r="28" spans="1:3" ht="13.5" thickBot="1">
      <c r="A28" s="465" t="s">
        <v>432</v>
      </c>
      <c r="B28" s="469" t="s">
        <v>632</v>
      </c>
      <c r="C28" s="92"/>
    </row>
    <row r="29" spans="1:3" ht="13.5" thickBot="1">
      <c r="A29" s="222" t="s">
        <v>157</v>
      </c>
      <c r="B29" s="136" t="s">
        <v>633</v>
      </c>
      <c r="C29" s="337">
        <f>+C30+C31+C32</f>
        <v>0</v>
      </c>
    </row>
    <row r="30" spans="1:3" ht="12.75">
      <c r="A30" s="466" t="s">
        <v>233</v>
      </c>
      <c r="B30" s="467" t="s">
        <v>457</v>
      </c>
      <c r="C30" s="85"/>
    </row>
    <row r="31" spans="1:3" ht="12.75">
      <c r="A31" s="466" t="s">
        <v>234</v>
      </c>
      <c r="B31" s="468" t="s">
        <v>458</v>
      </c>
      <c r="C31" s="338"/>
    </row>
    <row r="32" spans="1:3" ht="13.5" thickBot="1">
      <c r="A32" s="465" t="s">
        <v>235</v>
      </c>
      <c r="B32" s="153" t="s">
        <v>459</v>
      </c>
      <c r="C32" s="92"/>
    </row>
    <row r="33" spans="1:3" ht="13.5" thickBot="1">
      <c r="A33" s="222" t="s">
        <v>158</v>
      </c>
      <c r="B33" s="136" t="s">
        <v>572</v>
      </c>
      <c r="C33" s="364"/>
    </row>
    <row r="34" spans="1:3" ht="13.5" thickBot="1">
      <c r="A34" s="222" t="s">
        <v>159</v>
      </c>
      <c r="B34" s="136" t="s">
        <v>634</v>
      </c>
      <c r="C34" s="386"/>
    </row>
    <row r="35" spans="1:3" ht="13.5" thickBot="1">
      <c r="A35" s="214" t="s">
        <v>160</v>
      </c>
      <c r="B35" s="136" t="s">
        <v>635</v>
      </c>
      <c r="C35" s="387">
        <f>+C8+C19+C24+C25+C29+C33+C34</f>
        <v>72432</v>
      </c>
    </row>
    <row r="36" spans="1:3" ht="13.5" thickBot="1">
      <c r="A36" s="259" t="s">
        <v>161</v>
      </c>
      <c r="B36" s="136" t="s">
        <v>636</v>
      </c>
      <c r="C36" s="387">
        <f>+C37+C38+C39</f>
        <v>65722</v>
      </c>
    </row>
    <row r="37" spans="1:3" ht="12.75">
      <c r="A37" s="466" t="s">
        <v>637</v>
      </c>
      <c r="B37" s="467" t="s">
        <v>389</v>
      </c>
      <c r="C37" s="85"/>
    </row>
    <row r="38" spans="1:3" ht="12.75">
      <c r="A38" s="466" t="s">
        <v>638</v>
      </c>
      <c r="B38" s="468" t="s">
        <v>136</v>
      </c>
      <c r="C38" s="338"/>
    </row>
    <row r="39" spans="1:3" ht="13.5" thickBot="1">
      <c r="A39" s="465" t="s">
        <v>639</v>
      </c>
      <c r="B39" s="153" t="s">
        <v>640</v>
      </c>
      <c r="C39" s="92">
        <v>65722</v>
      </c>
    </row>
    <row r="40" spans="1:3" ht="13.5" thickBot="1">
      <c r="A40" s="259" t="s">
        <v>162</v>
      </c>
      <c r="B40" s="260" t="s">
        <v>641</v>
      </c>
      <c r="C40" s="390">
        <f>+C35+C36</f>
        <v>138154</v>
      </c>
    </row>
    <row r="41" spans="1:3" ht="13.5" thickBot="1">
      <c r="A41" s="261"/>
      <c r="B41" s="262"/>
      <c r="C41" s="388"/>
    </row>
    <row r="42" spans="1:3" ht="13.5" thickBot="1">
      <c r="A42" s="265"/>
      <c r="B42" s="266" t="s">
        <v>194</v>
      </c>
      <c r="C42" s="390"/>
    </row>
    <row r="43" spans="1:3" ht="13.5" thickBot="1">
      <c r="A43" s="222" t="s">
        <v>153</v>
      </c>
      <c r="B43" s="136" t="s">
        <v>642</v>
      </c>
      <c r="C43" s="337">
        <f>SUM(C44:C48)</f>
        <v>136654</v>
      </c>
    </row>
    <row r="44" spans="1:3" ht="12.75">
      <c r="A44" s="465" t="s">
        <v>240</v>
      </c>
      <c r="B44" s="9" t="s">
        <v>184</v>
      </c>
      <c r="C44" s="85">
        <v>61992</v>
      </c>
    </row>
    <row r="45" spans="1:3" ht="12.75">
      <c r="A45" s="465" t="s">
        <v>241</v>
      </c>
      <c r="B45" s="8" t="s">
        <v>327</v>
      </c>
      <c r="C45" s="88">
        <v>18003</v>
      </c>
    </row>
    <row r="46" spans="1:3" ht="12.75">
      <c r="A46" s="465" t="s">
        <v>242</v>
      </c>
      <c r="B46" s="8" t="s">
        <v>283</v>
      </c>
      <c r="C46" s="88">
        <v>56659</v>
      </c>
    </row>
    <row r="47" spans="1:3" ht="12.75">
      <c r="A47" s="465" t="s">
        <v>243</v>
      </c>
      <c r="B47" s="8" t="s">
        <v>328</v>
      </c>
      <c r="C47" s="88"/>
    </row>
    <row r="48" spans="1:3" ht="13.5" thickBot="1">
      <c r="A48" s="465" t="s">
        <v>292</v>
      </c>
      <c r="B48" s="8" t="s">
        <v>329</v>
      </c>
      <c r="C48" s="88"/>
    </row>
    <row r="49" spans="1:3" ht="13.5" thickBot="1">
      <c r="A49" s="222" t="s">
        <v>154</v>
      </c>
      <c r="B49" s="136" t="s">
        <v>643</v>
      </c>
      <c r="C49" s="337">
        <f>SUM(C50:C52)</f>
        <v>1500</v>
      </c>
    </row>
    <row r="50" spans="1:3" ht="12.75">
      <c r="A50" s="465" t="s">
        <v>246</v>
      </c>
      <c r="B50" s="9" t="s">
        <v>379</v>
      </c>
      <c r="C50" s="85"/>
    </row>
    <row r="51" spans="1:3" ht="12.75">
      <c r="A51" s="465" t="s">
        <v>247</v>
      </c>
      <c r="B51" s="8" t="s">
        <v>331</v>
      </c>
      <c r="C51" s="88">
        <v>1500</v>
      </c>
    </row>
    <row r="52" spans="1:3" ht="12.75">
      <c r="A52" s="465" t="s">
        <v>248</v>
      </c>
      <c r="B52" s="8" t="s">
        <v>195</v>
      </c>
      <c r="C52" s="88"/>
    </row>
    <row r="53" spans="1:3" ht="13.5" thickBot="1">
      <c r="A53" s="465" t="s">
        <v>249</v>
      </c>
      <c r="B53" s="8" t="s">
        <v>137</v>
      </c>
      <c r="C53" s="88"/>
    </row>
    <row r="54" spans="1:3" ht="13.5" thickBot="1">
      <c r="A54" s="222" t="s">
        <v>155</v>
      </c>
      <c r="B54" s="267" t="s">
        <v>644</v>
      </c>
      <c r="C54" s="391">
        <f>+C43+C49</f>
        <v>138154</v>
      </c>
    </row>
    <row r="55" spans="1:3" ht="13.5" thickBot="1">
      <c r="A55" s="268"/>
      <c r="B55" s="269"/>
      <c r="C55" s="392"/>
    </row>
    <row r="56" spans="1:3" ht="13.5" thickBot="1">
      <c r="A56" s="270" t="s">
        <v>352</v>
      </c>
      <c r="B56" s="271"/>
      <c r="C56" s="133">
        <v>31</v>
      </c>
    </row>
    <row r="57" spans="1:3" ht="13.5" thickBot="1">
      <c r="A57" s="270" t="s">
        <v>353</v>
      </c>
      <c r="B57" s="271"/>
      <c r="C57" s="133">
        <v>0</v>
      </c>
    </row>
    <row r="58" spans="1:3" ht="12.75">
      <c r="A58" s="268"/>
      <c r="B58" s="269"/>
      <c r="C58" s="269"/>
    </row>
  </sheetData>
  <sheetProtection/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47"/>
      <c r="B1" s="249"/>
      <c r="C1" s="470" t="s">
        <v>790</v>
      </c>
    </row>
    <row r="2" spans="1:3" ht="24">
      <c r="A2" s="422" t="s">
        <v>350</v>
      </c>
      <c r="B2" s="378" t="s">
        <v>671</v>
      </c>
      <c r="C2" s="393" t="s">
        <v>662</v>
      </c>
    </row>
    <row r="3" spans="1:3" ht="13.5" thickBot="1">
      <c r="A3" s="463" t="s">
        <v>349</v>
      </c>
      <c r="B3" s="379" t="s">
        <v>647</v>
      </c>
      <c r="C3" s="394" t="s">
        <v>199</v>
      </c>
    </row>
    <row r="4" spans="1:3" ht="14.25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ht="13.5" thickBot="1">
      <c r="A6" s="214">
        <v>1</v>
      </c>
      <c r="B6" s="215">
        <v>2</v>
      </c>
      <c r="C6" s="216">
        <v>3</v>
      </c>
    </row>
    <row r="7" spans="1:3" ht="13.5" thickBot="1">
      <c r="A7" s="255"/>
      <c r="B7" s="256" t="s">
        <v>192</v>
      </c>
      <c r="C7" s="257"/>
    </row>
    <row r="8" spans="1:3" ht="13.5" thickBot="1">
      <c r="A8" s="214" t="s">
        <v>153</v>
      </c>
      <c r="B8" s="258" t="s">
        <v>624</v>
      </c>
      <c r="C8" s="337">
        <f>SUM(C9:C18)</f>
        <v>0</v>
      </c>
    </row>
    <row r="9" spans="1:3" ht="12.75">
      <c r="A9" s="464" t="s">
        <v>240</v>
      </c>
      <c r="B9" s="10" t="s">
        <v>443</v>
      </c>
      <c r="C9" s="384"/>
    </row>
    <row r="10" spans="1:3" ht="12.75">
      <c r="A10" s="465" t="s">
        <v>241</v>
      </c>
      <c r="B10" s="8" t="s">
        <v>444</v>
      </c>
      <c r="C10" s="335"/>
    </row>
    <row r="11" spans="1:3" ht="12.75">
      <c r="A11" s="465" t="s">
        <v>242</v>
      </c>
      <c r="B11" s="8" t="s">
        <v>445</v>
      </c>
      <c r="C11" s="335"/>
    </row>
    <row r="12" spans="1:3" ht="12.75">
      <c r="A12" s="465" t="s">
        <v>243</v>
      </c>
      <c r="B12" s="8" t="s">
        <v>446</v>
      </c>
      <c r="C12" s="335"/>
    </row>
    <row r="13" spans="1:3" ht="12.75">
      <c r="A13" s="465" t="s">
        <v>292</v>
      </c>
      <c r="B13" s="8" t="s">
        <v>447</v>
      </c>
      <c r="C13" s="335"/>
    </row>
    <row r="14" spans="1:3" ht="12.75">
      <c r="A14" s="465" t="s">
        <v>244</v>
      </c>
      <c r="B14" s="8" t="s">
        <v>625</v>
      </c>
      <c r="C14" s="335"/>
    </row>
    <row r="15" spans="1:3" ht="12.75">
      <c r="A15" s="465" t="s">
        <v>245</v>
      </c>
      <c r="B15" s="7" t="s">
        <v>626</v>
      </c>
      <c r="C15" s="335"/>
    </row>
    <row r="16" spans="1:3" ht="12.75">
      <c r="A16" s="465" t="s">
        <v>255</v>
      </c>
      <c r="B16" s="8" t="s">
        <v>450</v>
      </c>
      <c r="C16" s="385"/>
    </row>
    <row r="17" spans="1:3" ht="12.75">
      <c r="A17" s="465" t="s">
        <v>256</v>
      </c>
      <c r="B17" s="8" t="s">
        <v>451</v>
      </c>
      <c r="C17" s="335"/>
    </row>
    <row r="18" spans="1:3" ht="13.5" thickBot="1">
      <c r="A18" s="465" t="s">
        <v>257</v>
      </c>
      <c r="B18" s="7" t="s">
        <v>452</v>
      </c>
      <c r="C18" s="336"/>
    </row>
    <row r="19" spans="1:3" ht="13.5" thickBot="1">
      <c r="A19" s="214" t="s">
        <v>154</v>
      </c>
      <c r="B19" s="258" t="s">
        <v>627</v>
      </c>
      <c r="C19" s="337">
        <f>SUM(C20:C22)</f>
        <v>0</v>
      </c>
    </row>
    <row r="20" spans="1:3" ht="12.75">
      <c r="A20" s="465" t="s">
        <v>246</v>
      </c>
      <c r="B20" s="9" t="s">
        <v>418</v>
      </c>
      <c r="C20" s="335"/>
    </row>
    <row r="21" spans="1:3" ht="12.75">
      <c r="A21" s="465" t="s">
        <v>247</v>
      </c>
      <c r="B21" s="8" t="s">
        <v>628</v>
      </c>
      <c r="C21" s="335"/>
    </row>
    <row r="22" spans="1:3" ht="12.75">
      <c r="A22" s="465" t="s">
        <v>248</v>
      </c>
      <c r="B22" s="8" t="s">
        <v>629</v>
      </c>
      <c r="C22" s="335"/>
    </row>
    <row r="23" spans="1:3" ht="13.5" thickBot="1">
      <c r="A23" s="465" t="s">
        <v>249</v>
      </c>
      <c r="B23" s="8" t="s">
        <v>135</v>
      </c>
      <c r="C23" s="335"/>
    </row>
    <row r="24" spans="1:3" ht="13.5" thickBot="1">
      <c r="A24" s="222" t="s">
        <v>155</v>
      </c>
      <c r="B24" s="136" t="s">
        <v>318</v>
      </c>
      <c r="C24" s="364"/>
    </row>
    <row r="25" spans="1:3" ht="13.5" thickBot="1">
      <c r="A25" s="222" t="s">
        <v>156</v>
      </c>
      <c r="B25" s="136" t="s">
        <v>630</v>
      </c>
      <c r="C25" s="337">
        <f>+C26+C27</f>
        <v>0</v>
      </c>
    </row>
    <row r="26" spans="1:3" ht="12.75">
      <c r="A26" s="466" t="s">
        <v>428</v>
      </c>
      <c r="B26" s="467" t="s">
        <v>628</v>
      </c>
      <c r="C26" s="85"/>
    </row>
    <row r="27" spans="1:3" ht="12.75">
      <c r="A27" s="466" t="s">
        <v>431</v>
      </c>
      <c r="B27" s="468" t="s">
        <v>631</v>
      </c>
      <c r="C27" s="338"/>
    </row>
    <row r="28" spans="1:3" ht="13.5" thickBot="1">
      <c r="A28" s="465" t="s">
        <v>432</v>
      </c>
      <c r="B28" s="469" t="s">
        <v>632</v>
      </c>
      <c r="C28" s="92"/>
    </row>
    <row r="29" spans="1:3" ht="13.5" thickBot="1">
      <c r="A29" s="222" t="s">
        <v>157</v>
      </c>
      <c r="B29" s="136" t="s">
        <v>633</v>
      </c>
      <c r="C29" s="337">
        <f>+C30+C31+C32</f>
        <v>0</v>
      </c>
    </row>
    <row r="30" spans="1:3" ht="12.75">
      <c r="A30" s="466" t="s">
        <v>233</v>
      </c>
      <c r="B30" s="467" t="s">
        <v>457</v>
      </c>
      <c r="C30" s="85"/>
    </row>
    <row r="31" spans="1:3" ht="12.75">
      <c r="A31" s="466" t="s">
        <v>234</v>
      </c>
      <c r="B31" s="468" t="s">
        <v>458</v>
      </c>
      <c r="C31" s="338"/>
    </row>
    <row r="32" spans="1:3" ht="13.5" thickBot="1">
      <c r="A32" s="465" t="s">
        <v>235</v>
      </c>
      <c r="B32" s="153" t="s">
        <v>459</v>
      </c>
      <c r="C32" s="92"/>
    </row>
    <row r="33" spans="1:3" ht="13.5" thickBot="1">
      <c r="A33" s="222" t="s">
        <v>158</v>
      </c>
      <c r="B33" s="136" t="s">
        <v>572</v>
      </c>
      <c r="C33" s="364"/>
    </row>
    <row r="34" spans="1:3" ht="13.5" thickBot="1">
      <c r="A34" s="222" t="s">
        <v>159</v>
      </c>
      <c r="B34" s="136" t="s">
        <v>634</v>
      </c>
      <c r="C34" s="386"/>
    </row>
    <row r="35" spans="1:3" ht="13.5" thickBot="1">
      <c r="A35" s="214" t="s">
        <v>160</v>
      </c>
      <c r="B35" s="136" t="s">
        <v>635</v>
      </c>
      <c r="C35" s="387">
        <f>+C8+C19+C24+C25+C29+C33+C34</f>
        <v>0</v>
      </c>
    </row>
    <row r="36" spans="1:3" ht="13.5" thickBot="1">
      <c r="A36" s="259" t="s">
        <v>161</v>
      </c>
      <c r="B36" s="136" t="s">
        <v>636</v>
      </c>
      <c r="C36" s="387">
        <f>+C37+C38+C39</f>
        <v>0</v>
      </c>
    </row>
    <row r="37" spans="1:3" ht="12.75">
      <c r="A37" s="466" t="s">
        <v>637</v>
      </c>
      <c r="B37" s="467" t="s">
        <v>389</v>
      </c>
      <c r="C37" s="85"/>
    </row>
    <row r="38" spans="1:3" ht="12.75">
      <c r="A38" s="466" t="s">
        <v>638</v>
      </c>
      <c r="B38" s="468" t="s">
        <v>136</v>
      </c>
      <c r="C38" s="338"/>
    </row>
    <row r="39" spans="1:3" ht="13.5" thickBot="1">
      <c r="A39" s="465" t="s">
        <v>639</v>
      </c>
      <c r="B39" s="153" t="s">
        <v>640</v>
      </c>
      <c r="C39" s="92"/>
    </row>
    <row r="40" spans="1:3" ht="13.5" thickBot="1">
      <c r="A40" s="259" t="s">
        <v>162</v>
      </c>
      <c r="B40" s="260" t="s">
        <v>641</v>
      </c>
      <c r="C40" s="390">
        <f>+C35+C36</f>
        <v>0</v>
      </c>
    </row>
    <row r="41" spans="1:3" ht="13.5" thickBot="1">
      <c r="A41" s="261"/>
      <c r="B41" s="262"/>
      <c r="C41" s="388"/>
    </row>
    <row r="42" spans="1:3" ht="13.5" thickBot="1">
      <c r="A42" s="265"/>
      <c r="B42" s="266" t="s">
        <v>194</v>
      </c>
      <c r="C42" s="390"/>
    </row>
    <row r="43" spans="1:3" ht="13.5" thickBot="1">
      <c r="A43" s="222" t="s">
        <v>153</v>
      </c>
      <c r="B43" s="136" t="s">
        <v>642</v>
      </c>
      <c r="C43" s="337">
        <f>SUM(C44:C48)</f>
        <v>0</v>
      </c>
    </row>
    <row r="44" spans="1:3" ht="12.75">
      <c r="A44" s="465" t="s">
        <v>240</v>
      </c>
      <c r="B44" s="9" t="s">
        <v>184</v>
      </c>
      <c r="C44" s="85"/>
    </row>
    <row r="45" spans="1:3" ht="12.75">
      <c r="A45" s="465" t="s">
        <v>241</v>
      </c>
      <c r="B45" s="8" t="s">
        <v>327</v>
      </c>
      <c r="C45" s="88"/>
    </row>
    <row r="46" spans="1:3" ht="12.75">
      <c r="A46" s="465" t="s">
        <v>242</v>
      </c>
      <c r="B46" s="8" t="s">
        <v>283</v>
      </c>
      <c r="C46" s="88"/>
    </row>
    <row r="47" spans="1:3" ht="12.75">
      <c r="A47" s="465" t="s">
        <v>243</v>
      </c>
      <c r="B47" s="8" t="s">
        <v>328</v>
      </c>
      <c r="C47" s="88"/>
    </row>
    <row r="48" spans="1:3" ht="13.5" thickBot="1">
      <c r="A48" s="465" t="s">
        <v>292</v>
      </c>
      <c r="B48" s="8" t="s">
        <v>329</v>
      </c>
      <c r="C48" s="88"/>
    </row>
    <row r="49" spans="1:3" ht="13.5" thickBot="1">
      <c r="A49" s="222" t="s">
        <v>154</v>
      </c>
      <c r="B49" s="136" t="s">
        <v>643</v>
      </c>
      <c r="C49" s="337">
        <f>SUM(C50:C52)</f>
        <v>0</v>
      </c>
    </row>
    <row r="50" spans="1:3" ht="12.75">
      <c r="A50" s="465" t="s">
        <v>246</v>
      </c>
      <c r="B50" s="9" t="s">
        <v>379</v>
      </c>
      <c r="C50" s="85"/>
    </row>
    <row r="51" spans="1:3" ht="12.75">
      <c r="A51" s="465" t="s">
        <v>247</v>
      </c>
      <c r="B51" s="8" t="s">
        <v>331</v>
      </c>
      <c r="C51" s="88"/>
    </row>
    <row r="52" spans="1:3" ht="12.75">
      <c r="A52" s="465" t="s">
        <v>248</v>
      </c>
      <c r="B52" s="8" t="s">
        <v>195</v>
      </c>
      <c r="C52" s="88"/>
    </row>
    <row r="53" spans="1:3" ht="13.5" thickBot="1">
      <c r="A53" s="465" t="s">
        <v>249</v>
      </c>
      <c r="B53" s="8" t="s">
        <v>137</v>
      </c>
      <c r="C53" s="88"/>
    </row>
    <row r="54" spans="1:3" ht="13.5" thickBot="1">
      <c r="A54" s="222" t="s">
        <v>155</v>
      </c>
      <c r="B54" s="267" t="s">
        <v>644</v>
      </c>
      <c r="C54" s="391">
        <f>+C43+C49</f>
        <v>0</v>
      </c>
    </row>
    <row r="55" spans="1:3" ht="13.5" thickBot="1">
      <c r="A55" s="268"/>
      <c r="B55" s="269"/>
      <c r="C55" s="392"/>
    </row>
    <row r="56" spans="1:3" ht="13.5" thickBot="1">
      <c r="A56" s="270" t="s">
        <v>352</v>
      </c>
      <c r="B56" s="271"/>
      <c r="C56" s="133"/>
    </row>
    <row r="57" spans="1:3" ht="13.5" thickBot="1">
      <c r="A57" s="270" t="s">
        <v>353</v>
      </c>
      <c r="B57" s="271"/>
      <c r="C57" s="133"/>
    </row>
    <row r="58" spans="1:3" ht="12.75">
      <c r="A58" s="268"/>
      <c r="B58" s="269"/>
      <c r="C58" s="269"/>
    </row>
    <row r="59" spans="1:3" ht="12.75">
      <c r="A59" s="268"/>
      <c r="B59" s="269"/>
      <c r="C59" s="269"/>
    </row>
  </sheetData>
  <sheetProtection/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1">
      <selection activeCell="F80" sqref="F8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29" customWidth="1"/>
    <col min="5" max="16384" width="9.375" style="429" customWidth="1"/>
  </cols>
  <sheetData>
    <row r="1" spans="1:3" ht="15.75" customHeight="1">
      <c r="A1" s="958" t="s">
        <v>150</v>
      </c>
      <c r="B1" s="958"/>
      <c r="C1" s="958"/>
    </row>
    <row r="2" spans="1:3" ht="15.75" customHeight="1" thickBot="1">
      <c r="A2" s="957" t="s">
        <v>296</v>
      </c>
      <c r="B2" s="957"/>
      <c r="C2" s="327" t="s">
        <v>380</v>
      </c>
    </row>
    <row r="3" spans="1:3" ht="37.5" customHeight="1" thickBot="1">
      <c r="A3" s="23" t="s">
        <v>209</v>
      </c>
      <c r="B3" s="24" t="s">
        <v>152</v>
      </c>
      <c r="C3" s="44" t="s">
        <v>409</v>
      </c>
    </row>
    <row r="4" spans="1:3" s="430" customFormat="1" ht="12" customHeight="1" thickBot="1">
      <c r="A4" s="424">
        <v>1</v>
      </c>
      <c r="B4" s="425">
        <v>2</v>
      </c>
      <c r="C4" s="426">
        <v>3</v>
      </c>
    </row>
    <row r="5" spans="1:3" s="431" customFormat="1" ht="12" customHeight="1" thickBot="1">
      <c r="A5" s="20" t="s">
        <v>153</v>
      </c>
      <c r="B5" s="21" t="s">
        <v>410</v>
      </c>
      <c r="C5" s="317">
        <f>+C6+C7+C8+C9+C10+C11</f>
        <v>226162</v>
      </c>
    </row>
    <row r="6" spans="1:3" s="431" customFormat="1" ht="12" customHeight="1">
      <c r="A6" s="15" t="s">
        <v>240</v>
      </c>
      <c r="B6" s="432" t="s">
        <v>411</v>
      </c>
      <c r="C6" s="320">
        <v>37444</v>
      </c>
    </row>
    <row r="7" spans="1:3" s="431" customFormat="1" ht="12" customHeight="1">
      <c r="A7" s="14" t="s">
        <v>241</v>
      </c>
      <c r="B7" s="433" t="s">
        <v>412</v>
      </c>
      <c r="C7" s="319">
        <v>89894</v>
      </c>
    </row>
    <row r="8" spans="1:3" s="431" customFormat="1" ht="12" customHeight="1">
      <c r="A8" s="14" t="s">
        <v>242</v>
      </c>
      <c r="B8" s="433" t="s">
        <v>413</v>
      </c>
      <c r="C8" s="319">
        <v>92546</v>
      </c>
    </row>
    <row r="9" spans="1:3" s="431" customFormat="1" ht="12" customHeight="1">
      <c r="A9" s="14" t="s">
        <v>243</v>
      </c>
      <c r="B9" s="433" t="s">
        <v>414</v>
      </c>
      <c r="C9" s="319">
        <v>6278</v>
      </c>
    </row>
    <row r="10" spans="1:3" s="431" customFormat="1" ht="12" customHeight="1">
      <c r="A10" s="14" t="s">
        <v>292</v>
      </c>
      <c r="B10" s="433" t="s">
        <v>415</v>
      </c>
      <c r="C10" s="319"/>
    </row>
    <row r="11" spans="1:3" s="431" customFormat="1" ht="12" customHeight="1" thickBot="1">
      <c r="A11" s="16" t="s">
        <v>244</v>
      </c>
      <c r="B11" s="434" t="s">
        <v>416</v>
      </c>
      <c r="C11" s="319"/>
    </row>
    <row r="12" spans="1:3" s="431" customFormat="1" ht="12" customHeight="1" thickBot="1">
      <c r="A12" s="20" t="s">
        <v>154</v>
      </c>
      <c r="B12" s="312" t="s">
        <v>417</v>
      </c>
      <c r="C12" s="317">
        <f>+C13+C14+C15+C16+C17</f>
        <v>8592</v>
      </c>
    </row>
    <row r="13" spans="1:3" s="431" customFormat="1" ht="12" customHeight="1">
      <c r="A13" s="15" t="s">
        <v>246</v>
      </c>
      <c r="B13" s="432" t="s">
        <v>418</v>
      </c>
      <c r="C13" s="320"/>
    </row>
    <row r="14" spans="1:3" s="431" customFormat="1" ht="12" customHeight="1">
      <c r="A14" s="14" t="s">
        <v>247</v>
      </c>
      <c r="B14" s="433" t="s">
        <v>419</v>
      </c>
      <c r="C14" s="319"/>
    </row>
    <row r="15" spans="1:3" s="431" customFormat="1" ht="12" customHeight="1">
      <c r="A15" s="14" t="s">
        <v>248</v>
      </c>
      <c r="B15" s="433" t="s">
        <v>652</v>
      </c>
      <c r="C15" s="319"/>
    </row>
    <row r="16" spans="1:3" s="431" customFormat="1" ht="12" customHeight="1">
      <c r="A16" s="14" t="s">
        <v>249</v>
      </c>
      <c r="B16" s="433" t="s">
        <v>653</v>
      </c>
      <c r="C16" s="319"/>
    </row>
    <row r="17" spans="1:3" s="431" customFormat="1" ht="12" customHeight="1">
      <c r="A17" s="14" t="s">
        <v>250</v>
      </c>
      <c r="B17" s="433" t="s">
        <v>420</v>
      </c>
      <c r="C17" s="319">
        <v>8592</v>
      </c>
    </row>
    <row r="18" spans="1:3" s="431" customFormat="1" ht="12" customHeight="1" thickBot="1">
      <c r="A18" s="16" t="s">
        <v>259</v>
      </c>
      <c r="B18" s="434" t="s">
        <v>421</v>
      </c>
      <c r="C18" s="321"/>
    </row>
    <row r="19" spans="1:3" s="431" customFormat="1" ht="12" customHeight="1" thickBot="1">
      <c r="A19" s="20" t="s">
        <v>155</v>
      </c>
      <c r="B19" s="21" t="s">
        <v>422</v>
      </c>
      <c r="C19" s="317">
        <f>+C20+C21+C22+C23+C24</f>
        <v>4274</v>
      </c>
    </row>
    <row r="20" spans="1:3" s="431" customFormat="1" ht="12" customHeight="1">
      <c r="A20" s="15" t="s">
        <v>229</v>
      </c>
      <c r="B20" s="432" t="s">
        <v>423</v>
      </c>
      <c r="C20" s="320">
        <v>4274</v>
      </c>
    </row>
    <row r="21" spans="1:3" s="431" customFormat="1" ht="12" customHeight="1">
      <c r="A21" s="14" t="s">
        <v>230</v>
      </c>
      <c r="B21" s="433" t="s">
        <v>424</v>
      </c>
      <c r="C21" s="319"/>
    </row>
    <row r="22" spans="1:3" s="431" customFormat="1" ht="12" customHeight="1">
      <c r="A22" s="14" t="s">
        <v>231</v>
      </c>
      <c r="B22" s="433" t="s">
        <v>654</v>
      </c>
      <c r="C22" s="319"/>
    </row>
    <row r="23" spans="1:3" s="431" customFormat="1" ht="12" customHeight="1">
      <c r="A23" s="14" t="s">
        <v>232</v>
      </c>
      <c r="B23" s="433" t="s">
        <v>655</v>
      </c>
      <c r="C23" s="319"/>
    </row>
    <row r="24" spans="1:3" s="431" customFormat="1" ht="12" customHeight="1">
      <c r="A24" s="14" t="s">
        <v>315</v>
      </c>
      <c r="B24" s="433" t="s">
        <v>425</v>
      </c>
      <c r="C24" s="319"/>
    </row>
    <row r="25" spans="1:3" s="431" customFormat="1" ht="12" customHeight="1" thickBot="1">
      <c r="A25" s="16" t="s">
        <v>316</v>
      </c>
      <c r="B25" s="434" t="s">
        <v>426</v>
      </c>
      <c r="C25" s="321"/>
    </row>
    <row r="26" spans="1:3" s="431" customFormat="1" ht="12" customHeight="1" thickBot="1">
      <c r="A26" s="20" t="s">
        <v>317</v>
      </c>
      <c r="B26" s="21" t="s">
        <v>427</v>
      </c>
      <c r="C26" s="323">
        <f>+C27+C30+C31+C32</f>
        <v>105374</v>
      </c>
    </row>
    <row r="27" spans="1:3" s="431" customFormat="1" ht="12" customHeight="1">
      <c r="A27" s="15" t="s">
        <v>428</v>
      </c>
      <c r="B27" s="432" t="s">
        <v>434</v>
      </c>
      <c r="C27" s="427">
        <f>+C28+C29</f>
        <v>87429</v>
      </c>
    </row>
    <row r="28" spans="1:3" s="431" customFormat="1" ht="12" customHeight="1">
      <c r="A28" s="14" t="s">
        <v>429</v>
      </c>
      <c r="B28" s="433" t="s">
        <v>435</v>
      </c>
      <c r="C28" s="319">
        <v>5878</v>
      </c>
    </row>
    <row r="29" spans="1:3" s="431" customFormat="1" ht="12" customHeight="1">
      <c r="A29" s="14" t="s">
        <v>430</v>
      </c>
      <c r="B29" s="433" t="s">
        <v>436</v>
      </c>
      <c r="C29" s="319">
        <v>81551</v>
      </c>
    </row>
    <row r="30" spans="1:3" s="431" customFormat="1" ht="12" customHeight="1">
      <c r="A30" s="14" t="s">
        <v>431</v>
      </c>
      <c r="B30" s="433" t="s">
        <v>437</v>
      </c>
      <c r="C30" s="319">
        <v>15535</v>
      </c>
    </row>
    <row r="31" spans="1:3" s="431" customFormat="1" ht="12" customHeight="1">
      <c r="A31" s="14" t="s">
        <v>432</v>
      </c>
      <c r="B31" s="433" t="s">
        <v>438</v>
      </c>
      <c r="C31" s="319">
        <v>254</v>
      </c>
    </row>
    <row r="32" spans="1:3" s="431" customFormat="1" ht="12" customHeight="1" thickBot="1">
      <c r="A32" s="16" t="s">
        <v>433</v>
      </c>
      <c r="B32" s="434" t="s">
        <v>439</v>
      </c>
      <c r="C32" s="321">
        <v>2156</v>
      </c>
    </row>
    <row r="33" spans="1:3" s="431" customFormat="1" ht="12" customHeight="1" thickBot="1">
      <c r="A33" s="20" t="s">
        <v>157</v>
      </c>
      <c r="B33" s="21" t="s">
        <v>440</v>
      </c>
      <c r="C33" s="317">
        <f>SUM(C34:C43)</f>
        <v>99974</v>
      </c>
    </row>
    <row r="34" spans="1:3" s="431" customFormat="1" ht="12" customHeight="1">
      <c r="A34" s="15" t="s">
        <v>233</v>
      </c>
      <c r="B34" s="432" t="s">
        <v>443</v>
      </c>
      <c r="C34" s="320"/>
    </row>
    <row r="35" spans="1:3" s="431" customFormat="1" ht="12" customHeight="1">
      <c r="A35" s="14" t="s">
        <v>234</v>
      </c>
      <c r="B35" s="433" t="s">
        <v>444</v>
      </c>
      <c r="C35" s="319">
        <v>4230</v>
      </c>
    </row>
    <row r="36" spans="1:3" s="431" customFormat="1" ht="12" customHeight="1">
      <c r="A36" s="14" t="s">
        <v>235</v>
      </c>
      <c r="B36" s="433" t="s">
        <v>445</v>
      </c>
      <c r="C36" s="319">
        <v>300</v>
      </c>
    </row>
    <row r="37" spans="1:3" s="431" customFormat="1" ht="12" customHeight="1">
      <c r="A37" s="14" t="s">
        <v>319</v>
      </c>
      <c r="B37" s="433" t="s">
        <v>446</v>
      </c>
      <c r="C37" s="319">
        <v>6200</v>
      </c>
    </row>
    <row r="38" spans="1:3" s="431" customFormat="1" ht="12" customHeight="1">
      <c r="A38" s="14" t="s">
        <v>320</v>
      </c>
      <c r="B38" s="433" t="s">
        <v>447</v>
      </c>
      <c r="C38" s="319">
        <v>87744</v>
      </c>
    </row>
    <row r="39" spans="1:3" s="431" customFormat="1" ht="12" customHeight="1">
      <c r="A39" s="14" t="s">
        <v>321</v>
      </c>
      <c r="B39" s="433" t="s">
        <v>448</v>
      </c>
      <c r="C39" s="319"/>
    </row>
    <row r="40" spans="1:3" s="431" customFormat="1" ht="12" customHeight="1">
      <c r="A40" s="14" t="s">
        <v>322</v>
      </c>
      <c r="B40" s="433" t="s">
        <v>449</v>
      </c>
      <c r="C40" s="319"/>
    </row>
    <row r="41" spans="1:3" s="431" customFormat="1" ht="12" customHeight="1">
      <c r="A41" s="14" t="s">
        <v>323</v>
      </c>
      <c r="B41" s="433" t="s">
        <v>450</v>
      </c>
      <c r="C41" s="319">
        <v>1500</v>
      </c>
    </row>
    <row r="42" spans="1:3" s="431" customFormat="1" ht="12" customHeight="1">
      <c r="A42" s="14" t="s">
        <v>441</v>
      </c>
      <c r="B42" s="433" t="s">
        <v>451</v>
      </c>
      <c r="C42" s="322"/>
    </row>
    <row r="43" spans="1:3" s="431" customFormat="1" ht="12" customHeight="1" thickBot="1">
      <c r="A43" s="16" t="s">
        <v>442</v>
      </c>
      <c r="B43" s="434" t="s">
        <v>452</v>
      </c>
      <c r="C43" s="421"/>
    </row>
    <row r="44" spans="1:3" s="431" customFormat="1" ht="12" customHeight="1" thickBot="1">
      <c r="A44" s="20" t="s">
        <v>158</v>
      </c>
      <c r="B44" s="21" t="s">
        <v>453</v>
      </c>
      <c r="C44" s="317">
        <f>SUM(C45:C49)</f>
        <v>0</v>
      </c>
    </row>
    <row r="45" spans="1:3" s="431" customFormat="1" ht="12" customHeight="1">
      <c r="A45" s="15" t="s">
        <v>236</v>
      </c>
      <c r="B45" s="432" t="s">
        <v>457</v>
      </c>
      <c r="C45" s="478"/>
    </row>
    <row r="46" spans="1:3" s="431" customFormat="1" ht="12" customHeight="1">
      <c r="A46" s="14" t="s">
        <v>237</v>
      </c>
      <c r="B46" s="433" t="s">
        <v>458</v>
      </c>
      <c r="C46" s="322"/>
    </row>
    <row r="47" spans="1:3" s="431" customFormat="1" ht="12" customHeight="1">
      <c r="A47" s="14" t="s">
        <v>454</v>
      </c>
      <c r="B47" s="433" t="s">
        <v>459</v>
      </c>
      <c r="C47" s="322"/>
    </row>
    <row r="48" spans="1:3" s="431" customFormat="1" ht="12" customHeight="1">
      <c r="A48" s="14" t="s">
        <v>455</v>
      </c>
      <c r="B48" s="433" t="s">
        <v>460</v>
      </c>
      <c r="C48" s="322"/>
    </row>
    <row r="49" spans="1:3" s="431" customFormat="1" ht="12" customHeight="1" thickBot="1">
      <c r="A49" s="16" t="s">
        <v>456</v>
      </c>
      <c r="B49" s="434" t="s">
        <v>461</v>
      </c>
      <c r="C49" s="421"/>
    </row>
    <row r="50" spans="1:3" s="431" customFormat="1" ht="12" customHeight="1" thickBot="1">
      <c r="A50" s="20" t="s">
        <v>324</v>
      </c>
      <c r="B50" s="21" t="s">
        <v>462</v>
      </c>
      <c r="C50" s="317">
        <f>SUM(C51:C53)</f>
        <v>0</v>
      </c>
    </row>
    <row r="51" spans="1:3" s="431" customFormat="1" ht="12" customHeight="1">
      <c r="A51" s="15" t="s">
        <v>238</v>
      </c>
      <c r="B51" s="432" t="s">
        <v>463</v>
      </c>
      <c r="C51" s="320"/>
    </row>
    <row r="52" spans="1:3" s="431" customFormat="1" ht="12" customHeight="1">
      <c r="A52" s="14" t="s">
        <v>239</v>
      </c>
      <c r="B52" s="433" t="s">
        <v>464</v>
      </c>
      <c r="C52" s="319"/>
    </row>
    <row r="53" spans="1:3" s="431" customFormat="1" ht="12" customHeight="1">
      <c r="A53" s="14" t="s">
        <v>467</v>
      </c>
      <c r="B53" s="433" t="s">
        <v>465</v>
      </c>
      <c r="C53" s="319"/>
    </row>
    <row r="54" spans="1:3" s="431" customFormat="1" ht="12" customHeight="1" thickBot="1">
      <c r="A54" s="16" t="s">
        <v>468</v>
      </c>
      <c r="B54" s="434" t="s">
        <v>466</v>
      </c>
      <c r="C54" s="321"/>
    </row>
    <row r="55" spans="1:3" s="431" customFormat="1" ht="12" customHeight="1" thickBot="1">
      <c r="A55" s="20" t="s">
        <v>160</v>
      </c>
      <c r="B55" s="312" t="s">
        <v>469</v>
      </c>
      <c r="C55" s="317">
        <f>SUM(C56:C58)</f>
        <v>0</v>
      </c>
    </row>
    <row r="56" spans="1:3" s="431" customFormat="1" ht="12" customHeight="1">
      <c r="A56" s="15" t="s">
        <v>325</v>
      </c>
      <c r="B56" s="432" t="s">
        <v>471</v>
      </c>
      <c r="C56" s="322"/>
    </row>
    <row r="57" spans="1:3" s="431" customFormat="1" ht="12" customHeight="1">
      <c r="A57" s="14" t="s">
        <v>326</v>
      </c>
      <c r="B57" s="433" t="s">
        <v>657</v>
      </c>
      <c r="C57" s="322"/>
    </row>
    <row r="58" spans="1:3" s="431" customFormat="1" ht="12" customHeight="1">
      <c r="A58" s="14" t="s">
        <v>381</v>
      </c>
      <c r="B58" s="433" t="s">
        <v>472</v>
      </c>
      <c r="C58" s="322"/>
    </row>
    <row r="59" spans="1:3" s="431" customFormat="1" ht="12" customHeight="1" thickBot="1">
      <c r="A59" s="16" t="s">
        <v>470</v>
      </c>
      <c r="B59" s="434" t="s">
        <v>473</v>
      </c>
      <c r="C59" s="322"/>
    </row>
    <row r="60" spans="1:3" s="431" customFormat="1" ht="12" customHeight="1" thickBot="1">
      <c r="A60" s="20" t="s">
        <v>161</v>
      </c>
      <c r="B60" s="21" t="s">
        <v>474</v>
      </c>
      <c r="C60" s="323">
        <f>+C5+C12+C19+C26+C33+C44+C50+C55</f>
        <v>444376</v>
      </c>
    </row>
    <row r="61" spans="1:3" s="431" customFormat="1" ht="12" customHeight="1" thickBot="1">
      <c r="A61" s="435" t="s">
        <v>475</v>
      </c>
      <c r="B61" s="312" t="s">
        <v>476</v>
      </c>
      <c r="C61" s="317">
        <f>SUM(C62:C64)</f>
        <v>0</v>
      </c>
    </row>
    <row r="62" spans="1:3" s="431" customFormat="1" ht="12" customHeight="1">
      <c r="A62" s="15" t="s">
        <v>509</v>
      </c>
      <c r="B62" s="432" t="s">
        <v>477</v>
      </c>
      <c r="C62" s="322"/>
    </row>
    <row r="63" spans="1:3" s="431" customFormat="1" ht="12" customHeight="1">
      <c r="A63" s="14" t="s">
        <v>518</v>
      </c>
      <c r="B63" s="433" t="s">
        <v>478</v>
      </c>
      <c r="C63" s="322"/>
    </row>
    <row r="64" spans="1:3" s="431" customFormat="1" ht="12" customHeight="1" thickBot="1">
      <c r="A64" s="16" t="s">
        <v>519</v>
      </c>
      <c r="B64" s="436" t="s">
        <v>479</v>
      </c>
      <c r="C64" s="322"/>
    </row>
    <row r="65" spans="1:3" s="431" customFormat="1" ht="12" customHeight="1" thickBot="1">
      <c r="A65" s="435" t="s">
        <v>480</v>
      </c>
      <c r="B65" s="312" t="s">
        <v>481</v>
      </c>
      <c r="C65" s="317">
        <f>SUM(C66:C69)</f>
        <v>0</v>
      </c>
    </row>
    <row r="66" spans="1:3" s="431" customFormat="1" ht="12" customHeight="1">
      <c r="A66" s="15" t="s">
        <v>293</v>
      </c>
      <c r="B66" s="432" t="s">
        <v>482</v>
      </c>
      <c r="C66" s="322"/>
    </row>
    <row r="67" spans="1:3" s="431" customFormat="1" ht="12" customHeight="1">
      <c r="A67" s="14" t="s">
        <v>294</v>
      </c>
      <c r="B67" s="433" t="s">
        <v>483</v>
      </c>
      <c r="C67" s="322"/>
    </row>
    <row r="68" spans="1:3" s="431" customFormat="1" ht="12" customHeight="1">
      <c r="A68" s="14" t="s">
        <v>510</v>
      </c>
      <c r="B68" s="433" t="s">
        <v>484</v>
      </c>
      <c r="C68" s="322"/>
    </row>
    <row r="69" spans="1:3" s="431" customFormat="1" ht="12" customHeight="1" thickBot="1">
      <c r="A69" s="16" t="s">
        <v>511</v>
      </c>
      <c r="B69" s="434" t="s">
        <v>485</v>
      </c>
      <c r="C69" s="322"/>
    </row>
    <row r="70" spans="1:3" s="431" customFormat="1" ht="12" customHeight="1" thickBot="1">
      <c r="A70" s="435" t="s">
        <v>486</v>
      </c>
      <c r="B70" s="312" t="s">
        <v>487</v>
      </c>
      <c r="C70" s="317">
        <f>SUM(C71:C72)</f>
        <v>110942</v>
      </c>
    </row>
    <row r="71" spans="1:3" s="431" customFormat="1" ht="12" customHeight="1">
      <c r="A71" s="15" t="s">
        <v>512</v>
      </c>
      <c r="B71" s="432" t="s">
        <v>488</v>
      </c>
      <c r="C71" s="322">
        <v>110942</v>
      </c>
    </row>
    <row r="72" spans="1:3" s="431" customFormat="1" ht="12" customHeight="1" thickBot="1">
      <c r="A72" s="16" t="s">
        <v>513</v>
      </c>
      <c r="B72" s="434" t="s">
        <v>489</v>
      </c>
      <c r="C72" s="322"/>
    </row>
    <row r="73" spans="1:3" s="431" customFormat="1" ht="12" customHeight="1" thickBot="1">
      <c r="A73" s="435" t="s">
        <v>490</v>
      </c>
      <c r="B73" s="312" t="s">
        <v>491</v>
      </c>
      <c r="C73" s="317">
        <f>SUM(C74:C76)</f>
        <v>0</v>
      </c>
    </row>
    <row r="74" spans="1:3" s="431" customFormat="1" ht="12" customHeight="1">
      <c r="A74" s="15" t="s">
        <v>514</v>
      </c>
      <c r="B74" s="432" t="s">
        <v>492</v>
      </c>
      <c r="C74" s="322"/>
    </row>
    <row r="75" spans="1:3" s="431" customFormat="1" ht="12" customHeight="1">
      <c r="A75" s="14" t="s">
        <v>515</v>
      </c>
      <c r="B75" s="433" t="s">
        <v>493</v>
      </c>
      <c r="C75" s="322"/>
    </row>
    <row r="76" spans="1:3" s="431" customFormat="1" ht="12" customHeight="1" thickBot="1">
      <c r="A76" s="16" t="s">
        <v>516</v>
      </c>
      <c r="B76" s="434" t="s">
        <v>494</v>
      </c>
      <c r="C76" s="322"/>
    </row>
    <row r="77" spans="1:3" s="431" customFormat="1" ht="12" customHeight="1" thickBot="1">
      <c r="A77" s="435" t="s">
        <v>495</v>
      </c>
      <c r="B77" s="312" t="s">
        <v>517</v>
      </c>
      <c r="C77" s="317">
        <f>SUM(C78:C81)</f>
        <v>0</v>
      </c>
    </row>
    <row r="78" spans="1:3" s="431" customFormat="1" ht="12" customHeight="1">
      <c r="A78" s="437" t="s">
        <v>496</v>
      </c>
      <c r="B78" s="432" t="s">
        <v>497</v>
      </c>
      <c r="C78" s="322"/>
    </row>
    <row r="79" spans="1:3" s="431" customFormat="1" ht="12" customHeight="1">
      <c r="A79" s="438" t="s">
        <v>498</v>
      </c>
      <c r="B79" s="433" t="s">
        <v>499</v>
      </c>
      <c r="C79" s="322"/>
    </row>
    <row r="80" spans="1:3" s="431" customFormat="1" ht="12" customHeight="1">
      <c r="A80" s="438" t="s">
        <v>500</v>
      </c>
      <c r="B80" s="433" t="s">
        <v>501</v>
      </c>
      <c r="C80" s="322"/>
    </row>
    <row r="81" spans="1:3" s="431" customFormat="1" ht="12" customHeight="1" thickBot="1">
      <c r="A81" s="439" t="s">
        <v>502</v>
      </c>
      <c r="B81" s="434" t="s">
        <v>503</v>
      </c>
      <c r="C81" s="322"/>
    </row>
    <row r="82" spans="1:3" s="431" customFormat="1" ht="13.5" customHeight="1" thickBot="1">
      <c r="A82" s="435" t="s">
        <v>504</v>
      </c>
      <c r="B82" s="312" t="s">
        <v>505</v>
      </c>
      <c r="C82" s="479"/>
    </row>
    <row r="83" spans="1:3" s="431" customFormat="1" ht="15.75" customHeight="1" thickBot="1">
      <c r="A83" s="435" t="s">
        <v>506</v>
      </c>
      <c r="B83" s="440" t="s">
        <v>507</v>
      </c>
      <c r="C83" s="323">
        <f>+C61+C65+C70+C73+C77+C82</f>
        <v>110942</v>
      </c>
    </row>
    <row r="84" spans="1:3" s="431" customFormat="1" ht="16.5" customHeight="1" thickBot="1">
      <c r="A84" s="441" t="s">
        <v>520</v>
      </c>
      <c r="B84" s="442" t="s">
        <v>508</v>
      </c>
      <c r="C84" s="323">
        <f>+C60+C83</f>
        <v>555318</v>
      </c>
    </row>
    <row r="85" spans="1:3" s="431" customFormat="1" ht="83.25" customHeight="1">
      <c r="A85" s="5"/>
      <c r="B85" s="6"/>
      <c r="C85" s="324"/>
    </row>
    <row r="86" spans="1:3" ht="16.5" customHeight="1">
      <c r="A86" s="958" t="s">
        <v>182</v>
      </c>
      <c r="B86" s="958"/>
      <c r="C86" s="958"/>
    </row>
    <row r="87" spans="1:3" s="443" customFormat="1" ht="16.5" customHeight="1" thickBot="1">
      <c r="A87" s="959" t="s">
        <v>297</v>
      </c>
      <c r="B87" s="959"/>
      <c r="C87" s="152" t="s">
        <v>380</v>
      </c>
    </row>
    <row r="88" spans="1:3" ht="37.5" customHeight="1" thickBot="1">
      <c r="A88" s="23" t="s">
        <v>209</v>
      </c>
      <c r="B88" s="24" t="s">
        <v>183</v>
      </c>
      <c r="C88" s="44" t="s">
        <v>409</v>
      </c>
    </row>
    <row r="89" spans="1:3" s="43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153</v>
      </c>
      <c r="B90" s="31" t="s">
        <v>523</v>
      </c>
      <c r="C90" s="316">
        <f>SUM(C91:C95)</f>
        <v>421726</v>
      </c>
    </row>
    <row r="91" spans="1:3" ht="12" customHeight="1">
      <c r="A91" s="17" t="s">
        <v>240</v>
      </c>
      <c r="B91" s="10" t="s">
        <v>184</v>
      </c>
      <c r="C91" s="318">
        <v>107234</v>
      </c>
    </row>
    <row r="92" spans="1:3" ht="12" customHeight="1">
      <c r="A92" s="14" t="s">
        <v>241</v>
      </c>
      <c r="B92" s="8" t="s">
        <v>327</v>
      </c>
      <c r="C92" s="319">
        <v>29074</v>
      </c>
    </row>
    <row r="93" spans="1:3" ht="12" customHeight="1">
      <c r="A93" s="14" t="s">
        <v>242</v>
      </c>
      <c r="B93" s="8" t="s">
        <v>283</v>
      </c>
      <c r="C93" s="321">
        <v>170829</v>
      </c>
    </row>
    <row r="94" spans="1:3" ht="12" customHeight="1">
      <c r="A94" s="14" t="s">
        <v>243</v>
      </c>
      <c r="B94" s="11" t="s">
        <v>328</v>
      </c>
      <c r="C94" s="321">
        <v>8046</v>
      </c>
    </row>
    <row r="95" spans="1:3" ht="12" customHeight="1">
      <c r="A95" s="14" t="s">
        <v>254</v>
      </c>
      <c r="B95" s="19" t="s">
        <v>329</v>
      </c>
      <c r="C95" s="321">
        <v>106543</v>
      </c>
    </row>
    <row r="96" spans="1:3" ht="12" customHeight="1">
      <c r="A96" s="14" t="s">
        <v>244</v>
      </c>
      <c r="B96" s="8" t="s">
        <v>524</v>
      </c>
      <c r="C96" s="321"/>
    </row>
    <row r="97" spans="1:3" ht="12" customHeight="1">
      <c r="A97" s="14" t="s">
        <v>245</v>
      </c>
      <c r="B97" s="154" t="s">
        <v>525</v>
      </c>
      <c r="C97" s="321"/>
    </row>
    <row r="98" spans="1:3" ht="12" customHeight="1">
      <c r="A98" s="14" t="s">
        <v>255</v>
      </c>
      <c r="B98" s="155" t="s">
        <v>526</v>
      </c>
      <c r="C98" s="321"/>
    </row>
    <row r="99" spans="1:3" ht="12" customHeight="1">
      <c r="A99" s="14" t="s">
        <v>256</v>
      </c>
      <c r="B99" s="155" t="s">
        <v>527</v>
      </c>
      <c r="C99" s="321"/>
    </row>
    <row r="100" spans="1:3" ht="12" customHeight="1">
      <c r="A100" s="14" t="s">
        <v>257</v>
      </c>
      <c r="B100" s="154" t="s">
        <v>528</v>
      </c>
      <c r="C100" s="321"/>
    </row>
    <row r="101" spans="1:3" ht="12" customHeight="1">
      <c r="A101" s="14" t="s">
        <v>258</v>
      </c>
      <c r="B101" s="154" t="s">
        <v>529</v>
      </c>
      <c r="C101" s="321"/>
    </row>
    <row r="102" spans="1:3" ht="12" customHeight="1">
      <c r="A102" s="14" t="s">
        <v>260</v>
      </c>
      <c r="B102" s="155" t="s">
        <v>530</v>
      </c>
      <c r="C102" s="321"/>
    </row>
    <row r="103" spans="1:3" ht="12" customHeight="1">
      <c r="A103" s="13" t="s">
        <v>330</v>
      </c>
      <c r="B103" s="156" t="s">
        <v>531</v>
      </c>
      <c r="C103" s="321"/>
    </row>
    <row r="104" spans="1:3" ht="12" customHeight="1">
      <c r="A104" s="14" t="s">
        <v>521</v>
      </c>
      <c r="B104" s="156" t="s">
        <v>532</v>
      </c>
      <c r="C104" s="321"/>
    </row>
    <row r="105" spans="1:3" ht="12" customHeight="1" thickBot="1">
      <c r="A105" s="18" t="s">
        <v>522</v>
      </c>
      <c r="B105" s="157" t="s">
        <v>533</v>
      </c>
      <c r="C105" s="325"/>
    </row>
    <row r="106" spans="1:3" ht="12" customHeight="1" thickBot="1">
      <c r="A106" s="20" t="s">
        <v>154</v>
      </c>
      <c r="B106" s="30" t="s">
        <v>534</v>
      </c>
      <c r="C106" s="317">
        <f>+C107+C109+C111</f>
        <v>51000</v>
      </c>
    </row>
    <row r="107" spans="1:3" ht="12" customHeight="1">
      <c r="A107" s="15" t="s">
        <v>246</v>
      </c>
      <c r="B107" s="8" t="s">
        <v>379</v>
      </c>
      <c r="C107" s="320">
        <v>7588</v>
      </c>
    </row>
    <row r="108" spans="1:3" ht="12" customHeight="1">
      <c r="A108" s="15" t="s">
        <v>247</v>
      </c>
      <c r="B108" s="12" t="s">
        <v>538</v>
      </c>
      <c r="C108" s="320"/>
    </row>
    <row r="109" spans="1:3" ht="12" customHeight="1">
      <c r="A109" s="15" t="s">
        <v>248</v>
      </c>
      <c r="B109" s="12" t="s">
        <v>331</v>
      </c>
      <c r="C109" s="319">
        <v>43412</v>
      </c>
    </row>
    <row r="110" spans="1:3" ht="12" customHeight="1">
      <c r="A110" s="15" t="s">
        <v>249</v>
      </c>
      <c r="B110" s="12" t="s">
        <v>539</v>
      </c>
      <c r="C110" s="290">
        <v>17768</v>
      </c>
    </row>
    <row r="111" spans="1:3" ht="12" customHeight="1">
      <c r="A111" s="15" t="s">
        <v>250</v>
      </c>
      <c r="B111" s="314" t="s">
        <v>382</v>
      </c>
      <c r="C111" s="290"/>
    </row>
    <row r="112" spans="1:3" ht="12" customHeight="1">
      <c r="A112" s="15" t="s">
        <v>259</v>
      </c>
      <c r="B112" s="313" t="s">
        <v>658</v>
      </c>
      <c r="C112" s="290"/>
    </row>
    <row r="113" spans="1:3" ht="12" customHeight="1">
      <c r="A113" s="15" t="s">
        <v>261</v>
      </c>
      <c r="B113" s="428" t="s">
        <v>544</v>
      </c>
      <c r="C113" s="290"/>
    </row>
    <row r="114" spans="1:3" ht="15.75">
      <c r="A114" s="15" t="s">
        <v>332</v>
      </c>
      <c r="B114" s="155" t="s">
        <v>527</v>
      </c>
      <c r="C114" s="290"/>
    </row>
    <row r="115" spans="1:3" ht="12" customHeight="1">
      <c r="A115" s="15" t="s">
        <v>333</v>
      </c>
      <c r="B115" s="155" t="s">
        <v>543</v>
      </c>
      <c r="C115" s="290"/>
    </row>
    <row r="116" spans="1:3" ht="12" customHeight="1">
      <c r="A116" s="15" t="s">
        <v>334</v>
      </c>
      <c r="B116" s="155" t="s">
        <v>542</v>
      </c>
      <c r="C116" s="290"/>
    </row>
    <row r="117" spans="1:3" ht="12" customHeight="1">
      <c r="A117" s="15" t="s">
        <v>535</v>
      </c>
      <c r="B117" s="155" t="s">
        <v>530</v>
      </c>
      <c r="C117" s="290"/>
    </row>
    <row r="118" spans="1:3" ht="12" customHeight="1">
      <c r="A118" s="15" t="s">
        <v>536</v>
      </c>
      <c r="B118" s="155" t="s">
        <v>541</v>
      </c>
      <c r="C118" s="290"/>
    </row>
    <row r="119" spans="1:3" ht="16.5" thickBot="1">
      <c r="A119" s="13" t="s">
        <v>537</v>
      </c>
      <c r="B119" s="155" t="s">
        <v>540</v>
      </c>
      <c r="C119" s="291"/>
    </row>
    <row r="120" spans="1:3" ht="12" customHeight="1" thickBot="1">
      <c r="A120" s="20" t="s">
        <v>155</v>
      </c>
      <c r="B120" s="136" t="s">
        <v>545</v>
      </c>
      <c r="C120" s="317">
        <f>+C121+C122</f>
        <v>82592</v>
      </c>
    </row>
    <row r="121" spans="1:3" ht="12" customHeight="1">
      <c r="A121" s="15" t="s">
        <v>229</v>
      </c>
      <c r="B121" s="9" t="s">
        <v>196</v>
      </c>
      <c r="C121" s="320">
        <v>75185</v>
      </c>
    </row>
    <row r="122" spans="1:3" ht="12" customHeight="1" thickBot="1">
      <c r="A122" s="16" t="s">
        <v>230</v>
      </c>
      <c r="B122" s="12" t="s">
        <v>197</v>
      </c>
      <c r="C122" s="321">
        <v>7407</v>
      </c>
    </row>
    <row r="123" spans="1:3" ht="12" customHeight="1" thickBot="1">
      <c r="A123" s="20" t="s">
        <v>156</v>
      </c>
      <c r="B123" s="136" t="s">
        <v>546</v>
      </c>
      <c r="C123" s="317">
        <f>+C90+C106+C120</f>
        <v>555318</v>
      </c>
    </row>
    <row r="124" spans="1:3" ht="12" customHeight="1" thickBot="1">
      <c r="A124" s="20" t="s">
        <v>157</v>
      </c>
      <c r="B124" s="136" t="s">
        <v>547</v>
      </c>
      <c r="C124" s="317">
        <f>+C125+C126+C127</f>
        <v>0</v>
      </c>
    </row>
    <row r="125" spans="1:3" ht="12" customHeight="1">
      <c r="A125" s="15" t="s">
        <v>233</v>
      </c>
      <c r="B125" s="9" t="s">
        <v>548</v>
      </c>
      <c r="C125" s="290"/>
    </row>
    <row r="126" spans="1:3" ht="12" customHeight="1">
      <c r="A126" s="15" t="s">
        <v>234</v>
      </c>
      <c r="B126" s="9" t="s">
        <v>549</v>
      </c>
      <c r="C126" s="290"/>
    </row>
    <row r="127" spans="1:3" ht="12" customHeight="1" thickBot="1">
      <c r="A127" s="13" t="s">
        <v>235</v>
      </c>
      <c r="B127" s="7" t="s">
        <v>550</v>
      </c>
      <c r="C127" s="290"/>
    </row>
    <row r="128" spans="1:3" ht="12" customHeight="1" thickBot="1">
      <c r="A128" s="20" t="s">
        <v>158</v>
      </c>
      <c r="B128" s="136" t="s">
        <v>613</v>
      </c>
      <c r="C128" s="317">
        <f>+C129+C130+C131+C132</f>
        <v>0</v>
      </c>
    </row>
    <row r="129" spans="1:3" ht="12" customHeight="1">
      <c r="A129" s="15" t="s">
        <v>236</v>
      </c>
      <c r="B129" s="9" t="s">
        <v>551</v>
      </c>
      <c r="C129" s="290"/>
    </row>
    <row r="130" spans="1:3" ht="12" customHeight="1">
      <c r="A130" s="15" t="s">
        <v>237</v>
      </c>
      <c r="B130" s="9" t="s">
        <v>552</v>
      </c>
      <c r="C130" s="290"/>
    </row>
    <row r="131" spans="1:3" ht="12" customHeight="1">
      <c r="A131" s="15" t="s">
        <v>454</v>
      </c>
      <c r="B131" s="9" t="s">
        <v>553</v>
      </c>
      <c r="C131" s="290"/>
    </row>
    <row r="132" spans="1:3" ht="12" customHeight="1" thickBot="1">
      <c r="A132" s="13" t="s">
        <v>455</v>
      </c>
      <c r="B132" s="7" t="s">
        <v>554</v>
      </c>
      <c r="C132" s="290"/>
    </row>
    <row r="133" spans="1:3" ht="12" customHeight="1" thickBot="1">
      <c r="A133" s="20" t="s">
        <v>159</v>
      </c>
      <c r="B133" s="136" t="s">
        <v>555</v>
      </c>
      <c r="C133" s="323">
        <f>+C134+C135+C136+C137</f>
        <v>0</v>
      </c>
    </row>
    <row r="134" spans="1:3" ht="12" customHeight="1">
      <c r="A134" s="15" t="s">
        <v>238</v>
      </c>
      <c r="B134" s="9" t="s">
        <v>556</v>
      </c>
      <c r="C134" s="290"/>
    </row>
    <row r="135" spans="1:3" ht="12" customHeight="1">
      <c r="A135" s="15" t="s">
        <v>239</v>
      </c>
      <c r="B135" s="9" t="s">
        <v>566</v>
      </c>
      <c r="C135" s="290"/>
    </row>
    <row r="136" spans="1:3" ht="12" customHeight="1">
      <c r="A136" s="15" t="s">
        <v>467</v>
      </c>
      <c r="B136" s="9" t="s">
        <v>557</v>
      </c>
      <c r="C136" s="290"/>
    </row>
    <row r="137" spans="1:3" ht="12" customHeight="1" thickBot="1">
      <c r="A137" s="13" t="s">
        <v>468</v>
      </c>
      <c r="B137" s="7" t="s">
        <v>558</v>
      </c>
      <c r="C137" s="290"/>
    </row>
    <row r="138" spans="1:3" ht="12" customHeight="1" thickBot="1">
      <c r="A138" s="20" t="s">
        <v>160</v>
      </c>
      <c r="B138" s="136" t="s">
        <v>559</v>
      </c>
      <c r="C138" s="326">
        <f>+C139+C140+C141+C142</f>
        <v>0</v>
      </c>
    </row>
    <row r="139" spans="1:3" ht="12" customHeight="1">
      <c r="A139" s="15" t="s">
        <v>325</v>
      </c>
      <c r="B139" s="9" t="s">
        <v>560</v>
      </c>
      <c r="C139" s="290"/>
    </row>
    <row r="140" spans="1:3" ht="12" customHeight="1">
      <c r="A140" s="15" t="s">
        <v>326</v>
      </c>
      <c r="B140" s="9" t="s">
        <v>561</v>
      </c>
      <c r="C140" s="290"/>
    </row>
    <row r="141" spans="1:3" ht="12" customHeight="1">
      <c r="A141" s="15" t="s">
        <v>381</v>
      </c>
      <c r="B141" s="9" t="s">
        <v>562</v>
      </c>
      <c r="C141" s="290"/>
    </row>
    <row r="142" spans="1:3" ht="12" customHeight="1" thickBot="1">
      <c r="A142" s="15" t="s">
        <v>470</v>
      </c>
      <c r="B142" s="9" t="s">
        <v>563</v>
      </c>
      <c r="C142" s="290"/>
    </row>
    <row r="143" spans="1:9" ht="15" customHeight="1" thickBot="1">
      <c r="A143" s="20" t="s">
        <v>161</v>
      </c>
      <c r="B143" s="136" t="s">
        <v>564</v>
      </c>
      <c r="C143" s="444">
        <f>+C124+C128+C133+C138</f>
        <v>0</v>
      </c>
      <c r="F143" s="445"/>
      <c r="G143" s="446"/>
      <c r="H143" s="446"/>
      <c r="I143" s="446"/>
    </row>
    <row r="144" spans="1:3" s="431" customFormat="1" ht="12.75" customHeight="1" thickBot="1">
      <c r="A144" s="315" t="s">
        <v>162</v>
      </c>
      <c r="B144" s="404" t="s">
        <v>565</v>
      </c>
      <c r="C144" s="444">
        <f>+C123+C143</f>
        <v>555318</v>
      </c>
    </row>
    <row r="145" ht="7.5" customHeight="1"/>
    <row r="146" spans="1:3" ht="15.75">
      <c r="A146" s="960" t="s">
        <v>567</v>
      </c>
      <c r="B146" s="960"/>
      <c r="C146" s="960"/>
    </row>
    <row r="147" spans="1:3" ht="15" customHeight="1" thickBot="1">
      <c r="A147" s="957" t="s">
        <v>298</v>
      </c>
      <c r="B147" s="957"/>
      <c r="C147" s="327" t="s">
        <v>380</v>
      </c>
    </row>
    <row r="148" spans="1:4" ht="13.5" customHeight="1" thickBot="1">
      <c r="A148" s="20">
        <v>1</v>
      </c>
      <c r="B148" s="30" t="s">
        <v>568</v>
      </c>
      <c r="C148" s="317">
        <f>+C60-C123</f>
        <v>-110942</v>
      </c>
      <c r="D148" s="447"/>
    </row>
    <row r="149" spans="1:3" ht="27.75" customHeight="1" thickBot="1">
      <c r="A149" s="20" t="s">
        <v>154</v>
      </c>
      <c r="B149" s="30" t="s">
        <v>569</v>
      </c>
      <c r="C149" s="317">
        <f>+C83-C143</f>
        <v>110942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
KÖTELEZŐ FELADATAINAK MÉRLEGE &amp;R&amp;"Times New Roman CE,Félkövér dőlt"&amp;11 1.2. melléklet az 1/2014. (I.28.)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47"/>
      <c r="B1" s="249"/>
      <c r="C1" s="470" t="s">
        <v>791</v>
      </c>
    </row>
    <row r="2" spans="1:3" ht="24">
      <c r="A2" s="422" t="s">
        <v>350</v>
      </c>
      <c r="B2" s="378" t="s">
        <v>671</v>
      </c>
      <c r="C2" s="393" t="s">
        <v>662</v>
      </c>
    </row>
    <row r="3" spans="1:3" ht="24.75" thickBot="1">
      <c r="A3" s="463" t="s">
        <v>349</v>
      </c>
      <c r="B3" s="379" t="s">
        <v>648</v>
      </c>
      <c r="C3" s="394" t="s">
        <v>662</v>
      </c>
    </row>
    <row r="4" spans="1:3" ht="14.25" thickBot="1">
      <c r="A4" s="251"/>
      <c r="B4" s="251"/>
      <c r="C4" s="252" t="s">
        <v>189</v>
      </c>
    </row>
    <row r="5" spans="1:3" ht="13.5" thickBot="1">
      <c r="A5" s="423" t="s">
        <v>351</v>
      </c>
      <c r="B5" s="253" t="s">
        <v>190</v>
      </c>
      <c r="C5" s="254" t="s">
        <v>191</v>
      </c>
    </row>
    <row r="6" spans="1:3" ht="13.5" thickBot="1">
      <c r="A6" s="214">
        <v>1</v>
      </c>
      <c r="B6" s="215">
        <v>2</v>
      </c>
      <c r="C6" s="216">
        <v>3</v>
      </c>
    </row>
    <row r="7" spans="1:3" ht="13.5" thickBot="1">
      <c r="A7" s="255"/>
      <c r="B7" s="256" t="s">
        <v>192</v>
      </c>
      <c r="C7" s="257"/>
    </row>
    <row r="8" spans="1:3" ht="13.5" thickBot="1">
      <c r="A8" s="214" t="s">
        <v>153</v>
      </c>
      <c r="B8" s="258" t="s">
        <v>624</v>
      </c>
      <c r="C8" s="337">
        <f>SUM(C9:C18)</f>
        <v>0</v>
      </c>
    </row>
    <row r="9" spans="1:3" ht="12.75">
      <c r="A9" s="464" t="s">
        <v>240</v>
      </c>
      <c r="B9" s="10" t="s">
        <v>443</v>
      </c>
      <c r="C9" s="384"/>
    </row>
    <row r="10" spans="1:3" ht="12.75">
      <c r="A10" s="465" t="s">
        <v>241</v>
      </c>
      <c r="B10" s="8" t="s">
        <v>444</v>
      </c>
      <c r="C10" s="335"/>
    </row>
    <row r="11" spans="1:3" ht="12.75">
      <c r="A11" s="465" t="s">
        <v>242</v>
      </c>
      <c r="B11" s="8" t="s">
        <v>445</v>
      </c>
      <c r="C11" s="335"/>
    </row>
    <row r="12" spans="1:3" ht="12.75">
      <c r="A12" s="465" t="s">
        <v>243</v>
      </c>
      <c r="B12" s="8" t="s">
        <v>446</v>
      </c>
      <c r="C12" s="335"/>
    </row>
    <row r="13" spans="1:3" ht="12.75">
      <c r="A13" s="465" t="s">
        <v>292</v>
      </c>
      <c r="B13" s="8" t="s">
        <v>447</v>
      </c>
      <c r="C13" s="335"/>
    </row>
    <row r="14" spans="1:3" ht="12.75">
      <c r="A14" s="465" t="s">
        <v>244</v>
      </c>
      <c r="B14" s="8" t="s">
        <v>625</v>
      </c>
      <c r="C14" s="335"/>
    </row>
    <row r="15" spans="1:3" ht="12.75">
      <c r="A15" s="465" t="s">
        <v>245</v>
      </c>
      <c r="B15" s="7" t="s">
        <v>626</v>
      </c>
      <c r="C15" s="335"/>
    </row>
    <row r="16" spans="1:3" ht="12.75">
      <c r="A16" s="465" t="s">
        <v>255</v>
      </c>
      <c r="B16" s="8" t="s">
        <v>450</v>
      </c>
      <c r="C16" s="385"/>
    </row>
    <row r="17" spans="1:3" ht="12.75">
      <c r="A17" s="465" t="s">
        <v>256</v>
      </c>
      <c r="B17" s="8" t="s">
        <v>451</v>
      </c>
      <c r="C17" s="335"/>
    </row>
    <row r="18" spans="1:3" ht="13.5" thickBot="1">
      <c r="A18" s="465" t="s">
        <v>257</v>
      </c>
      <c r="B18" s="7" t="s">
        <v>452</v>
      </c>
      <c r="C18" s="336"/>
    </row>
    <row r="19" spans="1:3" ht="13.5" thickBot="1">
      <c r="A19" s="214" t="s">
        <v>154</v>
      </c>
      <c r="B19" s="258" t="s">
        <v>627</v>
      </c>
      <c r="C19" s="337">
        <f>SUM(C20:C22)</f>
        <v>0</v>
      </c>
    </row>
    <row r="20" spans="1:3" ht="12.75">
      <c r="A20" s="465" t="s">
        <v>246</v>
      </c>
      <c r="B20" s="9" t="s">
        <v>418</v>
      </c>
      <c r="C20" s="335"/>
    </row>
    <row r="21" spans="1:3" ht="12.75">
      <c r="A21" s="465" t="s">
        <v>247</v>
      </c>
      <c r="B21" s="8" t="s">
        <v>628</v>
      </c>
      <c r="C21" s="335"/>
    </row>
    <row r="22" spans="1:3" ht="12.75">
      <c r="A22" s="465" t="s">
        <v>248</v>
      </c>
      <c r="B22" s="8" t="s">
        <v>629</v>
      </c>
      <c r="C22" s="335"/>
    </row>
    <row r="23" spans="1:3" ht="13.5" thickBot="1">
      <c r="A23" s="465" t="s">
        <v>249</v>
      </c>
      <c r="B23" s="8" t="s">
        <v>135</v>
      </c>
      <c r="C23" s="335"/>
    </row>
    <row r="24" spans="1:3" ht="13.5" thickBot="1">
      <c r="A24" s="222" t="s">
        <v>155</v>
      </c>
      <c r="B24" s="136" t="s">
        <v>318</v>
      </c>
      <c r="C24" s="364"/>
    </row>
    <row r="25" spans="1:3" ht="13.5" thickBot="1">
      <c r="A25" s="222" t="s">
        <v>156</v>
      </c>
      <c r="B25" s="136" t="s">
        <v>630</v>
      </c>
      <c r="C25" s="337">
        <f>+C26+C27</f>
        <v>0</v>
      </c>
    </row>
    <row r="26" spans="1:3" ht="12.75">
      <c r="A26" s="466" t="s">
        <v>428</v>
      </c>
      <c r="B26" s="467" t="s">
        <v>628</v>
      </c>
      <c r="C26" s="85"/>
    </row>
    <row r="27" spans="1:3" ht="12.75">
      <c r="A27" s="466" t="s">
        <v>431</v>
      </c>
      <c r="B27" s="468" t="s">
        <v>631</v>
      </c>
      <c r="C27" s="338"/>
    </row>
    <row r="28" spans="1:3" ht="13.5" thickBot="1">
      <c r="A28" s="465" t="s">
        <v>432</v>
      </c>
      <c r="B28" s="469" t="s">
        <v>632</v>
      </c>
      <c r="C28" s="92"/>
    </row>
    <row r="29" spans="1:3" ht="13.5" thickBot="1">
      <c r="A29" s="222" t="s">
        <v>157</v>
      </c>
      <c r="B29" s="136" t="s">
        <v>633</v>
      </c>
      <c r="C29" s="337">
        <f>+C30+C31+C32</f>
        <v>0</v>
      </c>
    </row>
    <row r="30" spans="1:3" ht="12.75">
      <c r="A30" s="466" t="s">
        <v>233</v>
      </c>
      <c r="B30" s="467" t="s">
        <v>457</v>
      </c>
      <c r="C30" s="85"/>
    </row>
    <row r="31" spans="1:3" ht="12.75">
      <c r="A31" s="466" t="s">
        <v>234</v>
      </c>
      <c r="B31" s="468" t="s">
        <v>458</v>
      </c>
      <c r="C31" s="338"/>
    </row>
    <row r="32" spans="1:3" ht="13.5" thickBot="1">
      <c r="A32" s="465" t="s">
        <v>235</v>
      </c>
      <c r="B32" s="153" t="s">
        <v>459</v>
      </c>
      <c r="C32" s="92"/>
    </row>
    <row r="33" spans="1:3" ht="13.5" thickBot="1">
      <c r="A33" s="222" t="s">
        <v>158</v>
      </c>
      <c r="B33" s="136" t="s">
        <v>572</v>
      </c>
      <c r="C33" s="364"/>
    </row>
    <row r="34" spans="1:3" ht="13.5" thickBot="1">
      <c r="A34" s="222" t="s">
        <v>159</v>
      </c>
      <c r="B34" s="136" t="s">
        <v>634</v>
      </c>
      <c r="C34" s="386"/>
    </row>
    <row r="35" spans="1:3" ht="13.5" thickBot="1">
      <c r="A35" s="214" t="s">
        <v>160</v>
      </c>
      <c r="B35" s="136" t="s">
        <v>635</v>
      </c>
      <c r="C35" s="387">
        <f>+C8+C19+C24+C25+C29+C33+C34</f>
        <v>0</v>
      </c>
    </row>
    <row r="36" spans="1:3" ht="13.5" thickBot="1">
      <c r="A36" s="259" t="s">
        <v>161</v>
      </c>
      <c r="B36" s="136" t="s">
        <v>636</v>
      </c>
      <c r="C36" s="387">
        <f>+C37+C38+C39</f>
        <v>0</v>
      </c>
    </row>
    <row r="37" spans="1:3" ht="12.75">
      <c r="A37" s="466" t="s">
        <v>637</v>
      </c>
      <c r="B37" s="467" t="s">
        <v>389</v>
      </c>
      <c r="C37" s="85"/>
    </row>
    <row r="38" spans="1:3" ht="12.75">
      <c r="A38" s="466" t="s">
        <v>638</v>
      </c>
      <c r="B38" s="468" t="s">
        <v>136</v>
      </c>
      <c r="C38" s="338"/>
    </row>
    <row r="39" spans="1:3" ht="13.5" thickBot="1">
      <c r="A39" s="465" t="s">
        <v>639</v>
      </c>
      <c r="B39" s="153" t="s">
        <v>640</v>
      </c>
      <c r="C39" s="92"/>
    </row>
    <row r="40" spans="1:3" ht="13.5" thickBot="1">
      <c r="A40" s="259" t="s">
        <v>162</v>
      </c>
      <c r="B40" s="260" t="s">
        <v>641</v>
      </c>
      <c r="C40" s="390">
        <f>+C35+C36</f>
        <v>0</v>
      </c>
    </row>
    <row r="41" spans="1:3" ht="13.5" thickBot="1">
      <c r="A41" s="261"/>
      <c r="B41" s="262"/>
      <c r="C41" s="388"/>
    </row>
    <row r="42" spans="1:3" ht="13.5" thickBot="1">
      <c r="A42" s="265"/>
      <c r="B42" s="266" t="s">
        <v>194</v>
      </c>
      <c r="C42" s="390"/>
    </row>
    <row r="43" spans="1:3" ht="13.5" thickBot="1">
      <c r="A43" s="222" t="s">
        <v>153</v>
      </c>
      <c r="B43" s="136" t="s">
        <v>642</v>
      </c>
      <c r="C43" s="337">
        <f>SUM(C44:C48)</f>
        <v>0</v>
      </c>
    </row>
    <row r="44" spans="1:3" ht="12.75">
      <c r="A44" s="465" t="s">
        <v>240</v>
      </c>
      <c r="B44" s="9" t="s">
        <v>184</v>
      </c>
      <c r="C44" s="85"/>
    </row>
    <row r="45" spans="1:3" ht="12.75">
      <c r="A45" s="465" t="s">
        <v>241</v>
      </c>
      <c r="B45" s="8" t="s">
        <v>327</v>
      </c>
      <c r="C45" s="88"/>
    </row>
    <row r="46" spans="1:3" ht="12.75">
      <c r="A46" s="465" t="s">
        <v>242</v>
      </c>
      <c r="B46" s="8" t="s">
        <v>283</v>
      </c>
      <c r="C46" s="88"/>
    </row>
    <row r="47" spans="1:3" ht="12.75">
      <c r="A47" s="465" t="s">
        <v>243</v>
      </c>
      <c r="B47" s="8" t="s">
        <v>328</v>
      </c>
      <c r="C47" s="88"/>
    </row>
    <row r="48" spans="1:3" ht="13.5" thickBot="1">
      <c r="A48" s="465" t="s">
        <v>292</v>
      </c>
      <c r="B48" s="8" t="s">
        <v>329</v>
      </c>
      <c r="C48" s="88"/>
    </row>
    <row r="49" spans="1:3" ht="13.5" thickBot="1">
      <c r="A49" s="222" t="s">
        <v>154</v>
      </c>
      <c r="B49" s="136" t="s">
        <v>643</v>
      </c>
      <c r="C49" s="337">
        <f>SUM(C50:C52)</f>
        <v>0</v>
      </c>
    </row>
    <row r="50" spans="1:3" ht="12.75">
      <c r="A50" s="465" t="s">
        <v>246</v>
      </c>
      <c r="B50" s="9" t="s">
        <v>379</v>
      </c>
      <c r="C50" s="85"/>
    </row>
    <row r="51" spans="1:3" ht="12.75">
      <c r="A51" s="465" t="s">
        <v>247</v>
      </c>
      <c r="B51" s="8" t="s">
        <v>331</v>
      </c>
      <c r="C51" s="88"/>
    </row>
    <row r="52" spans="1:3" ht="12.75">
      <c r="A52" s="465" t="s">
        <v>248</v>
      </c>
      <c r="B52" s="8" t="s">
        <v>195</v>
      </c>
      <c r="C52" s="88"/>
    </row>
    <row r="53" spans="1:3" ht="13.5" thickBot="1">
      <c r="A53" s="465" t="s">
        <v>249</v>
      </c>
      <c r="B53" s="8" t="s">
        <v>137</v>
      </c>
      <c r="C53" s="88"/>
    </row>
    <row r="54" spans="1:3" ht="13.5" thickBot="1">
      <c r="A54" s="222" t="s">
        <v>155</v>
      </c>
      <c r="B54" s="267" t="s">
        <v>644</v>
      </c>
      <c r="C54" s="391">
        <f>+C43+C49</f>
        <v>0</v>
      </c>
    </row>
    <row r="55" spans="1:3" ht="13.5" thickBot="1">
      <c r="A55" s="268"/>
      <c r="B55" s="269"/>
      <c r="C55" s="392"/>
    </row>
    <row r="56" spans="1:3" ht="13.5" thickBot="1">
      <c r="A56" s="270" t="s">
        <v>352</v>
      </c>
      <c r="B56" s="271"/>
      <c r="C56" s="133"/>
    </row>
    <row r="57" spans="1:3" ht="13.5" thickBot="1">
      <c r="A57" s="270" t="s">
        <v>353</v>
      </c>
      <c r="B57" s="271"/>
      <c r="C57" s="133"/>
    </row>
    <row r="58" spans="1:3" ht="12.75">
      <c r="A58" s="268"/>
      <c r="B58" s="269"/>
      <c r="C58" s="269"/>
    </row>
    <row r="59" spans="1:3" ht="12.75">
      <c r="A59" s="268"/>
      <c r="B59" s="269"/>
      <c r="C59" s="269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L25" sqref="L25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1008" t="s">
        <v>138</v>
      </c>
      <c r="B1" s="1008"/>
      <c r="C1" s="1008"/>
      <c r="D1" s="1008"/>
      <c r="E1" s="1008"/>
      <c r="F1" s="1008"/>
      <c r="G1" s="1008"/>
    </row>
    <row r="3" spans="1:7" s="177" customFormat="1" ht="27" customHeight="1">
      <c r="A3" s="175" t="s">
        <v>357</v>
      </c>
      <c r="B3" s="176"/>
      <c r="C3" s="1007" t="s">
        <v>358</v>
      </c>
      <c r="D3" s="1007"/>
      <c r="E3" s="1007"/>
      <c r="F3" s="1007"/>
      <c r="G3" s="1007"/>
    </row>
    <row r="4" spans="1:7" s="177" customFormat="1" ht="15.75">
      <c r="A4" s="176"/>
      <c r="B4" s="176"/>
      <c r="C4" s="176"/>
      <c r="D4" s="176"/>
      <c r="E4" s="176"/>
      <c r="F4" s="176"/>
      <c r="G4" s="176"/>
    </row>
    <row r="5" spans="1:7" s="177" customFormat="1" ht="24.75" customHeight="1">
      <c r="A5" s="175" t="s">
        <v>359</v>
      </c>
      <c r="B5" s="176"/>
      <c r="C5" s="1007" t="s">
        <v>358</v>
      </c>
      <c r="D5" s="1007"/>
      <c r="E5" s="1007"/>
      <c r="F5" s="1007"/>
      <c r="G5" s="176"/>
    </row>
    <row r="6" spans="1:7" s="178" customFormat="1" ht="12.75">
      <c r="A6" s="232"/>
      <c r="B6" s="232"/>
      <c r="C6" s="232"/>
      <c r="D6" s="232"/>
      <c r="E6" s="232"/>
      <c r="F6" s="232"/>
      <c r="G6" s="232"/>
    </row>
    <row r="7" spans="1:7" s="179" customFormat="1" ht="15" customHeight="1">
      <c r="A7" s="289" t="s">
        <v>360</v>
      </c>
      <c r="B7" s="288"/>
      <c r="C7" s="288"/>
      <c r="D7" s="274"/>
      <c r="E7" s="274"/>
      <c r="F7" s="274"/>
      <c r="G7" s="274"/>
    </row>
    <row r="8" spans="1:7" s="179" customFormat="1" ht="15" customHeight="1" thickBot="1">
      <c r="A8" s="289" t="s">
        <v>361</v>
      </c>
      <c r="B8" s="274"/>
      <c r="C8" s="274"/>
      <c r="D8" s="274"/>
      <c r="E8" s="274"/>
      <c r="F8" s="274"/>
      <c r="G8" s="274"/>
    </row>
    <row r="9" spans="1:7" s="84" customFormat="1" ht="42" customHeight="1" thickBot="1">
      <c r="A9" s="211" t="s">
        <v>151</v>
      </c>
      <c r="B9" s="212" t="s">
        <v>362</v>
      </c>
      <c r="C9" s="212" t="s">
        <v>363</v>
      </c>
      <c r="D9" s="212" t="s">
        <v>364</v>
      </c>
      <c r="E9" s="212" t="s">
        <v>365</v>
      </c>
      <c r="F9" s="212" t="s">
        <v>366</v>
      </c>
      <c r="G9" s="213" t="s">
        <v>187</v>
      </c>
    </row>
    <row r="10" spans="1:7" ht="24" customHeight="1">
      <c r="A10" s="275" t="s">
        <v>153</v>
      </c>
      <c r="B10" s="220" t="s">
        <v>367</v>
      </c>
      <c r="C10" s="180"/>
      <c r="D10" s="180"/>
      <c r="E10" s="180"/>
      <c r="F10" s="180"/>
      <c r="G10" s="276">
        <f>SUM(C10:F10)</f>
        <v>0</v>
      </c>
    </row>
    <row r="11" spans="1:7" ht="24" customHeight="1">
      <c r="A11" s="277" t="s">
        <v>154</v>
      </c>
      <c r="B11" s="221" t="s">
        <v>368</v>
      </c>
      <c r="C11" s="181"/>
      <c r="D11" s="181"/>
      <c r="E11" s="181"/>
      <c r="F11" s="181"/>
      <c r="G11" s="278">
        <f aca="true" t="shared" si="0" ref="G11:G16">SUM(C11:F11)</f>
        <v>0</v>
      </c>
    </row>
    <row r="12" spans="1:7" ht="24" customHeight="1">
      <c r="A12" s="277" t="s">
        <v>155</v>
      </c>
      <c r="B12" s="221" t="s">
        <v>369</v>
      </c>
      <c r="C12" s="181"/>
      <c r="D12" s="181"/>
      <c r="E12" s="181"/>
      <c r="F12" s="181"/>
      <c r="G12" s="278">
        <f t="shared" si="0"/>
        <v>0</v>
      </c>
    </row>
    <row r="13" spans="1:7" ht="24" customHeight="1">
      <c r="A13" s="277" t="s">
        <v>156</v>
      </c>
      <c r="B13" s="221" t="s">
        <v>370</v>
      </c>
      <c r="C13" s="181"/>
      <c r="D13" s="181"/>
      <c r="E13" s="181"/>
      <c r="F13" s="181"/>
      <c r="G13" s="278">
        <f t="shared" si="0"/>
        <v>0</v>
      </c>
    </row>
    <row r="14" spans="1:7" ht="24" customHeight="1">
      <c r="A14" s="277" t="s">
        <v>157</v>
      </c>
      <c r="B14" s="221" t="s">
        <v>371</v>
      </c>
      <c r="C14" s="181"/>
      <c r="D14" s="181"/>
      <c r="E14" s="181"/>
      <c r="F14" s="181"/>
      <c r="G14" s="278">
        <f t="shared" si="0"/>
        <v>0</v>
      </c>
    </row>
    <row r="15" spans="1:7" ht="24" customHeight="1" thickBot="1">
      <c r="A15" s="279" t="s">
        <v>158</v>
      </c>
      <c r="B15" s="280" t="s">
        <v>372</v>
      </c>
      <c r="C15" s="182"/>
      <c r="D15" s="182"/>
      <c r="E15" s="182"/>
      <c r="F15" s="182"/>
      <c r="G15" s="281">
        <f t="shared" si="0"/>
        <v>0</v>
      </c>
    </row>
    <row r="16" spans="1:7" s="183" customFormat="1" ht="24" customHeight="1" thickBot="1">
      <c r="A16" s="282" t="s">
        <v>159</v>
      </c>
      <c r="B16" s="283" t="s">
        <v>187</v>
      </c>
      <c r="C16" s="284">
        <f>SUM(C10:C15)</f>
        <v>0</v>
      </c>
      <c r="D16" s="284">
        <f>SUM(D10:D15)</f>
        <v>0</v>
      </c>
      <c r="E16" s="284">
        <f>SUM(E10:E15)</f>
        <v>0</v>
      </c>
      <c r="F16" s="284">
        <f>SUM(F10:F15)</f>
        <v>0</v>
      </c>
      <c r="G16" s="285">
        <f t="shared" si="0"/>
        <v>0</v>
      </c>
    </row>
    <row r="17" spans="1:7" s="178" customFormat="1" ht="12.75">
      <c r="A17" s="232"/>
      <c r="B17" s="232"/>
      <c r="C17" s="232"/>
      <c r="D17" s="232"/>
      <c r="E17" s="232"/>
      <c r="F17" s="232"/>
      <c r="G17" s="232"/>
    </row>
    <row r="18" spans="1:7" s="178" customFormat="1" ht="12.75">
      <c r="A18" s="232"/>
      <c r="B18" s="232"/>
      <c r="C18" s="232"/>
      <c r="D18" s="232"/>
      <c r="E18" s="232"/>
      <c r="F18" s="232"/>
      <c r="G18" s="232"/>
    </row>
    <row r="19" spans="1:7" s="178" customFormat="1" ht="12.75">
      <c r="A19" s="232"/>
      <c r="B19" s="232"/>
      <c r="C19" s="232"/>
      <c r="D19" s="232"/>
      <c r="E19" s="232"/>
      <c r="F19" s="232"/>
      <c r="G19" s="232"/>
    </row>
    <row r="20" spans="1:7" s="178" customFormat="1" ht="15.75">
      <c r="A20" s="177" t="s">
        <v>615</v>
      </c>
      <c r="B20" s="232"/>
      <c r="C20" s="232"/>
      <c r="D20" s="232"/>
      <c r="E20" s="232"/>
      <c r="F20" s="232"/>
      <c r="G20" s="232"/>
    </row>
    <row r="21" spans="1:7" s="178" customFormat="1" ht="12.75">
      <c r="A21" s="232"/>
      <c r="B21" s="232"/>
      <c r="C21" s="232"/>
      <c r="D21" s="232"/>
      <c r="E21" s="232"/>
      <c r="F21" s="232"/>
      <c r="G21" s="232"/>
    </row>
    <row r="22" spans="1:7" ht="12.75">
      <c r="A22" s="232"/>
      <c r="B22" s="232"/>
      <c r="C22" s="232"/>
      <c r="D22" s="232"/>
      <c r="E22" s="232"/>
      <c r="F22" s="232"/>
      <c r="G22" s="232"/>
    </row>
    <row r="23" spans="1:7" ht="12.75">
      <c r="A23" s="232"/>
      <c r="B23" s="232"/>
      <c r="C23" s="178"/>
      <c r="D23" s="178"/>
      <c r="E23" s="178"/>
      <c r="F23" s="178"/>
      <c r="G23" s="232"/>
    </row>
    <row r="24" spans="1:7" ht="13.5">
      <c r="A24" s="232"/>
      <c r="B24" s="232"/>
      <c r="C24" s="286"/>
      <c r="D24" s="287" t="s">
        <v>373</v>
      </c>
      <c r="E24" s="287"/>
      <c r="F24" s="286"/>
      <c r="G24" s="232"/>
    </row>
    <row r="25" spans="3:6" ht="13.5">
      <c r="C25" s="184"/>
      <c r="D25" s="185"/>
      <c r="E25" s="185"/>
      <c r="F25" s="184"/>
    </row>
    <row r="26" spans="3:6" ht="13.5">
      <c r="C26" s="184"/>
      <c r="D26" s="185"/>
      <c r="E26" s="185"/>
      <c r="F26" s="18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1/2014. (I.28.)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A1">
      <selection activeCell="G85" sqref="G85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43" customWidth="1"/>
    <col min="7" max="16384" width="9.375" style="43" customWidth="1"/>
  </cols>
  <sheetData>
    <row r="1" spans="1:5" ht="15.75" customHeight="1">
      <c r="A1" s="958" t="s">
        <v>150</v>
      </c>
      <c r="B1" s="958"/>
      <c r="C1" s="958"/>
      <c r="D1" s="958"/>
      <c r="E1" s="958"/>
    </row>
    <row r="2" spans="1:5" ht="15.75" customHeight="1" thickBot="1">
      <c r="A2" s="1010"/>
      <c r="B2" s="1010"/>
      <c r="D2" s="500"/>
      <c r="E2" s="501" t="s">
        <v>380</v>
      </c>
    </row>
    <row r="3" spans="1:5" ht="37.5" customHeight="1" thickBot="1">
      <c r="A3" s="502" t="s">
        <v>209</v>
      </c>
      <c r="B3" s="503" t="s">
        <v>152</v>
      </c>
      <c r="C3" s="503" t="s">
        <v>672</v>
      </c>
      <c r="D3" s="504" t="s">
        <v>673</v>
      </c>
      <c r="E3" s="505" t="s">
        <v>409</v>
      </c>
    </row>
    <row r="4" spans="1:5" s="45" customFormat="1" ht="12" customHeight="1" thickBot="1">
      <c r="A4" s="502">
        <v>1</v>
      </c>
      <c r="B4" s="503">
        <v>2</v>
      </c>
      <c r="C4" s="503">
        <v>3</v>
      </c>
      <c r="D4" s="503">
        <v>4</v>
      </c>
      <c r="E4" s="505">
        <v>5</v>
      </c>
    </row>
    <row r="5" spans="1:5" s="1" customFormat="1" ht="15" customHeight="1" thickBot="1">
      <c r="A5" s="506" t="s">
        <v>153</v>
      </c>
      <c r="B5" s="507" t="s">
        <v>410</v>
      </c>
      <c r="C5" s="508">
        <f>+C6+C7+C8+C9+C10+C11</f>
        <v>250735</v>
      </c>
      <c r="D5" s="508">
        <f>+D6+D7+D8+D9+D10+D11</f>
        <v>306458</v>
      </c>
      <c r="E5" s="509">
        <f>+E6+E7+E8+E9+E10+E11</f>
        <v>319414</v>
      </c>
    </row>
    <row r="6" spans="1:5" s="1" customFormat="1" ht="15.75" customHeight="1">
      <c r="A6" s="510" t="s">
        <v>240</v>
      </c>
      <c r="B6" s="511" t="s">
        <v>411</v>
      </c>
      <c r="C6" s="512">
        <v>81648</v>
      </c>
      <c r="D6" s="512">
        <v>80689</v>
      </c>
      <c r="E6" s="513">
        <v>130696</v>
      </c>
    </row>
    <row r="7" spans="1:5" s="1" customFormat="1" ht="15" customHeight="1">
      <c r="A7" s="514" t="s">
        <v>241</v>
      </c>
      <c r="B7" s="515" t="s">
        <v>412</v>
      </c>
      <c r="C7" s="516">
        <v>84262</v>
      </c>
      <c r="D7" s="516">
        <v>88735</v>
      </c>
      <c r="E7" s="517">
        <v>89894</v>
      </c>
    </row>
    <row r="8" spans="1:5" s="1" customFormat="1" ht="15" customHeight="1">
      <c r="A8" s="514" t="s">
        <v>242</v>
      </c>
      <c r="B8" s="515" t="s">
        <v>413</v>
      </c>
      <c r="C8" s="516">
        <v>78544</v>
      </c>
      <c r="D8" s="516">
        <v>81789</v>
      </c>
      <c r="E8" s="517">
        <v>92546</v>
      </c>
    </row>
    <row r="9" spans="1:5" s="1" customFormat="1" ht="15" customHeight="1">
      <c r="A9" s="514" t="s">
        <v>243</v>
      </c>
      <c r="B9" s="515" t="s">
        <v>414</v>
      </c>
      <c r="C9" s="516">
        <v>6281</v>
      </c>
      <c r="D9" s="516">
        <v>6281</v>
      </c>
      <c r="E9" s="517">
        <v>6278</v>
      </c>
    </row>
    <row r="10" spans="1:5" s="1" customFormat="1" ht="13.5" customHeight="1">
      <c r="A10" s="514" t="s">
        <v>292</v>
      </c>
      <c r="B10" s="515" t="s">
        <v>415</v>
      </c>
      <c r="C10" s="518"/>
      <c r="D10" s="518">
        <v>22939</v>
      </c>
      <c r="E10" s="517"/>
    </row>
    <row r="11" spans="1:5" s="1" customFormat="1" ht="13.5" customHeight="1" thickBot="1">
      <c r="A11" s="519" t="s">
        <v>244</v>
      </c>
      <c r="B11" s="520" t="s">
        <v>416</v>
      </c>
      <c r="C11" s="521"/>
      <c r="D11" s="521">
        <v>26025</v>
      </c>
      <c r="E11" s="517"/>
    </row>
    <row r="12" spans="1:5" s="1" customFormat="1" ht="14.25" customHeight="1" thickBot="1">
      <c r="A12" s="506" t="s">
        <v>154</v>
      </c>
      <c r="B12" s="522" t="s">
        <v>417</v>
      </c>
      <c r="C12" s="508">
        <f>+C13+C14+C15+C16+C17</f>
        <v>8497</v>
      </c>
      <c r="D12" s="508">
        <f>+D13+D14+D15+D16+D17</f>
        <v>25872</v>
      </c>
      <c r="E12" s="509">
        <f>+E13+E14+E15+E16+E17</f>
        <v>8592</v>
      </c>
    </row>
    <row r="13" spans="1:5" s="1" customFormat="1" ht="15" customHeight="1">
      <c r="A13" s="510" t="s">
        <v>246</v>
      </c>
      <c r="B13" s="511" t="s">
        <v>418</v>
      </c>
      <c r="C13" s="512"/>
      <c r="D13" s="512"/>
      <c r="E13" s="513"/>
    </row>
    <row r="14" spans="1:5" s="1" customFormat="1" ht="13.5" customHeight="1">
      <c r="A14" s="514" t="s">
        <v>247</v>
      </c>
      <c r="B14" s="515" t="s">
        <v>419</v>
      </c>
      <c r="C14" s="516"/>
      <c r="D14" s="516"/>
      <c r="E14" s="517"/>
    </row>
    <row r="15" spans="1:5" s="1" customFormat="1" ht="15" customHeight="1">
      <c r="A15" s="514" t="s">
        <v>248</v>
      </c>
      <c r="B15" s="515" t="s">
        <v>652</v>
      </c>
      <c r="C15" s="516"/>
      <c r="D15" s="516"/>
      <c r="E15" s="517"/>
    </row>
    <row r="16" spans="1:5" s="1" customFormat="1" ht="15" customHeight="1">
      <c r="A16" s="514" t="s">
        <v>249</v>
      </c>
      <c r="B16" s="515" t="s">
        <v>653</v>
      </c>
      <c r="C16" s="516"/>
      <c r="D16" s="516"/>
      <c r="E16" s="517"/>
    </row>
    <row r="17" spans="1:5" s="1" customFormat="1" ht="13.5" customHeight="1">
      <c r="A17" s="514" t="s">
        <v>250</v>
      </c>
      <c r="B17" s="515" t="s">
        <v>420</v>
      </c>
      <c r="C17" s="516">
        <v>8497</v>
      </c>
      <c r="D17" s="516">
        <v>25872</v>
      </c>
      <c r="E17" s="517">
        <v>8592</v>
      </c>
    </row>
    <row r="18" spans="1:5" s="1" customFormat="1" ht="15" customHeight="1" thickBot="1">
      <c r="A18" s="519" t="s">
        <v>259</v>
      </c>
      <c r="B18" s="520" t="s">
        <v>421</v>
      </c>
      <c r="C18" s="523"/>
      <c r="D18" s="523"/>
      <c r="E18" s="524"/>
    </row>
    <row r="19" spans="1:5" s="1" customFormat="1" ht="13.5" customHeight="1" thickBot="1">
      <c r="A19" s="506" t="s">
        <v>155</v>
      </c>
      <c r="B19" s="507" t="s">
        <v>422</v>
      </c>
      <c r="C19" s="508">
        <f>+C20+C21+C22+C23+C24</f>
        <v>0</v>
      </c>
      <c r="D19" s="508">
        <f>+D20+D21+D22+D23+D24</f>
        <v>7827</v>
      </c>
      <c r="E19" s="509">
        <f>+E20+E21+E22+E23+E24</f>
        <v>4274</v>
      </c>
    </row>
    <row r="20" spans="1:5" s="1" customFormat="1" ht="13.5" customHeight="1">
      <c r="A20" s="510" t="s">
        <v>229</v>
      </c>
      <c r="B20" s="511" t="s">
        <v>423</v>
      </c>
      <c r="C20" s="512"/>
      <c r="D20" s="512"/>
      <c r="E20" s="513">
        <v>4274</v>
      </c>
    </row>
    <row r="21" spans="1:5" s="1" customFormat="1" ht="13.5" customHeight="1">
      <c r="A21" s="514" t="s">
        <v>230</v>
      </c>
      <c r="B21" s="515" t="s">
        <v>424</v>
      </c>
      <c r="C21" s="516"/>
      <c r="D21" s="516"/>
      <c r="E21" s="517"/>
    </row>
    <row r="22" spans="1:5" s="1" customFormat="1" ht="15.75" customHeight="1">
      <c r="A22" s="514" t="s">
        <v>231</v>
      </c>
      <c r="B22" s="515" t="s">
        <v>654</v>
      </c>
      <c r="C22" s="516"/>
      <c r="D22" s="516"/>
      <c r="E22" s="517"/>
    </row>
    <row r="23" spans="1:5" s="1" customFormat="1" ht="15" customHeight="1">
      <c r="A23" s="514" t="s">
        <v>232</v>
      </c>
      <c r="B23" s="515" t="s">
        <v>655</v>
      </c>
      <c r="C23" s="516"/>
      <c r="D23" s="516"/>
      <c r="E23" s="517"/>
    </row>
    <row r="24" spans="1:5" s="1" customFormat="1" ht="13.5" customHeight="1">
      <c r="A24" s="514" t="s">
        <v>315</v>
      </c>
      <c r="B24" s="515" t="s">
        <v>425</v>
      </c>
      <c r="C24" s="516"/>
      <c r="D24" s="516">
        <v>7827</v>
      </c>
      <c r="E24" s="517"/>
    </row>
    <row r="25" spans="1:5" s="1" customFormat="1" ht="13.5" customHeight="1" thickBot="1">
      <c r="A25" s="519" t="s">
        <v>316</v>
      </c>
      <c r="B25" s="520" t="s">
        <v>426</v>
      </c>
      <c r="C25" s="523"/>
      <c r="D25" s="523">
        <v>7827</v>
      </c>
      <c r="E25" s="524"/>
    </row>
    <row r="26" spans="1:5" s="1" customFormat="1" ht="12" customHeight="1" thickBot="1">
      <c r="A26" s="506" t="s">
        <v>317</v>
      </c>
      <c r="B26" s="507" t="s">
        <v>427</v>
      </c>
      <c r="C26" s="525">
        <f>+C27+C30+C31+C32</f>
        <v>97182</v>
      </c>
      <c r="D26" s="525">
        <f>+D27+D30+D31+D32</f>
        <v>76291</v>
      </c>
      <c r="E26" s="526">
        <f>+E27+E30+E31+E32</f>
        <v>105374</v>
      </c>
    </row>
    <row r="27" spans="1:5" s="1" customFormat="1" ht="14.25" customHeight="1">
      <c r="A27" s="510" t="s">
        <v>428</v>
      </c>
      <c r="B27" s="511" t="s">
        <v>434</v>
      </c>
      <c r="C27" s="527">
        <f>+C28+C29</f>
        <v>61676</v>
      </c>
      <c r="D27" s="527">
        <f>+D28+D29</f>
        <v>61676</v>
      </c>
      <c r="E27" s="528">
        <f>+E28+E29</f>
        <v>87429</v>
      </c>
    </row>
    <row r="28" spans="1:5" s="1" customFormat="1" ht="13.5" customHeight="1">
      <c r="A28" s="514" t="s">
        <v>429</v>
      </c>
      <c r="B28" s="515" t="s">
        <v>435</v>
      </c>
      <c r="C28" s="516"/>
      <c r="D28" s="516"/>
      <c r="E28" s="517">
        <v>5878</v>
      </c>
    </row>
    <row r="29" spans="1:5" s="1" customFormat="1" ht="13.5" customHeight="1">
      <c r="A29" s="514" t="s">
        <v>430</v>
      </c>
      <c r="B29" s="515" t="s">
        <v>436</v>
      </c>
      <c r="C29" s="516">
        <v>61676</v>
      </c>
      <c r="D29" s="516">
        <v>61676</v>
      </c>
      <c r="E29" s="517">
        <v>81551</v>
      </c>
    </row>
    <row r="30" spans="1:5" s="1" customFormat="1" ht="13.5" customHeight="1">
      <c r="A30" s="514" t="s">
        <v>431</v>
      </c>
      <c r="B30" s="515" t="s">
        <v>437</v>
      </c>
      <c r="C30" s="516">
        <v>34818</v>
      </c>
      <c r="D30" s="516">
        <v>13927</v>
      </c>
      <c r="E30" s="517">
        <v>15535</v>
      </c>
    </row>
    <row r="31" spans="1:5" s="1" customFormat="1" ht="15" customHeight="1">
      <c r="A31" s="514" t="s">
        <v>432</v>
      </c>
      <c r="B31" s="515" t="s">
        <v>438</v>
      </c>
      <c r="C31" s="516">
        <v>188</v>
      </c>
      <c r="D31" s="516">
        <v>188</v>
      </c>
      <c r="E31" s="517">
        <v>254</v>
      </c>
    </row>
    <row r="32" spans="1:5" s="1" customFormat="1" ht="15.75" customHeight="1" thickBot="1">
      <c r="A32" s="519" t="s">
        <v>433</v>
      </c>
      <c r="B32" s="520" t="s">
        <v>439</v>
      </c>
      <c r="C32" s="523">
        <v>500</v>
      </c>
      <c r="D32" s="523">
        <v>500</v>
      </c>
      <c r="E32" s="524">
        <v>2156</v>
      </c>
    </row>
    <row r="33" spans="1:5" s="1" customFormat="1" ht="14.25" customHeight="1" thickBot="1">
      <c r="A33" s="506" t="s">
        <v>157</v>
      </c>
      <c r="B33" s="507" t="s">
        <v>440</v>
      </c>
      <c r="C33" s="508">
        <f>SUM(C34:C43)</f>
        <v>97221</v>
      </c>
      <c r="D33" s="508">
        <f>SUM(D34:D43)</f>
        <v>91878</v>
      </c>
      <c r="E33" s="509">
        <f>SUM(E34:E43)</f>
        <v>99974</v>
      </c>
    </row>
    <row r="34" spans="1:5" s="1" customFormat="1" ht="15" customHeight="1">
      <c r="A34" s="510" t="s">
        <v>233</v>
      </c>
      <c r="B34" s="511" t="s">
        <v>443</v>
      </c>
      <c r="C34" s="512"/>
      <c r="D34" s="512"/>
      <c r="E34" s="513"/>
    </row>
    <row r="35" spans="1:5" s="1" customFormat="1" ht="13.5" customHeight="1">
      <c r="A35" s="514" t="s">
        <v>234</v>
      </c>
      <c r="B35" s="515" t="s">
        <v>444</v>
      </c>
      <c r="C35" s="516">
        <v>4735</v>
      </c>
      <c r="D35" s="516">
        <v>4735</v>
      </c>
      <c r="E35" s="517">
        <v>4230</v>
      </c>
    </row>
    <row r="36" spans="1:5" s="1" customFormat="1" ht="13.5" customHeight="1">
      <c r="A36" s="514" t="s">
        <v>235</v>
      </c>
      <c r="B36" s="515" t="s">
        <v>445</v>
      </c>
      <c r="C36" s="516">
        <v>600</v>
      </c>
      <c r="D36" s="516">
        <v>600</v>
      </c>
      <c r="E36" s="517">
        <v>300</v>
      </c>
    </row>
    <row r="37" spans="1:5" s="1" customFormat="1" ht="13.5" customHeight="1">
      <c r="A37" s="514" t="s">
        <v>319</v>
      </c>
      <c r="B37" s="515" t="s">
        <v>446</v>
      </c>
      <c r="C37" s="516">
        <v>5700</v>
      </c>
      <c r="D37" s="516">
        <v>5700</v>
      </c>
      <c r="E37" s="517">
        <v>6200</v>
      </c>
    </row>
    <row r="38" spans="1:5" s="1" customFormat="1" ht="13.5" customHeight="1">
      <c r="A38" s="514" t="s">
        <v>320</v>
      </c>
      <c r="B38" s="515" t="s">
        <v>447</v>
      </c>
      <c r="C38" s="516">
        <v>83186</v>
      </c>
      <c r="D38" s="516">
        <v>76186</v>
      </c>
      <c r="E38" s="517">
        <v>87744</v>
      </c>
    </row>
    <row r="39" spans="1:5" s="1" customFormat="1" ht="13.5" customHeight="1">
      <c r="A39" s="514" t="s">
        <v>321</v>
      </c>
      <c r="B39" s="515" t="s">
        <v>448</v>
      </c>
      <c r="C39" s="516"/>
      <c r="D39" s="516"/>
      <c r="E39" s="517"/>
    </row>
    <row r="40" spans="1:5" s="1" customFormat="1" ht="13.5" customHeight="1">
      <c r="A40" s="514" t="s">
        <v>322</v>
      </c>
      <c r="B40" s="515" t="s">
        <v>449</v>
      </c>
      <c r="C40" s="516"/>
      <c r="D40" s="516">
        <v>1657</v>
      </c>
      <c r="E40" s="517"/>
    </row>
    <row r="41" spans="1:5" s="1" customFormat="1" ht="15" customHeight="1">
      <c r="A41" s="514" t="s">
        <v>323</v>
      </c>
      <c r="B41" s="515" t="s">
        <v>450</v>
      </c>
      <c r="C41" s="516">
        <v>3000</v>
      </c>
      <c r="D41" s="516">
        <v>3000</v>
      </c>
      <c r="E41" s="517">
        <v>1500</v>
      </c>
    </row>
    <row r="42" spans="1:5" s="1" customFormat="1" ht="13.5" customHeight="1">
      <c r="A42" s="514" t="s">
        <v>441</v>
      </c>
      <c r="B42" s="515" t="s">
        <v>451</v>
      </c>
      <c r="C42" s="529"/>
      <c r="D42" s="529"/>
      <c r="E42" s="530"/>
    </row>
    <row r="43" spans="1:5" s="1" customFormat="1" ht="14.25" customHeight="1" thickBot="1">
      <c r="A43" s="519" t="s">
        <v>442</v>
      </c>
      <c r="B43" s="520" t="s">
        <v>452</v>
      </c>
      <c r="C43" s="531"/>
      <c r="D43" s="531"/>
      <c r="E43" s="532"/>
    </row>
    <row r="44" spans="1:5" s="1" customFormat="1" ht="12" customHeight="1" thickBot="1">
      <c r="A44" s="506" t="s">
        <v>158</v>
      </c>
      <c r="B44" s="507" t="s">
        <v>453</v>
      </c>
      <c r="C44" s="508">
        <f>SUM(C45:C49)</f>
        <v>6131</v>
      </c>
      <c r="D44" s="508">
        <f>SUM(D45:D49)</f>
        <v>10534</v>
      </c>
      <c r="E44" s="509">
        <f>SUM(E45:E49)</f>
        <v>0</v>
      </c>
    </row>
    <row r="45" spans="1:5" s="1" customFormat="1" ht="18" customHeight="1">
      <c r="A45" s="510" t="s">
        <v>236</v>
      </c>
      <c r="B45" s="511" t="s">
        <v>457</v>
      </c>
      <c r="C45" s="533"/>
      <c r="D45" s="533"/>
      <c r="E45" s="534"/>
    </row>
    <row r="46" spans="1:5" s="1" customFormat="1" ht="15.75" customHeight="1">
      <c r="A46" s="514" t="s">
        <v>237</v>
      </c>
      <c r="B46" s="515" t="s">
        <v>458</v>
      </c>
      <c r="C46" s="529"/>
      <c r="D46" s="529">
        <v>903</v>
      </c>
      <c r="E46" s="530"/>
    </row>
    <row r="47" spans="1:5" s="1" customFormat="1" ht="17.25" customHeight="1">
      <c r="A47" s="514" t="s">
        <v>454</v>
      </c>
      <c r="B47" s="515" t="s">
        <v>459</v>
      </c>
      <c r="C47" s="529">
        <v>200</v>
      </c>
      <c r="D47" s="529">
        <v>3700</v>
      </c>
      <c r="E47" s="530"/>
    </row>
    <row r="48" spans="1:5" s="1" customFormat="1" ht="15" customHeight="1">
      <c r="A48" s="514" t="s">
        <v>455</v>
      </c>
      <c r="B48" s="515" t="s">
        <v>674</v>
      </c>
      <c r="C48" s="529">
        <v>5931</v>
      </c>
      <c r="D48" s="529">
        <v>5931</v>
      </c>
      <c r="E48" s="530"/>
    </row>
    <row r="49" spans="1:5" s="1" customFormat="1" ht="16.5" customHeight="1" thickBot="1">
      <c r="A49" s="519" t="s">
        <v>456</v>
      </c>
      <c r="B49" s="520" t="s">
        <v>461</v>
      </c>
      <c r="C49" s="531"/>
      <c r="D49" s="531"/>
      <c r="E49" s="532"/>
    </row>
    <row r="50" spans="1:5" s="1" customFormat="1" ht="15" customHeight="1" thickBot="1">
      <c r="A50" s="506" t="s">
        <v>324</v>
      </c>
      <c r="B50" s="507" t="s">
        <v>462</v>
      </c>
      <c r="C50" s="508">
        <f>SUM(C51:C53)</f>
        <v>0</v>
      </c>
      <c r="D50" s="508">
        <f>SUM(D51:D53)</f>
        <v>650</v>
      </c>
      <c r="E50" s="509">
        <f>SUM(E51:E53)</f>
        <v>0</v>
      </c>
    </row>
    <row r="51" spans="1:5" s="1" customFormat="1" ht="15.75" customHeight="1">
      <c r="A51" s="510" t="s">
        <v>238</v>
      </c>
      <c r="B51" s="511" t="s">
        <v>463</v>
      </c>
      <c r="C51" s="512"/>
      <c r="D51" s="512"/>
      <c r="E51" s="513"/>
    </row>
    <row r="52" spans="1:5" s="1" customFormat="1" ht="15" customHeight="1">
      <c r="A52" s="514" t="s">
        <v>239</v>
      </c>
      <c r="B52" s="515" t="s">
        <v>656</v>
      </c>
      <c r="C52" s="516"/>
      <c r="D52" s="516"/>
      <c r="E52" s="517"/>
    </row>
    <row r="53" spans="1:5" s="1" customFormat="1" ht="15.75" customHeight="1">
      <c r="A53" s="514" t="s">
        <v>467</v>
      </c>
      <c r="B53" s="515" t="s">
        <v>465</v>
      </c>
      <c r="C53" s="516"/>
      <c r="D53" s="516">
        <v>650</v>
      </c>
      <c r="E53" s="517"/>
    </row>
    <row r="54" spans="1:5" s="1" customFormat="1" ht="15" customHeight="1" thickBot="1">
      <c r="A54" s="519" t="s">
        <v>468</v>
      </c>
      <c r="B54" s="520" t="s">
        <v>466</v>
      </c>
      <c r="C54" s="523"/>
      <c r="D54" s="523"/>
      <c r="E54" s="524"/>
    </row>
    <row r="55" spans="1:5" s="1" customFormat="1" ht="12" customHeight="1" thickBot="1">
      <c r="A55" s="506" t="s">
        <v>160</v>
      </c>
      <c r="B55" s="522" t="s">
        <v>469</v>
      </c>
      <c r="C55" s="508">
        <f>SUM(C56:C58)</f>
        <v>0</v>
      </c>
      <c r="D55" s="508">
        <f>SUM(D56:D58)</f>
        <v>0</v>
      </c>
      <c r="E55" s="509">
        <f>SUM(E56:E58)</f>
        <v>0</v>
      </c>
    </row>
    <row r="56" spans="1:5" s="1" customFormat="1" ht="12" customHeight="1">
      <c r="A56" s="514" t="s">
        <v>325</v>
      </c>
      <c r="B56" s="511" t="s">
        <v>471</v>
      </c>
      <c r="C56" s="529"/>
      <c r="D56" s="529"/>
      <c r="E56" s="530"/>
    </row>
    <row r="57" spans="1:5" s="1" customFormat="1" ht="12" customHeight="1">
      <c r="A57" s="514" t="s">
        <v>326</v>
      </c>
      <c r="B57" s="515" t="s">
        <v>657</v>
      </c>
      <c r="C57" s="529"/>
      <c r="D57" s="529"/>
      <c r="E57" s="530"/>
    </row>
    <row r="58" spans="1:5" s="1" customFormat="1" ht="12" customHeight="1">
      <c r="A58" s="514" t="s">
        <v>381</v>
      </c>
      <c r="B58" s="515" t="s">
        <v>472</v>
      </c>
      <c r="C58" s="529"/>
      <c r="D58" s="529"/>
      <c r="E58" s="530"/>
    </row>
    <row r="59" spans="1:5" s="1" customFormat="1" ht="12" customHeight="1" thickBot="1">
      <c r="A59" s="514" t="s">
        <v>470</v>
      </c>
      <c r="B59" s="520" t="s">
        <v>473</v>
      </c>
      <c r="C59" s="529"/>
      <c r="D59" s="529"/>
      <c r="E59" s="530"/>
    </row>
    <row r="60" spans="1:5" s="1" customFormat="1" ht="12" customHeight="1" thickBot="1">
      <c r="A60" s="506" t="s">
        <v>161</v>
      </c>
      <c r="B60" s="507" t="s">
        <v>474</v>
      </c>
      <c r="C60" s="525">
        <f>+C5+C12+C19+C26+C33+C44+C50+C55</f>
        <v>459766</v>
      </c>
      <c r="D60" s="525">
        <f>+D5+D12+D19+D26+D33+D44+D50+D55</f>
        <v>519510</v>
      </c>
      <c r="E60" s="526">
        <f>+E5+E12+E19+E26+E33+E44+E50+E55</f>
        <v>537628</v>
      </c>
    </row>
    <row r="61" spans="1:5" s="1" customFormat="1" ht="12" customHeight="1" thickBot="1">
      <c r="A61" s="535" t="s">
        <v>475</v>
      </c>
      <c r="B61" s="522" t="s">
        <v>476</v>
      </c>
      <c r="C61" s="508">
        <f>SUM(C62:C64)</f>
        <v>0</v>
      </c>
      <c r="D61" s="508">
        <f>SUM(D62:D64)</f>
        <v>0</v>
      </c>
      <c r="E61" s="509">
        <f>SUM(E62:E64)</f>
        <v>0</v>
      </c>
    </row>
    <row r="62" spans="1:5" s="1" customFormat="1" ht="12.75" customHeight="1">
      <c r="A62" s="514" t="s">
        <v>509</v>
      </c>
      <c r="B62" s="511" t="s">
        <v>477</v>
      </c>
      <c r="C62" s="529"/>
      <c r="D62" s="529"/>
      <c r="E62" s="530"/>
    </row>
    <row r="63" spans="1:5" s="1" customFormat="1" ht="13.5" customHeight="1">
      <c r="A63" s="514" t="s">
        <v>518</v>
      </c>
      <c r="B63" s="515" t="s">
        <v>478</v>
      </c>
      <c r="C63" s="529"/>
      <c r="D63" s="529"/>
      <c r="E63" s="530"/>
    </row>
    <row r="64" spans="1:5" s="1" customFormat="1" ht="12" customHeight="1" thickBot="1">
      <c r="A64" s="514" t="s">
        <v>519</v>
      </c>
      <c r="B64" s="536" t="s">
        <v>665</v>
      </c>
      <c r="C64" s="529"/>
      <c r="D64" s="529"/>
      <c r="E64" s="530"/>
    </row>
    <row r="65" spans="1:5" s="1" customFormat="1" ht="12" customHeight="1" thickBot="1">
      <c r="A65" s="535" t="s">
        <v>480</v>
      </c>
      <c r="B65" s="522" t="s">
        <v>481</v>
      </c>
      <c r="C65" s="508">
        <f>SUM(C66:C69)</f>
        <v>0</v>
      </c>
      <c r="D65" s="508">
        <f>SUM(D66:D69)</f>
        <v>0</v>
      </c>
      <c r="E65" s="509">
        <f>SUM(E66:E69)</f>
        <v>0</v>
      </c>
    </row>
    <row r="66" spans="1:5" s="1" customFormat="1" ht="15.75" customHeight="1">
      <c r="A66" s="514" t="s">
        <v>293</v>
      </c>
      <c r="B66" s="511" t="s">
        <v>482</v>
      </c>
      <c r="C66" s="529"/>
      <c r="D66" s="529"/>
      <c r="E66" s="530"/>
    </row>
    <row r="67" spans="1:5" s="1" customFormat="1" ht="12" customHeight="1">
      <c r="A67" s="514" t="s">
        <v>294</v>
      </c>
      <c r="B67" s="515" t="s">
        <v>483</v>
      </c>
      <c r="C67" s="529"/>
      <c r="D67" s="529"/>
      <c r="E67" s="530"/>
    </row>
    <row r="68" spans="1:5" s="1" customFormat="1" ht="12" customHeight="1">
      <c r="A68" s="514" t="s">
        <v>510</v>
      </c>
      <c r="B68" s="515" t="s">
        <v>484</v>
      </c>
      <c r="C68" s="529"/>
      <c r="D68" s="529"/>
      <c r="E68" s="530"/>
    </row>
    <row r="69" spans="1:7" s="1" customFormat="1" ht="17.25" customHeight="1" thickBot="1">
      <c r="A69" s="514" t="s">
        <v>511</v>
      </c>
      <c r="B69" s="520" t="s">
        <v>485</v>
      </c>
      <c r="C69" s="529"/>
      <c r="D69" s="529"/>
      <c r="E69" s="530"/>
      <c r="G69" s="46"/>
    </row>
    <row r="70" spans="1:5" s="1" customFormat="1" ht="12" customHeight="1" thickBot="1">
      <c r="A70" s="535" t="s">
        <v>486</v>
      </c>
      <c r="B70" s="522" t="s">
        <v>487</v>
      </c>
      <c r="C70" s="508">
        <f>SUM(C71:C72)</f>
        <v>101350</v>
      </c>
      <c r="D70" s="508">
        <f>SUM(D71:D72)</f>
        <v>125117</v>
      </c>
      <c r="E70" s="509">
        <f>SUM(E71:E72)</f>
        <v>115000</v>
      </c>
    </row>
    <row r="71" spans="1:5" s="1" customFormat="1" ht="15.75" customHeight="1">
      <c r="A71" s="514" t="s">
        <v>512</v>
      </c>
      <c r="B71" s="511" t="s">
        <v>488</v>
      </c>
      <c r="C71" s="529">
        <v>101350</v>
      </c>
      <c r="D71" s="529">
        <v>125117</v>
      </c>
      <c r="E71" s="530">
        <v>115000</v>
      </c>
    </row>
    <row r="72" spans="1:5" s="1" customFormat="1" ht="12" customHeight="1" thickBot="1">
      <c r="A72" s="514" t="s">
        <v>513</v>
      </c>
      <c r="B72" s="520" t="s">
        <v>489</v>
      </c>
      <c r="C72" s="529"/>
      <c r="D72" s="529"/>
      <c r="E72" s="530"/>
    </row>
    <row r="73" spans="1:5" s="1" customFormat="1" ht="12" customHeight="1" thickBot="1">
      <c r="A73" s="535" t="s">
        <v>490</v>
      </c>
      <c r="B73" s="522" t="s">
        <v>491</v>
      </c>
      <c r="C73" s="508">
        <f>SUM(C74:C76)</f>
        <v>0</v>
      </c>
      <c r="D73" s="508">
        <f>SUM(D74:D76)</f>
        <v>0</v>
      </c>
      <c r="E73" s="509">
        <f>SUM(E74:E76)</f>
        <v>0</v>
      </c>
    </row>
    <row r="74" spans="1:5" s="1" customFormat="1" ht="12" customHeight="1">
      <c r="A74" s="514" t="s">
        <v>514</v>
      </c>
      <c r="B74" s="511" t="s">
        <v>492</v>
      </c>
      <c r="C74" s="529"/>
      <c r="D74" s="529"/>
      <c r="E74" s="530"/>
    </row>
    <row r="75" spans="1:5" s="1" customFormat="1" ht="12" customHeight="1">
      <c r="A75" s="514" t="s">
        <v>515</v>
      </c>
      <c r="B75" s="515" t="s">
        <v>493</v>
      </c>
      <c r="C75" s="529"/>
      <c r="D75" s="529"/>
      <c r="E75" s="530"/>
    </row>
    <row r="76" spans="1:5" s="1" customFormat="1" ht="12" customHeight="1" thickBot="1">
      <c r="A76" s="514" t="s">
        <v>516</v>
      </c>
      <c r="B76" s="520" t="s">
        <v>494</v>
      </c>
      <c r="C76" s="529"/>
      <c r="D76" s="529"/>
      <c r="E76" s="530"/>
    </row>
    <row r="77" spans="1:5" s="1" customFormat="1" ht="12" customHeight="1" thickBot="1">
      <c r="A77" s="535" t="s">
        <v>495</v>
      </c>
      <c r="B77" s="522" t="s">
        <v>517</v>
      </c>
      <c r="C77" s="508">
        <f>SUM(C78:C81)</f>
        <v>0</v>
      </c>
      <c r="D77" s="508">
        <f>SUM(D78:D81)</f>
        <v>0</v>
      </c>
      <c r="E77" s="509">
        <f>SUM(E78:E81)</f>
        <v>0</v>
      </c>
    </row>
    <row r="78" spans="1:5" s="1" customFormat="1" ht="12" customHeight="1">
      <c r="A78" s="537" t="s">
        <v>496</v>
      </c>
      <c r="B78" s="511" t="s">
        <v>497</v>
      </c>
      <c r="C78" s="529"/>
      <c r="D78" s="529"/>
      <c r="E78" s="530"/>
    </row>
    <row r="79" spans="1:5" s="1" customFormat="1" ht="12" customHeight="1">
      <c r="A79" s="538" t="s">
        <v>498</v>
      </c>
      <c r="B79" s="515" t="s">
        <v>499</v>
      </c>
      <c r="C79" s="529"/>
      <c r="D79" s="529"/>
      <c r="E79" s="530"/>
    </row>
    <row r="80" spans="1:5" s="1" customFormat="1" ht="12" customHeight="1">
      <c r="A80" s="538" t="s">
        <v>500</v>
      </c>
      <c r="B80" s="515" t="s">
        <v>501</v>
      </c>
      <c r="C80" s="529"/>
      <c r="D80" s="529"/>
      <c r="E80" s="530"/>
    </row>
    <row r="81" spans="1:5" s="1" customFormat="1" ht="12" customHeight="1" thickBot="1">
      <c r="A81" s="539" t="s">
        <v>502</v>
      </c>
      <c r="B81" s="520" t="s">
        <v>503</v>
      </c>
      <c r="C81" s="529"/>
      <c r="D81" s="529"/>
      <c r="E81" s="530"/>
    </row>
    <row r="82" spans="1:5" s="1" customFormat="1" ht="12" customHeight="1" thickBot="1">
      <c r="A82" s="535" t="s">
        <v>504</v>
      </c>
      <c r="B82" s="522" t="s">
        <v>505</v>
      </c>
      <c r="C82" s="540"/>
      <c r="D82" s="540"/>
      <c r="E82" s="541"/>
    </row>
    <row r="83" spans="1:5" s="1" customFormat="1" ht="12" customHeight="1" thickBot="1">
      <c r="A83" s="535" t="s">
        <v>506</v>
      </c>
      <c r="B83" s="542" t="s">
        <v>507</v>
      </c>
      <c r="C83" s="525">
        <f>+C61+C65+C70+C73+C77+C82</f>
        <v>101350</v>
      </c>
      <c r="D83" s="525">
        <f>+D61+D65+D70+D73+D77+D82</f>
        <v>125117</v>
      </c>
      <c r="E83" s="526">
        <f>+E61+E65+E70+E73+E77+E82</f>
        <v>115000</v>
      </c>
    </row>
    <row r="84" spans="1:5" s="1" customFormat="1" ht="12" customHeight="1" thickBot="1">
      <c r="A84" s="543" t="s">
        <v>520</v>
      </c>
      <c r="B84" s="544" t="s">
        <v>508</v>
      </c>
      <c r="C84" s="525">
        <f>+C60+C83</f>
        <v>561116</v>
      </c>
      <c r="D84" s="525">
        <f>+D60+D83</f>
        <v>644627</v>
      </c>
      <c r="E84" s="526">
        <f>+E60+E83</f>
        <v>652628</v>
      </c>
    </row>
    <row r="85" spans="1:5" s="1" customFormat="1" ht="12" customHeight="1">
      <c r="A85" s="396"/>
      <c r="B85" s="397"/>
      <c r="C85" s="398"/>
      <c r="D85" s="545"/>
      <c r="E85" s="546"/>
    </row>
    <row r="86" spans="1:5" s="1" customFormat="1" ht="12" customHeight="1">
      <c r="A86" s="958" t="s">
        <v>182</v>
      </c>
      <c r="B86" s="958"/>
      <c r="C86" s="958"/>
      <c r="D86" s="958"/>
      <c r="E86" s="958"/>
    </row>
    <row r="87" spans="1:5" s="1" customFormat="1" ht="12" customHeight="1" thickBot="1">
      <c r="A87" s="1009"/>
      <c r="B87" s="1009"/>
      <c r="C87" s="408"/>
      <c r="D87" s="500"/>
      <c r="E87" s="501" t="s">
        <v>380</v>
      </c>
    </row>
    <row r="88" spans="1:6" s="1" customFormat="1" ht="24" customHeight="1" thickBot="1">
      <c r="A88" s="502" t="s">
        <v>151</v>
      </c>
      <c r="B88" s="503" t="s">
        <v>183</v>
      </c>
      <c r="C88" s="503" t="s">
        <v>672</v>
      </c>
      <c r="D88" s="504" t="s">
        <v>673</v>
      </c>
      <c r="E88" s="505" t="s">
        <v>409</v>
      </c>
      <c r="F88" s="160"/>
    </row>
    <row r="89" spans="1:6" s="1" customFormat="1" ht="12" customHeight="1" thickBot="1">
      <c r="A89" s="502">
        <v>1</v>
      </c>
      <c r="B89" s="503">
        <v>2</v>
      </c>
      <c r="C89" s="503">
        <v>3</v>
      </c>
      <c r="D89" s="503">
        <v>4</v>
      </c>
      <c r="E89" s="547">
        <v>5</v>
      </c>
      <c r="F89" s="160"/>
    </row>
    <row r="90" spans="1:6" s="1" customFormat="1" ht="15" customHeight="1" thickBot="1">
      <c r="A90" s="548" t="s">
        <v>153</v>
      </c>
      <c r="B90" s="549" t="s">
        <v>675</v>
      </c>
      <c r="C90" s="550">
        <f>SUM(C91:C95)</f>
        <v>478450</v>
      </c>
      <c r="D90" s="551">
        <f>+D91+D92+D93+D94+D95</f>
        <v>529222</v>
      </c>
      <c r="E90" s="552">
        <f>+E91+E92+E93+E94+E95</f>
        <v>517836</v>
      </c>
      <c r="F90" s="160"/>
    </row>
    <row r="91" spans="1:5" s="1" customFormat="1" ht="12.75" customHeight="1">
      <c r="A91" s="553" t="s">
        <v>240</v>
      </c>
      <c r="B91" s="554" t="s">
        <v>184</v>
      </c>
      <c r="C91" s="555">
        <v>202752</v>
      </c>
      <c r="D91" s="556">
        <v>163245</v>
      </c>
      <c r="E91" s="557">
        <v>167319</v>
      </c>
    </row>
    <row r="92" spans="1:5" ht="16.5" customHeight="1">
      <c r="A92" s="514" t="s">
        <v>241</v>
      </c>
      <c r="B92" s="558" t="s">
        <v>327</v>
      </c>
      <c r="C92" s="559">
        <v>53871</v>
      </c>
      <c r="D92" s="516">
        <v>42681</v>
      </c>
      <c r="E92" s="517">
        <v>45319</v>
      </c>
    </row>
    <row r="93" spans="1:5" ht="15.75">
      <c r="A93" s="514" t="s">
        <v>242</v>
      </c>
      <c r="B93" s="558" t="s">
        <v>283</v>
      </c>
      <c r="C93" s="560">
        <v>184311</v>
      </c>
      <c r="D93" s="523">
        <v>181350</v>
      </c>
      <c r="E93" s="524">
        <v>185409</v>
      </c>
    </row>
    <row r="94" spans="1:5" s="45" customFormat="1" ht="12" customHeight="1">
      <c r="A94" s="514" t="s">
        <v>243</v>
      </c>
      <c r="B94" s="561" t="s">
        <v>328</v>
      </c>
      <c r="C94" s="560">
        <v>11425</v>
      </c>
      <c r="D94" s="523">
        <v>20016</v>
      </c>
      <c r="E94" s="524">
        <v>8046</v>
      </c>
    </row>
    <row r="95" spans="1:5" ht="12" customHeight="1">
      <c r="A95" s="514" t="s">
        <v>254</v>
      </c>
      <c r="B95" s="562" t="s">
        <v>329</v>
      </c>
      <c r="C95" s="560">
        <v>26091</v>
      </c>
      <c r="D95" s="523">
        <v>121930</v>
      </c>
      <c r="E95" s="524">
        <v>111743</v>
      </c>
    </row>
    <row r="96" spans="1:5" ht="12" customHeight="1">
      <c r="A96" s="514" t="s">
        <v>244</v>
      </c>
      <c r="B96" s="558" t="s">
        <v>524</v>
      </c>
      <c r="C96" s="560"/>
      <c r="D96" s="523">
        <v>966</v>
      </c>
      <c r="E96" s="524"/>
    </row>
    <row r="97" spans="1:5" ht="12" customHeight="1">
      <c r="A97" s="514" t="s">
        <v>245</v>
      </c>
      <c r="B97" s="563" t="s">
        <v>525</v>
      </c>
      <c r="C97" s="560"/>
      <c r="D97" s="523"/>
      <c r="E97" s="524"/>
    </row>
    <row r="98" spans="1:5" ht="12" customHeight="1">
      <c r="A98" s="514" t="s">
        <v>255</v>
      </c>
      <c r="B98" s="564" t="s">
        <v>526</v>
      </c>
      <c r="C98" s="560"/>
      <c r="D98" s="523"/>
      <c r="E98" s="524"/>
    </row>
    <row r="99" spans="1:5" ht="12" customHeight="1">
      <c r="A99" s="514" t="s">
        <v>256</v>
      </c>
      <c r="B99" s="564" t="s">
        <v>527</v>
      </c>
      <c r="C99" s="560"/>
      <c r="D99" s="523"/>
      <c r="E99" s="524"/>
    </row>
    <row r="100" spans="1:5" ht="12" customHeight="1">
      <c r="A100" s="514" t="s">
        <v>257</v>
      </c>
      <c r="B100" s="563" t="s">
        <v>528</v>
      </c>
      <c r="C100" s="560">
        <v>22891</v>
      </c>
      <c r="D100" s="523">
        <v>112964</v>
      </c>
      <c r="E100" s="524">
        <v>108543</v>
      </c>
    </row>
    <row r="101" spans="1:5" ht="12" customHeight="1">
      <c r="A101" s="514" t="s">
        <v>258</v>
      </c>
      <c r="B101" s="563" t="s">
        <v>529</v>
      </c>
      <c r="C101" s="560"/>
      <c r="D101" s="523"/>
      <c r="E101" s="524"/>
    </row>
    <row r="102" spans="1:5" ht="12" customHeight="1">
      <c r="A102" s="514" t="s">
        <v>260</v>
      </c>
      <c r="B102" s="564" t="s">
        <v>530</v>
      </c>
      <c r="C102" s="560"/>
      <c r="D102" s="523"/>
      <c r="E102" s="524"/>
    </row>
    <row r="103" spans="1:5" ht="12" customHeight="1">
      <c r="A103" s="565" t="s">
        <v>330</v>
      </c>
      <c r="B103" s="566" t="s">
        <v>531</v>
      </c>
      <c r="C103" s="560"/>
      <c r="D103" s="523"/>
      <c r="E103" s="524"/>
    </row>
    <row r="104" spans="1:5" ht="12" customHeight="1">
      <c r="A104" s="514" t="s">
        <v>521</v>
      </c>
      <c r="B104" s="566" t="s">
        <v>532</v>
      </c>
      <c r="C104" s="560"/>
      <c r="D104" s="523"/>
      <c r="E104" s="524"/>
    </row>
    <row r="105" spans="1:5" ht="12" customHeight="1" thickBot="1">
      <c r="A105" s="567" t="s">
        <v>522</v>
      </c>
      <c r="B105" s="568" t="s">
        <v>533</v>
      </c>
      <c r="C105" s="569">
        <v>3200</v>
      </c>
      <c r="D105" s="570">
        <v>8000</v>
      </c>
      <c r="E105" s="571">
        <v>3200</v>
      </c>
    </row>
    <row r="106" spans="1:5" ht="12" customHeight="1" thickBot="1">
      <c r="A106" s="506" t="s">
        <v>154</v>
      </c>
      <c r="B106" s="572" t="s">
        <v>676</v>
      </c>
      <c r="C106" s="573">
        <f>+C107+C109+C111</f>
        <v>46189</v>
      </c>
      <c r="D106" s="508">
        <f>+D107+D109+D111</f>
        <v>84379</v>
      </c>
      <c r="E106" s="509">
        <f>+E107+E109+E111</f>
        <v>52200</v>
      </c>
    </row>
    <row r="107" spans="1:5" ht="12" customHeight="1">
      <c r="A107" s="510" t="s">
        <v>246</v>
      </c>
      <c r="B107" s="558" t="s">
        <v>379</v>
      </c>
      <c r="C107" s="574">
        <v>4254</v>
      </c>
      <c r="D107" s="512">
        <v>31889</v>
      </c>
      <c r="E107" s="513">
        <v>7588</v>
      </c>
    </row>
    <row r="108" spans="1:5" ht="12" customHeight="1">
      <c r="A108" s="510" t="s">
        <v>247</v>
      </c>
      <c r="B108" s="575" t="s">
        <v>538</v>
      </c>
      <c r="C108" s="574"/>
      <c r="D108" s="512"/>
      <c r="E108" s="513"/>
    </row>
    <row r="109" spans="1:5" ht="12" customHeight="1">
      <c r="A109" s="510" t="s">
        <v>248</v>
      </c>
      <c r="B109" s="575" t="s">
        <v>331</v>
      </c>
      <c r="C109" s="559">
        <v>40735</v>
      </c>
      <c r="D109" s="516">
        <v>51290</v>
      </c>
      <c r="E109" s="517">
        <v>43412</v>
      </c>
    </row>
    <row r="110" spans="1:5" ht="12" customHeight="1">
      <c r="A110" s="510" t="s">
        <v>249</v>
      </c>
      <c r="B110" s="575" t="s">
        <v>539</v>
      </c>
      <c r="C110" s="576"/>
      <c r="D110" s="516"/>
      <c r="E110" s="517">
        <v>17768</v>
      </c>
    </row>
    <row r="111" spans="1:5" ht="12" customHeight="1">
      <c r="A111" s="510" t="s">
        <v>250</v>
      </c>
      <c r="B111" s="520" t="s">
        <v>382</v>
      </c>
      <c r="C111" s="576">
        <v>1200</v>
      </c>
      <c r="D111" s="516">
        <v>1200</v>
      </c>
      <c r="E111" s="517">
        <v>1200</v>
      </c>
    </row>
    <row r="112" spans="1:5" ht="12" customHeight="1">
      <c r="A112" s="510" t="s">
        <v>259</v>
      </c>
      <c r="B112" s="577" t="s">
        <v>658</v>
      </c>
      <c r="C112" s="576"/>
      <c r="D112" s="516"/>
      <c r="E112" s="517"/>
    </row>
    <row r="113" spans="1:5" ht="31.5">
      <c r="A113" s="510" t="s">
        <v>261</v>
      </c>
      <c r="B113" s="578" t="s">
        <v>544</v>
      </c>
      <c r="C113" s="576"/>
      <c r="D113" s="516"/>
      <c r="E113" s="517"/>
    </row>
    <row r="114" spans="1:5" ht="12" customHeight="1">
      <c r="A114" s="510" t="s">
        <v>332</v>
      </c>
      <c r="B114" s="564" t="s">
        <v>527</v>
      </c>
      <c r="C114" s="576"/>
      <c r="D114" s="516"/>
      <c r="E114" s="517"/>
    </row>
    <row r="115" spans="1:5" ht="12" customHeight="1">
      <c r="A115" s="510" t="s">
        <v>333</v>
      </c>
      <c r="B115" s="564" t="s">
        <v>543</v>
      </c>
      <c r="C115" s="576"/>
      <c r="D115" s="516"/>
      <c r="E115" s="517"/>
    </row>
    <row r="116" spans="1:5" ht="12" customHeight="1">
      <c r="A116" s="510" t="s">
        <v>334</v>
      </c>
      <c r="B116" s="564" t="s">
        <v>542</v>
      </c>
      <c r="C116" s="576"/>
      <c r="D116" s="516"/>
      <c r="E116" s="517"/>
    </row>
    <row r="117" spans="1:5" ht="12" customHeight="1">
      <c r="A117" s="510" t="s">
        <v>535</v>
      </c>
      <c r="B117" s="564" t="s">
        <v>530</v>
      </c>
      <c r="C117" s="576"/>
      <c r="D117" s="516"/>
      <c r="E117" s="517"/>
    </row>
    <row r="118" spans="1:5" ht="12" customHeight="1">
      <c r="A118" s="510" t="s">
        <v>536</v>
      </c>
      <c r="B118" s="564" t="s">
        <v>541</v>
      </c>
      <c r="C118" s="576"/>
      <c r="D118" s="516"/>
      <c r="E118" s="517"/>
    </row>
    <row r="119" spans="1:5" ht="12" customHeight="1" thickBot="1">
      <c r="A119" s="565" t="s">
        <v>537</v>
      </c>
      <c r="B119" s="564" t="s">
        <v>540</v>
      </c>
      <c r="C119" s="579">
        <v>1200</v>
      </c>
      <c r="D119" s="523">
        <v>1200</v>
      </c>
      <c r="E119" s="524">
        <v>1200</v>
      </c>
    </row>
    <row r="120" spans="1:5" ht="12" customHeight="1" thickBot="1">
      <c r="A120" s="506" t="s">
        <v>155</v>
      </c>
      <c r="B120" s="580" t="s">
        <v>545</v>
      </c>
      <c r="C120" s="573">
        <f>+C121+C122</f>
        <v>36477</v>
      </c>
      <c r="D120" s="508">
        <f>+D121+D122</f>
        <v>31026</v>
      </c>
      <c r="E120" s="509">
        <f>+E121+E122</f>
        <v>82592</v>
      </c>
    </row>
    <row r="121" spans="1:5" ht="12" customHeight="1">
      <c r="A121" s="510" t="s">
        <v>229</v>
      </c>
      <c r="B121" s="581" t="s">
        <v>196</v>
      </c>
      <c r="C121" s="574">
        <v>26535</v>
      </c>
      <c r="D121" s="512">
        <v>23619</v>
      </c>
      <c r="E121" s="513">
        <v>75185</v>
      </c>
    </row>
    <row r="122" spans="1:5" ht="12" customHeight="1" thickBot="1">
      <c r="A122" s="519" t="s">
        <v>230</v>
      </c>
      <c r="B122" s="575" t="s">
        <v>197</v>
      </c>
      <c r="C122" s="560">
        <v>9942</v>
      </c>
      <c r="D122" s="523">
        <v>7407</v>
      </c>
      <c r="E122" s="524">
        <v>7407</v>
      </c>
    </row>
    <row r="123" spans="1:5" ht="12" customHeight="1" thickBot="1">
      <c r="A123" s="506" t="s">
        <v>156</v>
      </c>
      <c r="B123" s="580" t="s">
        <v>546</v>
      </c>
      <c r="C123" s="573">
        <f>+C90+C106+C120</f>
        <v>561116</v>
      </c>
      <c r="D123" s="508">
        <f>+D90+D106+D120</f>
        <v>644627</v>
      </c>
      <c r="E123" s="509">
        <f>+E90+E106+E120</f>
        <v>652628</v>
      </c>
    </row>
    <row r="124" spans="1:5" ht="12" customHeight="1" thickBot="1">
      <c r="A124" s="506" t="s">
        <v>157</v>
      </c>
      <c r="B124" s="580" t="s">
        <v>547</v>
      </c>
      <c r="C124" s="573">
        <f>+C125+C126+C127</f>
        <v>0</v>
      </c>
      <c r="D124" s="508">
        <f>+D125+D126+D127</f>
        <v>0</v>
      </c>
      <c r="E124" s="509">
        <f>+E125+E126+E127</f>
        <v>0</v>
      </c>
    </row>
    <row r="125" spans="1:5" ht="12" customHeight="1">
      <c r="A125" s="510" t="s">
        <v>233</v>
      </c>
      <c r="B125" s="581" t="s">
        <v>548</v>
      </c>
      <c r="C125" s="576"/>
      <c r="D125" s="516"/>
      <c r="E125" s="517"/>
    </row>
    <row r="126" spans="1:5" ht="12" customHeight="1">
      <c r="A126" s="510" t="s">
        <v>234</v>
      </c>
      <c r="B126" s="581" t="s">
        <v>549</v>
      </c>
      <c r="C126" s="576"/>
      <c r="D126" s="516"/>
      <c r="E126" s="517"/>
    </row>
    <row r="127" spans="1:5" ht="12" customHeight="1" thickBot="1">
      <c r="A127" s="565" t="s">
        <v>235</v>
      </c>
      <c r="B127" s="582" t="s">
        <v>550</v>
      </c>
      <c r="C127" s="576"/>
      <c r="D127" s="516"/>
      <c r="E127" s="517"/>
    </row>
    <row r="128" spans="1:5" ht="12" customHeight="1" thickBot="1">
      <c r="A128" s="506" t="s">
        <v>158</v>
      </c>
      <c r="B128" s="580" t="s">
        <v>613</v>
      </c>
      <c r="C128" s="573">
        <f>+C129+C130+C131+C132</f>
        <v>0</v>
      </c>
      <c r="D128" s="508">
        <f>+D129+D130+D131+D132</f>
        <v>0</v>
      </c>
      <c r="E128" s="509">
        <f>+E129+E130+E131+E132</f>
        <v>0</v>
      </c>
    </row>
    <row r="129" spans="1:5" ht="12" customHeight="1">
      <c r="A129" s="510" t="s">
        <v>236</v>
      </c>
      <c r="B129" s="581" t="s">
        <v>551</v>
      </c>
      <c r="C129" s="576"/>
      <c r="D129" s="516"/>
      <c r="E129" s="517"/>
    </row>
    <row r="130" spans="1:5" ht="12" customHeight="1">
      <c r="A130" s="510" t="s">
        <v>237</v>
      </c>
      <c r="B130" s="581" t="s">
        <v>552</v>
      </c>
      <c r="C130" s="576"/>
      <c r="D130" s="516"/>
      <c r="E130" s="517"/>
    </row>
    <row r="131" spans="1:5" ht="12" customHeight="1">
      <c r="A131" s="510" t="s">
        <v>454</v>
      </c>
      <c r="B131" s="581" t="s">
        <v>553</v>
      </c>
      <c r="C131" s="576"/>
      <c r="D131" s="516"/>
      <c r="E131" s="517"/>
    </row>
    <row r="132" spans="1:5" ht="12" customHeight="1" thickBot="1">
      <c r="A132" s="565" t="s">
        <v>455</v>
      </c>
      <c r="B132" s="582" t="s">
        <v>554</v>
      </c>
      <c r="C132" s="576"/>
      <c r="D132" s="516"/>
      <c r="E132" s="517"/>
    </row>
    <row r="133" spans="1:5" ht="12" customHeight="1" thickBot="1">
      <c r="A133" s="506" t="s">
        <v>159</v>
      </c>
      <c r="B133" s="580" t="s">
        <v>555</v>
      </c>
      <c r="C133" s="583">
        <f>+C134+C135+C136+C137</f>
        <v>0</v>
      </c>
      <c r="D133" s="525">
        <f>+D134+D135+D136+D137</f>
        <v>0</v>
      </c>
      <c r="E133" s="526">
        <f>+E134+E135+E136+E137</f>
        <v>0</v>
      </c>
    </row>
    <row r="134" spans="1:5" ht="12" customHeight="1">
      <c r="A134" s="510" t="s">
        <v>238</v>
      </c>
      <c r="B134" s="581" t="s">
        <v>556</v>
      </c>
      <c r="C134" s="576"/>
      <c r="D134" s="516"/>
      <c r="E134" s="517"/>
    </row>
    <row r="135" spans="1:5" ht="12" customHeight="1">
      <c r="A135" s="510" t="s">
        <v>239</v>
      </c>
      <c r="B135" s="581" t="s">
        <v>566</v>
      </c>
      <c r="C135" s="576"/>
      <c r="D135" s="516"/>
      <c r="E135" s="517"/>
    </row>
    <row r="136" spans="1:5" ht="12" customHeight="1">
      <c r="A136" s="510" t="s">
        <v>467</v>
      </c>
      <c r="B136" s="581" t="s">
        <v>557</v>
      </c>
      <c r="C136" s="576"/>
      <c r="D136" s="516"/>
      <c r="E136" s="517"/>
    </row>
    <row r="137" spans="1:5" ht="12" customHeight="1" thickBot="1">
      <c r="A137" s="565" t="s">
        <v>468</v>
      </c>
      <c r="B137" s="582" t="s">
        <v>558</v>
      </c>
      <c r="C137" s="576"/>
      <c r="D137" s="516"/>
      <c r="E137" s="517"/>
    </row>
    <row r="138" spans="1:5" ht="12" customHeight="1" thickBot="1">
      <c r="A138" s="506" t="s">
        <v>160</v>
      </c>
      <c r="B138" s="580" t="s">
        <v>559</v>
      </c>
      <c r="C138" s="584">
        <f>+C139+C140+C141+C142</f>
        <v>0</v>
      </c>
      <c r="D138" s="585">
        <f>+D139+D140+D141+D142</f>
        <v>0</v>
      </c>
      <c r="E138" s="586">
        <f>+E139+E140+E141+E142</f>
        <v>0</v>
      </c>
    </row>
    <row r="139" spans="1:5" ht="12" customHeight="1">
      <c r="A139" s="510" t="s">
        <v>325</v>
      </c>
      <c r="B139" s="581" t="s">
        <v>560</v>
      </c>
      <c r="C139" s="576"/>
      <c r="D139" s="516"/>
      <c r="E139" s="517"/>
    </row>
    <row r="140" spans="1:5" ht="12" customHeight="1">
      <c r="A140" s="510" t="s">
        <v>326</v>
      </c>
      <c r="B140" s="581" t="s">
        <v>561</v>
      </c>
      <c r="C140" s="576"/>
      <c r="D140" s="516"/>
      <c r="E140" s="517"/>
    </row>
    <row r="141" spans="1:5" ht="12" customHeight="1">
      <c r="A141" s="510" t="s">
        <v>381</v>
      </c>
      <c r="B141" s="581" t="s">
        <v>562</v>
      </c>
      <c r="C141" s="576"/>
      <c r="D141" s="516"/>
      <c r="E141" s="517"/>
    </row>
    <row r="142" spans="1:5" ht="12" customHeight="1" thickBot="1">
      <c r="A142" s="510" t="s">
        <v>470</v>
      </c>
      <c r="B142" s="581" t="s">
        <v>563</v>
      </c>
      <c r="C142" s="576"/>
      <c r="D142" s="516"/>
      <c r="E142" s="517"/>
    </row>
    <row r="143" spans="1:5" ht="12" customHeight="1" thickBot="1">
      <c r="A143" s="506" t="s">
        <v>161</v>
      </c>
      <c r="B143" s="580" t="s">
        <v>564</v>
      </c>
      <c r="C143" s="587">
        <f>+C124+C128+C133+C138</f>
        <v>0</v>
      </c>
      <c r="D143" s="588">
        <f>+D124+D128+D133+D138</f>
        <v>0</v>
      </c>
      <c r="E143" s="589">
        <f>+E124+E128+E133+E138</f>
        <v>0</v>
      </c>
    </row>
    <row r="144" spans="1:5" ht="12" customHeight="1" thickBot="1">
      <c r="A144" s="590" t="s">
        <v>162</v>
      </c>
      <c r="B144" s="591" t="s">
        <v>565</v>
      </c>
      <c r="C144" s="587">
        <f>+C123+C143</f>
        <v>561116</v>
      </c>
      <c r="D144" s="588">
        <f>+D123+D143</f>
        <v>644627</v>
      </c>
      <c r="E144" s="589">
        <f>+E123+E143</f>
        <v>652628</v>
      </c>
    </row>
    <row r="145" ht="12" customHeight="1">
      <c r="C145" s="407"/>
    </row>
    <row r="146" ht="12" customHeight="1">
      <c r="C146" s="407"/>
    </row>
    <row r="147" ht="12" customHeight="1">
      <c r="C147" s="407"/>
    </row>
    <row r="148" ht="12" customHeight="1">
      <c r="C148" s="407"/>
    </row>
    <row r="149" ht="12" customHeight="1">
      <c r="C149" s="407"/>
    </row>
    <row r="150" spans="3:6" ht="15" customHeight="1">
      <c r="C150" s="137"/>
      <c r="D150" s="137"/>
      <c r="E150" s="137"/>
      <c r="F150" s="137"/>
    </row>
    <row r="151" s="1" customFormat="1" ht="12.75" customHeight="1"/>
    <row r="152" ht="15.75">
      <c r="C152" s="407"/>
    </row>
    <row r="153" ht="15.75">
      <c r="C153" s="407"/>
    </row>
    <row r="154" ht="15.75">
      <c r="C154" s="407"/>
    </row>
    <row r="155" ht="16.5" customHeight="1">
      <c r="C155" s="407"/>
    </row>
    <row r="156" ht="15.75">
      <c r="C156" s="407"/>
    </row>
    <row r="157" ht="15.75">
      <c r="C157" s="407"/>
    </row>
    <row r="158" ht="15.75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</sheetData>
  <sheetProtection selectLockedCells="1"/>
  <mergeCells count="4">
    <mergeCell ref="A1:E1"/>
    <mergeCell ref="A86:E86"/>
    <mergeCell ref="A87:B87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18" sqref="H18"/>
    </sheetView>
  </sheetViews>
  <sheetFormatPr defaultColWidth="9.00390625" defaultRowHeight="12.75"/>
  <cols>
    <col min="1" max="1" width="6.875" style="208" customWidth="1"/>
    <col min="2" max="2" width="49.625" style="61" customWidth="1"/>
    <col min="3" max="8" width="12.875" style="61" customWidth="1"/>
    <col min="9" max="9" width="13.875" style="61" customWidth="1"/>
    <col min="10" max="16384" width="9.375" style="61" customWidth="1"/>
  </cols>
  <sheetData>
    <row r="1" spans="1:9" ht="27.75" customHeight="1">
      <c r="A1" s="1011" t="s">
        <v>139</v>
      </c>
      <c r="B1" s="1011"/>
      <c r="C1" s="1011"/>
      <c r="D1" s="1011"/>
      <c r="E1" s="1011"/>
      <c r="F1" s="1011"/>
      <c r="G1" s="1011"/>
      <c r="H1" s="1011"/>
      <c r="I1" s="1011"/>
    </row>
    <row r="2" ht="20.25" customHeight="1" thickBot="1">
      <c r="I2" s="494" t="s">
        <v>200</v>
      </c>
    </row>
    <row r="3" spans="1:9" s="495" customFormat="1" ht="26.25" customHeight="1">
      <c r="A3" s="1019" t="s">
        <v>209</v>
      </c>
      <c r="B3" s="1014" t="s">
        <v>226</v>
      </c>
      <c r="C3" s="1019" t="s">
        <v>227</v>
      </c>
      <c r="D3" s="1019" t="s">
        <v>663</v>
      </c>
      <c r="E3" s="1016" t="s">
        <v>208</v>
      </c>
      <c r="F3" s="1017"/>
      <c r="G3" s="1017"/>
      <c r="H3" s="1018"/>
      <c r="I3" s="1014" t="s">
        <v>186</v>
      </c>
    </row>
    <row r="4" spans="1:9" s="496" customFormat="1" ht="32.25" customHeight="1" thickBot="1">
      <c r="A4" s="1020"/>
      <c r="B4" s="1015"/>
      <c r="C4" s="1015"/>
      <c r="D4" s="1020"/>
      <c r="E4" s="292" t="s">
        <v>343</v>
      </c>
      <c r="F4" s="292" t="s">
        <v>401</v>
      </c>
      <c r="G4" s="292" t="s">
        <v>402</v>
      </c>
      <c r="H4" s="293" t="s">
        <v>620</v>
      </c>
      <c r="I4" s="1015"/>
    </row>
    <row r="5" spans="1:9" s="497" customFormat="1" ht="12.75" customHeight="1" thickBot="1">
      <c r="A5" s="294">
        <v>1</v>
      </c>
      <c r="B5" s="295">
        <v>2</v>
      </c>
      <c r="C5" s="296">
        <v>3</v>
      </c>
      <c r="D5" s="295">
        <v>4</v>
      </c>
      <c r="E5" s="294">
        <v>5</v>
      </c>
      <c r="F5" s="296">
        <v>6</v>
      </c>
      <c r="G5" s="296">
        <v>7</v>
      </c>
      <c r="H5" s="297">
        <v>8</v>
      </c>
      <c r="I5" s="298" t="s">
        <v>228</v>
      </c>
    </row>
    <row r="6" spans="1:9" ht="24.75" customHeight="1" thickBot="1">
      <c r="A6" s="299" t="s">
        <v>153</v>
      </c>
      <c r="B6" s="300" t="s">
        <v>140</v>
      </c>
      <c r="C6" s="489"/>
      <c r="D6" s="67">
        <f>+D7+D8</f>
        <v>0</v>
      </c>
      <c r="E6" s="68">
        <f>+E7+E8</f>
        <v>0</v>
      </c>
      <c r="F6" s="69">
        <f>+F7+F8</f>
        <v>0</v>
      </c>
      <c r="G6" s="69">
        <f>+G7+G8</f>
        <v>0</v>
      </c>
      <c r="H6" s="70">
        <f>+H7+H8</f>
        <v>0</v>
      </c>
      <c r="I6" s="67">
        <f aca="true" t="shared" si="0" ref="I6:I17">SUM(D6:H6)</f>
        <v>0</v>
      </c>
    </row>
    <row r="7" spans="1:9" ht="19.5" customHeight="1">
      <c r="A7" s="301" t="s">
        <v>154</v>
      </c>
      <c r="B7" s="71" t="s">
        <v>210</v>
      </c>
      <c r="C7" s="490"/>
      <c r="D7" s="72"/>
      <c r="E7" s="73"/>
      <c r="F7" s="28"/>
      <c r="G7" s="28"/>
      <c r="H7" s="25"/>
      <c r="I7" s="302">
        <f t="shared" si="0"/>
        <v>0</v>
      </c>
    </row>
    <row r="8" spans="1:9" ht="19.5" customHeight="1" thickBot="1">
      <c r="A8" s="301" t="s">
        <v>155</v>
      </c>
      <c r="B8" s="71" t="s">
        <v>210</v>
      </c>
      <c r="C8" s="490"/>
      <c r="D8" s="72"/>
      <c r="E8" s="73"/>
      <c r="F8" s="28"/>
      <c r="G8" s="28"/>
      <c r="H8" s="25"/>
      <c r="I8" s="302">
        <f t="shared" si="0"/>
        <v>0</v>
      </c>
    </row>
    <row r="9" spans="1:9" ht="25.5" customHeight="1" thickBot="1">
      <c r="A9" s="299" t="s">
        <v>156</v>
      </c>
      <c r="B9" s="300" t="s">
        <v>141</v>
      </c>
      <c r="C9" s="491"/>
      <c r="D9" s="67">
        <f>+D10+D11</f>
        <v>0</v>
      </c>
      <c r="E9" s="68">
        <f>+E10+E11</f>
        <v>0</v>
      </c>
      <c r="F9" s="69">
        <f>+F10+F11</f>
        <v>0</v>
      </c>
      <c r="G9" s="69">
        <f>+G10+G11</f>
        <v>0</v>
      </c>
      <c r="H9" s="70">
        <f>+H10+H11</f>
        <v>0</v>
      </c>
      <c r="I9" s="67">
        <f t="shared" si="0"/>
        <v>0</v>
      </c>
    </row>
    <row r="10" spans="1:9" ht="19.5" customHeight="1">
      <c r="A10" s="301" t="s">
        <v>157</v>
      </c>
      <c r="B10" s="71" t="s">
        <v>210</v>
      </c>
      <c r="C10" s="490"/>
      <c r="D10" s="72"/>
      <c r="E10" s="73"/>
      <c r="F10" s="28"/>
      <c r="G10" s="28"/>
      <c r="H10" s="25"/>
      <c r="I10" s="302">
        <f t="shared" si="0"/>
        <v>0</v>
      </c>
    </row>
    <row r="11" spans="1:9" ht="19.5" customHeight="1" thickBot="1">
      <c r="A11" s="301" t="s">
        <v>158</v>
      </c>
      <c r="B11" s="71" t="s">
        <v>210</v>
      </c>
      <c r="C11" s="490"/>
      <c r="D11" s="72"/>
      <c r="E11" s="73"/>
      <c r="F11" s="28"/>
      <c r="G11" s="28"/>
      <c r="H11" s="25"/>
      <c r="I11" s="302">
        <f t="shared" si="0"/>
        <v>0</v>
      </c>
    </row>
    <row r="12" spans="1:9" ht="19.5" customHeight="1" thickBot="1">
      <c r="A12" s="299" t="s">
        <v>159</v>
      </c>
      <c r="B12" s="300" t="s">
        <v>354</v>
      </c>
      <c r="C12" s="491"/>
      <c r="D12" s="67">
        <f>+D13</f>
        <v>0</v>
      </c>
      <c r="E12" s="68">
        <f>+E13</f>
        <v>0</v>
      </c>
      <c r="F12" s="69">
        <f>+F13</f>
        <v>0</v>
      </c>
      <c r="G12" s="69">
        <f>+G13</f>
        <v>0</v>
      </c>
      <c r="H12" s="70">
        <f>+H13</f>
        <v>0</v>
      </c>
      <c r="I12" s="67">
        <f t="shared" si="0"/>
        <v>0</v>
      </c>
    </row>
    <row r="13" spans="1:9" ht="19.5" customHeight="1" thickBot="1">
      <c r="A13" s="301" t="s">
        <v>160</v>
      </c>
      <c r="B13" s="71" t="s">
        <v>210</v>
      </c>
      <c r="C13" s="490"/>
      <c r="D13" s="72"/>
      <c r="E13" s="73"/>
      <c r="F13" s="28"/>
      <c r="G13" s="28"/>
      <c r="H13" s="25"/>
      <c r="I13" s="302">
        <f t="shared" si="0"/>
        <v>0</v>
      </c>
    </row>
    <row r="14" spans="1:9" ht="19.5" customHeight="1" thickBot="1">
      <c r="A14" s="299" t="s">
        <v>161</v>
      </c>
      <c r="B14" s="300" t="s">
        <v>355</v>
      </c>
      <c r="C14" s="491"/>
      <c r="D14" s="67">
        <f>+D15</f>
        <v>0</v>
      </c>
      <c r="E14" s="68">
        <f>+E15</f>
        <v>0</v>
      </c>
      <c r="F14" s="69">
        <f>+F15</f>
        <v>0</v>
      </c>
      <c r="G14" s="69">
        <f>+G15</f>
        <v>0</v>
      </c>
      <c r="H14" s="70">
        <f>+H15</f>
        <v>0</v>
      </c>
      <c r="I14" s="67">
        <f t="shared" si="0"/>
        <v>0</v>
      </c>
    </row>
    <row r="15" spans="1:9" ht="19.5" customHeight="1" thickBot="1">
      <c r="A15" s="303" t="s">
        <v>162</v>
      </c>
      <c r="B15" s="74" t="s">
        <v>210</v>
      </c>
      <c r="C15" s="492"/>
      <c r="D15" s="75"/>
      <c r="E15" s="76"/>
      <c r="F15" s="29"/>
      <c r="G15" s="29"/>
      <c r="H15" s="27"/>
      <c r="I15" s="304">
        <f t="shared" si="0"/>
        <v>0</v>
      </c>
    </row>
    <row r="16" spans="1:9" ht="19.5" customHeight="1" thickBot="1">
      <c r="A16" s="299" t="s">
        <v>163</v>
      </c>
      <c r="B16" s="305" t="s">
        <v>356</v>
      </c>
      <c r="C16" s="491"/>
      <c r="D16" s="67">
        <f>+D17</f>
        <v>0</v>
      </c>
      <c r="E16" s="68">
        <f>+E17</f>
        <v>5200</v>
      </c>
      <c r="F16" s="69">
        <f>+F17</f>
        <v>5200</v>
      </c>
      <c r="G16" s="69">
        <f>+G17</f>
        <v>5200</v>
      </c>
      <c r="H16" s="70">
        <f>+H17</f>
        <v>5200</v>
      </c>
      <c r="I16" s="67">
        <f t="shared" si="0"/>
        <v>20800</v>
      </c>
    </row>
    <row r="17" spans="1:9" ht="19.5" customHeight="1" thickBot="1">
      <c r="A17" s="306" t="s">
        <v>164</v>
      </c>
      <c r="B17" s="77" t="s">
        <v>775</v>
      </c>
      <c r="C17" s="493"/>
      <c r="D17" s="78"/>
      <c r="E17" s="79">
        <v>5200</v>
      </c>
      <c r="F17" s="80">
        <v>5200</v>
      </c>
      <c r="G17" s="80">
        <v>5200</v>
      </c>
      <c r="H17" s="26">
        <v>5200</v>
      </c>
      <c r="I17" s="307">
        <f t="shared" si="0"/>
        <v>20800</v>
      </c>
    </row>
    <row r="18" spans="1:9" ht="19.5" customHeight="1" thickBot="1">
      <c r="A18" s="1012" t="s">
        <v>289</v>
      </c>
      <c r="B18" s="1013"/>
      <c r="C18" s="132"/>
      <c r="D18" s="67">
        <f aca="true" t="shared" si="1" ref="D18:I18">+D6+D9+D12+D14+D16</f>
        <v>0</v>
      </c>
      <c r="E18" s="68">
        <f t="shared" si="1"/>
        <v>5200</v>
      </c>
      <c r="F18" s="69">
        <f t="shared" si="1"/>
        <v>5200</v>
      </c>
      <c r="G18" s="69">
        <f t="shared" si="1"/>
        <v>5200</v>
      </c>
      <c r="H18" s="70">
        <f t="shared" si="1"/>
        <v>5200</v>
      </c>
      <c r="I18" s="67">
        <f t="shared" si="1"/>
        <v>20800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F5" sqref="F5"/>
    </sheetView>
  </sheetViews>
  <sheetFormatPr defaultColWidth="9.00390625" defaultRowHeight="12.75"/>
  <cols>
    <col min="1" max="1" width="5.875" style="9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022" t="s">
        <v>142</v>
      </c>
      <c r="C1" s="1022"/>
      <c r="D1" s="1022"/>
    </row>
    <row r="2" spans="1:4" s="82" customFormat="1" ht="16.5" thickBot="1">
      <c r="A2" s="81"/>
      <c r="B2" s="399"/>
      <c r="D2" s="49" t="s">
        <v>200</v>
      </c>
    </row>
    <row r="3" spans="1:4" s="84" customFormat="1" ht="48" customHeight="1" thickBot="1">
      <c r="A3" s="83" t="s">
        <v>151</v>
      </c>
      <c r="B3" s="212" t="s">
        <v>152</v>
      </c>
      <c r="C3" s="212" t="s">
        <v>211</v>
      </c>
      <c r="D3" s="213" t="s">
        <v>212</v>
      </c>
    </row>
    <row r="4" spans="1:4" s="84" customFormat="1" ht="13.5" customHeight="1" thickBot="1">
      <c r="A4" s="40">
        <v>1</v>
      </c>
      <c r="B4" s="215">
        <v>2</v>
      </c>
      <c r="C4" s="215">
        <v>3</v>
      </c>
      <c r="D4" s="216">
        <v>4</v>
      </c>
    </row>
    <row r="5" spans="1:4" ht="18" customHeight="1">
      <c r="A5" s="146" t="s">
        <v>153</v>
      </c>
      <c r="B5" s="217" t="s">
        <v>311</v>
      </c>
      <c r="C5" s="144">
        <v>87744</v>
      </c>
      <c r="D5" s="85">
        <v>446</v>
      </c>
    </row>
    <row r="6" spans="1:4" ht="18" customHeight="1">
      <c r="A6" s="86" t="s">
        <v>154</v>
      </c>
      <c r="B6" s="218" t="s">
        <v>312</v>
      </c>
      <c r="C6" s="145"/>
      <c r="D6" s="88"/>
    </row>
    <row r="7" spans="1:4" ht="18" customHeight="1">
      <c r="A7" s="86" t="s">
        <v>155</v>
      </c>
      <c r="B7" s="218" t="s">
        <v>262</v>
      </c>
      <c r="C7" s="145"/>
      <c r="D7" s="88"/>
    </row>
    <row r="8" spans="1:4" ht="18" customHeight="1">
      <c r="A8" s="86" t="s">
        <v>156</v>
      </c>
      <c r="B8" s="218" t="s">
        <v>263</v>
      </c>
      <c r="C8" s="145"/>
      <c r="D8" s="88"/>
    </row>
    <row r="9" spans="1:4" ht="18" customHeight="1">
      <c r="A9" s="86" t="s">
        <v>157</v>
      </c>
      <c r="B9" s="218" t="s">
        <v>304</v>
      </c>
      <c r="C9" s="145"/>
      <c r="D9" s="88"/>
    </row>
    <row r="10" spans="1:4" ht="18" customHeight="1">
      <c r="A10" s="86" t="s">
        <v>158</v>
      </c>
      <c r="B10" s="218" t="s">
        <v>305</v>
      </c>
      <c r="C10" s="145"/>
      <c r="D10" s="88"/>
    </row>
    <row r="11" spans="1:4" ht="18" customHeight="1">
      <c r="A11" s="86" t="s">
        <v>159</v>
      </c>
      <c r="B11" s="219" t="s">
        <v>306</v>
      </c>
      <c r="C11" s="145"/>
      <c r="D11" s="88"/>
    </row>
    <row r="12" spans="1:4" ht="18" customHeight="1">
      <c r="A12" s="86" t="s">
        <v>161</v>
      </c>
      <c r="B12" s="219" t="s">
        <v>307</v>
      </c>
      <c r="C12" s="145">
        <v>5878</v>
      </c>
      <c r="D12" s="88"/>
    </row>
    <row r="13" spans="1:4" ht="18" customHeight="1">
      <c r="A13" s="86" t="s">
        <v>162</v>
      </c>
      <c r="B13" s="219" t="s">
        <v>308</v>
      </c>
      <c r="C13" s="145">
        <v>254</v>
      </c>
      <c r="D13" s="88"/>
    </row>
    <row r="14" spans="1:4" ht="18" customHeight="1">
      <c r="A14" s="86" t="s">
        <v>163</v>
      </c>
      <c r="B14" s="219" t="s">
        <v>309</v>
      </c>
      <c r="C14" s="145"/>
      <c r="D14" s="88"/>
    </row>
    <row r="15" spans="1:4" ht="22.5" customHeight="1">
      <c r="A15" s="86" t="s">
        <v>164</v>
      </c>
      <c r="B15" s="219" t="s">
        <v>310</v>
      </c>
      <c r="C15" s="145">
        <v>81551</v>
      </c>
      <c r="D15" s="88"/>
    </row>
    <row r="16" spans="1:4" ht="18" customHeight="1">
      <c r="A16" s="86" t="s">
        <v>165</v>
      </c>
      <c r="B16" s="218" t="s">
        <v>264</v>
      </c>
      <c r="C16" s="145">
        <v>15535</v>
      </c>
      <c r="D16" s="88"/>
    </row>
    <row r="17" spans="1:4" ht="18" customHeight="1">
      <c r="A17" s="86" t="s">
        <v>166</v>
      </c>
      <c r="B17" s="218" t="s">
        <v>144</v>
      </c>
      <c r="C17" s="145">
        <v>6200</v>
      </c>
      <c r="D17" s="88"/>
    </row>
    <row r="18" spans="1:4" ht="18" customHeight="1">
      <c r="A18" s="86" t="s">
        <v>167</v>
      </c>
      <c r="B18" s="218" t="s">
        <v>143</v>
      </c>
      <c r="C18" s="145"/>
      <c r="D18" s="88"/>
    </row>
    <row r="19" spans="1:4" ht="18" customHeight="1">
      <c r="A19" s="86" t="s">
        <v>168</v>
      </c>
      <c r="B19" s="218" t="s">
        <v>265</v>
      </c>
      <c r="C19" s="145"/>
      <c r="D19" s="88"/>
    </row>
    <row r="20" spans="1:4" ht="18" customHeight="1">
      <c r="A20" s="86" t="s">
        <v>169</v>
      </c>
      <c r="B20" s="218" t="s">
        <v>266</v>
      </c>
      <c r="C20" s="145"/>
      <c r="D20" s="88"/>
    </row>
    <row r="21" spans="1:4" ht="18" customHeight="1">
      <c r="A21" s="86" t="s">
        <v>170</v>
      </c>
      <c r="B21" s="135"/>
      <c r="C21" s="87"/>
      <c r="D21" s="88"/>
    </row>
    <row r="22" spans="1:4" ht="18" customHeight="1">
      <c r="A22" s="86" t="s">
        <v>171</v>
      </c>
      <c r="B22" s="89"/>
      <c r="C22" s="87"/>
      <c r="D22" s="88"/>
    </row>
    <row r="23" spans="1:4" ht="18" customHeight="1">
      <c r="A23" s="86" t="s">
        <v>172</v>
      </c>
      <c r="B23" s="89"/>
      <c r="C23" s="87"/>
      <c r="D23" s="88"/>
    </row>
    <row r="24" spans="1:4" ht="18" customHeight="1">
      <c r="A24" s="86" t="s">
        <v>173</v>
      </c>
      <c r="B24" s="89"/>
      <c r="C24" s="87"/>
      <c r="D24" s="88"/>
    </row>
    <row r="25" spans="1:4" ht="18" customHeight="1">
      <c r="A25" s="86" t="s">
        <v>174</v>
      </c>
      <c r="B25" s="89"/>
      <c r="C25" s="87"/>
      <c r="D25" s="88"/>
    </row>
    <row r="26" spans="1:4" ht="18" customHeight="1">
      <c r="A26" s="86" t="s">
        <v>175</v>
      </c>
      <c r="B26" s="89"/>
      <c r="C26" s="87"/>
      <c r="D26" s="88"/>
    </row>
    <row r="27" spans="1:4" ht="18" customHeight="1">
      <c r="A27" s="86" t="s">
        <v>176</v>
      </c>
      <c r="B27" s="89"/>
      <c r="C27" s="87"/>
      <c r="D27" s="88"/>
    </row>
    <row r="28" spans="1:4" ht="18" customHeight="1">
      <c r="A28" s="86" t="s">
        <v>177</v>
      </c>
      <c r="B28" s="89"/>
      <c r="C28" s="87"/>
      <c r="D28" s="88"/>
    </row>
    <row r="29" spans="1:4" ht="18" customHeight="1" thickBot="1">
      <c r="A29" s="147" t="s">
        <v>178</v>
      </c>
      <c r="B29" s="90"/>
      <c r="C29" s="91"/>
      <c r="D29" s="92"/>
    </row>
    <row r="30" spans="1:4" ht="18" customHeight="1" thickBot="1">
      <c r="A30" s="41" t="s">
        <v>179</v>
      </c>
      <c r="B30" s="223" t="s">
        <v>187</v>
      </c>
      <c r="C30" s="224">
        <f>+C5+C6+C7+C8+C9+C16+C17+C18+C19+C20+C21+C22+C23+C24+C25+C26+C27+C28+C29</f>
        <v>109479</v>
      </c>
      <c r="D30" s="225">
        <f>+D5+D6+D7+D8+D9+D16+D17+D18+D19+D20+D21+D22+D23+D24+D25+D26+D27+D28+D29</f>
        <v>446</v>
      </c>
    </row>
    <row r="31" spans="1:4" ht="8.25" customHeight="1">
      <c r="A31" s="93"/>
      <c r="B31" s="1021"/>
      <c r="C31" s="1021"/>
      <c r="D31" s="102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Q19" sqref="P19:Q20"/>
    </sheetView>
  </sheetViews>
  <sheetFormatPr defaultColWidth="9.00390625" defaultRowHeight="12.75"/>
  <cols>
    <col min="1" max="1" width="4.875" style="111" customWidth="1"/>
    <col min="2" max="2" width="31.125" style="128" customWidth="1"/>
    <col min="3" max="4" width="9.00390625" style="128" customWidth="1"/>
    <col min="5" max="5" width="9.50390625" style="128" customWidth="1"/>
    <col min="6" max="6" width="8.875" style="128" customWidth="1"/>
    <col min="7" max="7" width="8.625" style="128" customWidth="1"/>
    <col min="8" max="8" width="8.875" style="128" customWidth="1"/>
    <col min="9" max="9" width="8.125" style="128" customWidth="1"/>
    <col min="10" max="14" width="9.50390625" style="128" customWidth="1"/>
    <col min="15" max="15" width="12.625" style="111" customWidth="1"/>
    <col min="16" max="16384" width="9.375" style="128" customWidth="1"/>
  </cols>
  <sheetData>
    <row r="1" spans="1:15" ht="31.5" customHeight="1">
      <c r="A1" s="1026" t="s">
        <v>621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</row>
    <row r="2" ht="16.5" thickBot="1">
      <c r="O2" s="4" t="s">
        <v>189</v>
      </c>
    </row>
    <row r="3" spans="1:15" s="111" customFormat="1" ht="25.5" customHeight="1" thickBot="1">
      <c r="A3" s="108" t="s">
        <v>151</v>
      </c>
      <c r="B3" s="109" t="s">
        <v>201</v>
      </c>
      <c r="C3" s="109" t="s">
        <v>213</v>
      </c>
      <c r="D3" s="109" t="s">
        <v>214</v>
      </c>
      <c r="E3" s="109" t="s">
        <v>215</v>
      </c>
      <c r="F3" s="109" t="s">
        <v>216</v>
      </c>
      <c r="G3" s="109" t="s">
        <v>217</v>
      </c>
      <c r="H3" s="109" t="s">
        <v>218</v>
      </c>
      <c r="I3" s="109" t="s">
        <v>219</v>
      </c>
      <c r="J3" s="109" t="s">
        <v>220</v>
      </c>
      <c r="K3" s="109" t="s">
        <v>221</v>
      </c>
      <c r="L3" s="109" t="s">
        <v>222</v>
      </c>
      <c r="M3" s="109" t="s">
        <v>223</v>
      </c>
      <c r="N3" s="109" t="s">
        <v>224</v>
      </c>
      <c r="O3" s="110" t="s">
        <v>187</v>
      </c>
    </row>
    <row r="4" spans="1:15" s="113" customFormat="1" ht="15" customHeight="1" thickBot="1">
      <c r="A4" s="112" t="s">
        <v>153</v>
      </c>
      <c r="B4" s="1023" t="s">
        <v>192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5"/>
    </row>
    <row r="5" spans="1:15" s="113" customFormat="1" ht="22.5">
      <c r="A5" s="114" t="s">
        <v>154</v>
      </c>
      <c r="B5" s="498" t="s">
        <v>570</v>
      </c>
      <c r="C5" s="115">
        <v>40566</v>
      </c>
      <c r="D5" s="115">
        <v>26192</v>
      </c>
      <c r="E5" s="115">
        <v>24276</v>
      </c>
      <c r="F5" s="115">
        <v>25872</v>
      </c>
      <c r="G5" s="115">
        <v>25872</v>
      </c>
      <c r="H5" s="115">
        <v>24275</v>
      </c>
      <c r="I5" s="115">
        <v>24275</v>
      </c>
      <c r="J5" s="115">
        <v>26193</v>
      </c>
      <c r="K5" s="115">
        <v>24276</v>
      </c>
      <c r="L5" s="115">
        <v>25872</v>
      </c>
      <c r="M5" s="115">
        <v>27789</v>
      </c>
      <c r="N5" s="115">
        <v>23956</v>
      </c>
      <c r="O5" s="116">
        <v>319414</v>
      </c>
    </row>
    <row r="6" spans="1:15" s="120" customFormat="1" ht="22.5">
      <c r="A6" s="117" t="s">
        <v>155</v>
      </c>
      <c r="B6" s="310" t="s">
        <v>649</v>
      </c>
      <c r="C6" s="118">
        <v>716</v>
      </c>
      <c r="D6" s="118">
        <v>716</v>
      </c>
      <c r="E6" s="118">
        <v>716</v>
      </c>
      <c r="F6" s="118">
        <v>716</v>
      </c>
      <c r="G6" s="118">
        <v>716</v>
      </c>
      <c r="H6" s="118">
        <v>716</v>
      </c>
      <c r="I6" s="118">
        <v>716</v>
      </c>
      <c r="J6" s="118">
        <v>716</v>
      </c>
      <c r="K6" s="118">
        <v>716</v>
      </c>
      <c r="L6" s="118">
        <v>716</v>
      </c>
      <c r="M6" s="118">
        <v>716</v>
      </c>
      <c r="N6" s="118">
        <v>716</v>
      </c>
      <c r="O6" s="119">
        <v>8592</v>
      </c>
    </row>
    <row r="7" spans="1:15" s="120" customFormat="1" ht="22.5">
      <c r="A7" s="117" t="s">
        <v>156</v>
      </c>
      <c r="B7" s="309" t="s">
        <v>650</v>
      </c>
      <c r="C7" s="121"/>
      <c r="D7" s="121"/>
      <c r="E7" s="121"/>
      <c r="F7" s="121"/>
      <c r="G7" s="121"/>
      <c r="H7" s="121"/>
      <c r="I7" s="121"/>
      <c r="J7" s="121"/>
      <c r="K7" s="121">
        <v>4274</v>
      </c>
      <c r="L7" s="121"/>
      <c r="M7" s="121"/>
      <c r="N7" s="121"/>
      <c r="O7" s="122">
        <v>4274</v>
      </c>
    </row>
    <row r="8" spans="1:15" s="120" customFormat="1" ht="13.5" customHeight="1">
      <c r="A8" s="117" t="s">
        <v>157</v>
      </c>
      <c r="B8" s="308" t="s">
        <v>318</v>
      </c>
      <c r="C8" s="118">
        <v>423</v>
      </c>
      <c r="D8" s="118">
        <v>1895</v>
      </c>
      <c r="E8" s="118">
        <v>35300</v>
      </c>
      <c r="F8" s="118"/>
      <c r="G8" s="118"/>
      <c r="H8" s="118">
        <v>14226</v>
      </c>
      <c r="I8" s="118"/>
      <c r="J8" s="118"/>
      <c r="K8" s="118">
        <v>35300</v>
      </c>
      <c r="L8" s="118"/>
      <c r="M8" s="118"/>
      <c r="N8" s="118">
        <v>18230</v>
      </c>
      <c r="O8" s="119">
        <v>105374</v>
      </c>
    </row>
    <row r="9" spans="1:15" s="120" customFormat="1" ht="13.5" customHeight="1">
      <c r="A9" s="117" t="s">
        <v>158</v>
      </c>
      <c r="B9" s="308" t="s">
        <v>651</v>
      </c>
      <c r="C9" s="118">
        <v>8670</v>
      </c>
      <c r="D9" s="118">
        <v>8670</v>
      </c>
      <c r="E9" s="118">
        <v>8670</v>
      </c>
      <c r="F9" s="118">
        <v>8670</v>
      </c>
      <c r="G9" s="118">
        <v>8670</v>
      </c>
      <c r="H9" s="118">
        <v>8014</v>
      </c>
      <c r="I9" s="118">
        <v>7319</v>
      </c>
      <c r="J9" s="118">
        <v>7319</v>
      </c>
      <c r="K9" s="118">
        <v>8670</v>
      </c>
      <c r="L9" s="118">
        <v>8670</v>
      </c>
      <c r="M9" s="118">
        <v>8670</v>
      </c>
      <c r="N9" s="118">
        <v>7962</v>
      </c>
      <c r="O9" s="119">
        <v>99974</v>
      </c>
    </row>
    <row r="10" spans="1:15" s="120" customFormat="1" ht="13.5" customHeight="1">
      <c r="A10" s="117" t="s">
        <v>159</v>
      </c>
      <c r="B10" s="308" t="s">
        <v>145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>
        <v>0</v>
      </c>
    </row>
    <row r="11" spans="1:15" s="120" customFormat="1" ht="13.5" customHeight="1">
      <c r="A11" s="117" t="s">
        <v>160</v>
      </c>
      <c r="B11" s="308" t="s">
        <v>572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>
        <v>0</v>
      </c>
    </row>
    <row r="12" spans="1:15" s="120" customFormat="1" ht="22.5">
      <c r="A12" s="117" t="s">
        <v>161</v>
      </c>
      <c r="B12" s="310" t="s">
        <v>634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>
        <v>0</v>
      </c>
    </row>
    <row r="13" spans="1:15" s="120" customFormat="1" ht="13.5" customHeight="1" thickBot="1">
      <c r="A13" s="117" t="s">
        <v>162</v>
      </c>
      <c r="B13" s="308" t="s">
        <v>146</v>
      </c>
      <c r="C13" s="118">
        <v>237</v>
      </c>
      <c r="D13" s="118">
        <v>13139</v>
      </c>
      <c r="E13" s="118"/>
      <c r="F13" s="118"/>
      <c r="G13" s="118">
        <v>1504</v>
      </c>
      <c r="H13" s="118">
        <v>5051</v>
      </c>
      <c r="I13" s="118">
        <v>13158</v>
      </c>
      <c r="J13" s="118">
        <v>41918</v>
      </c>
      <c r="K13" s="118">
        <v>10000</v>
      </c>
      <c r="L13" s="118">
        <v>15355</v>
      </c>
      <c r="M13" s="118">
        <v>14638</v>
      </c>
      <c r="N13" s="118"/>
      <c r="O13" s="119">
        <v>115000</v>
      </c>
    </row>
    <row r="14" spans="1:15" s="113" customFormat="1" ht="15.75" customHeight="1" thickBot="1">
      <c r="A14" s="112" t="s">
        <v>163</v>
      </c>
      <c r="B14" s="42" t="s">
        <v>251</v>
      </c>
      <c r="C14" s="123">
        <v>50612</v>
      </c>
      <c r="D14" s="123">
        <v>50612</v>
      </c>
      <c r="E14" s="123">
        <v>68962</v>
      </c>
      <c r="F14" s="123">
        <v>35258</v>
      </c>
      <c r="G14" s="123">
        <v>36762</v>
      </c>
      <c r="H14" s="123">
        <v>52282</v>
      </c>
      <c r="I14" s="123">
        <v>45468</v>
      </c>
      <c r="J14" s="123">
        <v>76146</v>
      </c>
      <c r="K14" s="123">
        <v>83236</v>
      </c>
      <c r="L14" s="123">
        <v>50613</v>
      </c>
      <c r="M14" s="123">
        <v>51813</v>
      </c>
      <c r="N14" s="123">
        <v>50864</v>
      </c>
      <c r="O14" s="124">
        <v>652628</v>
      </c>
    </row>
    <row r="15" spans="1:15" s="113" customFormat="1" ht="15" customHeight="1" thickBot="1">
      <c r="A15" s="112" t="s">
        <v>164</v>
      </c>
      <c r="B15" s="1023" t="s">
        <v>194</v>
      </c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5"/>
    </row>
    <row r="16" spans="1:15" s="120" customFormat="1" ht="13.5" customHeight="1">
      <c r="A16" s="125" t="s">
        <v>165</v>
      </c>
      <c r="B16" s="311" t="s">
        <v>202</v>
      </c>
      <c r="C16" s="121">
        <v>13943</v>
      </c>
      <c r="D16" s="121">
        <v>13943</v>
      </c>
      <c r="E16" s="121">
        <v>13943</v>
      </c>
      <c r="F16" s="121">
        <v>13943</v>
      </c>
      <c r="G16" s="121">
        <v>13943</v>
      </c>
      <c r="H16" s="121">
        <v>13943</v>
      </c>
      <c r="I16" s="121">
        <v>13943</v>
      </c>
      <c r="J16" s="121">
        <v>13943</v>
      </c>
      <c r="K16" s="121">
        <v>13943</v>
      </c>
      <c r="L16" s="121">
        <v>13944</v>
      </c>
      <c r="M16" s="121">
        <v>13944</v>
      </c>
      <c r="N16" s="121">
        <v>13944</v>
      </c>
      <c r="O16" s="122">
        <v>167319</v>
      </c>
    </row>
    <row r="17" spans="1:15" s="120" customFormat="1" ht="27" customHeight="1">
      <c r="A17" s="117" t="s">
        <v>166</v>
      </c>
      <c r="B17" s="310" t="s">
        <v>327</v>
      </c>
      <c r="C17" s="118">
        <v>3777</v>
      </c>
      <c r="D17" s="118">
        <v>3777</v>
      </c>
      <c r="E17" s="118">
        <v>3777</v>
      </c>
      <c r="F17" s="118">
        <v>3777</v>
      </c>
      <c r="G17" s="118">
        <v>3777</v>
      </c>
      <c r="H17" s="118">
        <v>3777</v>
      </c>
      <c r="I17" s="118">
        <v>3777</v>
      </c>
      <c r="J17" s="118">
        <v>3776</v>
      </c>
      <c r="K17" s="118">
        <v>3776</v>
      </c>
      <c r="L17" s="118">
        <v>3776</v>
      </c>
      <c r="M17" s="118">
        <v>3776</v>
      </c>
      <c r="N17" s="118">
        <v>3776</v>
      </c>
      <c r="O17" s="119">
        <v>45319</v>
      </c>
    </row>
    <row r="18" spans="1:15" s="120" customFormat="1" ht="13.5" customHeight="1">
      <c r="A18" s="117" t="s">
        <v>167</v>
      </c>
      <c r="B18" s="308" t="s">
        <v>283</v>
      </c>
      <c r="C18" s="118">
        <v>23176</v>
      </c>
      <c r="D18" s="118">
        <v>23176</v>
      </c>
      <c r="E18" s="118">
        <v>23176</v>
      </c>
      <c r="F18" s="118">
        <v>7725</v>
      </c>
      <c r="G18" s="118">
        <v>7726</v>
      </c>
      <c r="H18" s="118">
        <v>7725</v>
      </c>
      <c r="I18" s="118">
        <v>7726</v>
      </c>
      <c r="J18" s="118">
        <v>7725</v>
      </c>
      <c r="K18" s="118">
        <v>7726</v>
      </c>
      <c r="L18" s="118">
        <v>23176</v>
      </c>
      <c r="M18" s="118">
        <v>23176</v>
      </c>
      <c r="N18" s="118">
        <v>23176</v>
      </c>
      <c r="O18" s="119">
        <v>185409</v>
      </c>
    </row>
    <row r="19" spans="1:15" s="120" customFormat="1" ht="13.5" customHeight="1">
      <c r="A19" s="117" t="s">
        <v>168</v>
      </c>
      <c r="B19" s="308" t="s">
        <v>328</v>
      </c>
      <c r="C19" s="118">
        <v>671</v>
      </c>
      <c r="D19" s="118">
        <v>671</v>
      </c>
      <c r="E19" s="118">
        <v>671</v>
      </c>
      <c r="F19" s="118">
        <v>671</v>
      </c>
      <c r="G19" s="118">
        <v>671</v>
      </c>
      <c r="H19" s="118">
        <v>671</v>
      </c>
      <c r="I19" s="118">
        <v>667</v>
      </c>
      <c r="J19" s="118">
        <v>669</v>
      </c>
      <c r="K19" s="118">
        <v>671</v>
      </c>
      <c r="L19" s="118">
        <v>671</v>
      </c>
      <c r="M19" s="118">
        <v>671</v>
      </c>
      <c r="N19" s="118">
        <v>671</v>
      </c>
      <c r="O19" s="119">
        <v>8046</v>
      </c>
    </row>
    <row r="20" spans="1:15" s="120" customFormat="1" ht="13.5" customHeight="1">
      <c r="A20" s="117" t="s">
        <v>169</v>
      </c>
      <c r="B20" s="308" t="s">
        <v>147</v>
      </c>
      <c r="C20" s="118">
        <v>9045</v>
      </c>
      <c r="D20" s="118">
        <v>9045</v>
      </c>
      <c r="E20" s="118">
        <v>9045</v>
      </c>
      <c r="F20" s="118">
        <v>9045</v>
      </c>
      <c r="G20" s="118">
        <v>10645</v>
      </c>
      <c r="H20" s="118">
        <v>9045</v>
      </c>
      <c r="I20" s="118">
        <v>9045</v>
      </c>
      <c r="J20" s="118">
        <v>10645</v>
      </c>
      <c r="K20" s="118">
        <v>9045</v>
      </c>
      <c r="L20" s="118">
        <v>9046</v>
      </c>
      <c r="M20" s="118">
        <v>9046</v>
      </c>
      <c r="N20" s="118">
        <v>9046</v>
      </c>
      <c r="O20" s="119">
        <v>111743</v>
      </c>
    </row>
    <row r="21" spans="1:15" s="120" customFormat="1" ht="13.5" customHeight="1">
      <c r="A21" s="117" t="s">
        <v>170</v>
      </c>
      <c r="B21" s="308" t="s">
        <v>379</v>
      </c>
      <c r="C21" s="118"/>
      <c r="D21" s="118"/>
      <c r="E21" s="118"/>
      <c r="F21" s="118"/>
      <c r="G21" s="118"/>
      <c r="H21" s="118"/>
      <c r="I21" s="118"/>
      <c r="J21" s="118">
        <v>7588</v>
      </c>
      <c r="K21" s="118"/>
      <c r="L21" s="118"/>
      <c r="M21" s="118"/>
      <c r="N21" s="118"/>
      <c r="O21" s="119">
        <v>7588</v>
      </c>
    </row>
    <row r="22" spans="1:15" s="120" customFormat="1" ht="15.75">
      <c r="A22" s="117" t="s">
        <v>171</v>
      </c>
      <c r="B22" s="310" t="s">
        <v>331</v>
      </c>
      <c r="C22" s="118"/>
      <c r="D22" s="118"/>
      <c r="E22" s="118"/>
      <c r="F22" s="118"/>
      <c r="G22" s="118"/>
      <c r="H22" s="118">
        <v>5051</v>
      </c>
      <c r="I22" s="118">
        <v>10310</v>
      </c>
      <c r="J22" s="118">
        <v>16861</v>
      </c>
      <c r="K22" s="118">
        <v>10000</v>
      </c>
      <c r="L22" s="118"/>
      <c r="M22" s="118">
        <v>1200</v>
      </c>
      <c r="N22" s="118"/>
      <c r="O22" s="119">
        <v>43422</v>
      </c>
    </row>
    <row r="23" spans="1:15" s="120" customFormat="1" ht="13.5" customHeight="1">
      <c r="A23" s="117" t="s">
        <v>172</v>
      </c>
      <c r="B23" s="308" t="s">
        <v>382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>
        <v>0</v>
      </c>
    </row>
    <row r="24" spans="1:15" s="120" customFormat="1" ht="13.5" customHeight="1">
      <c r="A24" s="117" t="s">
        <v>173</v>
      </c>
      <c r="B24" s="308" t="s">
        <v>185</v>
      </c>
      <c r="C24" s="118"/>
      <c r="D24" s="118"/>
      <c r="E24" s="118">
        <v>18350</v>
      </c>
      <c r="F24" s="118">
        <v>97</v>
      </c>
      <c r="G24" s="118"/>
      <c r="H24" s="118">
        <v>12070</v>
      </c>
      <c r="I24" s="118"/>
      <c r="J24" s="118">
        <v>14939</v>
      </c>
      <c r="K24" s="118">
        <v>38075</v>
      </c>
      <c r="L24" s="118"/>
      <c r="M24" s="118"/>
      <c r="N24" s="118">
        <v>251</v>
      </c>
      <c r="O24" s="119">
        <v>83782</v>
      </c>
    </row>
    <row r="25" spans="1:15" s="113" customFormat="1" ht="15.75" customHeight="1" thickBot="1">
      <c r="A25" s="911" t="s">
        <v>174</v>
      </c>
      <c r="B25" s="912" t="s">
        <v>148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>
        <v>0</v>
      </c>
    </row>
    <row r="26" spans="1:15" ht="16.5" thickBot="1">
      <c r="A26" s="913" t="s">
        <v>175</v>
      </c>
      <c r="B26" s="914" t="s">
        <v>252</v>
      </c>
      <c r="C26" s="915">
        <v>50612</v>
      </c>
      <c r="D26" s="123">
        <v>50612</v>
      </c>
      <c r="E26" s="123">
        <v>68962</v>
      </c>
      <c r="F26" s="123">
        <v>35258</v>
      </c>
      <c r="G26" s="123">
        <v>36762</v>
      </c>
      <c r="H26" s="123">
        <v>52282</v>
      </c>
      <c r="I26" s="123">
        <v>45468</v>
      </c>
      <c r="J26" s="123">
        <v>76146</v>
      </c>
      <c r="K26" s="123">
        <v>83236</v>
      </c>
      <c r="L26" s="123">
        <v>50613</v>
      </c>
      <c r="M26" s="123">
        <v>51813</v>
      </c>
      <c r="N26" s="123">
        <v>50864</v>
      </c>
      <c r="O26" s="124">
        <v>652628</v>
      </c>
    </row>
    <row r="27" spans="1:15" ht="16.5" thickBot="1">
      <c r="A27" s="913" t="s">
        <v>176</v>
      </c>
      <c r="B27" s="916" t="s">
        <v>253</v>
      </c>
      <c r="C27" s="917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7">
        <v>0</v>
      </c>
    </row>
    <row r="28" ht="15.75">
      <c r="A28" s="129"/>
    </row>
    <row r="29" spans="2:15" ht="15.75">
      <c r="B29" s="130"/>
      <c r="C29" s="131"/>
      <c r="D29" s="131"/>
      <c r="O29" s="128"/>
    </row>
    <row r="30" ht="15.75">
      <c r="O30" s="128"/>
    </row>
    <row r="31" ht="15.75">
      <c r="O31" s="128"/>
    </row>
    <row r="32" ht="15.75">
      <c r="O32" s="128"/>
    </row>
    <row r="33" ht="15.75">
      <c r="O33" s="128"/>
    </row>
    <row r="34" ht="15.75">
      <c r="O34" s="128"/>
    </row>
    <row r="35" ht="15.75">
      <c r="O35" s="128"/>
    </row>
    <row r="36" ht="15.75">
      <c r="O36" s="128"/>
    </row>
    <row r="37" ht="15.75">
      <c r="O37" s="128"/>
    </row>
    <row r="38" ht="15.75">
      <c r="O38" s="128"/>
    </row>
    <row r="39" ht="15.75">
      <c r="O39" s="128"/>
    </row>
    <row r="40" ht="15.75">
      <c r="O40" s="128"/>
    </row>
    <row r="41" ht="15.75">
      <c r="O41" s="128"/>
    </row>
    <row r="42" ht="15.75">
      <c r="O42" s="128"/>
    </row>
    <row r="43" ht="15.75">
      <c r="O43" s="128"/>
    </row>
    <row r="44" ht="15.75">
      <c r="O44" s="128"/>
    </row>
    <row r="45" ht="15.75">
      <c r="O45" s="128"/>
    </row>
    <row r="46" ht="15.75">
      <c r="O46" s="128"/>
    </row>
    <row r="47" ht="15.75">
      <c r="O47" s="128"/>
    </row>
    <row r="48" ht="15.75">
      <c r="O48" s="128"/>
    </row>
    <row r="49" ht="15.75">
      <c r="O49" s="128"/>
    </row>
    <row r="50" ht="15.75">
      <c r="O50" s="128"/>
    </row>
    <row r="51" ht="15.75">
      <c r="O51" s="128"/>
    </row>
    <row r="52" ht="15.75">
      <c r="O52" s="128"/>
    </row>
    <row r="53" ht="15.75">
      <c r="O53" s="128"/>
    </row>
    <row r="54" ht="15.75">
      <c r="O54" s="128"/>
    </row>
    <row r="55" ht="15.75">
      <c r="O55" s="128"/>
    </row>
    <row r="56" ht="15.75">
      <c r="O56" s="128"/>
    </row>
    <row r="57" ht="15.75">
      <c r="O57" s="128"/>
    </row>
    <row r="58" ht="15.75">
      <c r="O58" s="128"/>
    </row>
    <row r="59" ht="15.75">
      <c r="O59" s="128"/>
    </row>
    <row r="60" ht="15.75">
      <c r="O60" s="128"/>
    </row>
    <row r="61" ht="15.75">
      <c r="O61" s="128"/>
    </row>
    <row r="62" ht="15.75">
      <c r="O62" s="128"/>
    </row>
    <row r="63" ht="15.75">
      <c r="O63" s="128"/>
    </row>
    <row r="64" ht="15.75">
      <c r="O64" s="128"/>
    </row>
    <row r="65" ht="15.75">
      <c r="O65" s="128"/>
    </row>
    <row r="66" ht="15.75">
      <c r="O66" s="128"/>
    </row>
    <row r="67" ht="15.75">
      <c r="O67" s="128"/>
    </row>
    <row r="68" ht="15.75">
      <c r="O68" s="128"/>
    </row>
    <row r="69" ht="15.75">
      <c r="O69" s="128"/>
    </row>
    <row r="70" ht="15.75">
      <c r="O70" s="128"/>
    </row>
    <row r="71" ht="15.75">
      <c r="O71" s="128"/>
    </row>
    <row r="72" ht="15.75">
      <c r="O72" s="128"/>
    </row>
    <row r="73" ht="15.75">
      <c r="O73" s="128"/>
    </row>
    <row r="74" ht="15.75">
      <c r="O74" s="128"/>
    </row>
    <row r="75" ht="15.75">
      <c r="O75" s="128"/>
    </row>
    <row r="76" ht="15.75">
      <c r="O76" s="128"/>
    </row>
    <row r="77" ht="15.75">
      <c r="O77" s="128"/>
    </row>
    <row r="78" ht="15.75">
      <c r="O78" s="128"/>
    </row>
    <row r="79" ht="15.75">
      <c r="O79" s="128"/>
    </row>
    <row r="80" ht="15.75">
      <c r="O80" s="128"/>
    </row>
    <row r="81" ht="15.75">
      <c r="O81" s="12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0"/>
  <sheetViews>
    <sheetView workbookViewId="0" topLeftCell="A1">
      <selection activeCell="N21" sqref="N21"/>
    </sheetView>
  </sheetViews>
  <sheetFormatPr defaultColWidth="9.00390625" defaultRowHeight="12.75"/>
  <cols>
    <col min="1" max="1" width="8.50390625" style="52" customWidth="1"/>
    <col min="2" max="2" width="9.375" style="52" customWidth="1"/>
    <col min="3" max="3" width="19.875" style="52" customWidth="1"/>
    <col min="4" max="4" width="9.375" style="52" customWidth="1"/>
    <col min="5" max="5" width="11.00390625" style="52" customWidth="1"/>
    <col min="6" max="6" width="12.375" style="52" customWidth="1"/>
    <col min="7" max="7" width="8.50390625" style="52" customWidth="1"/>
    <col min="8" max="8" width="12.375" style="52" customWidth="1"/>
    <col min="9" max="9" width="9.375" style="52" customWidth="1"/>
    <col min="10" max="10" width="11.875" style="52" customWidth="1"/>
    <col min="11" max="11" width="13.375" style="52" customWidth="1"/>
    <col min="12" max="12" width="10.50390625" style="52" customWidth="1"/>
    <col min="13" max="16384" width="9.375" style="52" customWidth="1"/>
  </cols>
  <sheetData>
    <row r="1" spans="1:12" ht="15.75">
      <c r="A1" s="1040" t="s">
        <v>117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5.75">
      <c r="A2" s="889"/>
      <c r="B2" s="889"/>
      <c r="C2" s="889"/>
      <c r="D2" s="889"/>
      <c r="E2" s="889"/>
      <c r="F2" s="889"/>
      <c r="G2" s="889"/>
      <c r="H2" s="889"/>
      <c r="I2" s="889"/>
      <c r="J2" s="1033" t="s">
        <v>118</v>
      </c>
      <c r="K2" s="1034"/>
      <c r="L2" s="1034"/>
    </row>
    <row r="3" spans="1:12" ht="18.75" customHeight="1">
      <c r="A3" s="828" t="s">
        <v>78</v>
      </c>
      <c r="B3" s="829"/>
      <c r="C3" s="830"/>
      <c r="D3" s="831" t="s">
        <v>79</v>
      </c>
      <c r="E3" s="832"/>
      <c r="F3" s="833"/>
      <c r="G3" s="1041" t="s">
        <v>80</v>
      </c>
      <c r="H3" s="1030"/>
      <c r="I3" s="834" t="s">
        <v>79</v>
      </c>
      <c r="J3" s="832"/>
      <c r="K3" s="835" t="s">
        <v>81</v>
      </c>
      <c r="L3" s="829"/>
    </row>
    <row r="4" spans="1:12" s="53" customFormat="1" ht="24" customHeight="1">
      <c r="A4" s="829"/>
      <c r="B4" s="829"/>
      <c r="C4" s="830"/>
      <c r="D4" s="831" t="s">
        <v>22</v>
      </c>
      <c r="E4" s="832" t="s">
        <v>22</v>
      </c>
      <c r="F4" s="836" t="s">
        <v>22</v>
      </c>
      <c r="G4" s="831" t="s">
        <v>22</v>
      </c>
      <c r="H4" s="836" t="s">
        <v>22</v>
      </c>
      <c r="I4" s="834" t="s">
        <v>343</v>
      </c>
      <c r="J4" s="832" t="s">
        <v>343</v>
      </c>
      <c r="K4" s="832" t="s">
        <v>343</v>
      </c>
      <c r="L4" s="829"/>
    </row>
    <row r="5" spans="1:12" s="54" customFormat="1" ht="13.5" thickBot="1">
      <c r="A5" s="829"/>
      <c r="B5" s="829"/>
      <c r="C5" s="830"/>
      <c r="D5" s="831" t="s">
        <v>82</v>
      </c>
      <c r="E5" s="832" t="s">
        <v>83</v>
      </c>
      <c r="F5" s="836" t="s">
        <v>84</v>
      </c>
      <c r="G5" s="831" t="s">
        <v>82</v>
      </c>
      <c r="H5" s="836" t="s">
        <v>84</v>
      </c>
      <c r="I5" s="837" t="s">
        <v>82</v>
      </c>
      <c r="J5" s="838" t="s">
        <v>83</v>
      </c>
      <c r="K5" s="838" t="s">
        <v>84</v>
      </c>
      <c r="L5" s="839" t="s">
        <v>85</v>
      </c>
    </row>
    <row r="6" spans="1:12" ht="12.75">
      <c r="A6" s="840" t="s">
        <v>86</v>
      </c>
      <c r="B6" s="841"/>
      <c r="C6" s="842"/>
      <c r="D6" s="843">
        <v>13.76</v>
      </c>
      <c r="E6" s="844">
        <v>4580000</v>
      </c>
      <c r="F6" s="844">
        <v>63021</v>
      </c>
      <c r="G6" s="845">
        <v>13.44</v>
      </c>
      <c r="H6" s="846">
        <v>62061</v>
      </c>
      <c r="I6" s="847">
        <v>21.78</v>
      </c>
      <c r="J6" s="848">
        <v>4580000</v>
      </c>
      <c r="K6" s="848">
        <v>99752</v>
      </c>
      <c r="L6" s="829"/>
    </row>
    <row r="7" spans="1:12" ht="12.75" customHeight="1">
      <c r="A7" s="849" t="s">
        <v>87</v>
      </c>
      <c r="B7" s="829"/>
      <c r="C7" s="830"/>
      <c r="D7" s="848"/>
      <c r="E7" s="847"/>
      <c r="F7" s="848">
        <v>5948</v>
      </c>
      <c r="G7" s="850"/>
      <c r="H7" s="851">
        <v>5948</v>
      </c>
      <c r="I7" s="848"/>
      <c r="J7" s="847"/>
      <c r="K7" s="848">
        <v>5959</v>
      </c>
      <c r="L7" s="829"/>
    </row>
    <row r="8" spans="1:12" ht="12.75">
      <c r="A8" s="849" t="s">
        <v>88</v>
      </c>
      <c r="B8" s="829"/>
      <c r="C8" s="830"/>
      <c r="D8" s="848"/>
      <c r="E8" s="847"/>
      <c r="F8" s="848">
        <v>12293</v>
      </c>
      <c r="G8" s="850"/>
      <c r="H8" s="851">
        <v>12293</v>
      </c>
      <c r="I8" s="848"/>
      <c r="J8" s="847" t="s">
        <v>89</v>
      </c>
      <c r="K8" s="848">
        <v>9091</v>
      </c>
      <c r="L8" s="829"/>
    </row>
    <row r="9" spans="1:12" ht="12.75">
      <c r="A9" s="849" t="s">
        <v>90</v>
      </c>
      <c r="B9" s="829"/>
      <c r="C9" s="830"/>
      <c r="D9" s="848"/>
      <c r="E9" s="847"/>
      <c r="F9" s="848">
        <v>854</v>
      </c>
      <c r="G9" s="850"/>
      <c r="H9" s="851">
        <v>854</v>
      </c>
      <c r="I9" s="848"/>
      <c r="J9" s="847" t="s">
        <v>91</v>
      </c>
      <c r="K9" s="848">
        <v>100</v>
      </c>
      <c r="L9" s="829"/>
    </row>
    <row r="10" spans="1:12" ht="12.75">
      <c r="A10" s="849" t="s">
        <v>92</v>
      </c>
      <c r="B10" s="829"/>
      <c r="C10" s="830"/>
      <c r="D10" s="848"/>
      <c r="E10" s="847"/>
      <c r="F10" s="848">
        <v>2777</v>
      </c>
      <c r="G10" s="850"/>
      <c r="H10" s="851">
        <v>2777</v>
      </c>
      <c r="I10" s="848"/>
      <c r="J10" s="847" t="s">
        <v>93</v>
      </c>
      <c r="K10" s="848">
        <v>5398</v>
      </c>
      <c r="L10" s="829"/>
    </row>
    <row r="11" spans="1:12" ht="13.5" thickBot="1">
      <c r="A11" s="852" t="s">
        <v>94</v>
      </c>
      <c r="B11" s="853"/>
      <c r="C11" s="854"/>
      <c r="D11" s="855"/>
      <c r="E11" s="856"/>
      <c r="F11" s="857">
        <v>-18582</v>
      </c>
      <c r="G11" s="858"/>
      <c r="H11" s="859">
        <v>-4646</v>
      </c>
      <c r="I11" s="848"/>
      <c r="J11" s="847"/>
      <c r="K11" s="860">
        <v>-9239</v>
      </c>
      <c r="L11" s="829"/>
    </row>
    <row r="12" spans="1:12" ht="13.5" thickBot="1">
      <c r="A12" s="829" t="s">
        <v>95</v>
      </c>
      <c r="B12" s="829"/>
      <c r="C12" s="830"/>
      <c r="D12" s="848">
        <v>5510</v>
      </c>
      <c r="E12" s="848">
        <v>2700</v>
      </c>
      <c r="F12" s="861">
        <v>14877</v>
      </c>
      <c r="G12" s="848">
        <v>5510</v>
      </c>
      <c r="H12" s="848">
        <v>14877</v>
      </c>
      <c r="I12" s="862">
        <v>5507</v>
      </c>
      <c r="J12" s="863">
        <v>2700</v>
      </c>
      <c r="K12" s="863">
        <v>14867</v>
      </c>
      <c r="L12" s="864" t="s">
        <v>154</v>
      </c>
    </row>
    <row r="13" spans="1:12" ht="12.75">
      <c r="A13" s="829" t="s">
        <v>96</v>
      </c>
      <c r="B13" s="829"/>
      <c r="C13" s="830"/>
      <c r="D13" s="848">
        <v>157</v>
      </c>
      <c r="E13" s="865">
        <v>1.5</v>
      </c>
      <c r="F13" s="861">
        <v>236</v>
      </c>
      <c r="G13" s="848">
        <v>157</v>
      </c>
      <c r="H13" s="861">
        <v>236</v>
      </c>
      <c r="I13" s="866"/>
      <c r="J13" s="865"/>
      <c r="K13" s="867"/>
      <c r="L13" s="829"/>
    </row>
    <row r="14" spans="1:12" ht="13.5" thickBot="1">
      <c r="A14" s="829" t="s">
        <v>97</v>
      </c>
      <c r="B14" s="829"/>
      <c r="C14" s="830"/>
      <c r="D14" s="848">
        <v>5510</v>
      </c>
      <c r="E14" s="868">
        <v>40.87</v>
      </c>
      <c r="F14" s="861">
        <v>225</v>
      </c>
      <c r="G14" s="848">
        <v>5510</v>
      </c>
      <c r="H14" s="861">
        <v>225</v>
      </c>
      <c r="I14" s="866"/>
      <c r="J14" s="868"/>
      <c r="K14" s="867"/>
      <c r="L14" s="829"/>
    </row>
    <row r="15" spans="1:12" ht="13.5" thickBot="1">
      <c r="A15" s="829" t="s">
        <v>98</v>
      </c>
      <c r="B15" s="829"/>
      <c r="C15" s="830"/>
      <c r="D15" s="848">
        <v>5510</v>
      </c>
      <c r="E15" s="869">
        <v>1.56</v>
      </c>
      <c r="F15" s="861">
        <v>8598</v>
      </c>
      <c r="G15" s="848">
        <v>5510</v>
      </c>
      <c r="H15" s="848">
        <v>8598</v>
      </c>
      <c r="I15" s="862">
        <v>5507</v>
      </c>
      <c r="J15" s="870">
        <v>1.56</v>
      </c>
      <c r="K15" s="863">
        <v>9534</v>
      </c>
      <c r="L15" s="864" t="s">
        <v>153</v>
      </c>
    </row>
    <row r="16" spans="1:12" ht="12.75">
      <c r="A16" s="829" t="s">
        <v>722</v>
      </c>
      <c r="B16" s="829"/>
      <c r="C16" s="830"/>
      <c r="D16" s="848">
        <v>6397</v>
      </c>
      <c r="E16" s="848">
        <v>395</v>
      </c>
      <c r="F16" s="861">
        <v>2527</v>
      </c>
      <c r="G16" s="848">
        <v>6397</v>
      </c>
      <c r="H16" s="861">
        <v>2527</v>
      </c>
      <c r="I16" s="866">
        <v>6385</v>
      </c>
      <c r="J16" s="848">
        <v>395</v>
      </c>
      <c r="K16" s="848">
        <v>2522</v>
      </c>
      <c r="L16" s="829"/>
    </row>
    <row r="17" spans="1:12" ht="12.75">
      <c r="A17" s="829" t="s">
        <v>99</v>
      </c>
      <c r="B17" s="829"/>
      <c r="C17" s="830"/>
      <c r="D17" s="848">
        <v>6397</v>
      </c>
      <c r="E17" s="848">
        <v>300</v>
      </c>
      <c r="F17" s="861">
        <v>1919</v>
      </c>
      <c r="G17" s="848">
        <v>6397</v>
      </c>
      <c r="H17" s="861">
        <v>1919</v>
      </c>
      <c r="I17" s="866">
        <v>6385</v>
      </c>
      <c r="J17" s="848">
        <v>300</v>
      </c>
      <c r="K17" s="848">
        <v>1916</v>
      </c>
      <c r="L17" s="829"/>
    </row>
    <row r="18" spans="1:12" ht="12.75">
      <c r="A18" s="829" t="s">
        <v>719</v>
      </c>
      <c r="B18" s="829"/>
      <c r="C18" s="830"/>
      <c r="D18" s="848">
        <v>6397</v>
      </c>
      <c r="E18" s="848">
        <v>395</v>
      </c>
      <c r="F18" s="861">
        <v>2527</v>
      </c>
      <c r="G18" s="848">
        <v>6397</v>
      </c>
      <c r="H18" s="861">
        <v>2527</v>
      </c>
      <c r="I18" s="866">
        <v>6385</v>
      </c>
      <c r="J18" s="848">
        <v>395</v>
      </c>
      <c r="K18" s="848">
        <v>2522</v>
      </c>
      <c r="L18" s="829"/>
    </row>
    <row r="19" spans="1:12" ht="12.75">
      <c r="A19" s="829" t="s">
        <v>100</v>
      </c>
      <c r="B19" s="829"/>
      <c r="C19" s="830"/>
      <c r="D19" s="848">
        <v>6397</v>
      </c>
      <c r="E19" s="848">
        <v>300</v>
      </c>
      <c r="F19" s="861">
        <v>1919</v>
      </c>
      <c r="G19" s="848">
        <v>6397</v>
      </c>
      <c r="H19" s="861">
        <v>1919</v>
      </c>
      <c r="I19" s="866">
        <v>6385</v>
      </c>
      <c r="J19" s="848">
        <v>300</v>
      </c>
      <c r="K19" s="848">
        <v>1326</v>
      </c>
      <c r="L19" s="829"/>
    </row>
    <row r="20" spans="1:12" ht="12.75">
      <c r="A20" s="1035" t="s">
        <v>101</v>
      </c>
      <c r="B20" s="1004"/>
      <c r="C20" s="1036"/>
      <c r="D20" s="848"/>
      <c r="E20" s="848"/>
      <c r="F20" s="861"/>
      <c r="G20" s="848"/>
      <c r="H20" s="861">
        <v>2698</v>
      </c>
      <c r="I20" s="866"/>
      <c r="J20" s="848"/>
      <c r="K20" s="848"/>
      <c r="L20" s="829"/>
    </row>
    <row r="21" spans="1:12" ht="12.75">
      <c r="A21" s="1035" t="s">
        <v>102</v>
      </c>
      <c r="B21" s="1035"/>
      <c r="C21" s="1036"/>
      <c r="D21" s="873">
        <v>8</v>
      </c>
      <c r="E21" s="874">
        <v>55360</v>
      </c>
      <c r="F21" s="875">
        <v>443</v>
      </c>
      <c r="G21" s="873">
        <v>9</v>
      </c>
      <c r="H21" s="875">
        <v>498</v>
      </c>
      <c r="I21" s="876">
        <v>12</v>
      </c>
      <c r="J21" s="874">
        <v>55360</v>
      </c>
      <c r="K21" s="873">
        <v>664</v>
      </c>
      <c r="L21" s="829"/>
    </row>
    <row r="22" spans="1:12" ht="12.75">
      <c r="A22" s="871" t="s">
        <v>677</v>
      </c>
      <c r="B22" s="871"/>
      <c r="C22" s="872"/>
      <c r="D22" s="873">
        <v>1</v>
      </c>
      <c r="E22" s="874">
        <v>145000</v>
      </c>
      <c r="F22" s="875">
        <v>145</v>
      </c>
      <c r="G22" s="873">
        <v>1</v>
      </c>
      <c r="H22" s="875">
        <v>145</v>
      </c>
      <c r="I22" s="876">
        <v>1</v>
      </c>
      <c r="J22" s="874">
        <v>145000</v>
      </c>
      <c r="K22" s="873">
        <v>145</v>
      </c>
      <c r="L22" s="829"/>
    </row>
    <row r="23" spans="1:12" ht="12.75">
      <c r="A23" s="829" t="s">
        <v>103</v>
      </c>
      <c r="B23" s="829"/>
      <c r="C23" s="830"/>
      <c r="D23" s="848">
        <v>25</v>
      </c>
      <c r="E23" s="848">
        <v>109000</v>
      </c>
      <c r="F23" s="861">
        <v>2725</v>
      </c>
      <c r="G23" s="848">
        <v>25</v>
      </c>
      <c r="H23" s="861">
        <v>2725</v>
      </c>
      <c r="I23" s="866">
        <v>25</v>
      </c>
      <c r="J23" s="848">
        <v>109000</v>
      </c>
      <c r="K23" s="848">
        <v>2725</v>
      </c>
      <c r="L23" s="829"/>
    </row>
    <row r="24" spans="1:12" ht="12.75">
      <c r="A24" s="829" t="s">
        <v>104</v>
      </c>
      <c r="B24" s="829"/>
      <c r="C24" s="830"/>
      <c r="D24" s="848">
        <v>20</v>
      </c>
      <c r="E24" s="848">
        <v>2606040</v>
      </c>
      <c r="F24" s="861">
        <v>52121</v>
      </c>
      <c r="G24" s="848">
        <v>20</v>
      </c>
      <c r="H24" s="861">
        <v>52121</v>
      </c>
      <c r="I24" s="866">
        <v>19</v>
      </c>
      <c r="J24" s="848">
        <v>2606040</v>
      </c>
      <c r="K24" s="848">
        <v>49515</v>
      </c>
      <c r="L24" s="829"/>
    </row>
    <row r="25" spans="1:12" ht="12.75">
      <c r="A25" s="829" t="s">
        <v>105</v>
      </c>
      <c r="B25" s="829"/>
      <c r="C25" s="830"/>
      <c r="D25" s="848"/>
      <c r="E25" s="848"/>
      <c r="F25" s="877"/>
      <c r="G25" s="848"/>
      <c r="H25" s="877">
        <v>3235</v>
      </c>
      <c r="I25" s="866"/>
      <c r="J25" s="848"/>
      <c r="K25" s="878">
        <v>8529</v>
      </c>
      <c r="L25" s="829"/>
    </row>
    <row r="26" spans="1:12" s="55" customFormat="1" ht="19.5" customHeight="1">
      <c r="A26" s="829" t="s">
        <v>715</v>
      </c>
      <c r="B26" s="829"/>
      <c r="C26" s="830"/>
      <c r="D26" s="848">
        <v>10</v>
      </c>
      <c r="E26" s="848">
        <v>494100</v>
      </c>
      <c r="F26" s="861">
        <v>4941</v>
      </c>
      <c r="G26" s="848">
        <v>10</v>
      </c>
      <c r="H26" s="861">
        <v>4941</v>
      </c>
      <c r="I26" s="866">
        <v>10</v>
      </c>
      <c r="J26" s="848">
        <v>494100</v>
      </c>
      <c r="K26" s="848">
        <v>4941</v>
      </c>
      <c r="L26" s="829"/>
    </row>
    <row r="27" spans="1:12" ht="12.75">
      <c r="A27" s="829" t="s">
        <v>106</v>
      </c>
      <c r="B27" s="829"/>
      <c r="C27" s="830"/>
      <c r="D27" s="848"/>
      <c r="E27" s="848">
        <v>600</v>
      </c>
      <c r="F27" s="861">
        <v>679</v>
      </c>
      <c r="G27" s="848"/>
      <c r="H27" s="861">
        <v>679</v>
      </c>
      <c r="I27" s="866"/>
      <c r="J27" s="848">
        <v>600</v>
      </c>
      <c r="K27" s="848">
        <v>0</v>
      </c>
      <c r="L27" s="829"/>
    </row>
    <row r="28" spans="1:12" ht="12.75">
      <c r="A28" s="871" t="s">
        <v>107</v>
      </c>
      <c r="B28" s="871"/>
      <c r="C28" s="872"/>
      <c r="D28" s="848">
        <v>17</v>
      </c>
      <c r="E28" s="848">
        <v>2832000</v>
      </c>
      <c r="F28" s="861">
        <v>32096</v>
      </c>
      <c r="G28" s="848">
        <v>17</v>
      </c>
      <c r="H28" s="861">
        <v>32096</v>
      </c>
      <c r="I28" s="879">
        <v>15.7</v>
      </c>
      <c r="J28" s="848">
        <v>4012000</v>
      </c>
      <c r="K28" s="848">
        <v>41993</v>
      </c>
      <c r="L28" s="829"/>
    </row>
    <row r="29" spans="1:12" ht="12.75">
      <c r="A29" s="829" t="s">
        <v>108</v>
      </c>
      <c r="B29" s="829"/>
      <c r="C29" s="830"/>
      <c r="D29" s="848">
        <v>17</v>
      </c>
      <c r="E29" s="848">
        <v>2832000</v>
      </c>
      <c r="F29" s="861">
        <v>16048</v>
      </c>
      <c r="G29" s="848">
        <v>17</v>
      </c>
      <c r="H29" s="861">
        <v>16048</v>
      </c>
      <c r="I29" s="879">
        <v>15.3</v>
      </c>
      <c r="J29" s="848">
        <v>4012000</v>
      </c>
      <c r="K29" s="848">
        <v>20461</v>
      </c>
      <c r="L29" s="829"/>
    </row>
    <row r="30" spans="1:12" ht="12.75">
      <c r="A30" s="829" t="s">
        <v>109</v>
      </c>
      <c r="B30" s="829"/>
      <c r="C30" s="830"/>
      <c r="D30" s="848"/>
      <c r="E30" s="848"/>
      <c r="F30" s="861"/>
      <c r="G30" s="848">
        <v>17</v>
      </c>
      <c r="H30" s="861">
        <v>4473</v>
      </c>
      <c r="I30" s="879">
        <v>15.3</v>
      </c>
      <c r="J30" s="848">
        <v>34400</v>
      </c>
      <c r="K30" s="848">
        <v>526</v>
      </c>
      <c r="L30" s="829"/>
    </row>
    <row r="31" spans="1:12" ht="12.75">
      <c r="A31" s="829" t="s">
        <v>110</v>
      </c>
      <c r="B31" s="829"/>
      <c r="C31" s="830"/>
      <c r="D31" s="848">
        <v>8</v>
      </c>
      <c r="E31" s="848">
        <v>1632000</v>
      </c>
      <c r="F31" s="861">
        <v>8704</v>
      </c>
      <c r="G31" s="848">
        <v>8</v>
      </c>
      <c r="H31" s="861">
        <v>8704</v>
      </c>
      <c r="I31" s="866">
        <v>9</v>
      </c>
      <c r="J31" s="848">
        <v>1800000</v>
      </c>
      <c r="K31" s="848">
        <v>10800</v>
      </c>
      <c r="L31" s="829"/>
    </row>
    <row r="32" spans="1:12" ht="12.75">
      <c r="A32" s="829" t="s">
        <v>111</v>
      </c>
      <c r="B32" s="829"/>
      <c r="C32" s="830"/>
      <c r="D32" s="848">
        <v>9</v>
      </c>
      <c r="E32" s="848">
        <v>1632000</v>
      </c>
      <c r="F32" s="861">
        <v>4896</v>
      </c>
      <c r="G32" s="848">
        <v>9</v>
      </c>
      <c r="H32" s="861">
        <v>4896</v>
      </c>
      <c r="I32" s="866">
        <v>9</v>
      </c>
      <c r="J32" s="848">
        <v>1800000</v>
      </c>
      <c r="K32" s="848">
        <v>5400</v>
      </c>
      <c r="L32" s="829"/>
    </row>
    <row r="33" spans="1:12" ht="12.75">
      <c r="A33" s="829" t="s">
        <v>112</v>
      </c>
      <c r="B33" s="829"/>
      <c r="C33" s="830"/>
      <c r="D33" s="848">
        <v>196</v>
      </c>
      <c r="E33" s="848">
        <v>54000</v>
      </c>
      <c r="F33" s="861">
        <v>7056</v>
      </c>
      <c r="G33" s="848">
        <v>194</v>
      </c>
      <c r="H33" s="861">
        <v>7056</v>
      </c>
      <c r="I33" s="866">
        <v>192</v>
      </c>
      <c r="J33" s="848">
        <v>56000</v>
      </c>
      <c r="K33" s="848">
        <v>7168</v>
      </c>
      <c r="L33" s="829"/>
    </row>
    <row r="34" spans="1:12" ht="12.75">
      <c r="A34" s="829" t="s">
        <v>112</v>
      </c>
      <c r="B34" s="829"/>
      <c r="C34" s="830"/>
      <c r="D34" s="848">
        <v>194</v>
      </c>
      <c r="E34" s="848">
        <v>54000</v>
      </c>
      <c r="F34" s="861">
        <v>3528</v>
      </c>
      <c r="G34" s="848">
        <v>191</v>
      </c>
      <c r="H34" s="861">
        <v>3528</v>
      </c>
      <c r="I34" s="866">
        <v>190</v>
      </c>
      <c r="J34" s="848">
        <v>56000</v>
      </c>
      <c r="K34" s="848">
        <v>3547</v>
      </c>
      <c r="L34" s="829"/>
    </row>
    <row r="35" spans="1:12" ht="12.75">
      <c r="A35" s="1035" t="s">
        <v>113</v>
      </c>
      <c r="B35" s="1035"/>
      <c r="C35" s="1036"/>
      <c r="D35" s="880">
        <v>40</v>
      </c>
      <c r="E35" s="848">
        <v>102000</v>
      </c>
      <c r="F35" s="861">
        <v>4080</v>
      </c>
      <c r="G35" s="880">
        <v>40</v>
      </c>
      <c r="H35" s="861">
        <v>4080</v>
      </c>
      <c r="I35" s="1037">
        <v>7.95</v>
      </c>
      <c r="J35" s="848"/>
      <c r="K35" s="1038">
        <v>12974</v>
      </c>
      <c r="L35" s="829"/>
    </row>
    <row r="36" spans="1:12" ht="12.75">
      <c r="A36" s="1035" t="s">
        <v>114</v>
      </c>
      <c r="B36" s="1035"/>
      <c r="C36" s="1036"/>
      <c r="D36" s="880">
        <v>77</v>
      </c>
      <c r="E36" s="848">
        <v>102000</v>
      </c>
      <c r="F36" s="861">
        <v>7854</v>
      </c>
      <c r="G36" s="880">
        <v>75</v>
      </c>
      <c r="H36" s="861">
        <v>7650</v>
      </c>
      <c r="I36" s="1037"/>
      <c r="J36" s="848"/>
      <c r="K36" s="1039"/>
      <c r="L36" s="829"/>
    </row>
    <row r="37" spans="1:12" ht="12.75">
      <c r="A37" s="827" t="s">
        <v>115</v>
      </c>
      <c r="B37" s="871"/>
      <c r="C37" s="872"/>
      <c r="D37" s="880"/>
      <c r="E37" s="848"/>
      <c r="F37" s="861"/>
      <c r="G37" s="880"/>
      <c r="H37" s="861">
        <v>9391</v>
      </c>
      <c r="I37" s="881"/>
      <c r="J37" s="848"/>
      <c r="K37" s="882"/>
      <c r="L37" s="829"/>
    </row>
    <row r="38" spans="1:12" ht="13.5" thickBot="1">
      <c r="A38" s="1028" t="s">
        <v>116</v>
      </c>
      <c r="B38" s="1029"/>
      <c r="C38" s="1030"/>
      <c r="D38" s="184">
        <v>5510</v>
      </c>
      <c r="E38" s="869">
        <v>1140</v>
      </c>
      <c r="F38" s="883">
        <v>6281</v>
      </c>
      <c r="G38" s="184">
        <v>5510</v>
      </c>
      <c r="H38" s="883">
        <v>6281</v>
      </c>
      <c r="I38" s="884">
        <v>5507</v>
      </c>
      <c r="J38" s="869">
        <v>1140</v>
      </c>
      <c r="K38" s="869">
        <v>6278</v>
      </c>
      <c r="L38" s="829"/>
    </row>
    <row r="39" spans="1:12" ht="13.5" thickBot="1">
      <c r="A39" s="1031" t="s">
        <v>765</v>
      </c>
      <c r="B39" s="1032"/>
      <c r="C39" s="885"/>
      <c r="D39" s="886"/>
      <c r="E39" s="886"/>
      <c r="F39" s="887">
        <f>SUM(F6:F38)</f>
        <v>250736</v>
      </c>
      <c r="G39" s="886"/>
      <c r="H39" s="887">
        <f>SUM(H6:H38)</f>
        <v>283360</v>
      </c>
      <c r="I39" s="886"/>
      <c r="J39" s="886"/>
      <c r="K39" s="886">
        <f>SUM(K6:K38)</f>
        <v>319414</v>
      </c>
      <c r="L39" s="888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</sheetData>
  <sheetProtection/>
  <mergeCells count="11">
    <mergeCell ref="A1:L1"/>
    <mergeCell ref="G3:H3"/>
    <mergeCell ref="A20:C20"/>
    <mergeCell ref="A21:C21"/>
    <mergeCell ref="A38:C38"/>
    <mergeCell ref="A39:B39"/>
    <mergeCell ref="J2:L2"/>
    <mergeCell ref="A35:C35"/>
    <mergeCell ref="I35:I36"/>
    <mergeCell ref="K35:K36"/>
    <mergeCell ref="A36:C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G14" sqref="G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045" t="s">
        <v>622</v>
      </c>
      <c r="B1" s="1045"/>
      <c r="C1" s="1045"/>
      <c r="D1" s="1045"/>
    </row>
    <row r="2" spans="1:4" ht="17.25" customHeight="1">
      <c r="A2" s="400"/>
      <c r="B2" s="400"/>
      <c r="C2" s="400"/>
      <c r="D2" s="400"/>
    </row>
    <row r="3" spans="1:4" ht="13.5" thickBot="1">
      <c r="A3" s="226"/>
      <c r="B3" s="226"/>
      <c r="C3" s="1042" t="s">
        <v>189</v>
      </c>
      <c r="D3" s="1042"/>
    </row>
    <row r="4" spans="1:4" ht="42.75" customHeight="1" thickBot="1">
      <c r="A4" s="401" t="s">
        <v>209</v>
      </c>
      <c r="B4" s="402" t="s">
        <v>267</v>
      </c>
      <c r="C4" s="402" t="s">
        <v>268</v>
      </c>
      <c r="D4" s="403" t="s">
        <v>149</v>
      </c>
    </row>
    <row r="5" spans="1:4" ht="15.75" customHeight="1">
      <c r="A5" s="227" t="s">
        <v>153</v>
      </c>
      <c r="B5" s="32" t="s">
        <v>70</v>
      </c>
      <c r="C5" s="32" t="s">
        <v>72</v>
      </c>
      <c r="D5" s="33">
        <v>125</v>
      </c>
    </row>
    <row r="6" spans="1:4" ht="15.75" customHeight="1">
      <c r="A6" s="228" t="s">
        <v>154</v>
      </c>
      <c r="B6" s="34" t="s">
        <v>71</v>
      </c>
      <c r="C6" s="34" t="s">
        <v>72</v>
      </c>
      <c r="D6" s="35">
        <v>125</v>
      </c>
    </row>
    <row r="7" spans="1:4" ht="15.75" customHeight="1">
      <c r="A7" s="228" t="s">
        <v>155</v>
      </c>
      <c r="B7" s="34" t="s">
        <v>73</v>
      </c>
      <c r="C7" s="826" t="s">
        <v>72</v>
      </c>
      <c r="D7" s="35">
        <v>125</v>
      </c>
    </row>
    <row r="8" spans="1:4" ht="15.75" customHeight="1">
      <c r="A8" s="228" t="s">
        <v>156</v>
      </c>
      <c r="B8" s="34" t="s">
        <v>74</v>
      </c>
      <c r="C8" s="826" t="s">
        <v>72</v>
      </c>
      <c r="D8" s="35">
        <v>400</v>
      </c>
    </row>
    <row r="9" spans="1:4" ht="15.75" customHeight="1">
      <c r="A9" s="228" t="s">
        <v>157</v>
      </c>
      <c r="B9" s="34" t="s">
        <v>0</v>
      </c>
      <c r="C9" s="826" t="s">
        <v>72</v>
      </c>
      <c r="D9" s="35">
        <v>1350</v>
      </c>
    </row>
    <row r="10" spans="1:4" ht="15.75" customHeight="1">
      <c r="A10" s="228" t="s">
        <v>158</v>
      </c>
      <c r="B10" s="34" t="s">
        <v>75</v>
      </c>
      <c r="C10" s="826" t="s">
        <v>72</v>
      </c>
      <c r="D10" s="35">
        <v>300</v>
      </c>
    </row>
    <row r="11" spans="1:4" ht="15.75" customHeight="1">
      <c r="A11" s="228" t="s">
        <v>159</v>
      </c>
      <c r="B11" s="34" t="s">
        <v>76</v>
      </c>
      <c r="C11" s="826" t="s">
        <v>72</v>
      </c>
      <c r="D11" s="35">
        <v>100</v>
      </c>
    </row>
    <row r="12" spans="1:4" ht="15.75" customHeight="1">
      <c r="A12" s="228" t="s">
        <v>160</v>
      </c>
      <c r="B12" s="34" t="s">
        <v>77</v>
      </c>
      <c r="C12" s="826" t="s">
        <v>72</v>
      </c>
      <c r="D12" s="35">
        <v>675</v>
      </c>
    </row>
    <row r="13" spans="1:4" ht="15.75" customHeight="1">
      <c r="A13" s="228" t="s">
        <v>161</v>
      </c>
      <c r="B13" s="34"/>
      <c r="C13" s="34"/>
      <c r="D13" s="35"/>
    </row>
    <row r="14" spans="1:4" ht="15.75" customHeight="1">
      <c r="A14" s="228" t="s">
        <v>162</v>
      </c>
      <c r="B14" s="34"/>
      <c r="C14" s="34"/>
      <c r="D14" s="35"/>
    </row>
    <row r="15" spans="1:4" ht="15.75" customHeight="1">
      <c r="A15" s="228" t="s">
        <v>163</v>
      </c>
      <c r="B15" s="34"/>
      <c r="C15" s="34"/>
      <c r="D15" s="35"/>
    </row>
    <row r="16" spans="1:4" ht="15.75" customHeight="1">
      <c r="A16" s="228" t="s">
        <v>164</v>
      </c>
      <c r="B16" s="34"/>
      <c r="C16" s="34"/>
      <c r="D16" s="35"/>
    </row>
    <row r="17" spans="1:4" ht="15.75" customHeight="1">
      <c r="A17" s="228" t="s">
        <v>165</v>
      </c>
      <c r="B17" s="34"/>
      <c r="C17" s="34"/>
      <c r="D17" s="35"/>
    </row>
    <row r="18" spans="1:4" ht="15.75" customHeight="1">
      <c r="A18" s="228" t="s">
        <v>166</v>
      </c>
      <c r="B18" s="34"/>
      <c r="C18" s="34"/>
      <c r="D18" s="35"/>
    </row>
    <row r="19" spans="1:4" ht="15.75" customHeight="1">
      <c r="A19" s="228" t="s">
        <v>167</v>
      </c>
      <c r="B19" s="34"/>
      <c r="C19" s="34"/>
      <c r="D19" s="35"/>
    </row>
    <row r="20" spans="1:4" ht="15.75" customHeight="1">
      <c r="A20" s="228" t="s">
        <v>168</v>
      </c>
      <c r="B20" s="34"/>
      <c r="C20" s="34"/>
      <c r="D20" s="35"/>
    </row>
    <row r="21" spans="1:4" ht="15.75" customHeight="1">
      <c r="A21" s="228" t="s">
        <v>169</v>
      </c>
      <c r="B21" s="34"/>
      <c r="C21" s="34"/>
      <c r="D21" s="35"/>
    </row>
    <row r="22" spans="1:4" ht="15.75" customHeight="1">
      <c r="A22" s="228" t="s">
        <v>170</v>
      </c>
      <c r="B22" s="34"/>
      <c r="C22" s="34"/>
      <c r="D22" s="35"/>
    </row>
    <row r="23" spans="1:4" ht="15.75" customHeight="1">
      <c r="A23" s="228" t="s">
        <v>171</v>
      </c>
      <c r="B23" s="34"/>
      <c r="C23" s="34"/>
      <c r="D23" s="35"/>
    </row>
    <row r="24" spans="1:4" ht="15.75" customHeight="1">
      <c r="A24" s="228" t="s">
        <v>172</v>
      </c>
      <c r="B24" s="34"/>
      <c r="C24" s="34"/>
      <c r="D24" s="35"/>
    </row>
    <row r="25" spans="1:4" ht="15.75" customHeight="1">
      <c r="A25" s="228" t="s">
        <v>173</v>
      </c>
      <c r="B25" s="34"/>
      <c r="C25" s="34"/>
      <c r="D25" s="35"/>
    </row>
    <row r="26" spans="1:4" ht="15.75" customHeight="1">
      <c r="A26" s="228" t="s">
        <v>174</v>
      </c>
      <c r="B26" s="34"/>
      <c r="C26" s="34"/>
      <c r="D26" s="35"/>
    </row>
    <row r="27" spans="1:4" ht="15.75" customHeight="1">
      <c r="A27" s="228" t="s">
        <v>175</v>
      </c>
      <c r="B27" s="34"/>
      <c r="C27" s="34"/>
      <c r="D27" s="35"/>
    </row>
    <row r="28" spans="1:4" ht="15.75" customHeight="1">
      <c r="A28" s="228" t="s">
        <v>176</v>
      </c>
      <c r="B28" s="34"/>
      <c r="C28" s="34"/>
      <c r="D28" s="35"/>
    </row>
    <row r="29" spans="1:4" ht="15.75" customHeight="1">
      <c r="A29" s="228" t="s">
        <v>177</v>
      </c>
      <c r="B29" s="34"/>
      <c r="C29" s="34"/>
      <c r="D29" s="35"/>
    </row>
    <row r="30" spans="1:4" ht="15.75" customHeight="1">
      <c r="A30" s="228" t="s">
        <v>178</v>
      </c>
      <c r="B30" s="34"/>
      <c r="C30" s="34"/>
      <c r="D30" s="35"/>
    </row>
    <row r="31" spans="1:4" ht="15.75" customHeight="1">
      <c r="A31" s="228" t="s">
        <v>179</v>
      </c>
      <c r="B31" s="34"/>
      <c r="C31" s="34"/>
      <c r="D31" s="35"/>
    </row>
    <row r="32" spans="1:4" ht="15.75" customHeight="1">
      <c r="A32" s="228" t="s">
        <v>180</v>
      </c>
      <c r="B32" s="34"/>
      <c r="C32" s="34"/>
      <c r="D32" s="35"/>
    </row>
    <row r="33" spans="1:4" ht="15.75" customHeight="1">
      <c r="A33" s="228" t="s">
        <v>181</v>
      </c>
      <c r="B33" s="34"/>
      <c r="C33" s="34"/>
      <c r="D33" s="35"/>
    </row>
    <row r="34" spans="1:4" ht="15.75" customHeight="1">
      <c r="A34" s="228" t="s">
        <v>269</v>
      </c>
      <c r="B34" s="34"/>
      <c r="C34" s="34"/>
      <c r="D34" s="95"/>
    </row>
    <row r="35" spans="1:4" ht="15.75" customHeight="1">
      <c r="A35" s="228" t="s">
        <v>270</v>
      </c>
      <c r="B35" s="34"/>
      <c r="C35" s="34"/>
      <c r="D35" s="95"/>
    </row>
    <row r="36" spans="1:4" ht="15.75" customHeight="1">
      <c r="A36" s="228" t="s">
        <v>271</v>
      </c>
      <c r="B36" s="34"/>
      <c r="C36" s="34"/>
      <c r="D36" s="95"/>
    </row>
    <row r="37" spans="1:4" ht="15.75" customHeight="1" thickBot="1">
      <c r="A37" s="229" t="s">
        <v>272</v>
      </c>
      <c r="B37" s="36"/>
      <c r="C37" s="36"/>
      <c r="D37" s="96"/>
    </row>
    <row r="38" spans="1:4" ht="15.75" customHeight="1" thickBot="1">
      <c r="A38" s="1043" t="s">
        <v>187</v>
      </c>
      <c r="B38" s="1044"/>
      <c r="C38" s="230"/>
      <c r="D38" s="231">
        <f>SUM(D5:D37)</f>
        <v>3200</v>
      </c>
    </row>
    <row r="39" ht="12.75">
      <c r="A39" t="s">
        <v>348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24">
      <selection activeCell="K145" sqref="K145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6" width="11.375" style="0" customWidth="1"/>
    <col min="7" max="7" width="10.875" style="0" customWidth="1"/>
  </cols>
  <sheetData>
    <row r="1" spans="1:8" ht="13.5" thickBot="1">
      <c r="A1" s="592"/>
      <c r="B1" s="592"/>
      <c r="C1" s="592"/>
      <c r="D1" s="592"/>
      <c r="E1" s="592"/>
      <c r="F1" s="592"/>
      <c r="G1" s="592"/>
      <c r="H1" s="592"/>
    </row>
    <row r="2" spans="1:8" ht="39" customHeight="1">
      <c r="A2" s="592"/>
      <c r="B2" s="593" t="s">
        <v>153</v>
      </c>
      <c r="C2" s="594" t="s">
        <v>710</v>
      </c>
      <c r="D2" s="595" t="s">
        <v>21</v>
      </c>
      <c r="E2" s="596" t="s">
        <v>678</v>
      </c>
      <c r="F2" s="596" t="s">
        <v>33</v>
      </c>
      <c r="G2" s="596" t="s">
        <v>58</v>
      </c>
      <c r="H2" s="592"/>
    </row>
    <row r="3" spans="1:8" ht="12.75">
      <c r="A3" s="592"/>
      <c r="B3" s="597"/>
      <c r="C3" s="1061" t="s">
        <v>711</v>
      </c>
      <c r="D3" s="598" t="s">
        <v>707</v>
      </c>
      <c r="E3" s="599">
        <v>4385</v>
      </c>
      <c r="F3" s="599">
        <v>0</v>
      </c>
      <c r="G3" s="599">
        <v>0</v>
      </c>
      <c r="H3" s="592"/>
    </row>
    <row r="4" spans="1:8" ht="12.75">
      <c r="A4" s="592"/>
      <c r="B4" s="600"/>
      <c r="C4" s="1073"/>
      <c r="D4" s="601" t="s">
        <v>5</v>
      </c>
      <c r="E4" s="599">
        <v>1184</v>
      </c>
      <c r="F4" s="599">
        <v>0</v>
      </c>
      <c r="G4" s="599">
        <v>0</v>
      </c>
      <c r="H4" s="592"/>
    </row>
    <row r="5" spans="1:8" ht="12.75">
      <c r="A5" s="592"/>
      <c r="B5" s="602"/>
      <c r="C5" s="1073"/>
      <c r="D5" s="603" t="s">
        <v>708</v>
      </c>
      <c r="E5" s="599">
        <v>11265</v>
      </c>
      <c r="F5" s="599">
        <v>0</v>
      </c>
      <c r="G5" s="599">
        <v>0</v>
      </c>
      <c r="H5" s="592"/>
    </row>
    <row r="6" spans="1:8" ht="12.75">
      <c r="A6" s="592"/>
      <c r="B6" s="604"/>
      <c r="C6" s="1062" t="s">
        <v>712</v>
      </c>
      <c r="D6" s="1063"/>
      <c r="E6" s="607">
        <v>16834</v>
      </c>
      <c r="F6" s="607">
        <v>0</v>
      </c>
      <c r="G6" s="607">
        <v>0</v>
      </c>
      <c r="H6" s="592"/>
    </row>
    <row r="7" spans="1:8" ht="12.75">
      <c r="A7" s="592"/>
      <c r="B7" s="597"/>
      <c r="C7" s="1061" t="s">
        <v>713</v>
      </c>
      <c r="D7" s="598" t="s">
        <v>707</v>
      </c>
      <c r="E7" s="608">
        <v>41274</v>
      </c>
      <c r="F7" s="608">
        <v>0</v>
      </c>
      <c r="G7" s="608">
        <v>0</v>
      </c>
      <c r="H7" s="592"/>
    </row>
    <row r="8" spans="1:8" ht="12.75">
      <c r="A8" s="592"/>
      <c r="B8" s="600"/>
      <c r="C8" s="1061"/>
      <c r="D8" s="601" t="s">
        <v>5</v>
      </c>
      <c r="E8" s="608">
        <v>11105</v>
      </c>
      <c r="F8" s="608">
        <v>0</v>
      </c>
      <c r="G8" s="608">
        <v>0</v>
      </c>
      <c r="H8" s="592"/>
    </row>
    <row r="9" spans="1:8" ht="12.75">
      <c r="A9" s="592"/>
      <c r="B9" s="602"/>
      <c r="C9" s="1061"/>
      <c r="D9" s="609" t="s">
        <v>708</v>
      </c>
      <c r="E9" s="608">
        <v>9305</v>
      </c>
      <c r="F9" s="608">
        <v>0</v>
      </c>
      <c r="G9" s="608">
        <v>0</v>
      </c>
      <c r="H9" s="592"/>
    </row>
    <row r="10" spans="1:8" ht="12.75">
      <c r="A10" s="592"/>
      <c r="B10" s="604"/>
      <c r="C10" s="1062" t="s">
        <v>714</v>
      </c>
      <c r="D10" s="1063"/>
      <c r="E10" s="607">
        <v>61684</v>
      </c>
      <c r="F10" s="607">
        <v>0</v>
      </c>
      <c r="G10" s="607">
        <v>0</v>
      </c>
      <c r="H10" s="592"/>
    </row>
    <row r="11" spans="1:8" ht="12.75">
      <c r="A11" s="592"/>
      <c r="B11" s="597"/>
      <c r="C11" s="1061" t="s">
        <v>715</v>
      </c>
      <c r="D11" s="598" t="s">
        <v>707</v>
      </c>
      <c r="E11" s="608">
        <v>4404</v>
      </c>
      <c r="F11" s="608">
        <v>0</v>
      </c>
      <c r="G11" s="608">
        <v>0</v>
      </c>
      <c r="H11" s="592"/>
    </row>
    <row r="12" spans="1:8" ht="12.75">
      <c r="A12" s="592"/>
      <c r="B12" s="600"/>
      <c r="C12" s="1061"/>
      <c r="D12" s="601" t="s">
        <v>5</v>
      </c>
      <c r="E12" s="608">
        <v>1189</v>
      </c>
      <c r="F12" s="608">
        <v>0</v>
      </c>
      <c r="G12" s="608">
        <v>0</v>
      </c>
      <c r="H12" s="592"/>
    </row>
    <row r="13" spans="1:8" ht="12.75">
      <c r="A13" s="592"/>
      <c r="B13" s="602"/>
      <c r="C13" s="1061"/>
      <c r="D13" s="603" t="s">
        <v>708</v>
      </c>
      <c r="E13" s="608">
        <v>1972</v>
      </c>
      <c r="F13" s="608">
        <v>0</v>
      </c>
      <c r="G13" s="608">
        <v>0</v>
      </c>
      <c r="H13" s="592"/>
    </row>
    <row r="14" spans="1:8" ht="12.75">
      <c r="A14" s="592"/>
      <c r="B14" s="604"/>
      <c r="C14" s="1062" t="s">
        <v>716</v>
      </c>
      <c r="D14" s="1063"/>
      <c r="E14" s="607">
        <v>7565</v>
      </c>
      <c r="F14" s="607">
        <v>0</v>
      </c>
      <c r="G14" s="607">
        <v>0</v>
      </c>
      <c r="H14" s="592"/>
    </row>
    <row r="15" spans="1:8" ht="12.75">
      <c r="A15" s="592"/>
      <c r="B15" s="597"/>
      <c r="C15" s="610"/>
      <c r="D15" s="598" t="s">
        <v>707</v>
      </c>
      <c r="E15" s="608">
        <v>5043</v>
      </c>
      <c r="F15" s="608">
        <v>0</v>
      </c>
      <c r="G15" s="608">
        <v>0</v>
      </c>
      <c r="H15" s="592"/>
    </row>
    <row r="16" spans="1:8" ht="12.75">
      <c r="A16" s="592"/>
      <c r="B16" s="600"/>
      <c r="C16" s="611" t="s">
        <v>717</v>
      </c>
      <c r="D16" s="601" t="s">
        <v>5</v>
      </c>
      <c r="E16" s="608">
        <v>1361</v>
      </c>
      <c r="F16" s="608">
        <v>0</v>
      </c>
      <c r="G16" s="608">
        <v>0</v>
      </c>
      <c r="H16" s="592"/>
    </row>
    <row r="17" spans="1:8" ht="12.75">
      <c r="A17" s="592"/>
      <c r="B17" s="602"/>
      <c r="C17" s="610"/>
      <c r="D17" s="603" t="s">
        <v>708</v>
      </c>
      <c r="E17" s="608">
        <v>1490</v>
      </c>
      <c r="F17" s="608">
        <v>0</v>
      </c>
      <c r="G17" s="608">
        <v>0</v>
      </c>
      <c r="H17" s="592"/>
    </row>
    <row r="18" spans="1:8" ht="12.75">
      <c r="A18" s="592"/>
      <c r="B18" s="604"/>
      <c r="C18" s="605" t="s">
        <v>718</v>
      </c>
      <c r="D18" s="612"/>
      <c r="E18" s="607">
        <v>7894</v>
      </c>
      <c r="F18" s="607">
        <v>0</v>
      </c>
      <c r="G18" s="607">
        <v>0</v>
      </c>
      <c r="H18" s="592"/>
    </row>
    <row r="19" spans="1:8" ht="12.75">
      <c r="A19" s="592"/>
      <c r="B19" s="597"/>
      <c r="C19" s="1064" t="s">
        <v>8</v>
      </c>
      <c r="D19" s="598" t="s">
        <v>707</v>
      </c>
      <c r="E19" s="608">
        <v>0</v>
      </c>
      <c r="F19" s="608">
        <v>0</v>
      </c>
      <c r="G19" s="608">
        <v>0</v>
      </c>
      <c r="H19" s="592"/>
    </row>
    <row r="20" spans="1:8" ht="12.75">
      <c r="A20" s="592"/>
      <c r="B20" s="600"/>
      <c r="C20" s="1065"/>
      <c r="D20" s="601" t="s">
        <v>5</v>
      </c>
      <c r="E20" s="608">
        <v>0</v>
      </c>
      <c r="F20" s="608">
        <v>0</v>
      </c>
      <c r="G20" s="608">
        <v>0</v>
      </c>
      <c r="H20" s="592"/>
    </row>
    <row r="21" spans="1:8" ht="12.75">
      <c r="A21" s="592"/>
      <c r="B21" s="602"/>
      <c r="C21" s="1066"/>
      <c r="D21" s="603" t="s">
        <v>708</v>
      </c>
      <c r="E21" s="608">
        <v>0</v>
      </c>
      <c r="F21" s="608">
        <v>0</v>
      </c>
      <c r="G21" s="608">
        <v>0</v>
      </c>
      <c r="H21" s="592"/>
    </row>
    <row r="22" spans="1:8" ht="12.75">
      <c r="A22" s="592"/>
      <c r="B22" s="604"/>
      <c r="C22" s="605" t="s">
        <v>7</v>
      </c>
      <c r="D22" s="612"/>
      <c r="E22" s="607">
        <v>0</v>
      </c>
      <c r="F22" s="607">
        <v>0</v>
      </c>
      <c r="G22" s="607">
        <v>0</v>
      </c>
      <c r="H22" s="592"/>
    </row>
    <row r="23" spans="1:8" ht="12.75">
      <c r="A23" s="592"/>
      <c r="B23" s="613"/>
      <c r="C23" s="1067" t="s">
        <v>719</v>
      </c>
      <c r="D23" s="614" t="s">
        <v>720</v>
      </c>
      <c r="E23" s="608">
        <v>2704</v>
      </c>
      <c r="F23" s="608">
        <v>0</v>
      </c>
      <c r="G23" s="608">
        <v>0</v>
      </c>
      <c r="H23" s="592"/>
    </row>
    <row r="24" spans="1:8" ht="12.75">
      <c r="A24" s="592"/>
      <c r="B24" s="600"/>
      <c r="C24" s="1067"/>
      <c r="D24" s="601" t="s">
        <v>5</v>
      </c>
      <c r="E24" s="608">
        <v>730</v>
      </c>
      <c r="F24" s="608">
        <v>0</v>
      </c>
      <c r="G24" s="608">
        <v>0</v>
      </c>
      <c r="H24" s="592"/>
    </row>
    <row r="25" spans="1:8" ht="12.75">
      <c r="A25" s="592"/>
      <c r="B25" s="615"/>
      <c r="C25" s="1067"/>
      <c r="D25" s="609" t="s">
        <v>708</v>
      </c>
      <c r="E25" s="608">
        <v>69</v>
      </c>
      <c r="F25" s="608">
        <v>0</v>
      </c>
      <c r="G25" s="608">
        <v>0</v>
      </c>
      <c r="H25" s="592"/>
    </row>
    <row r="26" spans="1:8" ht="12.75">
      <c r="A26" s="592"/>
      <c r="B26" s="604"/>
      <c r="C26" s="1062" t="s">
        <v>721</v>
      </c>
      <c r="D26" s="1063"/>
      <c r="E26" s="607">
        <v>3503</v>
      </c>
      <c r="F26" s="607">
        <v>0</v>
      </c>
      <c r="G26" s="607">
        <v>0</v>
      </c>
      <c r="H26" s="592"/>
    </row>
    <row r="27" spans="1:8" ht="12.75">
      <c r="A27" s="592"/>
      <c r="B27" s="613"/>
      <c r="C27" s="1067" t="s">
        <v>722</v>
      </c>
      <c r="D27" s="614" t="s">
        <v>720</v>
      </c>
      <c r="E27" s="608">
        <v>3684</v>
      </c>
      <c r="F27" s="608">
        <v>0</v>
      </c>
      <c r="G27" s="608">
        <v>0</v>
      </c>
      <c r="H27" s="592"/>
    </row>
    <row r="28" spans="1:8" ht="12.75">
      <c r="A28" s="592"/>
      <c r="B28" s="600"/>
      <c r="C28" s="1067"/>
      <c r="D28" s="601" t="s">
        <v>5</v>
      </c>
      <c r="E28" s="608">
        <v>995</v>
      </c>
      <c r="F28" s="608">
        <v>0</v>
      </c>
      <c r="G28" s="608">
        <v>0</v>
      </c>
      <c r="H28" s="592"/>
    </row>
    <row r="29" spans="1:8" ht="12.75">
      <c r="A29" s="592"/>
      <c r="B29" s="615"/>
      <c r="C29" s="1067"/>
      <c r="D29" s="609" t="s">
        <v>708</v>
      </c>
      <c r="E29" s="608">
        <v>776</v>
      </c>
      <c r="F29" s="608">
        <v>0</v>
      </c>
      <c r="G29" s="608">
        <v>0</v>
      </c>
      <c r="H29" s="592"/>
    </row>
    <row r="30" spans="1:8" ht="12.75">
      <c r="A30" s="592"/>
      <c r="B30" s="604"/>
      <c r="C30" s="1062" t="s">
        <v>723</v>
      </c>
      <c r="D30" s="1063"/>
      <c r="E30" s="607">
        <v>5455</v>
      </c>
      <c r="F30" s="607">
        <v>0</v>
      </c>
      <c r="G30" s="607">
        <v>0</v>
      </c>
      <c r="H30" s="592"/>
    </row>
    <row r="31" spans="1:8" ht="12.75">
      <c r="A31" s="592"/>
      <c r="B31" s="597"/>
      <c r="C31" s="1074" t="s">
        <v>6</v>
      </c>
      <c r="D31" s="598" t="s">
        <v>707</v>
      </c>
      <c r="E31" s="608">
        <v>61494</v>
      </c>
      <c r="F31" s="608">
        <v>0</v>
      </c>
      <c r="G31" s="608">
        <v>0</v>
      </c>
      <c r="H31" s="592"/>
    </row>
    <row r="32" spans="1:8" ht="12.75">
      <c r="A32" s="592"/>
      <c r="B32" s="600"/>
      <c r="C32" s="1074"/>
      <c r="D32" s="601" t="s">
        <v>5</v>
      </c>
      <c r="E32" s="608">
        <v>16564</v>
      </c>
      <c r="F32" s="608">
        <v>0</v>
      </c>
      <c r="G32" s="608">
        <v>0</v>
      </c>
      <c r="H32" s="592"/>
    </row>
    <row r="33" spans="1:8" ht="13.5" thickBot="1">
      <c r="A33" s="592"/>
      <c r="B33" s="616"/>
      <c r="C33" s="1075"/>
      <c r="D33" s="617" t="s">
        <v>708</v>
      </c>
      <c r="E33" s="608">
        <v>24877</v>
      </c>
      <c r="F33" s="608">
        <v>0</v>
      </c>
      <c r="G33" s="608">
        <v>0</v>
      </c>
      <c r="H33" s="592"/>
    </row>
    <row r="34" spans="1:8" ht="13.5" thickBot="1">
      <c r="A34" s="592"/>
      <c r="B34" s="618" t="s">
        <v>153</v>
      </c>
      <c r="C34" s="619" t="s">
        <v>2</v>
      </c>
      <c r="D34" s="620"/>
      <c r="E34" s="621">
        <v>102935</v>
      </c>
      <c r="F34" s="621">
        <v>0</v>
      </c>
      <c r="G34" s="621">
        <v>0</v>
      </c>
      <c r="H34" s="592"/>
    </row>
    <row r="35" spans="1:8" ht="12.75">
      <c r="A35" s="592"/>
      <c r="B35" s="622"/>
      <c r="C35" s="623"/>
      <c r="D35" s="624"/>
      <c r="E35" s="625"/>
      <c r="F35" s="625"/>
      <c r="G35" s="625"/>
      <c r="H35" s="592"/>
    </row>
    <row r="36" spans="1:8" ht="13.5" thickBot="1">
      <c r="A36" s="592"/>
      <c r="B36" s="622"/>
      <c r="C36" s="623"/>
      <c r="D36" s="624"/>
      <c r="E36" s="625"/>
      <c r="F36" s="625"/>
      <c r="G36" s="625"/>
      <c r="H36" s="592"/>
    </row>
    <row r="37" spans="1:8" ht="12.75">
      <c r="A37" s="592"/>
      <c r="B37" s="626" t="s">
        <v>154</v>
      </c>
      <c r="C37" s="1071" t="s">
        <v>670</v>
      </c>
      <c r="D37" s="1072"/>
      <c r="E37" s="627"/>
      <c r="F37" s="628"/>
      <c r="G37" s="628"/>
      <c r="H37" s="592"/>
    </row>
    <row r="38" spans="1:8" ht="12.75">
      <c r="A38" s="592"/>
      <c r="B38" s="597"/>
      <c r="C38" s="1061" t="s">
        <v>724</v>
      </c>
      <c r="D38" s="598" t="s">
        <v>707</v>
      </c>
      <c r="E38" s="599">
        <v>6205</v>
      </c>
      <c r="F38" s="629">
        <v>9555</v>
      </c>
      <c r="G38" s="629">
        <v>6316</v>
      </c>
      <c r="H38" s="592"/>
    </row>
    <row r="39" spans="1:8" ht="12.75">
      <c r="A39" s="592"/>
      <c r="B39" s="600"/>
      <c r="C39" s="1073"/>
      <c r="D39" s="601" t="s">
        <v>5</v>
      </c>
      <c r="E39" s="608">
        <v>1660</v>
      </c>
      <c r="F39" s="630">
        <v>2528</v>
      </c>
      <c r="G39" s="630">
        <v>1690</v>
      </c>
      <c r="H39" s="592"/>
    </row>
    <row r="40" spans="1:8" ht="12.75">
      <c r="A40" s="592"/>
      <c r="B40" s="602"/>
      <c r="C40" s="1073"/>
      <c r="D40" s="603" t="s">
        <v>708</v>
      </c>
      <c r="E40" s="608">
        <v>5655</v>
      </c>
      <c r="F40" s="630">
        <v>12597</v>
      </c>
      <c r="G40" s="630">
        <v>6100</v>
      </c>
      <c r="H40" s="592"/>
    </row>
    <row r="41" spans="1:8" ht="12.75">
      <c r="A41" s="592"/>
      <c r="B41" s="604"/>
      <c r="C41" s="1062" t="s">
        <v>16</v>
      </c>
      <c r="D41" s="1063"/>
      <c r="E41" s="607">
        <v>13520</v>
      </c>
      <c r="F41" s="631">
        <v>24680</v>
      </c>
      <c r="G41" s="631">
        <f>SUM(G38:G40)</f>
        <v>14106</v>
      </c>
      <c r="H41" s="592"/>
    </row>
    <row r="42" spans="1:8" ht="12.75">
      <c r="A42" s="592"/>
      <c r="B42" s="597"/>
      <c r="C42" s="1061" t="s">
        <v>725</v>
      </c>
      <c r="D42" s="598" t="s">
        <v>707</v>
      </c>
      <c r="E42" s="608">
        <v>1470</v>
      </c>
      <c r="F42" s="630">
        <v>1786</v>
      </c>
      <c r="G42" s="630">
        <v>1766</v>
      </c>
      <c r="H42" s="592"/>
    </row>
    <row r="43" spans="1:8" ht="12.75">
      <c r="A43" s="592"/>
      <c r="B43" s="600"/>
      <c r="C43" s="1061"/>
      <c r="D43" s="601" t="s">
        <v>5</v>
      </c>
      <c r="E43" s="608">
        <v>397</v>
      </c>
      <c r="F43" s="630">
        <v>473</v>
      </c>
      <c r="G43" s="630">
        <v>477</v>
      </c>
      <c r="H43" s="592"/>
    </row>
    <row r="44" spans="1:8" ht="12.75">
      <c r="A44" s="592"/>
      <c r="B44" s="602"/>
      <c r="C44" s="1061"/>
      <c r="D44" s="603" t="s">
        <v>708</v>
      </c>
      <c r="E44" s="608">
        <v>750</v>
      </c>
      <c r="F44" s="630">
        <v>907</v>
      </c>
      <c r="G44" s="630">
        <v>730</v>
      </c>
      <c r="H44" s="592"/>
    </row>
    <row r="45" spans="1:8" ht="12.75">
      <c r="A45" s="592"/>
      <c r="B45" s="632"/>
      <c r="C45" s="1076" t="s">
        <v>17</v>
      </c>
      <c r="D45" s="1077"/>
      <c r="E45" s="607">
        <v>2617</v>
      </c>
      <c r="F45" s="631">
        <v>3166</v>
      </c>
      <c r="G45" s="631">
        <f>SUM(G42:G44)</f>
        <v>2973</v>
      </c>
      <c r="H45" s="592"/>
    </row>
    <row r="46" spans="1:8" ht="12.75">
      <c r="A46" s="592"/>
      <c r="B46" s="633"/>
      <c r="C46" s="634" t="s">
        <v>726</v>
      </c>
      <c r="D46" s="612" t="s">
        <v>708</v>
      </c>
      <c r="E46" s="635">
        <v>700</v>
      </c>
      <c r="F46" s="636">
        <v>700</v>
      </c>
      <c r="G46" s="636">
        <v>675</v>
      </c>
      <c r="H46" s="592"/>
    </row>
    <row r="47" spans="1:8" ht="12.75">
      <c r="A47" s="592"/>
      <c r="B47" s="633"/>
      <c r="C47" s="637" t="s">
        <v>1</v>
      </c>
      <c r="D47" s="612" t="s">
        <v>708</v>
      </c>
      <c r="E47" s="635">
        <v>1500</v>
      </c>
      <c r="F47" s="636">
        <v>1500</v>
      </c>
      <c r="G47" s="636">
        <v>1400</v>
      </c>
      <c r="H47" s="638"/>
    </row>
    <row r="48" spans="1:8" ht="12.75">
      <c r="A48" s="592"/>
      <c r="B48" s="604"/>
      <c r="C48" s="639" t="s">
        <v>727</v>
      </c>
      <c r="D48" s="640" t="s">
        <v>708</v>
      </c>
      <c r="E48" s="635">
        <v>440</v>
      </c>
      <c r="F48" s="636">
        <v>1349</v>
      </c>
      <c r="G48" s="636">
        <v>440</v>
      </c>
      <c r="H48" s="592"/>
    </row>
    <row r="49" spans="1:8" ht="12.75">
      <c r="A49" s="592"/>
      <c r="B49" s="597"/>
      <c r="C49" s="1068" t="s">
        <v>728</v>
      </c>
      <c r="D49" s="598" t="s">
        <v>707</v>
      </c>
      <c r="E49" s="608">
        <v>7675</v>
      </c>
      <c r="F49" s="630">
        <v>11341</v>
      </c>
      <c r="G49" s="630">
        <f>SUM(G38+G42)</f>
        <v>8082</v>
      </c>
      <c r="H49" s="592"/>
    </row>
    <row r="50" spans="1:8" ht="12.75">
      <c r="A50" s="592"/>
      <c r="B50" s="600"/>
      <c r="C50" s="1069"/>
      <c r="D50" s="601" t="s">
        <v>5</v>
      </c>
      <c r="E50" s="608">
        <v>2057</v>
      </c>
      <c r="F50" s="630">
        <v>3001</v>
      </c>
      <c r="G50" s="630">
        <f>SUM(G39+G43)</f>
        <v>2167</v>
      </c>
      <c r="H50" s="592"/>
    </row>
    <row r="51" spans="1:8" ht="13.5" thickBot="1">
      <c r="A51" s="592"/>
      <c r="B51" s="602"/>
      <c r="C51" s="1070"/>
      <c r="D51" s="603" t="s">
        <v>708</v>
      </c>
      <c r="E51" s="608">
        <v>9045</v>
      </c>
      <c r="F51" s="630">
        <v>17053</v>
      </c>
      <c r="G51" s="630">
        <f>SUM(G40+G44+G46+G47+G48)</f>
        <v>9345</v>
      </c>
      <c r="H51" s="592"/>
    </row>
    <row r="52" spans="1:8" ht="13.5" thickBot="1">
      <c r="A52" s="592"/>
      <c r="B52" s="618" t="s">
        <v>154</v>
      </c>
      <c r="C52" s="1049" t="s">
        <v>3</v>
      </c>
      <c r="D52" s="1050"/>
      <c r="E52" s="641">
        <v>18777</v>
      </c>
      <c r="F52" s="621">
        <v>31395</v>
      </c>
      <c r="G52" s="621">
        <f>SUM(G49:G51)</f>
        <v>19594</v>
      </c>
      <c r="H52" s="592"/>
    </row>
    <row r="53" spans="1:8" ht="12.75">
      <c r="A53" s="592"/>
      <c r="B53" s="622"/>
      <c r="C53" s="642"/>
      <c r="D53" s="642"/>
      <c r="E53" s="592"/>
      <c r="F53" s="592"/>
      <c r="G53" s="592"/>
      <c r="H53" s="592"/>
    </row>
    <row r="54" spans="1:8" ht="12.75">
      <c r="A54" s="592"/>
      <c r="B54" s="622"/>
      <c r="C54" s="642"/>
      <c r="D54" s="642"/>
      <c r="E54" s="592"/>
      <c r="F54" s="592"/>
      <c r="G54" s="592"/>
      <c r="H54" s="592"/>
    </row>
    <row r="55" spans="1:8" ht="13.5" thickBot="1">
      <c r="A55" s="592"/>
      <c r="B55" s="622"/>
      <c r="C55" s="642"/>
      <c r="D55" s="642"/>
      <c r="E55" s="592"/>
      <c r="F55" s="592"/>
      <c r="G55" s="592"/>
      <c r="H55" s="592"/>
    </row>
    <row r="56" spans="1:8" ht="12.75" customHeight="1">
      <c r="A56" s="592"/>
      <c r="B56" s="1078" t="s">
        <v>155</v>
      </c>
      <c r="C56" s="1085" t="s">
        <v>671</v>
      </c>
      <c r="D56" s="1085"/>
      <c r="E56" s="1059" t="s">
        <v>700</v>
      </c>
      <c r="F56" s="1059" t="s">
        <v>34</v>
      </c>
      <c r="G56" s="1059" t="s">
        <v>59</v>
      </c>
      <c r="H56" s="592"/>
    </row>
    <row r="57" spans="1:8" ht="23.25" customHeight="1">
      <c r="A57" s="592"/>
      <c r="B57" s="1079"/>
      <c r="C57" s="1086"/>
      <c r="D57" s="1086"/>
      <c r="E57" s="1060"/>
      <c r="F57" s="1060"/>
      <c r="G57" s="1060"/>
      <c r="H57" s="592"/>
    </row>
    <row r="58" spans="1:8" ht="12.75">
      <c r="A58" s="592"/>
      <c r="B58" s="643"/>
      <c r="C58" s="1055" t="s">
        <v>795</v>
      </c>
      <c r="D58" s="598" t="s">
        <v>707</v>
      </c>
      <c r="E58" s="599">
        <v>41810</v>
      </c>
      <c r="F58" s="599">
        <v>43631</v>
      </c>
      <c r="G58" s="599">
        <v>56198</v>
      </c>
      <c r="H58" s="592"/>
    </row>
    <row r="59" spans="1:8" ht="12.75">
      <c r="A59" s="592"/>
      <c r="B59" s="644"/>
      <c r="C59" s="1056"/>
      <c r="D59" s="601" t="s">
        <v>5</v>
      </c>
      <c r="E59" s="608">
        <v>11020</v>
      </c>
      <c r="F59" s="608">
        <v>11878</v>
      </c>
      <c r="G59" s="608">
        <v>16419</v>
      </c>
      <c r="H59" s="592"/>
    </row>
    <row r="60" spans="1:8" ht="12.75">
      <c r="A60" s="592"/>
      <c r="B60" s="645"/>
      <c r="C60" s="1057"/>
      <c r="D60" s="603" t="s">
        <v>708</v>
      </c>
      <c r="E60" s="646">
        <v>44876</v>
      </c>
      <c r="F60" s="646">
        <v>45380</v>
      </c>
      <c r="G60" s="646">
        <v>56359</v>
      </c>
      <c r="H60" s="592"/>
    </row>
    <row r="61" spans="1:8" ht="12.75">
      <c r="A61" s="592"/>
      <c r="B61" s="647"/>
      <c r="C61" s="1054" t="s">
        <v>729</v>
      </c>
      <c r="D61" s="1054"/>
      <c r="E61" s="607">
        <v>97706</v>
      </c>
      <c r="F61" s="607">
        <v>100889</v>
      </c>
      <c r="G61" s="607">
        <f>SUM(G58:G60)</f>
        <v>128976</v>
      </c>
      <c r="H61" s="592"/>
    </row>
    <row r="62" spans="1:8" ht="12.75">
      <c r="A62" s="592"/>
      <c r="B62" s="643"/>
      <c r="C62" s="1051" t="s">
        <v>68</v>
      </c>
      <c r="D62" s="598" t="s">
        <v>707</v>
      </c>
      <c r="E62" s="599">
        <v>3999</v>
      </c>
      <c r="F62" s="599">
        <v>4547</v>
      </c>
      <c r="G62" s="599">
        <v>3998</v>
      </c>
      <c r="H62" s="592"/>
    </row>
    <row r="63" spans="1:8" ht="12.75">
      <c r="A63" s="592"/>
      <c r="B63" s="644"/>
      <c r="C63" s="1052"/>
      <c r="D63" s="601" t="s">
        <v>5</v>
      </c>
      <c r="E63" s="608">
        <v>1080</v>
      </c>
      <c r="F63" s="608">
        <v>1201</v>
      </c>
      <c r="G63" s="608">
        <v>1090</v>
      </c>
      <c r="H63" s="592"/>
    </row>
    <row r="64" spans="1:8" ht="12.75">
      <c r="A64" s="592"/>
      <c r="B64" s="645"/>
      <c r="C64" s="1053"/>
      <c r="D64" s="603" t="s">
        <v>708</v>
      </c>
      <c r="E64" s="646">
        <v>200</v>
      </c>
      <c r="F64" s="646">
        <v>260</v>
      </c>
      <c r="G64" s="646">
        <v>170</v>
      </c>
      <c r="H64" s="592"/>
    </row>
    <row r="65" spans="1:8" ht="12.75">
      <c r="A65" s="592"/>
      <c r="B65" s="647"/>
      <c r="C65" s="1054" t="s">
        <v>730</v>
      </c>
      <c r="D65" s="1054"/>
      <c r="E65" s="607">
        <v>5279</v>
      </c>
      <c r="F65" s="607">
        <v>6008</v>
      </c>
      <c r="G65" s="607">
        <f>SUM(G62:G64)</f>
        <v>5258</v>
      </c>
      <c r="H65" s="592"/>
    </row>
    <row r="66" spans="1:8" ht="12.75">
      <c r="A66" s="592"/>
      <c r="B66" s="643"/>
      <c r="C66" s="1051" t="s">
        <v>18</v>
      </c>
      <c r="D66" s="598" t="s">
        <v>707</v>
      </c>
      <c r="E66" s="599">
        <v>825</v>
      </c>
      <c r="F66" s="599">
        <v>825</v>
      </c>
      <c r="G66" s="599">
        <v>898</v>
      </c>
      <c r="H66" s="592"/>
    </row>
    <row r="67" spans="1:8" ht="12.75">
      <c r="A67" s="592"/>
      <c r="B67" s="644"/>
      <c r="C67" s="1052"/>
      <c r="D67" s="601" t="s">
        <v>5</v>
      </c>
      <c r="E67" s="608">
        <v>223</v>
      </c>
      <c r="F67" s="608">
        <v>223</v>
      </c>
      <c r="G67" s="608">
        <v>247</v>
      </c>
      <c r="H67" s="592"/>
    </row>
    <row r="68" spans="1:8" ht="12.75">
      <c r="A68" s="592"/>
      <c r="B68" s="645"/>
      <c r="C68" s="1053"/>
      <c r="D68" s="603" t="s">
        <v>708</v>
      </c>
      <c r="E68" s="646">
        <v>145</v>
      </c>
      <c r="F68" s="646">
        <v>145</v>
      </c>
      <c r="G68" s="646">
        <v>130</v>
      </c>
      <c r="H68" s="592"/>
    </row>
    <row r="69" spans="1:8" ht="12.75">
      <c r="A69" s="592"/>
      <c r="B69" s="647"/>
      <c r="C69" s="1054" t="s">
        <v>731</v>
      </c>
      <c r="D69" s="1054"/>
      <c r="E69" s="607">
        <v>1193</v>
      </c>
      <c r="F69" s="607">
        <v>1193</v>
      </c>
      <c r="G69" s="607">
        <f>SUM(G66:G68)</f>
        <v>1275</v>
      </c>
      <c r="H69" s="592"/>
    </row>
    <row r="70" spans="1:8" ht="12.75">
      <c r="A70" s="592"/>
      <c r="B70" s="643"/>
      <c r="C70" s="1051" t="s">
        <v>705</v>
      </c>
      <c r="D70" s="598" t="s">
        <v>707</v>
      </c>
      <c r="E70" s="599">
        <v>10270</v>
      </c>
      <c r="F70" s="599">
        <v>10270</v>
      </c>
      <c r="G70" s="599">
        <v>0</v>
      </c>
      <c r="H70" s="592"/>
    </row>
    <row r="71" spans="1:8" ht="12.75">
      <c r="A71" s="592"/>
      <c r="B71" s="644"/>
      <c r="C71" s="1052"/>
      <c r="D71" s="601" t="s">
        <v>5</v>
      </c>
      <c r="E71" s="608">
        <v>2707</v>
      </c>
      <c r="F71" s="608">
        <v>2792</v>
      </c>
      <c r="G71" s="608">
        <v>0</v>
      </c>
      <c r="H71" s="592"/>
    </row>
    <row r="72" spans="1:8" ht="12.75">
      <c r="A72" s="592"/>
      <c r="B72" s="645"/>
      <c r="C72" s="1053"/>
      <c r="D72" s="603" t="s">
        <v>708</v>
      </c>
      <c r="E72" s="646">
        <v>11024</v>
      </c>
      <c r="F72" s="646">
        <v>11121</v>
      </c>
      <c r="G72" s="646">
        <v>0</v>
      </c>
      <c r="H72" s="592"/>
    </row>
    <row r="73" spans="1:8" ht="12.75">
      <c r="A73" s="592"/>
      <c r="B73" s="647"/>
      <c r="C73" s="1054" t="s">
        <v>732</v>
      </c>
      <c r="D73" s="1054"/>
      <c r="E73" s="607">
        <v>24001</v>
      </c>
      <c r="F73" s="607">
        <v>24183</v>
      </c>
      <c r="G73" s="607">
        <v>0</v>
      </c>
      <c r="H73" s="592"/>
    </row>
    <row r="74" spans="1:8" ht="12.75">
      <c r="A74" s="592"/>
      <c r="B74" s="649"/>
      <c r="C74" s="1082" t="s">
        <v>677</v>
      </c>
      <c r="D74" s="598" t="s">
        <v>707</v>
      </c>
      <c r="E74" s="650">
        <v>825</v>
      </c>
      <c r="F74" s="650">
        <v>945</v>
      </c>
      <c r="G74" s="650">
        <v>898</v>
      </c>
      <c r="H74" s="592"/>
    </row>
    <row r="75" spans="1:8" ht="12.75">
      <c r="A75" s="592"/>
      <c r="B75" s="649"/>
      <c r="C75" s="1083"/>
      <c r="D75" s="601" t="s">
        <v>5</v>
      </c>
      <c r="E75" s="650">
        <v>223</v>
      </c>
      <c r="F75" s="650">
        <v>245</v>
      </c>
      <c r="G75" s="650">
        <v>247</v>
      </c>
      <c r="H75" s="592"/>
    </row>
    <row r="76" spans="1:8" ht="12.75">
      <c r="A76" s="592"/>
      <c r="B76" s="649"/>
      <c r="C76" s="1084"/>
      <c r="D76" s="603" t="s">
        <v>708</v>
      </c>
      <c r="E76" s="651">
        <v>0</v>
      </c>
      <c r="F76" s="651">
        <v>22</v>
      </c>
      <c r="G76" s="651">
        <v>0</v>
      </c>
      <c r="H76" s="592"/>
    </row>
    <row r="77" spans="1:8" ht="12.75">
      <c r="A77" s="592"/>
      <c r="B77" s="647"/>
      <c r="C77" s="648" t="s">
        <v>683</v>
      </c>
      <c r="D77" s="648"/>
      <c r="E77" s="606">
        <v>1048</v>
      </c>
      <c r="F77" s="606">
        <v>1212</v>
      </c>
      <c r="G77" s="607">
        <f>SUM(G74:G76)</f>
        <v>1145</v>
      </c>
      <c r="H77" s="592"/>
    </row>
    <row r="78" spans="1:8" ht="12.75">
      <c r="A78" s="592"/>
      <c r="B78" s="643"/>
      <c r="C78" s="1080" t="s">
        <v>733</v>
      </c>
      <c r="D78" s="598" t="s">
        <v>707</v>
      </c>
      <c r="E78" s="599">
        <v>57729</v>
      </c>
      <c r="F78" s="599">
        <v>60218</v>
      </c>
      <c r="G78" s="599">
        <f>SUM(G58+G62+G66+G74)</f>
        <v>61992</v>
      </c>
      <c r="H78" s="592"/>
    </row>
    <row r="79" spans="1:8" ht="12.75">
      <c r="A79" s="592"/>
      <c r="B79" s="644"/>
      <c r="C79" s="1080"/>
      <c r="D79" s="601" t="s">
        <v>5</v>
      </c>
      <c r="E79" s="599">
        <v>15253</v>
      </c>
      <c r="F79" s="599">
        <v>16339</v>
      </c>
      <c r="G79" s="599">
        <f>SUM(G59+G63+G67+G75)</f>
        <v>18003</v>
      </c>
      <c r="H79" s="592"/>
    </row>
    <row r="80" spans="1:8" ht="13.5" thickBot="1">
      <c r="A80" s="592"/>
      <c r="B80" s="652"/>
      <c r="C80" s="1081"/>
      <c r="D80" s="603" t="s">
        <v>708</v>
      </c>
      <c r="E80" s="599">
        <v>56245</v>
      </c>
      <c r="F80" s="599">
        <v>56928</v>
      </c>
      <c r="G80" s="599">
        <f>SUM(G60+G64+G68+G76)</f>
        <v>56659</v>
      </c>
      <c r="H80" s="592"/>
    </row>
    <row r="81" spans="1:8" ht="13.5" thickBot="1">
      <c r="A81" s="592"/>
      <c r="B81" s="618" t="s">
        <v>155</v>
      </c>
      <c r="C81" s="1058" t="s">
        <v>734</v>
      </c>
      <c r="D81" s="1058"/>
      <c r="E81" s="641">
        <v>129227</v>
      </c>
      <c r="F81" s="641">
        <v>133485</v>
      </c>
      <c r="G81" s="641">
        <f>SUM(G78:G80)</f>
        <v>136654</v>
      </c>
      <c r="H81" s="592"/>
    </row>
    <row r="82" spans="1:8" ht="13.5" thickBot="1">
      <c r="A82" s="592"/>
      <c r="B82" s="622"/>
      <c r="C82" s="642"/>
      <c r="D82" s="642"/>
      <c r="E82" s="592"/>
      <c r="F82" s="592"/>
      <c r="G82" s="592"/>
      <c r="H82" s="592"/>
    </row>
    <row r="83" spans="1:8" ht="13.5" thickBot="1">
      <c r="A83" s="592"/>
      <c r="B83" s="618" t="s">
        <v>156</v>
      </c>
      <c r="C83" s="653" t="s">
        <v>763</v>
      </c>
      <c r="D83" s="654"/>
      <c r="E83" s="655"/>
      <c r="F83" s="655"/>
      <c r="G83" s="655"/>
      <c r="H83" s="592"/>
    </row>
    <row r="84" spans="1:8" ht="12.75">
      <c r="A84" s="592"/>
      <c r="B84" s="656"/>
      <c r="C84" s="1046" t="s">
        <v>690</v>
      </c>
      <c r="D84" s="657" t="s">
        <v>741</v>
      </c>
      <c r="E84" s="658">
        <v>46193</v>
      </c>
      <c r="F84" s="658">
        <v>11041</v>
      </c>
      <c r="G84" s="658">
        <v>0</v>
      </c>
      <c r="H84" s="592"/>
    </row>
    <row r="85" spans="1:8" ht="12.75">
      <c r="A85" s="592"/>
      <c r="B85" s="659"/>
      <c r="C85" s="1047"/>
      <c r="D85" s="660" t="s">
        <v>5</v>
      </c>
      <c r="E85" s="661">
        <v>12249</v>
      </c>
      <c r="F85" s="661">
        <v>2871</v>
      </c>
      <c r="G85" s="661">
        <v>0</v>
      </c>
      <c r="H85" s="592"/>
    </row>
    <row r="86" spans="1:8" ht="12.75">
      <c r="A86" s="592"/>
      <c r="B86" s="659"/>
      <c r="C86" s="1047"/>
      <c r="D86" s="660" t="s">
        <v>708</v>
      </c>
      <c r="E86" s="661">
        <v>9168</v>
      </c>
      <c r="F86" s="661">
        <v>2120</v>
      </c>
      <c r="G86" s="661">
        <v>0</v>
      </c>
      <c r="H86" s="592"/>
    </row>
    <row r="87" spans="1:8" ht="12.75">
      <c r="A87" s="592"/>
      <c r="B87" s="662"/>
      <c r="C87" s="663" t="s">
        <v>691</v>
      </c>
      <c r="D87" s="664"/>
      <c r="E87" s="665">
        <v>67610</v>
      </c>
      <c r="F87" s="665">
        <v>16032</v>
      </c>
      <c r="G87" s="665">
        <v>0</v>
      </c>
      <c r="H87" s="592"/>
    </row>
    <row r="88" spans="1:8" ht="12.75">
      <c r="A88" s="592"/>
      <c r="B88" s="666"/>
      <c r="C88" s="1104" t="s">
        <v>757</v>
      </c>
      <c r="D88" s="667" t="s">
        <v>741</v>
      </c>
      <c r="E88" s="668">
        <v>3188</v>
      </c>
      <c r="F88" s="668">
        <v>761</v>
      </c>
      <c r="G88" s="668">
        <v>0</v>
      </c>
      <c r="H88" s="592"/>
    </row>
    <row r="89" spans="1:8" ht="12.75">
      <c r="A89" s="592"/>
      <c r="B89" s="666"/>
      <c r="C89" s="1105"/>
      <c r="D89" s="660" t="s">
        <v>5</v>
      </c>
      <c r="E89" s="669">
        <v>847</v>
      </c>
      <c r="F89" s="669">
        <v>206</v>
      </c>
      <c r="G89" s="669">
        <v>0</v>
      </c>
      <c r="H89" s="592"/>
    </row>
    <row r="90" spans="1:8" ht="12.75">
      <c r="A90" s="592"/>
      <c r="B90" s="666"/>
      <c r="C90" s="1106"/>
      <c r="D90" s="660" t="s">
        <v>708</v>
      </c>
      <c r="E90" s="670">
        <v>27</v>
      </c>
      <c r="F90" s="670">
        <v>4</v>
      </c>
      <c r="G90" s="670">
        <v>0</v>
      </c>
      <c r="H90" s="592"/>
    </row>
    <row r="91" spans="1:8" ht="12.75">
      <c r="A91" s="592"/>
      <c r="B91" s="671"/>
      <c r="C91" s="672" t="s">
        <v>14</v>
      </c>
      <c r="D91" s="673"/>
      <c r="E91" s="674">
        <v>4062</v>
      </c>
      <c r="F91" s="674">
        <v>971</v>
      </c>
      <c r="G91" s="674">
        <v>0</v>
      </c>
      <c r="H91" s="592"/>
    </row>
    <row r="92" spans="1:8" ht="12.75">
      <c r="A92" s="592"/>
      <c r="B92" s="671"/>
      <c r="C92" s="672" t="s">
        <v>692</v>
      </c>
      <c r="D92" s="673"/>
      <c r="E92" s="674">
        <v>71672</v>
      </c>
      <c r="F92" s="674">
        <v>17003</v>
      </c>
      <c r="G92" s="674">
        <v>0</v>
      </c>
      <c r="H92" s="592"/>
    </row>
    <row r="93" spans="1:8" ht="12.75">
      <c r="A93" s="592"/>
      <c r="B93" s="675"/>
      <c r="C93" s="1096" t="s">
        <v>18</v>
      </c>
      <c r="D93" s="676" t="s">
        <v>750</v>
      </c>
      <c r="E93" s="677">
        <v>0</v>
      </c>
      <c r="F93" s="677">
        <v>0</v>
      </c>
      <c r="G93" s="677">
        <v>0</v>
      </c>
      <c r="H93" s="592"/>
    </row>
    <row r="94" spans="1:8" ht="12.75">
      <c r="A94" s="592"/>
      <c r="B94" s="678"/>
      <c r="C94" s="1096"/>
      <c r="D94" s="679" t="s">
        <v>708</v>
      </c>
      <c r="E94" s="680">
        <v>0</v>
      </c>
      <c r="F94" s="680">
        <v>0</v>
      </c>
      <c r="G94" s="680">
        <v>0</v>
      </c>
      <c r="H94" s="592"/>
    </row>
    <row r="95" spans="1:8" ht="19.5" customHeight="1">
      <c r="A95" s="592"/>
      <c r="B95" s="681"/>
      <c r="C95" s="682" t="s">
        <v>745</v>
      </c>
      <c r="D95" s="683" t="s">
        <v>743</v>
      </c>
      <c r="E95" s="684">
        <v>0</v>
      </c>
      <c r="F95" s="684">
        <v>403</v>
      </c>
      <c r="G95" s="684">
        <v>0</v>
      </c>
      <c r="H95" s="592"/>
    </row>
    <row r="96" spans="1:8" ht="12.75">
      <c r="A96" s="592"/>
      <c r="B96" s="685"/>
      <c r="C96" s="686" t="s">
        <v>748</v>
      </c>
      <c r="D96" s="687" t="s">
        <v>5</v>
      </c>
      <c r="E96" s="669">
        <v>0</v>
      </c>
      <c r="F96" s="669">
        <v>0</v>
      </c>
      <c r="G96" s="669">
        <v>0</v>
      </c>
      <c r="H96" s="592"/>
    </row>
    <row r="97" spans="1:8" ht="12.75">
      <c r="A97" s="592"/>
      <c r="B97" s="685"/>
      <c r="C97" s="686" t="s">
        <v>746</v>
      </c>
      <c r="D97" s="688" t="s">
        <v>743</v>
      </c>
      <c r="E97" s="669">
        <v>200</v>
      </c>
      <c r="F97" s="669">
        <v>0</v>
      </c>
      <c r="G97" s="669">
        <v>0</v>
      </c>
      <c r="H97" s="592"/>
    </row>
    <row r="98" spans="1:8" ht="12.75">
      <c r="A98" s="592"/>
      <c r="B98" s="685"/>
      <c r="C98" s="686" t="s">
        <v>747</v>
      </c>
      <c r="D98" s="688" t="s">
        <v>743</v>
      </c>
      <c r="E98" s="669">
        <v>0</v>
      </c>
      <c r="F98" s="669">
        <v>0</v>
      </c>
      <c r="G98" s="669">
        <v>0</v>
      </c>
      <c r="H98" s="592"/>
    </row>
    <row r="99" spans="1:8" ht="12.75">
      <c r="A99" s="592"/>
      <c r="B99" s="685"/>
      <c r="C99" s="686" t="s">
        <v>25</v>
      </c>
      <c r="D99" s="688" t="s">
        <v>743</v>
      </c>
      <c r="E99" s="669">
        <v>1000</v>
      </c>
      <c r="F99" s="669">
        <v>136</v>
      </c>
      <c r="G99" s="669">
        <v>0</v>
      </c>
      <c r="H99" s="592"/>
    </row>
    <row r="100" spans="1:8" ht="12.75">
      <c r="A100" s="592"/>
      <c r="B100" s="689"/>
      <c r="C100" s="690" t="s">
        <v>26</v>
      </c>
      <c r="D100" s="691" t="s">
        <v>743</v>
      </c>
      <c r="E100" s="692">
        <v>1250</v>
      </c>
      <c r="F100" s="692">
        <v>2039</v>
      </c>
      <c r="G100" s="692">
        <v>0</v>
      </c>
      <c r="H100" s="592"/>
    </row>
    <row r="101" spans="1:8" ht="12.75">
      <c r="A101" s="592"/>
      <c r="B101" s="693"/>
      <c r="C101" s="694" t="s">
        <v>27</v>
      </c>
      <c r="D101" s="695" t="s">
        <v>743</v>
      </c>
      <c r="E101" s="670">
        <v>0</v>
      </c>
      <c r="F101" s="670">
        <v>0</v>
      </c>
      <c r="G101" s="670">
        <v>0</v>
      </c>
      <c r="H101" s="592"/>
    </row>
    <row r="102" spans="1:8" ht="12.75">
      <c r="A102" s="592"/>
      <c r="B102" s="685"/>
      <c r="C102" s="686" t="s">
        <v>28</v>
      </c>
      <c r="D102" s="688" t="s">
        <v>743</v>
      </c>
      <c r="E102" s="669">
        <v>0</v>
      </c>
      <c r="F102" s="669">
        <v>0</v>
      </c>
      <c r="G102" s="669">
        <v>0</v>
      </c>
      <c r="H102" s="592"/>
    </row>
    <row r="103" spans="1:8" ht="12.75">
      <c r="A103" s="592"/>
      <c r="B103" s="693"/>
      <c r="C103" s="696" t="s">
        <v>751</v>
      </c>
      <c r="D103" s="695" t="s">
        <v>743</v>
      </c>
      <c r="E103" s="670">
        <v>1000</v>
      </c>
      <c r="F103" s="670">
        <v>112</v>
      </c>
      <c r="G103" s="670">
        <v>0</v>
      </c>
      <c r="H103" s="592"/>
    </row>
    <row r="104" spans="1:8" ht="12.75">
      <c r="A104" s="592"/>
      <c r="B104" s="685"/>
      <c r="C104" s="697" t="s">
        <v>29</v>
      </c>
      <c r="D104" s="698"/>
      <c r="E104" s="699">
        <v>3450</v>
      </c>
      <c r="F104" s="699">
        <v>2690</v>
      </c>
      <c r="G104" s="699">
        <v>0</v>
      </c>
      <c r="H104" s="592"/>
    </row>
    <row r="105" spans="1:8" ht="12.75">
      <c r="A105" s="592"/>
      <c r="B105" s="700"/>
      <c r="C105" s="1097" t="s">
        <v>758</v>
      </c>
      <c r="D105" s="667" t="s">
        <v>741</v>
      </c>
      <c r="E105" s="701">
        <v>49381</v>
      </c>
      <c r="F105" s="701">
        <v>11802</v>
      </c>
      <c r="G105" s="701">
        <v>0</v>
      </c>
      <c r="H105" s="592"/>
    </row>
    <row r="106" spans="1:8" ht="12.75">
      <c r="A106" s="592"/>
      <c r="B106" s="659"/>
      <c r="C106" s="1097"/>
      <c r="D106" s="660" t="s">
        <v>5</v>
      </c>
      <c r="E106" s="701">
        <v>13096</v>
      </c>
      <c r="F106" s="701">
        <v>3077</v>
      </c>
      <c r="G106" s="701">
        <v>0</v>
      </c>
      <c r="H106" s="592"/>
    </row>
    <row r="107" spans="1:8" ht="12.75">
      <c r="A107" s="592"/>
      <c r="B107" s="659"/>
      <c r="C107" s="1097"/>
      <c r="D107" s="660" t="s">
        <v>708</v>
      </c>
      <c r="E107" s="701">
        <v>9195</v>
      </c>
      <c r="F107" s="701">
        <v>2124</v>
      </c>
      <c r="G107" s="701">
        <v>0</v>
      </c>
      <c r="H107" s="592"/>
    </row>
    <row r="108" spans="1:8" ht="13.5" thickBot="1">
      <c r="A108" s="592"/>
      <c r="B108" s="702"/>
      <c r="C108" s="1097"/>
      <c r="D108" s="660" t="s">
        <v>750</v>
      </c>
      <c r="E108" s="701">
        <v>3450</v>
      </c>
      <c r="F108" s="701">
        <v>2690</v>
      </c>
      <c r="G108" s="701">
        <v>0</v>
      </c>
      <c r="H108" s="592"/>
    </row>
    <row r="109" spans="1:8" ht="13.5" thickBot="1">
      <c r="A109" s="592"/>
      <c r="B109" s="703" t="s">
        <v>156</v>
      </c>
      <c r="C109" s="1048" t="s">
        <v>13</v>
      </c>
      <c r="D109" s="1048"/>
      <c r="E109" s="704">
        <v>75122</v>
      </c>
      <c r="F109" s="704">
        <v>19693</v>
      </c>
      <c r="G109" s="704">
        <v>0</v>
      </c>
      <c r="H109" s="592"/>
    </row>
    <row r="110" spans="1:8" ht="12.75">
      <c r="A110" s="592"/>
      <c r="B110" s="705"/>
      <c r="C110" s="706"/>
      <c r="D110" s="706"/>
      <c r="E110" s="707"/>
      <c r="F110" s="707"/>
      <c r="G110" s="707"/>
      <c r="H110" s="592"/>
    </row>
    <row r="111" spans="1:8" ht="12.75">
      <c r="A111" s="592"/>
      <c r="B111" s="705"/>
      <c r="C111" s="706"/>
      <c r="D111" s="706"/>
      <c r="E111" s="707"/>
      <c r="F111" s="707"/>
      <c r="G111" s="707"/>
      <c r="H111" s="592"/>
    </row>
    <row r="112" spans="1:8" ht="12.75">
      <c r="A112" s="592"/>
      <c r="B112" s="705"/>
      <c r="C112" s="706"/>
      <c r="D112" s="706"/>
      <c r="E112" s="707"/>
      <c r="F112" s="707"/>
      <c r="G112" s="707"/>
      <c r="H112" s="592"/>
    </row>
    <row r="113" spans="1:8" ht="12.75">
      <c r="A113" s="592"/>
      <c r="B113" s="705"/>
      <c r="C113" s="706"/>
      <c r="D113" s="706"/>
      <c r="E113" s="592"/>
      <c r="F113" s="592"/>
      <c r="G113" s="592"/>
      <c r="H113" s="592"/>
    </row>
    <row r="114" spans="1:8" ht="13.5" thickBot="1">
      <c r="A114" s="592"/>
      <c r="B114" s="705"/>
      <c r="C114" s="706"/>
      <c r="D114" s="706"/>
      <c r="E114" s="592"/>
      <c r="F114" s="592"/>
      <c r="G114" s="592"/>
      <c r="H114" s="592"/>
    </row>
    <row r="115" spans="1:8" ht="36.75" thickBot="1">
      <c r="A115" s="592"/>
      <c r="B115" s="618" t="s">
        <v>157</v>
      </c>
      <c r="C115" s="653" t="s">
        <v>698</v>
      </c>
      <c r="D115" s="654"/>
      <c r="E115" s="708" t="s">
        <v>700</v>
      </c>
      <c r="F115" s="709" t="s">
        <v>35</v>
      </c>
      <c r="G115" s="709" t="s">
        <v>60</v>
      </c>
      <c r="H115" s="592"/>
    </row>
    <row r="116" spans="1:8" ht="12.75">
      <c r="A116" s="592"/>
      <c r="B116" s="656"/>
      <c r="C116" s="1098" t="s">
        <v>61</v>
      </c>
      <c r="D116" s="657" t="s">
        <v>741</v>
      </c>
      <c r="E116" s="710"/>
      <c r="F116" s="711">
        <v>42376</v>
      </c>
      <c r="G116" s="711">
        <v>60085</v>
      </c>
      <c r="H116" s="592"/>
    </row>
    <row r="117" spans="1:8" ht="12.75">
      <c r="A117" s="592"/>
      <c r="B117" s="659"/>
      <c r="C117" s="1096"/>
      <c r="D117" s="660" t="s">
        <v>5</v>
      </c>
      <c r="E117" s="661">
        <v>0</v>
      </c>
      <c r="F117" s="661">
        <v>11150</v>
      </c>
      <c r="G117" s="661">
        <v>16245</v>
      </c>
      <c r="H117" s="592"/>
    </row>
    <row r="118" spans="1:8" ht="12.75">
      <c r="A118" s="592"/>
      <c r="B118" s="659"/>
      <c r="C118" s="1099"/>
      <c r="D118" s="660" t="s">
        <v>708</v>
      </c>
      <c r="E118" s="661">
        <v>0</v>
      </c>
      <c r="F118" s="661">
        <v>7168</v>
      </c>
      <c r="G118" s="661">
        <v>14580</v>
      </c>
      <c r="H118" s="592"/>
    </row>
    <row r="119" spans="1:8" ht="13.5" thickBot="1">
      <c r="A119" s="592"/>
      <c r="B119" s="662"/>
      <c r="C119" s="663" t="s">
        <v>691</v>
      </c>
      <c r="D119" s="664"/>
      <c r="E119" s="665">
        <v>0</v>
      </c>
      <c r="F119" s="665">
        <v>60694</v>
      </c>
      <c r="G119" s="665">
        <f>SUM(G116:G118)</f>
        <v>90910</v>
      </c>
      <c r="H119" s="592"/>
    </row>
    <row r="120" spans="1:8" ht="12.75">
      <c r="A120" s="592"/>
      <c r="B120" s="666"/>
      <c r="C120" s="1100" t="s">
        <v>792</v>
      </c>
      <c r="D120" s="657" t="s">
        <v>741</v>
      </c>
      <c r="E120" s="668">
        <v>0</v>
      </c>
      <c r="F120" s="668">
        <v>0</v>
      </c>
      <c r="G120" s="668">
        <v>1844</v>
      </c>
      <c r="H120" s="592"/>
    </row>
    <row r="121" spans="1:8" ht="12.75">
      <c r="A121" s="592"/>
      <c r="B121" s="666"/>
      <c r="C121" s="1101"/>
      <c r="D121" s="660" t="s">
        <v>5</v>
      </c>
      <c r="E121" s="669">
        <v>0</v>
      </c>
      <c r="F121" s="669">
        <v>0</v>
      </c>
      <c r="G121" s="669">
        <v>498</v>
      </c>
      <c r="H121" s="592"/>
    </row>
    <row r="122" spans="1:8" ht="12.75">
      <c r="A122" s="592"/>
      <c r="B122" s="671"/>
      <c r="C122" s="672" t="s">
        <v>793</v>
      </c>
      <c r="D122" s="673"/>
      <c r="E122" s="674">
        <v>0</v>
      </c>
      <c r="F122" s="674">
        <v>0</v>
      </c>
      <c r="G122" s="674">
        <v>2342</v>
      </c>
      <c r="H122" s="592"/>
    </row>
    <row r="123" spans="1:8" ht="12.75">
      <c r="A123" s="592"/>
      <c r="B123" s="675"/>
      <c r="C123" s="1096" t="s">
        <v>18</v>
      </c>
      <c r="D123" s="676" t="s">
        <v>750</v>
      </c>
      <c r="E123" s="677">
        <v>0</v>
      </c>
      <c r="F123" s="677">
        <v>0</v>
      </c>
      <c r="G123" s="677">
        <v>0</v>
      </c>
      <c r="H123" s="592"/>
    </row>
    <row r="124" spans="1:8" ht="12.75">
      <c r="A124" s="592"/>
      <c r="B124" s="678"/>
      <c r="C124" s="1096"/>
      <c r="D124" s="679" t="s">
        <v>708</v>
      </c>
      <c r="E124" s="680">
        <v>0</v>
      </c>
      <c r="F124" s="680">
        <v>0</v>
      </c>
      <c r="G124" s="680">
        <v>0</v>
      </c>
      <c r="H124" s="592"/>
    </row>
    <row r="125" spans="1:8" ht="14.25" customHeight="1">
      <c r="A125" s="592"/>
      <c r="B125" s="681"/>
      <c r="C125" s="682" t="s">
        <v>745</v>
      </c>
      <c r="D125" s="683" t="s">
        <v>743</v>
      </c>
      <c r="E125" s="684">
        <v>0</v>
      </c>
      <c r="F125" s="684">
        <v>0</v>
      </c>
      <c r="G125" s="684">
        <v>0</v>
      </c>
      <c r="H125" s="592"/>
    </row>
    <row r="126" spans="1:8" ht="12.75">
      <c r="A126" s="592"/>
      <c r="B126" s="685"/>
      <c r="C126" s="686" t="s">
        <v>748</v>
      </c>
      <c r="D126" s="687" t="s">
        <v>5</v>
      </c>
      <c r="E126" s="669">
        <v>0</v>
      </c>
      <c r="F126" s="669">
        <v>0</v>
      </c>
      <c r="G126" s="669">
        <v>0</v>
      </c>
      <c r="H126" s="592"/>
    </row>
    <row r="127" spans="1:8" ht="12.75">
      <c r="A127" s="592"/>
      <c r="B127" s="685"/>
      <c r="C127" s="686" t="s">
        <v>702</v>
      </c>
      <c r="D127" s="688" t="s">
        <v>743</v>
      </c>
      <c r="E127" s="669">
        <v>0</v>
      </c>
      <c r="F127" s="669">
        <v>200</v>
      </c>
      <c r="G127" s="669">
        <v>0</v>
      </c>
      <c r="H127" s="592"/>
    </row>
    <row r="128" spans="1:8" ht="12.75">
      <c r="A128" s="592"/>
      <c r="B128" s="685"/>
      <c r="C128" s="686" t="s">
        <v>747</v>
      </c>
      <c r="D128" s="688" t="s">
        <v>743</v>
      </c>
      <c r="E128" s="669">
        <v>0</v>
      </c>
      <c r="F128" s="669">
        <v>0</v>
      </c>
      <c r="G128" s="669">
        <v>0</v>
      </c>
      <c r="H128" s="592"/>
    </row>
    <row r="129" spans="1:8" ht="12.75">
      <c r="A129" s="592"/>
      <c r="B129" s="685"/>
      <c r="C129" s="686" t="s">
        <v>25</v>
      </c>
      <c r="D129" s="688" t="s">
        <v>743</v>
      </c>
      <c r="E129" s="669">
        <v>0</v>
      </c>
      <c r="F129" s="669">
        <v>1352</v>
      </c>
      <c r="G129" s="669">
        <v>0</v>
      </c>
      <c r="H129" s="592"/>
    </row>
    <row r="130" spans="1:8" ht="12.75">
      <c r="A130" s="592"/>
      <c r="B130" s="689"/>
      <c r="C130" s="690" t="s">
        <v>26</v>
      </c>
      <c r="D130" s="691" t="s">
        <v>743</v>
      </c>
      <c r="E130" s="692">
        <v>0</v>
      </c>
      <c r="F130" s="692">
        <v>6983</v>
      </c>
      <c r="G130" s="692">
        <v>0</v>
      </c>
      <c r="H130" s="592"/>
    </row>
    <row r="131" spans="1:8" ht="12.75">
      <c r="A131" s="592"/>
      <c r="B131" s="693"/>
      <c r="C131" s="694" t="s">
        <v>27</v>
      </c>
      <c r="D131" s="695" t="s">
        <v>743</v>
      </c>
      <c r="E131" s="670">
        <v>0</v>
      </c>
      <c r="F131" s="670">
        <v>0</v>
      </c>
      <c r="G131" s="670">
        <v>0</v>
      </c>
      <c r="H131" s="592"/>
    </row>
    <row r="132" spans="1:8" ht="12.75">
      <c r="A132" s="592"/>
      <c r="B132" s="685"/>
      <c r="C132" s="686" t="s">
        <v>28</v>
      </c>
      <c r="D132" s="688" t="s">
        <v>743</v>
      </c>
      <c r="E132" s="669">
        <v>0</v>
      </c>
      <c r="F132" s="669">
        <v>928</v>
      </c>
      <c r="G132" s="669">
        <v>0</v>
      </c>
      <c r="H132" s="592"/>
    </row>
    <row r="133" spans="1:8" ht="12.75">
      <c r="A133" s="592"/>
      <c r="B133" s="693"/>
      <c r="C133" s="696" t="s">
        <v>751</v>
      </c>
      <c r="D133" s="695" t="s">
        <v>743</v>
      </c>
      <c r="E133" s="670">
        <v>0</v>
      </c>
      <c r="F133" s="670">
        <v>888</v>
      </c>
      <c r="G133" s="670">
        <v>0</v>
      </c>
      <c r="H133" s="592"/>
    </row>
    <row r="134" spans="1:8" ht="12.75">
      <c r="A134" s="592"/>
      <c r="B134" s="685"/>
      <c r="C134" s="697" t="s">
        <v>794</v>
      </c>
      <c r="D134" s="698"/>
      <c r="E134" s="699">
        <v>0</v>
      </c>
      <c r="F134" s="699">
        <v>10351</v>
      </c>
      <c r="G134" s="699">
        <v>0</v>
      </c>
      <c r="H134" s="592"/>
    </row>
    <row r="135" spans="1:8" ht="12.75">
      <c r="A135" s="592"/>
      <c r="B135" s="700"/>
      <c r="C135" s="1097" t="s">
        <v>695</v>
      </c>
      <c r="D135" s="667" t="s">
        <v>741</v>
      </c>
      <c r="E135" s="701">
        <v>0</v>
      </c>
      <c r="F135" s="701">
        <v>42376</v>
      </c>
      <c r="G135" s="701">
        <f>(G116+G120)</f>
        <v>61929</v>
      </c>
      <c r="H135" s="592"/>
    </row>
    <row r="136" spans="1:8" ht="12.75">
      <c r="A136" s="592"/>
      <c r="B136" s="659"/>
      <c r="C136" s="1097"/>
      <c r="D136" s="660" t="s">
        <v>5</v>
      </c>
      <c r="E136" s="701">
        <v>0</v>
      </c>
      <c r="F136" s="701">
        <v>11150</v>
      </c>
      <c r="G136" s="701">
        <f>(G117+G121)</f>
        <v>16743</v>
      </c>
      <c r="H136" s="592"/>
    </row>
    <row r="137" spans="1:8" ht="12.75">
      <c r="A137" s="592"/>
      <c r="B137" s="659"/>
      <c r="C137" s="1097"/>
      <c r="D137" s="660" t="s">
        <v>708</v>
      </c>
      <c r="E137" s="701">
        <v>0</v>
      </c>
      <c r="F137" s="701">
        <v>7168</v>
      </c>
      <c r="G137" s="701">
        <f>(G118)</f>
        <v>14580</v>
      </c>
      <c r="H137" s="592"/>
    </row>
    <row r="138" spans="1:8" ht="12.75">
      <c r="A138" s="592"/>
      <c r="B138" s="702"/>
      <c r="C138" s="1097"/>
      <c r="D138" s="660" t="s">
        <v>750</v>
      </c>
      <c r="E138" s="701">
        <v>0</v>
      </c>
      <c r="F138" s="701">
        <v>10351</v>
      </c>
      <c r="G138" s="701">
        <v>0</v>
      </c>
      <c r="H138" s="592"/>
    </row>
    <row r="139" spans="1:8" ht="13.5" thickBot="1">
      <c r="A139" s="592"/>
      <c r="B139" s="702"/>
      <c r="C139" s="1097"/>
      <c r="D139" s="660" t="s">
        <v>756</v>
      </c>
      <c r="E139" s="712">
        <v>0</v>
      </c>
      <c r="F139" s="712">
        <v>0</v>
      </c>
      <c r="G139" s="712">
        <v>0</v>
      </c>
      <c r="H139" s="592"/>
    </row>
    <row r="140" spans="1:8" ht="13.5" thickBot="1">
      <c r="A140" s="592"/>
      <c r="B140" s="703" t="s">
        <v>157</v>
      </c>
      <c r="C140" s="1048" t="s">
        <v>699</v>
      </c>
      <c r="D140" s="1048"/>
      <c r="E140" s="704">
        <v>0</v>
      </c>
      <c r="F140" s="704">
        <v>71045</v>
      </c>
      <c r="G140" s="704">
        <f>SUM(G135:G138)</f>
        <v>93252</v>
      </c>
      <c r="H140" s="592"/>
    </row>
    <row r="141" spans="1:8" ht="12.75">
      <c r="A141" s="592"/>
      <c r="B141" s="705"/>
      <c r="C141" s="706"/>
      <c r="D141" s="706"/>
      <c r="E141" s="592"/>
      <c r="F141" s="592"/>
      <c r="G141" s="592"/>
      <c r="H141" s="592"/>
    </row>
    <row r="142" spans="1:8" ht="12.75">
      <c r="A142" s="592"/>
      <c r="B142" s="705"/>
      <c r="C142" s="706"/>
      <c r="D142" s="706"/>
      <c r="E142" s="592"/>
      <c r="F142" s="592"/>
      <c r="G142" s="592"/>
      <c r="H142" s="592"/>
    </row>
    <row r="143" spans="1:8" ht="12.75">
      <c r="A143" s="592"/>
      <c r="B143" s="705"/>
      <c r="C143" s="706"/>
      <c r="D143" s="706"/>
      <c r="E143" s="592"/>
      <c r="F143" s="592"/>
      <c r="G143" s="592"/>
      <c r="H143" s="592"/>
    </row>
    <row r="144" spans="1:8" ht="13.5" thickBot="1">
      <c r="A144" s="592"/>
      <c r="B144" s="705"/>
      <c r="C144" s="706"/>
      <c r="D144" s="706"/>
      <c r="E144" s="592"/>
      <c r="F144" s="592"/>
      <c r="G144" s="592"/>
      <c r="H144" s="592"/>
    </row>
    <row r="145" spans="1:8" ht="12.75" customHeight="1">
      <c r="A145" s="592"/>
      <c r="B145" s="1087"/>
      <c r="C145" s="1090" t="s">
        <v>765</v>
      </c>
      <c r="D145" s="1091"/>
      <c r="E145" s="1059" t="s">
        <v>701</v>
      </c>
      <c r="F145" s="1059" t="s">
        <v>36</v>
      </c>
      <c r="G145" s="1059" t="s">
        <v>69</v>
      </c>
      <c r="H145" s="592"/>
    </row>
    <row r="146" spans="1:8" ht="12.75">
      <c r="A146" s="592"/>
      <c r="B146" s="1088"/>
      <c r="C146" s="1092"/>
      <c r="D146" s="1093"/>
      <c r="E146" s="1102"/>
      <c r="F146" s="1102"/>
      <c r="G146" s="1102"/>
      <c r="H146" s="592"/>
    </row>
    <row r="147" spans="1:8" ht="12.75">
      <c r="A147" s="592"/>
      <c r="B147" s="1089"/>
      <c r="C147" s="1094"/>
      <c r="D147" s="1095"/>
      <c r="E147" s="1060"/>
      <c r="F147" s="1060"/>
      <c r="G147" s="1060"/>
      <c r="H147" s="592"/>
    </row>
    <row r="148" spans="1:8" ht="12.75">
      <c r="A148" s="592"/>
      <c r="B148" s="649"/>
      <c r="C148" s="1055" t="s">
        <v>12</v>
      </c>
      <c r="D148" s="598" t="s">
        <v>707</v>
      </c>
      <c r="E148" s="713">
        <v>176279</v>
      </c>
      <c r="F148" s="714">
        <v>125737</v>
      </c>
      <c r="G148" s="714">
        <f>SUM(G38+G42+G58+G62+G66+G70+G74+G116+G120)</f>
        <v>132003</v>
      </c>
      <c r="H148" s="592"/>
    </row>
    <row r="149" spans="1:8" ht="12.75">
      <c r="A149" s="592"/>
      <c r="B149" s="649"/>
      <c r="C149" s="1056"/>
      <c r="D149" s="601" t="s">
        <v>5</v>
      </c>
      <c r="E149" s="715">
        <v>46970</v>
      </c>
      <c r="F149" s="714">
        <v>33567</v>
      </c>
      <c r="G149" s="714">
        <f>SUM(G39+G43+G59+G63+G67+G71+G75+G117+G121)</f>
        <v>36913</v>
      </c>
      <c r="H149" s="592"/>
    </row>
    <row r="150" spans="1:8" ht="12.75">
      <c r="A150" s="592"/>
      <c r="B150" s="649"/>
      <c r="C150" s="1056"/>
      <c r="D150" s="601" t="s">
        <v>708</v>
      </c>
      <c r="E150" s="715">
        <v>99362</v>
      </c>
      <c r="F150" s="714">
        <v>83273</v>
      </c>
      <c r="G150" s="714">
        <f>SUM(G40+G44+G46+G47+G48+G60+G64+G68+G72+G76+G118)</f>
        <v>80584</v>
      </c>
      <c r="H150" s="592"/>
    </row>
    <row r="151" spans="1:8" ht="12.75">
      <c r="A151" s="592"/>
      <c r="B151" s="649"/>
      <c r="C151" s="1056"/>
      <c r="D151" s="603" t="s">
        <v>750</v>
      </c>
      <c r="E151" s="715">
        <v>3450</v>
      </c>
      <c r="F151" s="715">
        <v>13041</v>
      </c>
      <c r="G151" s="715">
        <v>0</v>
      </c>
      <c r="H151" s="592"/>
    </row>
    <row r="152" spans="1:8" ht="13.5" thickBot="1">
      <c r="A152" s="592"/>
      <c r="B152" s="649"/>
      <c r="C152" s="1056"/>
      <c r="D152" s="603" t="s">
        <v>10</v>
      </c>
      <c r="E152" s="716"/>
      <c r="F152" s="717">
        <v>0</v>
      </c>
      <c r="G152" s="717">
        <v>0</v>
      </c>
      <c r="H152" s="592"/>
    </row>
    <row r="153" spans="1:8" ht="13.5" thickBot="1">
      <c r="A153" s="592"/>
      <c r="B153" s="618" t="s">
        <v>704</v>
      </c>
      <c r="C153" s="1103" t="s">
        <v>735</v>
      </c>
      <c r="D153" s="1103"/>
      <c r="E153" s="718">
        <v>326061</v>
      </c>
      <c r="F153" s="718">
        <v>255618</v>
      </c>
      <c r="G153" s="718">
        <f>SUM(G148:G151)</f>
        <v>249500</v>
      </c>
      <c r="H153" s="592"/>
    </row>
    <row r="154" spans="1:8" ht="14.25">
      <c r="A154" s="592"/>
      <c r="B154" s="719"/>
      <c r="C154" s="719"/>
      <c r="D154" s="719"/>
      <c r="E154" s="592"/>
      <c r="F154" s="592"/>
      <c r="G154" s="592"/>
      <c r="H154" s="592"/>
    </row>
    <row r="155" spans="1:8" ht="14.25">
      <c r="A155" s="592"/>
      <c r="B155" s="719"/>
      <c r="C155" s="719"/>
      <c r="D155" s="719"/>
      <c r="E155" s="592"/>
      <c r="F155" s="592"/>
      <c r="G155" s="592"/>
      <c r="H155" s="592"/>
    </row>
  </sheetData>
  <sheetProtection/>
  <mergeCells count="52">
    <mergeCell ref="G56:G57"/>
    <mergeCell ref="G145:G147"/>
    <mergeCell ref="C148:C152"/>
    <mergeCell ref="C153:D153"/>
    <mergeCell ref="F145:F147"/>
    <mergeCell ref="E145:E147"/>
    <mergeCell ref="C123:C124"/>
    <mergeCell ref="C135:C139"/>
    <mergeCell ref="C88:C90"/>
    <mergeCell ref="F56:F57"/>
    <mergeCell ref="B145:B147"/>
    <mergeCell ref="C145:D147"/>
    <mergeCell ref="C93:C94"/>
    <mergeCell ref="C105:C108"/>
    <mergeCell ref="C109:D109"/>
    <mergeCell ref="C116:C118"/>
    <mergeCell ref="C120:C121"/>
    <mergeCell ref="C41:D41"/>
    <mergeCell ref="C42:C44"/>
    <mergeCell ref="C45:D45"/>
    <mergeCell ref="B56:B57"/>
    <mergeCell ref="C61:D61"/>
    <mergeCell ref="C78:C80"/>
    <mergeCell ref="C73:D73"/>
    <mergeCell ref="C74:C76"/>
    <mergeCell ref="C70:C72"/>
    <mergeCell ref="C62:C64"/>
    <mergeCell ref="C3:C5"/>
    <mergeCell ref="C6:D6"/>
    <mergeCell ref="C7:C9"/>
    <mergeCell ref="C10:D10"/>
    <mergeCell ref="C31:C33"/>
    <mergeCell ref="C38:C40"/>
    <mergeCell ref="E56:E57"/>
    <mergeCell ref="C11:C13"/>
    <mergeCell ref="C14:D14"/>
    <mergeCell ref="C19:C21"/>
    <mergeCell ref="C26:D26"/>
    <mergeCell ref="C27:C29"/>
    <mergeCell ref="C23:C25"/>
    <mergeCell ref="C30:D30"/>
    <mergeCell ref="C49:C51"/>
    <mergeCell ref="C37:D37"/>
    <mergeCell ref="C84:C86"/>
    <mergeCell ref="C140:D140"/>
    <mergeCell ref="C52:D52"/>
    <mergeCell ref="C66:C68"/>
    <mergeCell ref="C69:D69"/>
    <mergeCell ref="C58:C60"/>
    <mergeCell ref="C81:D81"/>
    <mergeCell ref="C65:D65"/>
    <mergeCell ref="C56:D5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CE,Félkövér"&amp;12Költségvetési szervek működési kiadásai kormányzati funkciónként&amp;R
7. számú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31">
      <selection activeCell="F84" sqref="F84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0.625" style="0" customWidth="1"/>
    <col min="5" max="6" width="12.125" style="0" customWidth="1"/>
  </cols>
  <sheetData>
    <row r="1" spans="1:6" ht="38.25">
      <c r="A1" s="720" t="s">
        <v>703</v>
      </c>
      <c r="B1" s="721" t="s">
        <v>736</v>
      </c>
      <c r="C1" s="722" t="s">
        <v>706</v>
      </c>
      <c r="D1" s="723" t="s">
        <v>679</v>
      </c>
      <c r="E1" s="723" t="s">
        <v>37</v>
      </c>
      <c r="F1" s="723" t="s">
        <v>51</v>
      </c>
    </row>
    <row r="2" spans="1:6" ht="12.75">
      <c r="A2" s="724"/>
      <c r="B2" s="725" t="s">
        <v>45</v>
      </c>
      <c r="C2" s="726" t="s">
        <v>708</v>
      </c>
      <c r="D2" s="727">
        <v>2800</v>
      </c>
      <c r="E2" s="727">
        <v>2800</v>
      </c>
      <c r="F2" s="727">
        <v>3313</v>
      </c>
    </row>
    <row r="3" spans="1:6" ht="12.75">
      <c r="A3" s="728"/>
      <c r="B3" s="729" t="s">
        <v>46</v>
      </c>
      <c r="C3" s="730" t="s">
        <v>708</v>
      </c>
      <c r="D3" s="727">
        <v>1900</v>
      </c>
      <c r="E3" s="727">
        <v>5007</v>
      </c>
      <c r="F3" s="727">
        <v>1900</v>
      </c>
    </row>
    <row r="4" spans="1:6" ht="12.75">
      <c r="A4" s="728"/>
      <c r="B4" s="729" t="s">
        <v>737</v>
      </c>
      <c r="C4" s="730" t="s">
        <v>708</v>
      </c>
      <c r="D4" s="731">
        <v>500</v>
      </c>
      <c r="E4" s="731">
        <v>1313</v>
      </c>
      <c r="F4" s="731">
        <v>0</v>
      </c>
    </row>
    <row r="5" spans="1:6" ht="12.75">
      <c r="A5" s="728"/>
      <c r="B5" s="729" t="s">
        <v>738</v>
      </c>
      <c r="C5" s="730" t="s">
        <v>708</v>
      </c>
      <c r="D5" s="727">
        <v>600</v>
      </c>
      <c r="E5" s="727">
        <v>600</v>
      </c>
      <c r="F5" s="727">
        <v>600</v>
      </c>
    </row>
    <row r="6" spans="1:6" ht="12.75">
      <c r="A6" s="728"/>
      <c r="B6" s="729" t="s">
        <v>739</v>
      </c>
      <c r="C6" s="730" t="s">
        <v>708</v>
      </c>
      <c r="D6" s="727">
        <v>1000</v>
      </c>
      <c r="E6" s="727">
        <v>1000</v>
      </c>
      <c r="F6" s="727">
        <v>500</v>
      </c>
    </row>
    <row r="7" spans="1:6" ht="12.75">
      <c r="A7" s="728"/>
      <c r="B7" s="729" t="s">
        <v>57</v>
      </c>
      <c r="C7" s="730" t="s">
        <v>708</v>
      </c>
      <c r="D7" s="727">
        <v>150</v>
      </c>
      <c r="E7" s="727">
        <v>150</v>
      </c>
      <c r="F7" s="727">
        <v>100</v>
      </c>
    </row>
    <row r="8" spans="1:6" ht="12.75">
      <c r="A8" s="728"/>
      <c r="B8" s="729" t="s">
        <v>740</v>
      </c>
      <c r="C8" s="730" t="s">
        <v>708</v>
      </c>
      <c r="D8" s="727">
        <v>14000</v>
      </c>
      <c r="E8" s="727">
        <v>14000</v>
      </c>
      <c r="F8" s="727">
        <v>14000</v>
      </c>
    </row>
    <row r="9" spans="1:6" ht="12.75">
      <c r="A9" s="728"/>
      <c r="B9" s="729" t="s">
        <v>47</v>
      </c>
      <c r="C9" s="730" t="s">
        <v>708</v>
      </c>
      <c r="D9" s="727">
        <v>1200</v>
      </c>
      <c r="E9" s="727">
        <v>1200</v>
      </c>
      <c r="F9" s="727">
        <v>700</v>
      </c>
    </row>
    <row r="10" spans="1:6" ht="12.75">
      <c r="A10" s="728"/>
      <c r="B10" s="1113" t="s">
        <v>762</v>
      </c>
      <c r="C10" s="730" t="s">
        <v>741</v>
      </c>
      <c r="D10" s="727">
        <v>1660</v>
      </c>
      <c r="E10" s="727">
        <v>2181</v>
      </c>
      <c r="F10" s="727">
        <v>2772</v>
      </c>
    </row>
    <row r="11" spans="1:6" ht="12.75">
      <c r="A11" s="728"/>
      <c r="B11" s="1113"/>
      <c r="C11" s="730" t="s">
        <v>5</v>
      </c>
      <c r="D11" s="727">
        <v>448</v>
      </c>
      <c r="E11" s="727">
        <v>580</v>
      </c>
      <c r="F11" s="727">
        <v>748</v>
      </c>
    </row>
    <row r="12" spans="1:6" ht="12.75">
      <c r="A12" s="732"/>
      <c r="B12" s="1113"/>
      <c r="C12" s="733" t="s">
        <v>708</v>
      </c>
      <c r="D12" s="727">
        <v>4606</v>
      </c>
      <c r="E12" s="727">
        <v>4628</v>
      </c>
      <c r="F12" s="727">
        <v>5515</v>
      </c>
    </row>
    <row r="13" spans="1:6" ht="12.75">
      <c r="A13" s="734"/>
      <c r="B13" s="1110" t="s">
        <v>742</v>
      </c>
      <c r="C13" s="1110"/>
      <c r="D13" s="735">
        <v>6714</v>
      </c>
      <c r="E13" s="735">
        <v>7389</v>
      </c>
      <c r="F13" s="735">
        <f>SUM(F10:F12)</f>
        <v>9035</v>
      </c>
    </row>
    <row r="14" spans="1:6" ht="12.75">
      <c r="A14" s="728"/>
      <c r="B14" s="1117" t="s">
        <v>9</v>
      </c>
      <c r="C14" s="730" t="s">
        <v>741</v>
      </c>
      <c r="D14" s="727">
        <v>0</v>
      </c>
      <c r="E14" s="727">
        <v>5340</v>
      </c>
      <c r="F14" s="727">
        <v>0</v>
      </c>
    </row>
    <row r="15" spans="1:6" ht="12.75">
      <c r="A15" s="728"/>
      <c r="B15" s="1115"/>
      <c r="C15" s="730" t="s">
        <v>5</v>
      </c>
      <c r="D15" s="727">
        <v>0</v>
      </c>
      <c r="E15" s="727">
        <v>805</v>
      </c>
      <c r="F15" s="727">
        <v>0</v>
      </c>
    </row>
    <row r="16" spans="1:6" ht="12.75">
      <c r="A16" s="732"/>
      <c r="B16" s="1116"/>
      <c r="C16" s="733" t="s">
        <v>708</v>
      </c>
      <c r="D16" s="727">
        <v>0</v>
      </c>
      <c r="E16" s="727">
        <v>14</v>
      </c>
      <c r="F16" s="727">
        <v>0</v>
      </c>
    </row>
    <row r="17" spans="1:6" ht="12.75">
      <c r="A17" s="734"/>
      <c r="B17" s="1110" t="s">
        <v>4</v>
      </c>
      <c r="C17" s="1110"/>
      <c r="D17" s="735">
        <v>0</v>
      </c>
      <c r="E17" s="735">
        <v>6159</v>
      </c>
      <c r="F17" s="735">
        <v>0</v>
      </c>
    </row>
    <row r="18" spans="1:6" ht="13.5" thickBot="1">
      <c r="A18" s="737"/>
      <c r="B18" s="738" t="s">
        <v>696</v>
      </c>
      <c r="C18" s="739" t="s">
        <v>708</v>
      </c>
      <c r="D18" s="727">
        <v>0</v>
      </c>
      <c r="E18" s="727">
        <v>5273</v>
      </c>
      <c r="F18" s="727">
        <v>0</v>
      </c>
    </row>
    <row r="19" spans="1:6" ht="13.5" thickBot="1">
      <c r="A19" s="740" t="s">
        <v>11</v>
      </c>
      <c r="B19" s="1120" t="s">
        <v>15</v>
      </c>
      <c r="C19" s="1121"/>
      <c r="D19" s="742">
        <v>28864</v>
      </c>
      <c r="E19" s="742">
        <v>44891</v>
      </c>
      <c r="F19" s="742">
        <f>SUM(F2+F3+F4+F5+F6+F7+F8+F9+F13+F17+F18)</f>
        <v>30148</v>
      </c>
    </row>
    <row r="20" spans="1:6" ht="12.75">
      <c r="A20" s="724"/>
      <c r="B20" s="725" t="s">
        <v>65</v>
      </c>
      <c r="C20" s="726" t="s">
        <v>743</v>
      </c>
      <c r="D20" s="727">
        <v>1475</v>
      </c>
      <c r="E20" s="727">
        <v>1475</v>
      </c>
      <c r="F20" s="727">
        <v>1475</v>
      </c>
    </row>
    <row r="21" spans="1:6" ht="12.75">
      <c r="A21" s="724"/>
      <c r="B21" s="725" t="s">
        <v>25</v>
      </c>
      <c r="C21" s="726" t="s">
        <v>743</v>
      </c>
      <c r="D21" s="727">
        <v>0</v>
      </c>
      <c r="E21" s="727">
        <v>0</v>
      </c>
      <c r="F21" s="727">
        <v>170</v>
      </c>
    </row>
    <row r="22" spans="1:6" ht="12.75">
      <c r="A22" s="724"/>
      <c r="B22" s="725" t="s">
        <v>62</v>
      </c>
      <c r="C22" s="726" t="s">
        <v>63</v>
      </c>
      <c r="D22" s="727">
        <v>0</v>
      </c>
      <c r="E22" s="727">
        <v>0</v>
      </c>
      <c r="F22" s="727">
        <v>2039</v>
      </c>
    </row>
    <row r="23" spans="1:6" ht="12.75">
      <c r="A23" s="724"/>
      <c r="B23" s="725" t="s">
        <v>751</v>
      </c>
      <c r="C23" s="726" t="s">
        <v>63</v>
      </c>
      <c r="D23" s="727">
        <v>0</v>
      </c>
      <c r="E23" s="727">
        <v>0</v>
      </c>
      <c r="F23" s="727">
        <v>62</v>
      </c>
    </row>
    <row r="24" spans="1:6" ht="12.75">
      <c r="A24" s="728"/>
      <c r="B24" s="729" t="s">
        <v>66</v>
      </c>
      <c r="C24" s="726" t="s">
        <v>743</v>
      </c>
      <c r="D24" s="727">
        <v>1000</v>
      </c>
      <c r="E24" s="727">
        <v>1000</v>
      </c>
      <c r="F24" s="727">
        <v>1000</v>
      </c>
    </row>
    <row r="25" spans="1:6" ht="12.75">
      <c r="A25" s="728"/>
      <c r="B25" s="1108" t="s">
        <v>18</v>
      </c>
      <c r="C25" s="726" t="s">
        <v>743</v>
      </c>
      <c r="D25" s="727">
        <v>1000</v>
      </c>
      <c r="E25" s="727">
        <v>0</v>
      </c>
      <c r="F25" s="727">
        <v>0</v>
      </c>
    </row>
    <row r="26" spans="1:6" ht="12.75">
      <c r="A26" s="728"/>
      <c r="B26" s="1108"/>
      <c r="C26" s="730" t="s">
        <v>708</v>
      </c>
      <c r="D26" s="727">
        <v>150</v>
      </c>
      <c r="E26" s="727">
        <v>1150</v>
      </c>
      <c r="F26" s="727">
        <v>2000</v>
      </c>
    </row>
    <row r="27" spans="1:6" ht="12.75">
      <c r="A27" s="728"/>
      <c r="B27" s="729" t="s">
        <v>744</v>
      </c>
      <c r="C27" s="730" t="s">
        <v>743</v>
      </c>
      <c r="D27" s="727">
        <v>3000</v>
      </c>
      <c r="E27" s="727">
        <v>3000</v>
      </c>
      <c r="F27" s="727">
        <v>1800</v>
      </c>
    </row>
    <row r="28" spans="1:6" ht="12.75">
      <c r="A28" s="728"/>
      <c r="B28" s="729" t="s">
        <v>748</v>
      </c>
      <c r="C28" s="730" t="s">
        <v>749</v>
      </c>
      <c r="D28" s="727">
        <v>200</v>
      </c>
      <c r="E28" s="727">
        <v>200</v>
      </c>
      <c r="F28" s="727">
        <v>0</v>
      </c>
    </row>
    <row r="29" spans="1:6" ht="12.75">
      <c r="A29" s="728"/>
      <c r="B29" s="1118" t="s">
        <v>67</v>
      </c>
      <c r="C29" s="726" t="s">
        <v>750</v>
      </c>
      <c r="D29" s="727">
        <v>1500</v>
      </c>
      <c r="E29" s="727">
        <v>1500</v>
      </c>
      <c r="F29" s="727">
        <v>1500</v>
      </c>
    </row>
    <row r="30" spans="1:6" ht="12.75">
      <c r="A30" s="743"/>
      <c r="B30" s="1119"/>
      <c r="C30" s="744" t="s">
        <v>708</v>
      </c>
      <c r="D30" s="745">
        <v>0</v>
      </c>
      <c r="E30" s="745">
        <v>0</v>
      </c>
      <c r="F30" s="745">
        <v>0</v>
      </c>
    </row>
    <row r="31" spans="1:6" ht="12.75">
      <c r="A31" s="743"/>
      <c r="B31" s="825" t="s">
        <v>64</v>
      </c>
      <c r="C31" s="744" t="s">
        <v>750</v>
      </c>
      <c r="D31" s="745">
        <v>0</v>
      </c>
      <c r="E31" s="745">
        <v>0</v>
      </c>
      <c r="F31" s="745">
        <v>0</v>
      </c>
    </row>
    <row r="32" spans="1:6" ht="13.5" thickBot="1">
      <c r="A32" s="746"/>
      <c r="B32" s="747" t="s">
        <v>746</v>
      </c>
      <c r="C32" s="726" t="s">
        <v>750</v>
      </c>
      <c r="D32" s="748">
        <v>0</v>
      </c>
      <c r="E32" s="748">
        <v>0</v>
      </c>
      <c r="F32" s="748">
        <v>0</v>
      </c>
    </row>
    <row r="33" spans="1:6" ht="13.5" thickBot="1">
      <c r="A33" s="749" t="s">
        <v>19</v>
      </c>
      <c r="B33" s="1109" t="s">
        <v>23</v>
      </c>
      <c r="C33" s="1109"/>
      <c r="D33" s="750">
        <v>8325</v>
      </c>
      <c r="E33" s="750">
        <v>8325</v>
      </c>
      <c r="F33" s="750">
        <f>SUM(F20:F32)</f>
        <v>10046</v>
      </c>
    </row>
    <row r="34" spans="1:6" ht="12.75">
      <c r="A34" s="751"/>
      <c r="B34" s="752" t="s">
        <v>41</v>
      </c>
      <c r="C34" s="753" t="s">
        <v>708</v>
      </c>
      <c r="D34" s="727">
        <v>1800</v>
      </c>
      <c r="E34" s="727">
        <v>1800</v>
      </c>
      <c r="F34" s="727">
        <v>1000</v>
      </c>
    </row>
    <row r="35" spans="1:6" ht="12.75">
      <c r="A35" s="728"/>
      <c r="B35" s="1110" t="s">
        <v>42</v>
      </c>
      <c r="C35" s="1110"/>
      <c r="D35" s="754">
        <v>1800</v>
      </c>
      <c r="E35" s="754">
        <v>1800</v>
      </c>
      <c r="F35" s="754">
        <v>1000</v>
      </c>
    </row>
    <row r="36" spans="1:6" ht="12.75">
      <c r="A36" s="728"/>
      <c r="B36" s="755" t="s">
        <v>43</v>
      </c>
      <c r="C36" s="733" t="s">
        <v>708</v>
      </c>
      <c r="D36" s="727">
        <v>600</v>
      </c>
      <c r="E36" s="727">
        <v>600</v>
      </c>
      <c r="F36" s="727">
        <v>400</v>
      </c>
    </row>
    <row r="37" spans="1:6" ht="12.75">
      <c r="A37" s="728"/>
      <c r="B37" s="1110" t="s">
        <v>44</v>
      </c>
      <c r="C37" s="1110"/>
      <c r="D37" s="754">
        <v>600</v>
      </c>
      <c r="E37" s="754">
        <v>600</v>
      </c>
      <c r="F37" s="754">
        <v>400</v>
      </c>
    </row>
    <row r="38" spans="1:6" ht="12.75">
      <c r="A38" s="728"/>
      <c r="B38" s="1122" t="s">
        <v>753</v>
      </c>
      <c r="C38" s="726" t="s">
        <v>741</v>
      </c>
      <c r="D38" s="727">
        <v>4510</v>
      </c>
      <c r="E38" s="727">
        <v>5232</v>
      </c>
      <c r="F38" s="727">
        <v>5311</v>
      </c>
    </row>
    <row r="39" spans="1:6" ht="12.75">
      <c r="A39" s="728"/>
      <c r="B39" s="1122"/>
      <c r="C39" s="730" t="s">
        <v>5</v>
      </c>
      <c r="D39" s="727">
        <v>1177</v>
      </c>
      <c r="E39" s="727">
        <v>1341</v>
      </c>
      <c r="F39" s="727">
        <v>1433</v>
      </c>
    </row>
    <row r="40" spans="1:6" ht="12.75">
      <c r="A40" s="728"/>
      <c r="B40" s="1122"/>
      <c r="C40" s="756" t="s">
        <v>708</v>
      </c>
      <c r="D40" s="727">
        <v>2430</v>
      </c>
      <c r="E40" s="727">
        <v>2525</v>
      </c>
      <c r="F40" s="727">
        <v>2430</v>
      </c>
    </row>
    <row r="41" spans="1:6" ht="13.5" thickBot="1">
      <c r="A41" s="732"/>
      <c r="B41" s="1107" t="s">
        <v>754</v>
      </c>
      <c r="C41" s="1107"/>
      <c r="D41" s="757">
        <v>8117</v>
      </c>
      <c r="E41" s="757">
        <v>9098</v>
      </c>
      <c r="F41" s="757">
        <f>SUM(F38:F40)</f>
        <v>9174</v>
      </c>
    </row>
    <row r="42" spans="1:6" ht="13.5" thickBot="1">
      <c r="A42" s="740" t="s">
        <v>20</v>
      </c>
      <c r="B42" s="1120" t="s">
        <v>755</v>
      </c>
      <c r="C42" s="1120"/>
      <c r="D42" s="742">
        <v>10517</v>
      </c>
      <c r="E42" s="742">
        <v>11498</v>
      </c>
      <c r="F42" s="742">
        <f>SUM(F35+F37+F41)</f>
        <v>10574</v>
      </c>
    </row>
    <row r="43" spans="1:6" ht="12.75">
      <c r="A43" s="724"/>
      <c r="B43" s="1114" t="s">
        <v>54</v>
      </c>
      <c r="C43" s="758" t="s">
        <v>741</v>
      </c>
      <c r="D43" s="759">
        <v>11634</v>
      </c>
      <c r="E43" s="759">
        <v>12116</v>
      </c>
      <c r="F43" s="759">
        <v>14746</v>
      </c>
    </row>
    <row r="44" spans="1:6" ht="12.75">
      <c r="A44" s="728"/>
      <c r="B44" s="1115"/>
      <c r="C44" s="760" t="s">
        <v>5</v>
      </c>
      <c r="D44" s="727">
        <v>2736</v>
      </c>
      <c r="E44" s="727">
        <v>2866</v>
      </c>
      <c r="F44" s="727">
        <v>2478</v>
      </c>
    </row>
    <row r="45" spans="1:6" ht="12.75">
      <c r="A45" s="728"/>
      <c r="B45" s="1115"/>
      <c r="C45" s="760" t="s">
        <v>708</v>
      </c>
      <c r="D45" s="727">
        <v>20727</v>
      </c>
      <c r="E45" s="727">
        <v>20727</v>
      </c>
      <c r="F45" s="727">
        <v>26032</v>
      </c>
    </row>
    <row r="46" spans="1:6" ht="12.75">
      <c r="A46" s="728"/>
      <c r="B46" s="1115"/>
      <c r="C46" s="761" t="s">
        <v>697</v>
      </c>
      <c r="D46" s="727">
        <v>0</v>
      </c>
      <c r="E46" s="727">
        <v>966</v>
      </c>
      <c r="F46" s="727">
        <v>0</v>
      </c>
    </row>
    <row r="47" spans="1:6" ht="12.75">
      <c r="A47" s="728"/>
      <c r="B47" s="1116"/>
      <c r="C47" s="762" t="s">
        <v>752</v>
      </c>
      <c r="D47" s="763">
        <v>2000</v>
      </c>
      <c r="E47" s="763">
        <v>2000</v>
      </c>
      <c r="F47" s="763">
        <v>2000</v>
      </c>
    </row>
    <row r="48" spans="1:6" ht="12.75">
      <c r="A48" s="764"/>
      <c r="B48" s="765" t="s">
        <v>684</v>
      </c>
      <c r="C48" s="766"/>
      <c r="D48" s="767">
        <v>37097</v>
      </c>
      <c r="E48" s="768">
        <v>38675</v>
      </c>
      <c r="F48" s="768">
        <f>SUM(F43:F47)</f>
        <v>45256</v>
      </c>
    </row>
    <row r="49" spans="1:6" ht="12.75">
      <c r="A49" s="724"/>
      <c r="B49" s="1111" t="s">
        <v>32</v>
      </c>
      <c r="C49" s="769" t="s">
        <v>741</v>
      </c>
      <c r="D49" s="770">
        <v>0</v>
      </c>
      <c r="E49" s="771">
        <v>2732</v>
      </c>
      <c r="F49" s="771">
        <v>0</v>
      </c>
    </row>
    <row r="50" spans="1:6" ht="12.75">
      <c r="A50" s="728"/>
      <c r="B50" s="1112"/>
      <c r="C50" s="760" t="s">
        <v>5</v>
      </c>
      <c r="D50" s="772">
        <v>0</v>
      </c>
      <c r="E50" s="773">
        <v>708</v>
      </c>
      <c r="F50" s="773">
        <v>0</v>
      </c>
    </row>
    <row r="51" spans="1:6" ht="12.75">
      <c r="A51" s="728"/>
      <c r="B51" s="1112"/>
      <c r="C51" s="760" t="s">
        <v>708</v>
      </c>
      <c r="D51" s="772">
        <v>0</v>
      </c>
      <c r="E51" s="773">
        <v>2254</v>
      </c>
      <c r="F51" s="773">
        <v>0</v>
      </c>
    </row>
    <row r="52" spans="1:6" ht="12.75">
      <c r="A52" s="776"/>
      <c r="B52" s="777" t="s">
        <v>30</v>
      </c>
      <c r="C52" s="778"/>
      <c r="D52" s="735">
        <v>0</v>
      </c>
      <c r="E52" s="779">
        <v>5694</v>
      </c>
      <c r="F52" s="779">
        <v>0</v>
      </c>
    </row>
    <row r="53" spans="1:6" ht="12.75">
      <c r="A53" s="780"/>
      <c r="B53" s="781" t="s">
        <v>55</v>
      </c>
      <c r="C53" s="782" t="s">
        <v>10</v>
      </c>
      <c r="D53" s="774">
        <v>20891</v>
      </c>
      <c r="E53" s="775">
        <v>0</v>
      </c>
      <c r="F53" s="775">
        <v>0</v>
      </c>
    </row>
    <row r="54" spans="1:6" ht="12.75">
      <c r="A54" s="734"/>
      <c r="B54" s="783" t="s">
        <v>56</v>
      </c>
      <c r="C54" s="784"/>
      <c r="D54" s="735">
        <v>20891</v>
      </c>
      <c r="E54" s="779">
        <v>0</v>
      </c>
      <c r="F54" s="779">
        <v>0</v>
      </c>
    </row>
    <row r="55" spans="1:6" ht="12.75">
      <c r="A55" s="785"/>
      <c r="B55" s="786" t="s">
        <v>52</v>
      </c>
      <c r="C55" s="787" t="s">
        <v>708</v>
      </c>
      <c r="D55" s="788"/>
      <c r="E55" s="790">
        <v>400</v>
      </c>
      <c r="F55" s="789">
        <v>0</v>
      </c>
    </row>
    <row r="56" spans="1:6" ht="13.5" thickBot="1">
      <c r="A56" s="791"/>
      <c r="B56" s="792" t="s">
        <v>53</v>
      </c>
      <c r="C56" s="793"/>
      <c r="D56" s="794"/>
      <c r="E56" s="795">
        <v>400</v>
      </c>
      <c r="F56" s="795">
        <v>0</v>
      </c>
    </row>
    <row r="57" spans="1:6" ht="13.5" thickBot="1">
      <c r="A57" s="796" t="s">
        <v>24</v>
      </c>
      <c r="B57" s="797" t="s">
        <v>31</v>
      </c>
      <c r="C57" s="798"/>
      <c r="D57" s="742">
        <v>57988</v>
      </c>
      <c r="E57" s="799">
        <v>44769</v>
      </c>
      <c r="F57" s="799">
        <f>SUM(F48+F52+F54+F56)</f>
        <v>45256</v>
      </c>
    </row>
    <row r="58" spans="1:6" ht="13.5" thickBot="1">
      <c r="A58" s="800"/>
      <c r="B58" s="801"/>
      <c r="C58" s="802"/>
      <c r="D58" s="803"/>
      <c r="E58" s="803"/>
      <c r="F58" s="803"/>
    </row>
    <row r="59" spans="1:6" ht="13.5" thickBot="1">
      <c r="A59" s="804"/>
      <c r="B59" s="1123" t="s">
        <v>49</v>
      </c>
      <c r="C59" s="758" t="s">
        <v>741</v>
      </c>
      <c r="D59" s="759">
        <v>0</v>
      </c>
      <c r="E59" s="759">
        <v>0</v>
      </c>
      <c r="F59" s="759">
        <v>3841</v>
      </c>
    </row>
    <row r="60" spans="1:6" ht="13.5" thickBot="1">
      <c r="A60" s="728"/>
      <c r="B60" s="1124"/>
      <c r="C60" s="760" t="s">
        <v>5</v>
      </c>
      <c r="D60" s="727">
        <v>0</v>
      </c>
      <c r="E60" s="727">
        <v>0</v>
      </c>
      <c r="F60" s="727">
        <v>1412</v>
      </c>
    </row>
    <row r="61" spans="1:6" ht="12.75">
      <c r="A61" s="728"/>
      <c r="B61" s="1124"/>
      <c r="C61" s="760" t="s">
        <v>708</v>
      </c>
      <c r="D61" s="727">
        <v>0</v>
      </c>
      <c r="E61" s="727">
        <v>0</v>
      </c>
      <c r="F61" s="727">
        <v>14657</v>
      </c>
    </row>
    <row r="62" spans="1:6" ht="12.75">
      <c r="A62" s="764"/>
      <c r="B62" s="765" t="s">
        <v>50</v>
      </c>
      <c r="C62" s="766"/>
      <c r="D62" s="767">
        <v>0</v>
      </c>
      <c r="E62" s="767">
        <v>0</v>
      </c>
      <c r="F62" s="767">
        <f>SUM(F59:F61)</f>
        <v>19910</v>
      </c>
    </row>
    <row r="63" spans="1:6" ht="13.5" thickBot="1">
      <c r="A63" s="724"/>
      <c r="B63" s="1122" t="s">
        <v>48</v>
      </c>
      <c r="C63" s="769" t="s">
        <v>741</v>
      </c>
      <c r="D63" s="745">
        <v>1464</v>
      </c>
      <c r="E63" s="745">
        <v>2313</v>
      </c>
      <c r="F63" s="745">
        <v>1518</v>
      </c>
    </row>
    <row r="64" spans="1:6" ht="13.5" thickBot="1">
      <c r="A64" s="728"/>
      <c r="B64" s="1124"/>
      <c r="C64" s="760" t="s">
        <v>5</v>
      </c>
      <c r="D64" s="727">
        <v>395</v>
      </c>
      <c r="E64" s="727">
        <v>609</v>
      </c>
      <c r="F64" s="727">
        <v>410</v>
      </c>
    </row>
    <row r="65" spans="1:6" ht="12.75">
      <c r="A65" s="728"/>
      <c r="B65" s="1124"/>
      <c r="C65" s="760" t="s">
        <v>708</v>
      </c>
      <c r="D65" s="727">
        <v>14046</v>
      </c>
      <c r="E65" s="727">
        <v>14086</v>
      </c>
      <c r="F65" s="727">
        <v>18691</v>
      </c>
    </row>
    <row r="66" spans="1:6" ht="12.75">
      <c r="A66" s="764"/>
      <c r="B66" s="765" t="s">
        <v>709</v>
      </c>
      <c r="C66" s="766"/>
      <c r="D66" s="767">
        <v>15905</v>
      </c>
      <c r="E66" s="767">
        <v>17008</v>
      </c>
      <c r="F66" s="767">
        <f>SUM(F63:F65)</f>
        <v>20619</v>
      </c>
    </row>
    <row r="67" spans="1:6" ht="12.75">
      <c r="A67" s="724"/>
      <c r="B67" s="1111" t="s">
        <v>38</v>
      </c>
      <c r="C67" s="769" t="s">
        <v>741</v>
      </c>
      <c r="D67" s="770">
        <v>1756</v>
      </c>
      <c r="E67" s="771">
        <v>1468</v>
      </c>
      <c r="F67" s="771">
        <v>1821</v>
      </c>
    </row>
    <row r="68" spans="1:6" ht="12.75">
      <c r="A68" s="728"/>
      <c r="B68" s="1112"/>
      <c r="C68" s="760" t="s">
        <v>5</v>
      </c>
      <c r="D68" s="772">
        <v>474</v>
      </c>
      <c r="E68" s="773">
        <v>387</v>
      </c>
      <c r="F68" s="773">
        <v>492</v>
      </c>
    </row>
    <row r="69" spans="1:6" ht="12.75">
      <c r="A69" s="728"/>
      <c r="B69" s="1112"/>
      <c r="C69" s="760" t="s">
        <v>708</v>
      </c>
      <c r="D69" s="772">
        <v>3250</v>
      </c>
      <c r="E69" s="773">
        <v>3272</v>
      </c>
      <c r="F69" s="773">
        <v>5179</v>
      </c>
    </row>
    <row r="70" spans="1:6" ht="12.75">
      <c r="A70" s="776"/>
      <c r="B70" s="777" t="s">
        <v>685</v>
      </c>
      <c r="C70" s="778"/>
      <c r="D70" s="735">
        <v>5480</v>
      </c>
      <c r="E70" s="779">
        <v>5127</v>
      </c>
      <c r="F70" s="779">
        <f>SUM(F67:F69)</f>
        <v>7492</v>
      </c>
    </row>
    <row r="71" spans="1:6" ht="12.75">
      <c r="A71" s="805"/>
      <c r="B71" s="1130" t="s">
        <v>39</v>
      </c>
      <c r="C71" s="806" t="s">
        <v>741</v>
      </c>
      <c r="D71" s="772">
        <v>5449</v>
      </c>
      <c r="E71" s="773">
        <v>6126</v>
      </c>
      <c r="F71" s="773">
        <v>5307</v>
      </c>
    </row>
    <row r="72" spans="1:6" ht="12.75">
      <c r="A72" s="728"/>
      <c r="B72" s="1122"/>
      <c r="C72" s="760" t="s">
        <v>5</v>
      </c>
      <c r="D72" s="772">
        <v>1471</v>
      </c>
      <c r="E72" s="773">
        <v>1618</v>
      </c>
      <c r="F72" s="773">
        <v>1433</v>
      </c>
    </row>
    <row r="73" spans="1:6" ht="12.75">
      <c r="A73" s="807"/>
      <c r="B73" s="1122"/>
      <c r="C73" s="808" t="s">
        <v>708</v>
      </c>
      <c r="D73" s="772">
        <v>14615</v>
      </c>
      <c r="E73" s="773">
        <v>14703</v>
      </c>
      <c r="F73" s="773">
        <v>7233</v>
      </c>
    </row>
    <row r="74" spans="1:6" ht="12.75">
      <c r="A74" s="734"/>
      <c r="B74" s="809" t="s">
        <v>686</v>
      </c>
      <c r="C74" s="784"/>
      <c r="D74" s="735">
        <v>21535</v>
      </c>
      <c r="E74" s="779">
        <v>22447</v>
      </c>
      <c r="F74" s="779">
        <f>SUM(F71:F73)</f>
        <v>13973</v>
      </c>
    </row>
    <row r="75" spans="1:6" ht="12.75">
      <c r="A75" s="807"/>
      <c r="B75" s="736" t="s">
        <v>40</v>
      </c>
      <c r="C75" s="808" t="s">
        <v>708</v>
      </c>
      <c r="D75" s="727">
        <v>575</v>
      </c>
      <c r="E75" s="727">
        <v>575</v>
      </c>
      <c r="F75" s="727">
        <v>575</v>
      </c>
    </row>
    <row r="76" spans="1:6" ht="13.5" thickBot="1">
      <c r="A76" s="810"/>
      <c r="B76" s="1128" t="s">
        <v>687</v>
      </c>
      <c r="C76" s="1129"/>
      <c r="D76" s="811">
        <v>575</v>
      </c>
      <c r="E76" s="811">
        <v>575</v>
      </c>
      <c r="F76" s="811">
        <v>575</v>
      </c>
    </row>
    <row r="77" spans="1:6" ht="13.5" thickBot="1">
      <c r="A77" s="796" t="s">
        <v>694</v>
      </c>
      <c r="B77" s="797" t="s">
        <v>689</v>
      </c>
      <c r="C77" s="798"/>
      <c r="D77" s="742">
        <v>43495</v>
      </c>
      <c r="E77" s="799">
        <v>45157</v>
      </c>
      <c r="F77" s="799">
        <f>SUM(F62+F66+F70+F74+F76)</f>
        <v>62569</v>
      </c>
    </row>
    <row r="78" spans="1:6" ht="13.5" thickBot="1">
      <c r="A78" s="796" t="s">
        <v>680</v>
      </c>
      <c r="B78" s="812" t="s">
        <v>681</v>
      </c>
      <c r="C78" s="813" t="s">
        <v>752</v>
      </c>
      <c r="D78" s="742">
        <v>0</v>
      </c>
      <c r="E78" s="799">
        <v>110964</v>
      </c>
      <c r="F78" s="799">
        <v>106543</v>
      </c>
    </row>
    <row r="79" spans="1:6" ht="13.5" thickBot="1">
      <c r="A79" s="740" t="s">
        <v>682</v>
      </c>
      <c r="B79" s="741" t="s">
        <v>688</v>
      </c>
      <c r="C79" s="797" t="s">
        <v>759</v>
      </c>
      <c r="D79" s="742">
        <v>3200</v>
      </c>
      <c r="E79" s="742">
        <v>8000</v>
      </c>
      <c r="F79" s="742">
        <v>3200</v>
      </c>
    </row>
    <row r="80" spans="1:6" ht="13.5" thickBot="1">
      <c r="A80" s="804"/>
      <c r="B80" s="1125" t="s">
        <v>760</v>
      </c>
      <c r="C80" s="758" t="s">
        <v>741</v>
      </c>
      <c r="D80" s="814">
        <v>26473</v>
      </c>
      <c r="E80" s="814">
        <v>37508</v>
      </c>
      <c r="F80" s="814">
        <f>SUM(F10+F14+F38+F43+F49+F59+F63+F67+F71)</f>
        <v>35316</v>
      </c>
    </row>
    <row r="81" spans="1:6" ht="13.5" thickBot="1">
      <c r="A81" s="728"/>
      <c r="B81" s="1126"/>
      <c r="C81" s="760" t="s">
        <v>5</v>
      </c>
      <c r="D81" s="815">
        <v>6901</v>
      </c>
      <c r="E81" s="815">
        <v>9114</v>
      </c>
      <c r="F81" s="815">
        <f>SUM(F11+F15+F39+F44+F50+F60+F64+F68+F72)</f>
        <v>8406</v>
      </c>
    </row>
    <row r="82" spans="1:6" ht="13.5" thickBot="1">
      <c r="A82" s="728"/>
      <c r="B82" s="1126"/>
      <c r="C82" s="760" t="s">
        <v>708</v>
      </c>
      <c r="D82" s="815">
        <v>84949</v>
      </c>
      <c r="E82" s="815">
        <v>99043</v>
      </c>
      <c r="F82" s="815">
        <f>SUM(F2+F3+F4+F5+F6+F7+F8+F9+F12+F16+F18+F26+F30+F34+F36+F40+F45+F55+F61+F65+F69+F73+F75)</f>
        <v>104825</v>
      </c>
    </row>
    <row r="83" spans="1:6" ht="13.5" thickBot="1">
      <c r="A83" s="728"/>
      <c r="B83" s="1126"/>
      <c r="C83" s="760" t="s">
        <v>750</v>
      </c>
      <c r="D83" s="815">
        <v>7975</v>
      </c>
      <c r="E83" s="815">
        <v>6975</v>
      </c>
      <c r="F83" s="815">
        <f>SUM(F20+F21+F22+F23+F24+F25+F27+F29+F31+F32)</f>
        <v>8046</v>
      </c>
    </row>
    <row r="84" spans="1:6" ht="13.5" thickBot="1">
      <c r="A84" s="732"/>
      <c r="B84" s="1126"/>
      <c r="C84" s="816" t="s">
        <v>752</v>
      </c>
      <c r="D84" s="815">
        <v>22891</v>
      </c>
      <c r="E84" s="815">
        <v>112964</v>
      </c>
      <c r="F84" s="815">
        <f>SUM(F47+F78)</f>
        <v>108543</v>
      </c>
    </row>
    <row r="85" spans="1:6" ht="13.5" thickBot="1">
      <c r="A85" s="817"/>
      <c r="B85" s="1127"/>
      <c r="C85" s="818" t="s">
        <v>759</v>
      </c>
      <c r="D85" s="819">
        <v>3200</v>
      </c>
      <c r="E85" s="819">
        <v>8000</v>
      </c>
      <c r="F85" s="819">
        <f>SUM(F79)</f>
        <v>3200</v>
      </c>
    </row>
    <row r="86" spans="1:6" ht="13.5" thickBot="1">
      <c r="A86" s="820"/>
      <c r="B86" s="821" t="s">
        <v>761</v>
      </c>
      <c r="C86" s="822"/>
      <c r="D86" s="742">
        <v>152389</v>
      </c>
      <c r="E86" s="742">
        <v>273604</v>
      </c>
      <c r="F86" s="742">
        <f>SUM(F80:F85)</f>
        <v>268336</v>
      </c>
    </row>
    <row r="87" spans="1:6" ht="12.75">
      <c r="A87" s="823"/>
      <c r="B87" s="824"/>
      <c r="C87" s="824"/>
      <c r="D87" s="824"/>
      <c r="E87" s="824"/>
      <c r="F87" s="824"/>
    </row>
    <row r="88" spans="1:6" ht="12.75">
      <c r="A88" s="823"/>
      <c r="B88" s="824"/>
      <c r="C88" s="824"/>
      <c r="D88" s="824"/>
      <c r="E88" s="824"/>
      <c r="F88" s="824"/>
    </row>
  </sheetData>
  <sheetProtection selectLockedCells="1" selectUnlockedCells="1"/>
  <mergeCells count="21">
    <mergeCell ref="B59:B61"/>
    <mergeCell ref="B80:B85"/>
    <mergeCell ref="B63:B65"/>
    <mergeCell ref="B76:C76"/>
    <mergeCell ref="B67:B69"/>
    <mergeCell ref="B71:B73"/>
    <mergeCell ref="B10:B12"/>
    <mergeCell ref="B13:C13"/>
    <mergeCell ref="B43:B47"/>
    <mergeCell ref="B14:B16"/>
    <mergeCell ref="B17:C17"/>
    <mergeCell ref="B29:B30"/>
    <mergeCell ref="B42:C42"/>
    <mergeCell ref="B19:C19"/>
    <mergeCell ref="B38:B40"/>
    <mergeCell ref="B41:C41"/>
    <mergeCell ref="B25:B26"/>
    <mergeCell ref="B33:C33"/>
    <mergeCell ref="B35:C35"/>
    <mergeCell ref="B37:C37"/>
    <mergeCell ref="B49:B51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9">
      <selection activeCell="D71" sqref="D71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29" customWidth="1"/>
    <col min="5" max="16384" width="9.375" style="429" customWidth="1"/>
  </cols>
  <sheetData>
    <row r="1" spans="1:3" ht="15.75" customHeight="1">
      <c r="A1" s="958" t="s">
        <v>150</v>
      </c>
      <c r="B1" s="958"/>
      <c r="C1" s="958"/>
    </row>
    <row r="2" spans="1:3" ht="15.75" customHeight="1" thickBot="1">
      <c r="A2" s="957" t="s">
        <v>296</v>
      </c>
      <c r="B2" s="957"/>
      <c r="C2" s="327" t="s">
        <v>380</v>
      </c>
    </row>
    <row r="3" spans="1:3" ht="37.5" customHeight="1" thickBot="1">
      <c r="A3" s="23" t="s">
        <v>209</v>
      </c>
      <c r="B3" s="24" t="s">
        <v>152</v>
      </c>
      <c r="C3" s="44" t="s">
        <v>409</v>
      </c>
    </row>
    <row r="4" spans="1:3" s="430" customFormat="1" ht="12" customHeight="1" thickBot="1">
      <c r="A4" s="424">
        <v>1</v>
      </c>
      <c r="B4" s="425">
        <v>2</v>
      </c>
      <c r="C4" s="426">
        <v>3</v>
      </c>
    </row>
    <row r="5" spans="1:3" s="431" customFormat="1" ht="12" customHeight="1" thickBot="1">
      <c r="A5" s="20" t="s">
        <v>153</v>
      </c>
      <c r="B5" s="21" t="s">
        <v>410</v>
      </c>
      <c r="C5" s="317">
        <f>+C6+C7+C8+C9+C10+C11</f>
        <v>0</v>
      </c>
    </row>
    <row r="6" spans="1:3" s="431" customFormat="1" ht="12" customHeight="1">
      <c r="A6" s="15" t="s">
        <v>240</v>
      </c>
      <c r="B6" s="432" t="s">
        <v>411</v>
      </c>
      <c r="C6" s="320"/>
    </row>
    <row r="7" spans="1:3" s="431" customFormat="1" ht="12" customHeight="1">
      <c r="A7" s="14" t="s">
        <v>241</v>
      </c>
      <c r="B7" s="433" t="s">
        <v>412</v>
      </c>
      <c r="C7" s="319"/>
    </row>
    <row r="8" spans="1:3" s="431" customFormat="1" ht="12" customHeight="1">
      <c r="A8" s="14" t="s">
        <v>242</v>
      </c>
      <c r="B8" s="433" t="s">
        <v>413</v>
      </c>
      <c r="C8" s="319"/>
    </row>
    <row r="9" spans="1:3" s="431" customFormat="1" ht="12" customHeight="1">
      <c r="A9" s="14" t="s">
        <v>243</v>
      </c>
      <c r="B9" s="433" t="s">
        <v>414</v>
      </c>
      <c r="C9" s="319"/>
    </row>
    <row r="10" spans="1:3" s="431" customFormat="1" ht="12" customHeight="1">
      <c r="A10" s="14" t="s">
        <v>292</v>
      </c>
      <c r="B10" s="433" t="s">
        <v>415</v>
      </c>
      <c r="C10" s="319"/>
    </row>
    <row r="11" spans="1:3" s="431" customFormat="1" ht="12" customHeight="1" thickBot="1">
      <c r="A11" s="16" t="s">
        <v>244</v>
      </c>
      <c r="B11" s="434" t="s">
        <v>416</v>
      </c>
      <c r="C11" s="319"/>
    </row>
    <row r="12" spans="1:3" s="431" customFormat="1" ht="12" customHeight="1" thickBot="1">
      <c r="A12" s="20" t="s">
        <v>154</v>
      </c>
      <c r="B12" s="312" t="s">
        <v>417</v>
      </c>
      <c r="C12" s="317">
        <f>+C13+C14+C15+C16+C17</f>
        <v>0</v>
      </c>
    </row>
    <row r="13" spans="1:3" s="431" customFormat="1" ht="12" customHeight="1">
      <c r="A13" s="15" t="s">
        <v>246</v>
      </c>
      <c r="B13" s="432" t="s">
        <v>418</v>
      </c>
      <c r="C13" s="320"/>
    </row>
    <row r="14" spans="1:3" s="431" customFormat="1" ht="12" customHeight="1">
      <c r="A14" s="14" t="s">
        <v>247</v>
      </c>
      <c r="B14" s="433" t="s">
        <v>419</v>
      </c>
      <c r="C14" s="319"/>
    </row>
    <row r="15" spans="1:3" s="431" customFormat="1" ht="12" customHeight="1">
      <c r="A15" s="14" t="s">
        <v>248</v>
      </c>
      <c r="B15" s="433" t="s">
        <v>652</v>
      </c>
      <c r="C15" s="319"/>
    </row>
    <row r="16" spans="1:3" s="431" customFormat="1" ht="12" customHeight="1">
      <c r="A16" s="14" t="s">
        <v>249</v>
      </c>
      <c r="B16" s="433" t="s">
        <v>653</v>
      </c>
      <c r="C16" s="319"/>
    </row>
    <row r="17" spans="1:3" s="431" customFormat="1" ht="12" customHeight="1">
      <c r="A17" s="14" t="s">
        <v>250</v>
      </c>
      <c r="B17" s="433" t="s">
        <v>420</v>
      </c>
      <c r="C17" s="319"/>
    </row>
    <row r="18" spans="1:3" s="431" customFormat="1" ht="12" customHeight="1" thickBot="1">
      <c r="A18" s="16" t="s">
        <v>259</v>
      </c>
      <c r="B18" s="434" t="s">
        <v>421</v>
      </c>
      <c r="C18" s="321"/>
    </row>
    <row r="19" spans="1:3" s="431" customFormat="1" ht="12" customHeight="1" thickBot="1">
      <c r="A19" s="20" t="s">
        <v>155</v>
      </c>
      <c r="B19" s="21" t="s">
        <v>422</v>
      </c>
      <c r="C19" s="317">
        <f>+C20+C21+C22+C23+C24</f>
        <v>0</v>
      </c>
    </row>
    <row r="20" spans="1:3" s="431" customFormat="1" ht="12" customHeight="1">
      <c r="A20" s="15" t="s">
        <v>229</v>
      </c>
      <c r="B20" s="432" t="s">
        <v>423</v>
      </c>
      <c r="C20" s="320"/>
    </row>
    <row r="21" spans="1:3" s="431" customFormat="1" ht="12" customHeight="1">
      <c r="A21" s="14" t="s">
        <v>230</v>
      </c>
      <c r="B21" s="433" t="s">
        <v>424</v>
      </c>
      <c r="C21" s="319"/>
    </row>
    <row r="22" spans="1:3" s="431" customFormat="1" ht="12" customHeight="1">
      <c r="A22" s="14" t="s">
        <v>231</v>
      </c>
      <c r="B22" s="433" t="s">
        <v>654</v>
      </c>
      <c r="C22" s="319"/>
    </row>
    <row r="23" spans="1:3" s="431" customFormat="1" ht="12" customHeight="1">
      <c r="A23" s="14" t="s">
        <v>232</v>
      </c>
      <c r="B23" s="433" t="s">
        <v>655</v>
      </c>
      <c r="C23" s="319"/>
    </row>
    <row r="24" spans="1:3" s="431" customFormat="1" ht="12" customHeight="1">
      <c r="A24" s="14" t="s">
        <v>315</v>
      </c>
      <c r="B24" s="433" t="s">
        <v>425</v>
      </c>
      <c r="C24" s="319"/>
    </row>
    <row r="25" spans="1:3" s="431" customFormat="1" ht="12" customHeight="1" thickBot="1">
      <c r="A25" s="16" t="s">
        <v>316</v>
      </c>
      <c r="B25" s="434" t="s">
        <v>426</v>
      </c>
      <c r="C25" s="321"/>
    </row>
    <row r="26" spans="1:3" s="431" customFormat="1" ht="12" customHeight="1" thickBot="1">
      <c r="A26" s="20" t="s">
        <v>317</v>
      </c>
      <c r="B26" s="21" t="s">
        <v>427</v>
      </c>
      <c r="C26" s="323">
        <f>+C27+C30+C31+C32</f>
        <v>0</v>
      </c>
    </row>
    <row r="27" spans="1:3" s="431" customFormat="1" ht="12" customHeight="1">
      <c r="A27" s="15" t="s">
        <v>428</v>
      </c>
      <c r="B27" s="432" t="s">
        <v>434</v>
      </c>
      <c r="C27" s="427">
        <f>+C28+C29</f>
        <v>0</v>
      </c>
    </row>
    <row r="28" spans="1:3" s="431" customFormat="1" ht="12" customHeight="1">
      <c r="A28" s="14" t="s">
        <v>429</v>
      </c>
      <c r="B28" s="433" t="s">
        <v>435</v>
      </c>
      <c r="C28" s="319"/>
    </row>
    <row r="29" spans="1:3" s="431" customFormat="1" ht="12" customHeight="1">
      <c r="A29" s="14" t="s">
        <v>430</v>
      </c>
      <c r="B29" s="433" t="s">
        <v>436</v>
      </c>
      <c r="C29" s="319"/>
    </row>
    <row r="30" spans="1:3" s="431" customFormat="1" ht="12" customHeight="1">
      <c r="A30" s="14" t="s">
        <v>431</v>
      </c>
      <c r="B30" s="433" t="s">
        <v>437</v>
      </c>
      <c r="C30" s="319"/>
    </row>
    <row r="31" spans="1:3" s="431" customFormat="1" ht="12" customHeight="1">
      <c r="A31" s="14" t="s">
        <v>432</v>
      </c>
      <c r="B31" s="433" t="s">
        <v>438</v>
      </c>
      <c r="C31" s="319"/>
    </row>
    <row r="32" spans="1:3" s="431" customFormat="1" ht="12" customHeight="1" thickBot="1">
      <c r="A32" s="16" t="s">
        <v>433</v>
      </c>
      <c r="B32" s="434" t="s">
        <v>439</v>
      </c>
      <c r="C32" s="321"/>
    </row>
    <row r="33" spans="1:3" s="431" customFormat="1" ht="12" customHeight="1" thickBot="1">
      <c r="A33" s="20" t="s">
        <v>157</v>
      </c>
      <c r="B33" s="21" t="s">
        <v>440</v>
      </c>
      <c r="C33" s="317">
        <f>SUM(C34:C43)</f>
        <v>0</v>
      </c>
    </row>
    <row r="34" spans="1:3" s="431" customFormat="1" ht="12" customHeight="1">
      <c r="A34" s="15" t="s">
        <v>233</v>
      </c>
      <c r="B34" s="432" t="s">
        <v>443</v>
      </c>
      <c r="C34" s="320"/>
    </row>
    <row r="35" spans="1:3" s="431" customFormat="1" ht="12" customHeight="1">
      <c r="A35" s="14" t="s">
        <v>234</v>
      </c>
      <c r="B35" s="433" t="s">
        <v>444</v>
      </c>
      <c r="C35" s="319"/>
    </row>
    <row r="36" spans="1:3" s="431" customFormat="1" ht="12" customHeight="1">
      <c r="A36" s="14" t="s">
        <v>235</v>
      </c>
      <c r="B36" s="433" t="s">
        <v>445</v>
      </c>
      <c r="C36" s="319"/>
    </row>
    <row r="37" spans="1:3" s="431" customFormat="1" ht="12" customHeight="1">
      <c r="A37" s="14" t="s">
        <v>319</v>
      </c>
      <c r="B37" s="433" t="s">
        <v>446</v>
      </c>
      <c r="C37" s="319"/>
    </row>
    <row r="38" spans="1:3" s="431" customFormat="1" ht="12" customHeight="1">
      <c r="A38" s="14" t="s">
        <v>320</v>
      </c>
      <c r="B38" s="433" t="s">
        <v>447</v>
      </c>
      <c r="C38" s="319"/>
    </row>
    <row r="39" spans="1:3" s="431" customFormat="1" ht="12" customHeight="1">
      <c r="A39" s="14" t="s">
        <v>321</v>
      </c>
      <c r="B39" s="433" t="s">
        <v>448</v>
      </c>
      <c r="C39" s="319"/>
    </row>
    <row r="40" spans="1:3" s="431" customFormat="1" ht="12" customHeight="1">
      <c r="A40" s="14" t="s">
        <v>322</v>
      </c>
      <c r="B40" s="433" t="s">
        <v>449</v>
      </c>
      <c r="C40" s="319"/>
    </row>
    <row r="41" spans="1:3" s="431" customFormat="1" ht="12" customHeight="1">
      <c r="A41" s="14" t="s">
        <v>323</v>
      </c>
      <c r="B41" s="433" t="s">
        <v>450</v>
      </c>
      <c r="C41" s="319"/>
    </row>
    <row r="42" spans="1:3" s="431" customFormat="1" ht="12" customHeight="1">
      <c r="A42" s="14" t="s">
        <v>441</v>
      </c>
      <c r="B42" s="433" t="s">
        <v>451</v>
      </c>
      <c r="C42" s="322"/>
    </row>
    <row r="43" spans="1:3" s="431" customFormat="1" ht="12" customHeight="1" thickBot="1">
      <c r="A43" s="16" t="s">
        <v>442</v>
      </c>
      <c r="B43" s="434" t="s">
        <v>452</v>
      </c>
      <c r="C43" s="421"/>
    </row>
    <row r="44" spans="1:3" s="431" customFormat="1" ht="12" customHeight="1" thickBot="1">
      <c r="A44" s="20" t="s">
        <v>158</v>
      </c>
      <c r="B44" s="21" t="s">
        <v>453</v>
      </c>
      <c r="C44" s="317">
        <f>SUM(C45:C49)</f>
        <v>0</v>
      </c>
    </row>
    <row r="45" spans="1:3" s="431" customFormat="1" ht="12" customHeight="1">
      <c r="A45" s="15" t="s">
        <v>236</v>
      </c>
      <c r="B45" s="432" t="s">
        <v>457</v>
      </c>
      <c r="C45" s="478"/>
    </row>
    <row r="46" spans="1:3" s="431" customFormat="1" ht="12" customHeight="1">
      <c r="A46" s="14" t="s">
        <v>237</v>
      </c>
      <c r="B46" s="433" t="s">
        <v>458</v>
      </c>
      <c r="C46" s="322"/>
    </row>
    <row r="47" spans="1:3" s="431" customFormat="1" ht="12" customHeight="1">
      <c r="A47" s="14" t="s">
        <v>454</v>
      </c>
      <c r="B47" s="433" t="s">
        <v>459</v>
      </c>
      <c r="C47" s="322"/>
    </row>
    <row r="48" spans="1:3" s="431" customFormat="1" ht="12" customHeight="1">
      <c r="A48" s="14" t="s">
        <v>455</v>
      </c>
      <c r="B48" s="433" t="s">
        <v>460</v>
      </c>
      <c r="C48" s="322"/>
    </row>
    <row r="49" spans="1:3" s="431" customFormat="1" ht="12" customHeight="1" thickBot="1">
      <c r="A49" s="16" t="s">
        <v>456</v>
      </c>
      <c r="B49" s="434" t="s">
        <v>461</v>
      </c>
      <c r="C49" s="421"/>
    </row>
    <row r="50" spans="1:3" s="431" customFormat="1" ht="12" customHeight="1" thickBot="1">
      <c r="A50" s="20" t="s">
        <v>324</v>
      </c>
      <c r="B50" s="21" t="s">
        <v>462</v>
      </c>
      <c r="C50" s="317">
        <f>SUM(C51:C53)</f>
        <v>0</v>
      </c>
    </row>
    <row r="51" spans="1:3" s="431" customFormat="1" ht="12" customHeight="1">
      <c r="A51" s="15" t="s">
        <v>238</v>
      </c>
      <c r="B51" s="432" t="s">
        <v>463</v>
      </c>
      <c r="C51" s="320"/>
    </row>
    <row r="52" spans="1:3" s="431" customFormat="1" ht="12" customHeight="1">
      <c r="A52" s="14" t="s">
        <v>239</v>
      </c>
      <c r="B52" s="433" t="s">
        <v>656</v>
      </c>
      <c r="C52" s="319"/>
    </row>
    <row r="53" spans="1:3" s="431" customFormat="1" ht="12" customHeight="1">
      <c r="A53" s="14" t="s">
        <v>467</v>
      </c>
      <c r="B53" s="433" t="s">
        <v>465</v>
      </c>
      <c r="C53" s="319"/>
    </row>
    <row r="54" spans="1:3" s="431" customFormat="1" ht="12" customHeight="1" thickBot="1">
      <c r="A54" s="16" t="s">
        <v>468</v>
      </c>
      <c r="B54" s="434" t="s">
        <v>466</v>
      </c>
      <c r="C54" s="321"/>
    </row>
    <row r="55" spans="1:3" s="431" customFormat="1" ht="12" customHeight="1" thickBot="1">
      <c r="A55" s="20" t="s">
        <v>160</v>
      </c>
      <c r="B55" s="312" t="s">
        <v>469</v>
      </c>
      <c r="C55" s="317">
        <f>SUM(C56:C58)</f>
        <v>0</v>
      </c>
    </row>
    <row r="56" spans="1:3" s="431" customFormat="1" ht="12" customHeight="1">
      <c r="A56" s="15" t="s">
        <v>325</v>
      </c>
      <c r="B56" s="432" t="s">
        <v>471</v>
      </c>
      <c r="C56" s="322"/>
    </row>
    <row r="57" spans="1:3" s="431" customFormat="1" ht="12" customHeight="1">
      <c r="A57" s="14" t="s">
        <v>326</v>
      </c>
      <c r="B57" s="433" t="s">
        <v>657</v>
      </c>
      <c r="C57" s="322"/>
    </row>
    <row r="58" spans="1:3" s="431" customFormat="1" ht="12" customHeight="1">
      <c r="A58" s="14" t="s">
        <v>381</v>
      </c>
      <c r="B58" s="433" t="s">
        <v>472</v>
      </c>
      <c r="C58" s="322"/>
    </row>
    <row r="59" spans="1:3" s="431" customFormat="1" ht="12" customHeight="1" thickBot="1">
      <c r="A59" s="16" t="s">
        <v>470</v>
      </c>
      <c r="B59" s="434" t="s">
        <v>473</v>
      </c>
      <c r="C59" s="322"/>
    </row>
    <row r="60" spans="1:3" s="431" customFormat="1" ht="12" customHeight="1" thickBot="1">
      <c r="A60" s="20" t="s">
        <v>161</v>
      </c>
      <c r="B60" s="21" t="s">
        <v>474</v>
      </c>
      <c r="C60" s="323">
        <f>+C5+C12+C19+C26+C33+C44+C50+C55</f>
        <v>0</v>
      </c>
    </row>
    <row r="61" spans="1:3" s="431" customFormat="1" ht="12" customHeight="1" thickBot="1">
      <c r="A61" s="435" t="s">
        <v>475</v>
      </c>
      <c r="B61" s="312" t="s">
        <v>476</v>
      </c>
      <c r="C61" s="317">
        <f>SUM(C62:C64)</f>
        <v>0</v>
      </c>
    </row>
    <row r="62" spans="1:3" s="431" customFormat="1" ht="12" customHeight="1">
      <c r="A62" s="15" t="s">
        <v>509</v>
      </c>
      <c r="B62" s="432" t="s">
        <v>477</v>
      </c>
      <c r="C62" s="322"/>
    </row>
    <row r="63" spans="1:3" s="431" customFormat="1" ht="12" customHeight="1">
      <c r="A63" s="14" t="s">
        <v>518</v>
      </c>
      <c r="B63" s="433" t="s">
        <v>478</v>
      </c>
      <c r="C63" s="322"/>
    </row>
    <row r="64" spans="1:3" s="431" customFormat="1" ht="12" customHeight="1" thickBot="1">
      <c r="A64" s="16" t="s">
        <v>519</v>
      </c>
      <c r="B64" s="436" t="s">
        <v>479</v>
      </c>
      <c r="C64" s="322"/>
    </row>
    <row r="65" spans="1:3" s="431" customFormat="1" ht="12" customHeight="1" thickBot="1">
      <c r="A65" s="435" t="s">
        <v>480</v>
      </c>
      <c r="B65" s="312" t="s">
        <v>481</v>
      </c>
      <c r="C65" s="317">
        <f>SUM(C66:C69)</f>
        <v>0</v>
      </c>
    </row>
    <row r="66" spans="1:3" s="431" customFormat="1" ht="12" customHeight="1">
      <c r="A66" s="15" t="s">
        <v>293</v>
      </c>
      <c r="B66" s="432" t="s">
        <v>482</v>
      </c>
      <c r="C66" s="322"/>
    </row>
    <row r="67" spans="1:3" s="431" customFormat="1" ht="12" customHeight="1">
      <c r="A67" s="14" t="s">
        <v>294</v>
      </c>
      <c r="B67" s="433" t="s">
        <v>483</v>
      </c>
      <c r="C67" s="322"/>
    </row>
    <row r="68" spans="1:3" s="431" customFormat="1" ht="12" customHeight="1">
      <c r="A68" s="14" t="s">
        <v>510</v>
      </c>
      <c r="B68" s="433" t="s">
        <v>484</v>
      </c>
      <c r="C68" s="322"/>
    </row>
    <row r="69" spans="1:3" s="431" customFormat="1" ht="12" customHeight="1" thickBot="1">
      <c r="A69" s="16" t="s">
        <v>511</v>
      </c>
      <c r="B69" s="434" t="s">
        <v>485</v>
      </c>
      <c r="C69" s="322"/>
    </row>
    <row r="70" spans="1:3" s="431" customFormat="1" ht="12" customHeight="1" thickBot="1">
      <c r="A70" s="435" t="s">
        <v>486</v>
      </c>
      <c r="B70" s="312" t="s">
        <v>487</v>
      </c>
      <c r="C70" s="317">
        <f>SUM(C71:C72)</f>
        <v>6400</v>
      </c>
    </row>
    <row r="71" spans="1:3" s="431" customFormat="1" ht="12" customHeight="1">
      <c r="A71" s="15" t="s">
        <v>512</v>
      </c>
      <c r="B71" s="432" t="s">
        <v>488</v>
      </c>
      <c r="C71" s="322">
        <v>6400</v>
      </c>
    </row>
    <row r="72" spans="1:3" s="431" customFormat="1" ht="12" customHeight="1" thickBot="1">
      <c r="A72" s="16" t="s">
        <v>513</v>
      </c>
      <c r="B72" s="434" t="s">
        <v>489</v>
      </c>
      <c r="C72" s="322"/>
    </row>
    <row r="73" spans="1:3" s="431" customFormat="1" ht="12" customHeight="1" thickBot="1">
      <c r="A73" s="435" t="s">
        <v>490</v>
      </c>
      <c r="B73" s="312" t="s">
        <v>491</v>
      </c>
      <c r="C73" s="317">
        <f>SUM(C74:C76)</f>
        <v>0</v>
      </c>
    </row>
    <row r="74" spans="1:3" s="431" customFormat="1" ht="12" customHeight="1">
      <c r="A74" s="15" t="s">
        <v>514</v>
      </c>
      <c r="B74" s="432" t="s">
        <v>492</v>
      </c>
      <c r="C74" s="322"/>
    </row>
    <row r="75" spans="1:3" s="431" customFormat="1" ht="12" customHeight="1">
      <c r="A75" s="14" t="s">
        <v>515</v>
      </c>
      <c r="B75" s="433" t="s">
        <v>493</v>
      </c>
      <c r="C75" s="322"/>
    </row>
    <row r="76" spans="1:3" s="431" customFormat="1" ht="12" customHeight="1" thickBot="1">
      <c r="A76" s="16" t="s">
        <v>516</v>
      </c>
      <c r="B76" s="434" t="s">
        <v>494</v>
      </c>
      <c r="C76" s="322"/>
    </row>
    <row r="77" spans="1:3" s="431" customFormat="1" ht="12" customHeight="1" thickBot="1">
      <c r="A77" s="435" t="s">
        <v>495</v>
      </c>
      <c r="B77" s="312" t="s">
        <v>517</v>
      </c>
      <c r="C77" s="317">
        <f>SUM(C78:C81)</f>
        <v>0</v>
      </c>
    </row>
    <row r="78" spans="1:3" s="431" customFormat="1" ht="12" customHeight="1">
      <c r="A78" s="437" t="s">
        <v>496</v>
      </c>
      <c r="B78" s="432" t="s">
        <v>497</v>
      </c>
      <c r="C78" s="322"/>
    </row>
    <row r="79" spans="1:3" s="431" customFormat="1" ht="12" customHeight="1">
      <c r="A79" s="438" t="s">
        <v>498</v>
      </c>
      <c r="B79" s="433" t="s">
        <v>499</v>
      </c>
      <c r="C79" s="322"/>
    </row>
    <row r="80" spans="1:3" s="431" customFormat="1" ht="12" customHeight="1">
      <c r="A80" s="438" t="s">
        <v>500</v>
      </c>
      <c r="B80" s="433" t="s">
        <v>501</v>
      </c>
      <c r="C80" s="322"/>
    </row>
    <row r="81" spans="1:3" s="431" customFormat="1" ht="12" customHeight="1" thickBot="1">
      <c r="A81" s="439" t="s">
        <v>502</v>
      </c>
      <c r="B81" s="434" t="s">
        <v>503</v>
      </c>
      <c r="C81" s="322"/>
    </row>
    <row r="82" spans="1:3" s="431" customFormat="1" ht="13.5" customHeight="1" thickBot="1">
      <c r="A82" s="435" t="s">
        <v>504</v>
      </c>
      <c r="B82" s="312" t="s">
        <v>505</v>
      </c>
      <c r="C82" s="479"/>
    </row>
    <row r="83" spans="1:3" s="431" customFormat="1" ht="15.75" customHeight="1" thickBot="1">
      <c r="A83" s="435" t="s">
        <v>506</v>
      </c>
      <c r="B83" s="440" t="s">
        <v>507</v>
      </c>
      <c r="C83" s="323">
        <f>+C61+C65+C70+C73+C77+C82</f>
        <v>6400</v>
      </c>
    </row>
    <row r="84" spans="1:3" s="431" customFormat="1" ht="16.5" customHeight="1" thickBot="1">
      <c r="A84" s="441" t="s">
        <v>520</v>
      </c>
      <c r="B84" s="442" t="s">
        <v>508</v>
      </c>
      <c r="C84" s="323">
        <f>+C60+C83</f>
        <v>6400</v>
      </c>
    </row>
    <row r="85" spans="1:3" s="431" customFormat="1" ht="83.25" customHeight="1">
      <c r="A85" s="5"/>
      <c r="B85" s="6"/>
      <c r="C85" s="324"/>
    </row>
    <row r="86" spans="1:3" ht="16.5" customHeight="1">
      <c r="A86" s="958" t="s">
        <v>182</v>
      </c>
      <c r="B86" s="958"/>
      <c r="C86" s="958"/>
    </row>
    <row r="87" spans="1:3" s="443" customFormat="1" ht="16.5" customHeight="1" thickBot="1">
      <c r="A87" s="959" t="s">
        <v>297</v>
      </c>
      <c r="B87" s="959"/>
      <c r="C87" s="152" t="s">
        <v>380</v>
      </c>
    </row>
    <row r="88" spans="1:3" ht="37.5" customHeight="1" thickBot="1">
      <c r="A88" s="23" t="s">
        <v>209</v>
      </c>
      <c r="B88" s="24" t="s">
        <v>183</v>
      </c>
      <c r="C88" s="44" t="s">
        <v>409</v>
      </c>
    </row>
    <row r="89" spans="1:3" s="43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153</v>
      </c>
      <c r="B90" s="31" t="s">
        <v>523</v>
      </c>
      <c r="C90" s="316">
        <f>SUM(C91:C95)</f>
        <v>5200</v>
      </c>
    </row>
    <row r="91" spans="1:3" ht="12" customHeight="1">
      <c r="A91" s="17" t="s">
        <v>240</v>
      </c>
      <c r="B91" s="10" t="s">
        <v>184</v>
      </c>
      <c r="C91" s="318"/>
    </row>
    <row r="92" spans="1:3" ht="12" customHeight="1">
      <c r="A92" s="14" t="s">
        <v>241</v>
      </c>
      <c r="B92" s="8" t="s">
        <v>327</v>
      </c>
      <c r="C92" s="319"/>
    </row>
    <row r="93" spans="1:3" ht="12" customHeight="1">
      <c r="A93" s="14" t="s">
        <v>242</v>
      </c>
      <c r="B93" s="8" t="s">
        <v>283</v>
      </c>
      <c r="C93" s="321"/>
    </row>
    <row r="94" spans="1:3" ht="12" customHeight="1">
      <c r="A94" s="14" t="s">
        <v>243</v>
      </c>
      <c r="B94" s="11" t="s">
        <v>328</v>
      </c>
      <c r="C94" s="321"/>
    </row>
    <row r="95" spans="1:3" ht="12" customHeight="1">
      <c r="A95" s="14" t="s">
        <v>254</v>
      </c>
      <c r="B95" s="19" t="s">
        <v>329</v>
      </c>
      <c r="C95" s="321">
        <v>5200</v>
      </c>
    </row>
    <row r="96" spans="1:3" ht="12" customHeight="1">
      <c r="A96" s="14" t="s">
        <v>244</v>
      </c>
      <c r="B96" s="8" t="s">
        <v>524</v>
      </c>
      <c r="C96" s="321"/>
    </row>
    <row r="97" spans="1:3" ht="12" customHeight="1">
      <c r="A97" s="14" t="s">
        <v>245</v>
      </c>
      <c r="B97" s="154" t="s">
        <v>525</v>
      </c>
      <c r="C97" s="321"/>
    </row>
    <row r="98" spans="1:3" ht="12" customHeight="1">
      <c r="A98" s="14" t="s">
        <v>255</v>
      </c>
      <c r="B98" s="155" t="s">
        <v>526</v>
      </c>
      <c r="C98" s="321"/>
    </row>
    <row r="99" spans="1:3" ht="12" customHeight="1">
      <c r="A99" s="14" t="s">
        <v>256</v>
      </c>
      <c r="B99" s="155" t="s">
        <v>527</v>
      </c>
      <c r="C99" s="321"/>
    </row>
    <row r="100" spans="1:3" ht="12" customHeight="1">
      <c r="A100" s="14" t="s">
        <v>257</v>
      </c>
      <c r="B100" s="154" t="s">
        <v>528</v>
      </c>
      <c r="C100" s="321">
        <v>2000</v>
      </c>
    </row>
    <row r="101" spans="1:3" ht="12" customHeight="1">
      <c r="A101" s="14" t="s">
        <v>258</v>
      </c>
      <c r="B101" s="154" t="s">
        <v>529</v>
      </c>
      <c r="C101" s="321"/>
    </row>
    <row r="102" spans="1:3" ht="12" customHeight="1">
      <c r="A102" s="14" t="s">
        <v>260</v>
      </c>
      <c r="B102" s="155" t="s">
        <v>530</v>
      </c>
      <c r="C102" s="321"/>
    </row>
    <row r="103" spans="1:3" ht="12" customHeight="1">
      <c r="A103" s="13" t="s">
        <v>330</v>
      </c>
      <c r="B103" s="156" t="s">
        <v>531</v>
      </c>
      <c r="C103" s="321"/>
    </row>
    <row r="104" spans="1:3" ht="12" customHeight="1">
      <c r="A104" s="14" t="s">
        <v>521</v>
      </c>
      <c r="B104" s="156" t="s">
        <v>532</v>
      </c>
      <c r="C104" s="321"/>
    </row>
    <row r="105" spans="1:3" ht="12" customHeight="1" thickBot="1">
      <c r="A105" s="18" t="s">
        <v>522</v>
      </c>
      <c r="B105" s="157" t="s">
        <v>533</v>
      </c>
      <c r="C105" s="325">
        <v>3200</v>
      </c>
    </row>
    <row r="106" spans="1:3" ht="12" customHeight="1" thickBot="1">
      <c r="A106" s="20" t="s">
        <v>154</v>
      </c>
      <c r="B106" s="30" t="s">
        <v>534</v>
      </c>
      <c r="C106" s="317">
        <f>+C107+C109+C111</f>
        <v>1200</v>
      </c>
    </row>
    <row r="107" spans="1:3" ht="12" customHeight="1">
      <c r="A107" s="15" t="s">
        <v>246</v>
      </c>
      <c r="B107" s="8" t="s">
        <v>379</v>
      </c>
      <c r="C107" s="320"/>
    </row>
    <row r="108" spans="1:3" ht="12" customHeight="1">
      <c r="A108" s="15" t="s">
        <v>247</v>
      </c>
      <c r="B108" s="12" t="s">
        <v>538</v>
      </c>
      <c r="C108" s="320"/>
    </row>
    <row r="109" spans="1:3" ht="12" customHeight="1">
      <c r="A109" s="15" t="s">
        <v>248</v>
      </c>
      <c r="B109" s="12" t="s">
        <v>331</v>
      </c>
      <c r="C109" s="319"/>
    </row>
    <row r="110" spans="1:3" ht="12" customHeight="1">
      <c r="A110" s="15" t="s">
        <v>249</v>
      </c>
      <c r="B110" s="12" t="s">
        <v>539</v>
      </c>
      <c r="C110" s="290"/>
    </row>
    <row r="111" spans="1:3" ht="12" customHeight="1">
      <c r="A111" s="15" t="s">
        <v>250</v>
      </c>
      <c r="B111" s="314" t="s">
        <v>382</v>
      </c>
      <c r="C111" s="290">
        <v>1200</v>
      </c>
    </row>
    <row r="112" spans="1:3" ht="12" customHeight="1">
      <c r="A112" s="15" t="s">
        <v>259</v>
      </c>
      <c r="B112" s="313" t="s">
        <v>658</v>
      </c>
      <c r="C112" s="290"/>
    </row>
    <row r="113" spans="1:3" ht="12" customHeight="1">
      <c r="A113" s="15" t="s">
        <v>261</v>
      </c>
      <c r="B113" s="428" t="s">
        <v>544</v>
      </c>
      <c r="C113" s="290"/>
    </row>
    <row r="114" spans="1:3" ht="15.75">
      <c r="A114" s="15" t="s">
        <v>332</v>
      </c>
      <c r="B114" s="155" t="s">
        <v>527</v>
      </c>
      <c r="C114" s="290"/>
    </row>
    <row r="115" spans="1:3" ht="12" customHeight="1">
      <c r="A115" s="15" t="s">
        <v>333</v>
      </c>
      <c r="B115" s="155" t="s">
        <v>543</v>
      </c>
      <c r="C115" s="290"/>
    </row>
    <row r="116" spans="1:3" ht="12" customHeight="1">
      <c r="A116" s="15" t="s">
        <v>334</v>
      </c>
      <c r="B116" s="155" t="s">
        <v>542</v>
      </c>
      <c r="C116" s="290"/>
    </row>
    <row r="117" spans="1:3" ht="12" customHeight="1">
      <c r="A117" s="15" t="s">
        <v>535</v>
      </c>
      <c r="B117" s="155" t="s">
        <v>530</v>
      </c>
      <c r="C117" s="290"/>
    </row>
    <row r="118" spans="1:3" ht="12" customHeight="1">
      <c r="A118" s="15" t="s">
        <v>536</v>
      </c>
      <c r="B118" s="155" t="s">
        <v>541</v>
      </c>
      <c r="C118" s="290"/>
    </row>
    <row r="119" spans="1:3" ht="16.5" thickBot="1">
      <c r="A119" s="13" t="s">
        <v>537</v>
      </c>
      <c r="B119" s="155" t="s">
        <v>540</v>
      </c>
      <c r="C119" s="291">
        <v>1200</v>
      </c>
    </row>
    <row r="120" spans="1:3" ht="12" customHeight="1" thickBot="1">
      <c r="A120" s="20" t="s">
        <v>155</v>
      </c>
      <c r="B120" s="136" t="s">
        <v>545</v>
      </c>
      <c r="C120" s="317">
        <f>+C121+C122</f>
        <v>0</v>
      </c>
    </row>
    <row r="121" spans="1:3" ht="12" customHeight="1">
      <c r="A121" s="15" t="s">
        <v>229</v>
      </c>
      <c r="B121" s="9" t="s">
        <v>196</v>
      </c>
      <c r="C121" s="320"/>
    </row>
    <row r="122" spans="1:3" ht="12" customHeight="1" thickBot="1">
      <c r="A122" s="16" t="s">
        <v>230</v>
      </c>
      <c r="B122" s="12" t="s">
        <v>197</v>
      </c>
      <c r="C122" s="321"/>
    </row>
    <row r="123" spans="1:3" ht="12" customHeight="1" thickBot="1">
      <c r="A123" s="20" t="s">
        <v>156</v>
      </c>
      <c r="B123" s="136" t="s">
        <v>546</v>
      </c>
      <c r="C123" s="317">
        <f>+C90+C106+C120</f>
        <v>6400</v>
      </c>
    </row>
    <row r="124" spans="1:3" ht="12" customHeight="1" thickBot="1">
      <c r="A124" s="20" t="s">
        <v>157</v>
      </c>
      <c r="B124" s="136" t="s">
        <v>547</v>
      </c>
      <c r="C124" s="317">
        <f>+C125+C126+C127</f>
        <v>0</v>
      </c>
    </row>
    <row r="125" spans="1:3" ht="12" customHeight="1">
      <c r="A125" s="15" t="s">
        <v>233</v>
      </c>
      <c r="B125" s="9" t="s">
        <v>548</v>
      </c>
      <c r="C125" s="290"/>
    </row>
    <row r="126" spans="1:3" ht="12" customHeight="1">
      <c r="A126" s="15" t="s">
        <v>234</v>
      </c>
      <c r="B126" s="9" t="s">
        <v>549</v>
      </c>
      <c r="C126" s="290"/>
    </row>
    <row r="127" spans="1:3" ht="12" customHeight="1" thickBot="1">
      <c r="A127" s="13" t="s">
        <v>235</v>
      </c>
      <c r="B127" s="7" t="s">
        <v>550</v>
      </c>
      <c r="C127" s="290"/>
    </row>
    <row r="128" spans="1:3" ht="12" customHeight="1" thickBot="1">
      <c r="A128" s="20" t="s">
        <v>158</v>
      </c>
      <c r="B128" s="136" t="s">
        <v>613</v>
      </c>
      <c r="C128" s="317">
        <f>+C129+C130+C131+C132</f>
        <v>0</v>
      </c>
    </row>
    <row r="129" spans="1:3" ht="12" customHeight="1">
      <c r="A129" s="15" t="s">
        <v>236</v>
      </c>
      <c r="B129" s="9" t="s">
        <v>551</v>
      </c>
      <c r="C129" s="290"/>
    </row>
    <row r="130" spans="1:3" ht="12" customHeight="1">
      <c r="A130" s="15" t="s">
        <v>237</v>
      </c>
      <c r="B130" s="9" t="s">
        <v>552</v>
      </c>
      <c r="C130" s="290"/>
    </row>
    <row r="131" spans="1:3" ht="12" customHeight="1">
      <c r="A131" s="15" t="s">
        <v>454</v>
      </c>
      <c r="B131" s="9" t="s">
        <v>553</v>
      </c>
      <c r="C131" s="290"/>
    </row>
    <row r="132" spans="1:3" ht="12" customHeight="1" thickBot="1">
      <c r="A132" s="13" t="s">
        <v>455</v>
      </c>
      <c r="B132" s="7" t="s">
        <v>554</v>
      </c>
      <c r="C132" s="290"/>
    </row>
    <row r="133" spans="1:3" ht="12" customHeight="1" thickBot="1">
      <c r="A133" s="20" t="s">
        <v>159</v>
      </c>
      <c r="B133" s="136" t="s">
        <v>555</v>
      </c>
      <c r="C133" s="323">
        <f>+C134+C135+C136+C137</f>
        <v>0</v>
      </c>
    </row>
    <row r="134" spans="1:3" ht="12" customHeight="1">
      <c r="A134" s="15" t="s">
        <v>238</v>
      </c>
      <c r="B134" s="9" t="s">
        <v>556</v>
      </c>
      <c r="C134" s="290"/>
    </row>
    <row r="135" spans="1:3" ht="12" customHeight="1">
      <c r="A135" s="15" t="s">
        <v>239</v>
      </c>
      <c r="B135" s="9" t="s">
        <v>566</v>
      </c>
      <c r="C135" s="290"/>
    </row>
    <row r="136" spans="1:3" ht="12" customHeight="1">
      <c r="A136" s="15" t="s">
        <v>467</v>
      </c>
      <c r="B136" s="9" t="s">
        <v>557</v>
      </c>
      <c r="C136" s="290"/>
    </row>
    <row r="137" spans="1:3" ht="12" customHeight="1" thickBot="1">
      <c r="A137" s="13" t="s">
        <v>468</v>
      </c>
      <c r="B137" s="7" t="s">
        <v>558</v>
      </c>
      <c r="C137" s="290"/>
    </row>
    <row r="138" spans="1:3" ht="12" customHeight="1" thickBot="1">
      <c r="A138" s="20" t="s">
        <v>160</v>
      </c>
      <c r="B138" s="136" t="s">
        <v>559</v>
      </c>
      <c r="C138" s="326">
        <f>+C139+C140+C141+C142</f>
        <v>0</v>
      </c>
    </row>
    <row r="139" spans="1:3" ht="12" customHeight="1">
      <c r="A139" s="15" t="s">
        <v>325</v>
      </c>
      <c r="B139" s="9" t="s">
        <v>560</v>
      </c>
      <c r="C139" s="290"/>
    </row>
    <row r="140" spans="1:3" ht="12" customHeight="1">
      <c r="A140" s="15" t="s">
        <v>326</v>
      </c>
      <c r="B140" s="9" t="s">
        <v>561</v>
      </c>
      <c r="C140" s="290"/>
    </row>
    <row r="141" spans="1:3" ht="12" customHeight="1">
      <c r="A141" s="15" t="s">
        <v>381</v>
      </c>
      <c r="B141" s="9" t="s">
        <v>562</v>
      </c>
      <c r="C141" s="290"/>
    </row>
    <row r="142" spans="1:3" ht="12" customHeight="1" thickBot="1">
      <c r="A142" s="15" t="s">
        <v>470</v>
      </c>
      <c r="B142" s="9" t="s">
        <v>563</v>
      </c>
      <c r="C142" s="290"/>
    </row>
    <row r="143" spans="1:9" ht="15" customHeight="1" thickBot="1">
      <c r="A143" s="20" t="s">
        <v>161</v>
      </c>
      <c r="B143" s="136" t="s">
        <v>564</v>
      </c>
      <c r="C143" s="444">
        <f>+C124+C128+C133+C138</f>
        <v>0</v>
      </c>
      <c r="F143" s="445"/>
      <c r="G143" s="446"/>
      <c r="H143" s="446"/>
      <c r="I143" s="446"/>
    </row>
    <row r="144" spans="1:3" s="431" customFormat="1" ht="12.75" customHeight="1" thickBot="1">
      <c r="A144" s="315" t="s">
        <v>162</v>
      </c>
      <c r="B144" s="404" t="s">
        <v>565</v>
      </c>
      <c r="C144" s="444">
        <f>+C123+C143</f>
        <v>6400</v>
      </c>
    </row>
    <row r="145" ht="7.5" customHeight="1"/>
    <row r="146" spans="1:3" ht="15.75">
      <c r="A146" s="960" t="s">
        <v>567</v>
      </c>
      <c r="B146" s="960"/>
      <c r="C146" s="960"/>
    </row>
    <row r="147" spans="1:3" ht="15" customHeight="1" thickBot="1">
      <c r="A147" s="957" t="s">
        <v>298</v>
      </c>
      <c r="B147" s="957"/>
      <c r="C147" s="327" t="s">
        <v>380</v>
      </c>
    </row>
    <row r="148" spans="1:4" ht="13.5" customHeight="1" thickBot="1">
      <c r="A148" s="20">
        <v>1</v>
      </c>
      <c r="B148" s="30" t="s">
        <v>568</v>
      </c>
      <c r="C148" s="317">
        <f>+C60-C123</f>
        <v>-6400</v>
      </c>
      <c r="D148" s="447"/>
    </row>
    <row r="149" spans="1:3" ht="27.75" customHeight="1" thickBot="1">
      <c r="A149" s="20" t="s">
        <v>154</v>
      </c>
      <c r="B149" s="30" t="s">
        <v>569</v>
      </c>
      <c r="C149" s="317">
        <f>+C83-C143</f>
        <v>6400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
ÖNKÉNT VÁLLALT FELADATAINAK MÉRLEGE
&amp;R&amp;"Times New Roman CE,Félkövér dőlt"&amp;11 1.3. melléklet az 1/2014. (I.28.)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1.375" style="0" customWidth="1"/>
    <col min="3" max="4" width="9.375" style="0" customWidth="1"/>
    <col min="5" max="5" width="8.875" style="0" customWidth="1"/>
    <col min="6" max="6" width="12.375" style="0" customWidth="1"/>
    <col min="7" max="7" width="13.625" style="0" customWidth="1"/>
  </cols>
  <sheetData>
    <row r="1" spans="1:7" ht="14.25">
      <c r="A1" s="1131" t="s">
        <v>796</v>
      </c>
      <c r="B1" s="1131"/>
      <c r="C1" s="1131"/>
      <c r="D1" s="1131"/>
      <c r="E1" s="1131"/>
      <c r="F1" s="1131"/>
      <c r="G1" s="1131"/>
    </row>
    <row r="2" spans="1:7" ht="14.25">
      <c r="A2" s="955"/>
      <c r="B2" s="955"/>
      <c r="C2" s="955"/>
      <c r="D2" s="955"/>
      <c r="E2" s="955"/>
      <c r="F2" s="955"/>
      <c r="G2" s="956" t="s">
        <v>826</v>
      </c>
    </row>
    <row r="3" spans="1:7" ht="15.75" thickBot="1">
      <c r="A3" s="918"/>
      <c r="B3" s="918"/>
      <c r="C3" s="918"/>
      <c r="D3" s="918"/>
      <c r="E3" s="918"/>
      <c r="F3" s="918"/>
      <c r="G3" s="919" t="s">
        <v>274</v>
      </c>
    </row>
    <row r="4" spans="1:7" ht="12.75">
      <c r="A4" s="1132" t="s">
        <v>342</v>
      </c>
      <c r="B4" s="1135" t="s">
        <v>151</v>
      </c>
      <c r="C4" s="1138" t="s">
        <v>797</v>
      </c>
      <c r="D4" s="1139"/>
      <c r="E4" s="1139"/>
      <c r="F4" s="1139"/>
      <c r="G4" s="1142" t="s">
        <v>798</v>
      </c>
    </row>
    <row r="5" spans="1:7" ht="30.75" customHeight="1">
      <c r="A5" s="1133"/>
      <c r="B5" s="1136"/>
      <c r="C5" s="1140"/>
      <c r="D5" s="1141"/>
      <c r="E5" s="1141"/>
      <c r="F5" s="1141"/>
      <c r="G5" s="1143"/>
    </row>
    <row r="6" spans="1:7" ht="34.5" customHeight="1" thickBot="1">
      <c r="A6" s="1134"/>
      <c r="B6" s="1137"/>
      <c r="C6" s="920" t="s">
        <v>799</v>
      </c>
      <c r="D6" s="920" t="s">
        <v>800</v>
      </c>
      <c r="E6" s="920" t="s">
        <v>801</v>
      </c>
      <c r="F6" s="921" t="s">
        <v>802</v>
      </c>
      <c r="G6" s="1144"/>
    </row>
    <row r="7" spans="1:7" ht="12.75">
      <c r="A7" s="922">
        <v>1</v>
      </c>
      <c r="B7" s="923">
        <v>2</v>
      </c>
      <c r="C7" s="923">
        <v>3</v>
      </c>
      <c r="D7" s="923">
        <v>4</v>
      </c>
      <c r="E7" s="923">
        <v>5</v>
      </c>
      <c r="F7" s="924">
        <v>6</v>
      </c>
      <c r="G7" s="925">
        <v>7</v>
      </c>
    </row>
    <row r="8" spans="1:7" ht="15" customHeight="1">
      <c r="A8" s="926" t="s">
        <v>193</v>
      </c>
      <c r="B8" s="927" t="s">
        <v>188</v>
      </c>
      <c r="C8" s="928">
        <v>87429</v>
      </c>
      <c r="D8" s="928">
        <v>87429</v>
      </c>
      <c r="E8" s="928">
        <v>90052</v>
      </c>
      <c r="F8" s="929">
        <v>92753</v>
      </c>
      <c r="G8" s="930">
        <f>+C8+D8+E8+F8</f>
        <v>357663</v>
      </c>
    </row>
    <row r="9" spans="1:7" ht="12.75" customHeight="1">
      <c r="A9" s="926" t="s">
        <v>803</v>
      </c>
      <c r="B9" s="927" t="s">
        <v>198</v>
      </c>
      <c r="C9" s="928">
        <v>0</v>
      </c>
      <c r="D9" s="928">
        <v>0</v>
      </c>
      <c r="E9" s="928">
        <v>0</v>
      </c>
      <c r="F9" s="929">
        <v>0</v>
      </c>
      <c r="G9" s="930">
        <f aca="true" t="shared" si="0" ref="G9:G34">+C9+D9+E9+F9</f>
        <v>0</v>
      </c>
    </row>
    <row r="10" spans="1:7" ht="12.75" customHeight="1">
      <c r="A10" s="926" t="s">
        <v>804</v>
      </c>
      <c r="B10" s="927" t="s">
        <v>199</v>
      </c>
      <c r="C10" s="928">
        <v>2156</v>
      </c>
      <c r="D10" s="928">
        <v>2156</v>
      </c>
      <c r="E10" s="928">
        <v>2221</v>
      </c>
      <c r="F10" s="929">
        <v>2287</v>
      </c>
      <c r="G10" s="930">
        <f t="shared" si="0"/>
        <v>8820</v>
      </c>
    </row>
    <row r="11" spans="1:7" ht="36" customHeight="1">
      <c r="A11" s="926" t="s">
        <v>805</v>
      </c>
      <c r="B11" s="927" t="s">
        <v>662</v>
      </c>
      <c r="C11" s="928">
        <v>6200</v>
      </c>
      <c r="D11" s="928">
        <v>6386</v>
      </c>
      <c r="E11" s="928">
        <v>6578</v>
      </c>
      <c r="F11" s="929">
        <v>6775</v>
      </c>
      <c r="G11" s="930">
        <f t="shared" si="0"/>
        <v>25939</v>
      </c>
    </row>
    <row r="12" spans="1:7" ht="15.75" customHeight="1">
      <c r="A12" s="926" t="s">
        <v>806</v>
      </c>
      <c r="B12" s="927" t="s">
        <v>807</v>
      </c>
      <c r="C12" s="928">
        <v>0</v>
      </c>
      <c r="D12" s="928">
        <v>0</v>
      </c>
      <c r="E12" s="928">
        <v>0</v>
      </c>
      <c r="F12" s="929">
        <v>0</v>
      </c>
      <c r="G12" s="930">
        <f t="shared" si="0"/>
        <v>0</v>
      </c>
    </row>
    <row r="13" spans="1:7" ht="24" customHeight="1">
      <c r="A13" s="926" t="s">
        <v>808</v>
      </c>
      <c r="B13" s="927" t="s">
        <v>809</v>
      </c>
      <c r="C13" s="928">
        <v>0</v>
      </c>
      <c r="D13" s="928">
        <v>0</v>
      </c>
      <c r="E13" s="928">
        <v>0</v>
      </c>
      <c r="F13" s="929">
        <v>0</v>
      </c>
      <c r="G13" s="930">
        <f t="shared" si="0"/>
        <v>0</v>
      </c>
    </row>
    <row r="14" spans="1:7" ht="15" customHeight="1" thickBot="1">
      <c r="A14" s="931" t="s">
        <v>341</v>
      </c>
      <c r="B14" s="932" t="s">
        <v>810</v>
      </c>
      <c r="C14" s="933">
        <v>0</v>
      </c>
      <c r="D14" s="933">
        <v>0</v>
      </c>
      <c r="E14" s="933">
        <v>0</v>
      </c>
      <c r="F14" s="934">
        <v>0</v>
      </c>
      <c r="G14" s="935">
        <f t="shared" si="0"/>
        <v>0</v>
      </c>
    </row>
    <row r="15" spans="1:7" ht="14.25" customHeight="1" thickBot="1">
      <c r="A15" s="936" t="s">
        <v>811</v>
      </c>
      <c r="B15" s="937" t="s">
        <v>812</v>
      </c>
      <c r="C15" s="938">
        <f>SUM(C8:C14)</f>
        <v>95785</v>
      </c>
      <c r="D15" s="938">
        <f>SUM(D8:D14)</f>
        <v>95971</v>
      </c>
      <c r="E15" s="938">
        <f>SUM(E8:E14)</f>
        <v>98851</v>
      </c>
      <c r="F15" s="939">
        <f>SUM(F8:F14)</f>
        <v>101815</v>
      </c>
      <c r="G15" s="940">
        <f t="shared" si="0"/>
        <v>392422</v>
      </c>
    </row>
    <row r="16" spans="1:7" ht="15" customHeight="1" thickBot="1">
      <c r="A16" s="941" t="s">
        <v>813</v>
      </c>
      <c r="B16" s="942" t="s">
        <v>814</v>
      </c>
      <c r="C16" s="943">
        <f>+C15*0.5</f>
        <v>47892.5</v>
      </c>
      <c r="D16" s="943">
        <f>+D15*0.5</f>
        <v>47985.5</v>
      </c>
      <c r="E16" s="943">
        <f>+E15*0.5</f>
        <v>49425.5</v>
      </c>
      <c r="F16" s="944">
        <f>+F15*0.5</f>
        <v>50907.5</v>
      </c>
      <c r="G16" s="940">
        <f t="shared" si="0"/>
        <v>196211</v>
      </c>
    </row>
    <row r="17" spans="1:7" ht="26.25" customHeight="1" thickBot="1">
      <c r="A17" s="936" t="s">
        <v>815</v>
      </c>
      <c r="B17" s="945">
        <v>10</v>
      </c>
      <c r="C17" s="938">
        <f>SUM(C18:C24)</f>
        <v>0</v>
      </c>
      <c r="D17" s="938">
        <f>SUM(D18:D24)</f>
        <v>0</v>
      </c>
      <c r="E17" s="938">
        <f>SUM(E18:E24)</f>
        <v>0</v>
      </c>
      <c r="F17" s="939">
        <f>SUM(F18:F24)</f>
        <v>0</v>
      </c>
      <c r="G17" s="940">
        <f t="shared" si="0"/>
        <v>0</v>
      </c>
    </row>
    <row r="18" spans="1:7" ht="18" customHeight="1">
      <c r="A18" s="946" t="s">
        <v>816</v>
      </c>
      <c r="B18" s="947">
        <v>11</v>
      </c>
      <c r="C18" s="948">
        <v>0</v>
      </c>
      <c r="D18" s="948">
        <v>0</v>
      </c>
      <c r="E18" s="948">
        <v>0</v>
      </c>
      <c r="F18" s="949">
        <v>0</v>
      </c>
      <c r="G18" s="950">
        <f t="shared" si="0"/>
        <v>0</v>
      </c>
    </row>
    <row r="19" spans="1:7" ht="15" customHeight="1">
      <c r="A19" s="926" t="s">
        <v>817</v>
      </c>
      <c r="B19" s="951">
        <v>12</v>
      </c>
      <c r="C19" s="928">
        <v>0</v>
      </c>
      <c r="D19" s="928">
        <v>0</v>
      </c>
      <c r="E19" s="928">
        <v>0</v>
      </c>
      <c r="F19" s="929">
        <v>0</v>
      </c>
      <c r="G19" s="930">
        <f t="shared" si="0"/>
        <v>0</v>
      </c>
    </row>
    <row r="20" spans="1:7" ht="14.25" customHeight="1">
      <c r="A20" s="926" t="s">
        <v>818</v>
      </c>
      <c r="B20" s="951">
        <v>13</v>
      </c>
      <c r="C20" s="928">
        <v>0</v>
      </c>
      <c r="D20" s="928">
        <v>0</v>
      </c>
      <c r="E20" s="928">
        <v>0</v>
      </c>
      <c r="F20" s="929">
        <v>0</v>
      </c>
      <c r="G20" s="930">
        <f t="shared" si="0"/>
        <v>0</v>
      </c>
    </row>
    <row r="21" spans="1:7" ht="14.25" customHeight="1">
      <c r="A21" s="926" t="s">
        <v>819</v>
      </c>
      <c r="B21" s="951">
        <v>14</v>
      </c>
      <c r="C21" s="928">
        <v>0</v>
      </c>
      <c r="D21" s="928">
        <v>0</v>
      </c>
      <c r="E21" s="928">
        <v>0</v>
      </c>
      <c r="F21" s="929">
        <v>0</v>
      </c>
      <c r="G21" s="930">
        <f t="shared" si="0"/>
        <v>0</v>
      </c>
    </row>
    <row r="22" spans="1:7" ht="15" customHeight="1">
      <c r="A22" s="926" t="s">
        <v>820</v>
      </c>
      <c r="B22" s="951">
        <v>15</v>
      </c>
      <c r="C22" s="928">
        <v>0</v>
      </c>
      <c r="D22" s="928">
        <v>0</v>
      </c>
      <c r="E22" s="928">
        <v>0</v>
      </c>
      <c r="F22" s="929">
        <v>0</v>
      </c>
      <c r="G22" s="930">
        <f t="shared" si="0"/>
        <v>0</v>
      </c>
    </row>
    <row r="23" spans="1:7" ht="15" customHeight="1">
      <c r="A23" s="926" t="s">
        <v>821</v>
      </c>
      <c r="B23" s="951">
        <v>16</v>
      </c>
      <c r="C23" s="928">
        <v>0</v>
      </c>
      <c r="D23" s="928">
        <v>0</v>
      </c>
      <c r="E23" s="928">
        <v>0</v>
      </c>
      <c r="F23" s="929">
        <v>0</v>
      </c>
      <c r="G23" s="930">
        <f t="shared" si="0"/>
        <v>0</v>
      </c>
    </row>
    <row r="24" spans="1:7" ht="15" customHeight="1" thickBot="1">
      <c r="A24" s="931" t="s">
        <v>822</v>
      </c>
      <c r="B24" s="952">
        <v>17</v>
      </c>
      <c r="C24" s="933">
        <v>0</v>
      </c>
      <c r="D24" s="933">
        <v>0</v>
      </c>
      <c r="E24" s="933">
        <v>0</v>
      </c>
      <c r="F24" s="934">
        <v>0</v>
      </c>
      <c r="G24" s="935">
        <f t="shared" si="0"/>
        <v>0</v>
      </c>
    </row>
    <row r="25" spans="1:7" ht="35.25" customHeight="1" thickBot="1">
      <c r="A25" s="936" t="s">
        <v>823</v>
      </c>
      <c r="B25" s="945">
        <v>18</v>
      </c>
      <c r="C25" s="938">
        <f>SUM(C26:C32)</f>
        <v>0</v>
      </c>
      <c r="D25" s="938">
        <f>SUM(D26:D32)</f>
        <v>0</v>
      </c>
      <c r="E25" s="938">
        <f>SUM(E26:E32)</f>
        <v>0</v>
      </c>
      <c r="F25" s="939">
        <f>SUM(F26:F32)</f>
        <v>0</v>
      </c>
      <c r="G25" s="940">
        <f t="shared" si="0"/>
        <v>0</v>
      </c>
    </row>
    <row r="26" spans="1:7" ht="16.5" customHeight="1">
      <c r="A26" s="946" t="s">
        <v>816</v>
      </c>
      <c r="B26" s="947">
        <v>19</v>
      </c>
      <c r="C26" s="948">
        <v>0</v>
      </c>
      <c r="D26" s="948">
        <v>0</v>
      </c>
      <c r="E26" s="948">
        <v>0</v>
      </c>
      <c r="F26" s="949">
        <v>0</v>
      </c>
      <c r="G26" s="950">
        <f t="shared" si="0"/>
        <v>0</v>
      </c>
    </row>
    <row r="27" spans="1:7" ht="15.75" customHeight="1">
      <c r="A27" s="926" t="s">
        <v>817</v>
      </c>
      <c r="B27" s="951">
        <v>20</v>
      </c>
      <c r="C27" s="928">
        <v>0</v>
      </c>
      <c r="D27" s="928">
        <v>0</v>
      </c>
      <c r="E27" s="928">
        <v>0</v>
      </c>
      <c r="F27" s="929">
        <v>0</v>
      </c>
      <c r="G27" s="930">
        <f t="shared" si="0"/>
        <v>0</v>
      </c>
    </row>
    <row r="28" spans="1:7" ht="15.75" customHeight="1">
      <c r="A28" s="926" t="s">
        <v>818</v>
      </c>
      <c r="B28" s="951">
        <v>21</v>
      </c>
      <c r="C28" s="928">
        <v>0</v>
      </c>
      <c r="D28" s="928">
        <v>0</v>
      </c>
      <c r="E28" s="928">
        <v>0</v>
      </c>
      <c r="F28" s="929">
        <v>0</v>
      </c>
      <c r="G28" s="930">
        <f t="shared" si="0"/>
        <v>0</v>
      </c>
    </row>
    <row r="29" spans="1:7" ht="12.75">
      <c r="A29" s="926" t="s">
        <v>819</v>
      </c>
      <c r="B29" s="951">
        <v>22</v>
      </c>
      <c r="C29" s="928">
        <v>0</v>
      </c>
      <c r="D29" s="928">
        <v>0</v>
      </c>
      <c r="E29" s="928">
        <v>0</v>
      </c>
      <c r="F29" s="929">
        <v>0</v>
      </c>
      <c r="G29" s="930">
        <f t="shared" si="0"/>
        <v>0</v>
      </c>
    </row>
    <row r="30" spans="1:7" ht="12.75">
      <c r="A30" s="926" t="s">
        <v>820</v>
      </c>
      <c r="B30" s="951">
        <v>23</v>
      </c>
      <c r="C30" s="928">
        <v>0</v>
      </c>
      <c r="D30" s="928">
        <v>0</v>
      </c>
      <c r="E30" s="928">
        <v>0</v>
      </c>
      <c r="F30" s="929">
        <v>0</v>
      </c>
      <c r="G30" s="930">
        <f t="shared" si="0"/>
        <v>0</v>
      </c>
    </row>
    <row r="31" spans="1:7" ht="12.75">
      <c r="A31" s="926" t="s">
        <v>821</v>
      </c>
      <c r="B31" s="951">
        <v>24</v>
      </c>
      <c r="C31" s="928">
        <v>0</v>
      </c>
      <c r="D31" s="928">
        <v>0</v>
      </c>
      <c r="E31" s="928">
        <v>0</v>
      </c>
      <c r="F31" s="929">
        <v>0</v>
      </c>
      <c r="G31" s="930">
        <f t="shared" si="0"/>
        <v>0</v>
      </c>
    </row>
    <row r="32" spans="1:7" ht="18" customHeight="1" thickBot="1">
      <c r="A32" s="931" t="s">
        <v>822</v>
      </c>
      <c r="B32" s="952">
        <v>25</v>
      </c>
      <c r="C32" s="933">
        <v>0</v>
      </c>
      <c r="D32" s="933">
        <v>0</v>
      </c>
      <c r="E32" s="933">
        <v>0</v>
      </c>
      <c r="F32" s="934">
        <v>0</v>
      </c>
      <c r="G32" s="935">
        <f t="shared" si="0"/>
        <v>0</v>
      </c>
    </row>
    <row r="33" spans="1:7" ht="17.25" customHeight="1" thickBot="1">
      <c r="A33" s="936" t="s">
        <v>824</v>
      </c>
      <c r="B33" s="945">
        <v>26</v>
      </c>
      <c r="C33" s="938">
        <f>+C17+C25</f>
        <v>0</v>
      </c>
      <c r="D33" s="938">
        <f>+D17+D25</f>
        <v>0</v>
      </c>
      <c r="E33" s="938">
        <f>+E17+E25</f>
        <v>0</v>
      </c>
      <c r="F33" s="939">
        <f>+F17+F25</f>
        <v>0</v>
      </c>
      <c r="G33" s="940">
        <f t="shared" si="0"/>
        <v>0</v>
      </c>
    </row>
    <row r="34" spans="1:7" ht="21" customHeight="1" thickBot="1">
      <c r="A34" s="941" t="s">
        <v>825</v>
      </c>
      <c r="B34" s="953">
        <v>27</v>
      </c>
      <c r="C34" s="943">
        <f>+C16-C33</f>
        <v>47892.5</v>
      </c>
      <c r="D34" s="943">
        <f>+D16-D33</f>
        <v>47985.5</v>
      </c>
      <c r="E34" s="943">
        <f>+E16-E33</f>
        <v>49425.5</v>
      </c>
      <c r="F34" s="943">
        <f>+F16-F33</f>
        <v>50907.5</v>
      </c>
      <c r="G34" s="954">
        <f t="shared" si="0"/>
        <v>196211</v>
      </c>
    </row>
    <row r="35" spans="1:7" ht="15">
      <c r="A35" s="918"/>
      <c r="B35" s="918"/>
      <c r="C35" s="918"/>
      <c r="D35" s="918"/>
      <c r="E35" s="918"/>
      <c r="F35" s="918"/>
      <c r="G35" s="918"/>
    </row>
  </sheetData>
  <sheetProtection/>
  <mergeCells count="5">
    <mergeCell ref="A1:G1"/>
    <mergeCell ref="A4:A6"/>
    <mergeCell ref="B4:B6"/>
    <mergeCell ref="C4:F5"/>
    <mergeCell ref="G4:G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43">
      <selection activeCell="F13" sqref="F13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29" customWidth="1"/>
    <col min="5" max="16384" width="9.375" style="429" customWidth="1"/>
  </cols>
  <sheetData>
    <row r="1" spans="1:3" ht="15.75" customHeight="1">
      <c r="A1" s="958" t="s">
        <v>150</v>
      </c>
      <c r="B1" s="958"/>
      <c r="C1" s="958"/>
    </row>
    <row r="2" spans="1:3" ht="15.75" customHeight="1" thickBot="1">
      <c r="A2" s="957" t="s">
        <v>296</v>
      </c>
      <c r="B2" s="957"/>
      <c r="C2" s="327" t="s">
        <v>380</v>
      </c>
    </row>
    <row r="3" spans="1:3" ht="37.5" customHeight="1" thickBot="1">
      <c r="A3" s="23" t="s">
        <v>209</v>
      </c>
      <c r="B3" s="24" t="s">
        <v>152</v>
      </c>
      <c r="C3" s="44" t="s">
        <v>409</v>
      </c>
    </row>
    <row r="4" spans="1:3" s="430" customFormat="1" ht="12" customHeight="1" thickBot="1">
      <c r="A4" s="424">
        <v>1</v>
      </c>
      <c r="B4" s="425">
        <v>2</v>
      </c>
      <c r="C4" s="426">
        <v>3</v>
      </c>
    </row>
    <row r="5" spans="1:3" s="431" customFormat="1" ht="12" customHeight="1" thickBot="1">
      <c r="A5" s="20" t="s">
        <v>153</v>
      </c>
      <c r="B5" s="21" t="s">
        <v>410</v>
      </c>
      <c r="C5" s="317">
        <f>+C6+C7+C8+C9+C10+C11</f>
        <v>90910</v>
      </c>
    </row>
    <row r="6" spans="1:3" s="431" customFormat="1" ht="12" customHeight="1">
      <c r="A6" s="15" t="s">
        <v>240</v>
      </c>
      <c r="B6" s="432" t="s">
        <v>411</v>
      </c>
      <c r="C6" s="320">
        <v>90910</v>
      </c>
    </row>
    <row r="7" spans="1:3" s="431" customFormat="1" ht="12" customHeight="1">
      <c r="A7" s="14" t="s">
        <v>241</v>
      </c>
      <c r="B7" s="433" t="s">
        <v>412</v>
      </c>
      <c r="C7" s="319"/>
    </row>
    <row r="8" spans="1:3" s="431" customFormat="1" ht="12" customHeight="1">
      <c r="A8" s="14" t="s">
        <v>242</v>
      </c>
      <c r="B8" s="433" t="s">
        <v>413</v>
      </c>
      <c r="C8" s="319"/>
    </row>
    <row r="9" spans="1:3" s="431" customFormat="1" ht="12" customHeight="1">
      <c r="A9" s="14" t="s">
        <v>243</v>
      </c>
      <c r="B9" s="433" t="s">
        <v>414</v>
      </c>
      <c r="C9" s="319"/>
    </row>
    <row r="10" spans="1:3" s="431" customFormat="1" ht="12" customHeight="1">
      <c r="A10" s="14" t="s">
        <v>292</v>
      </c>
      <c r="B10" s="433" t="s">
        <v>415</v>
      </c>
      <c r="C10" s="319"/>
    </row>
    <row r="11" spans="1:3" s="431" customFormat="1" ht="12" customHeight="1" thickBot="1">
      <c r="A11" s="16" t="s">
        <v>244</v>
      </c>
      <c r="B11" s="434" t="s">
        <v>416</v>
      </c>
      <c r="C11" s="319"/>
    </row>
    <row r="12" spans="1:3" s="431" customFormat="1" ht="12" customHeight="1" thickBot="1">
      <c r="A12" s="20" t="s">
        <v>154</v>
      </c>
      <c r="B12" s="312" t="s">
        <v>417</v>
      </c>
      <c r="C12" s="317">
        <f>+C13+C14+C15+C16+C17</f>
        <v>0</v>
      </c>
    </row>
    <row r="13" spans="1:3" s="431" customFormat="1" ht="12" customHeight="1">
      <c r="A13" s="15" t="s">
        <v>246</v>
      </c>
      <c r="B13" s="432" t="s">
        <v>418</v>
      </c>
      <c r="C13" s="320"/>
    </row>
    <row r="14" spans="1:3" s="431" customFormat="1" ht="12" customHeight="1">
      <c r="A14" s="14" t="s">
        <v>247</v>
      </c>
      <c r="B14" s="433" t="s">
        <v>419</v>
      </c>
      <c r="C14" s="319"/>
    </row>
    <row r="15" spans="1:3" s="431" customFormat="1" ht="12" customHeight="1">
      <c r="A15" s="14" t="s">
        <v>248</v>
      </c>
      <c r="B15" s="433" t="s">
        <v>652</v>
      </c>
      <c r="C15" s="319"/>
    </row>
    <row r="16" spans="1:3" s="431" customFormat="1" ht="12" customHeight="1">
      <c r="A16" s="14" t="s">
        <v>249</v>
      </c>
      <c r="B16" s="433" t="s">
        <v>653</v>
      </c>
      <c r="C16" s="319"/>
    </row>
    <row r="17" spans="1:3" s="431" customFormat="1" ht="12" customHeight="1">
      <c r="A17" s="14" t="s">
        <v>250</v>
      </c>
      <c r="B17" s="433" t="s">
        <v>420</v>
      </c>
      <c r="C17" s="319"/>
    </row>
    <row r="18" spans="1:3" s="431" customFormat="1" ht="12" customHeight="1" thickBot="1">
      <c r="A18" s="16" t="s">
        <v>259</v>
      </c>
      <c r="B18" s="434" t="s">
        <v>421</v>
      </c>
      <c r="C18" s="321"/>
    </row>
    <row r="19" spans="1:3" s="431" customFormat="1" ht="12" customHeight="1" thickBot="1">
      <c r="A19" s="20" t="s">
        <v>155</v>
      </c>
      <c r="B19" s="21" t="s">
        <v>422</v>
      </c>
      <c r="C19" s="317">
        <f>+C20+C21+C22+C23+C24</f>
        <v>0</v>
      </c>
    </row>
    <row r="20" spans="1:3" s="431" customFormat="1" ht="12" customHeight="1">
      <c r="A20" s="15" t="s">
        <v>229</v>
      </c>
      <c r="B20" s="432" t="s">
        <v>423</v>
      </c>
      <c r="C20" s="320"/>
    </row>
    <row r="21" spans="1:3" s="431" customFormat="1" ht="12" customHeight="1">
      <c r="A21" s="14" t="s">
        <v>230</v>
      </c>
      <c r="B21" s="433" t="s">
        <v>424</v>
      </c>
      <c r="C21" s="319"/>
    </row>
    <row r="22" spans="1:3" s="431" customFormat="1" ht="12" customHeight="1">
      <c r="A22" s="14" t="s">
        <v>231</v>
      </c>
      <c r="B22" s="433" t="s">
        <v>654</v>
      </c>
      <c r="C22" s="319"/>
    </row>
    <row r="23" spans="1:3" s="431" customFormat="1" ht="12" customHeight="1">
      <c r="A23" s="14" t="s">
        <v>232</v>
      </c>
      <c r="B23" s="433" t="s">
        <v>655</v>
      </c>
      <c r="C23" s="319"/>
    </row>
    <row r="24" spans="1:3" s="431" customFormat="1" ht="12" customHeight="1">
      <c r="A24" s="14" t="s">
        <v>315</v>
      </c>
      <c r="B24" s="433" t="s">
        <v>425</v>
      </c>
      <c r="C24" s="319"/>
    </row>
    <row r="25" spans="1:3" s="431" customFormat="1" ht="12" customHeight="1" thickBot="1">
      <c r="A25" s="16" t="s">
        <v>316</v>
      </c>
      <c r="B25" s="434" t="s">
        <v>426</v>
      </c>
      <c r="C25" s="321"/>
    </row>
    <row r="26" spans="1:3" s="431" customFormat="1" ht="12" customHeight="1" thickBot="1">
      <c r="A26" s="20" t="s">
        <v>317</v>
      </c>
      <c r="B26" s="21" t="s">
        <v>427</v>
      </c>
      <c r="C26" s="323">
        <f>+C27+C30+C31+C32</f>
        <v>0</v>
      </c>
    </row>
    <row r="27" spans="1:3" s="431" customFormat="1" ht="12" customHeight="1">
      <c r="A27" s="15" t="s">
        <v>428</v>
      </c>
      <c r="B27" s="432" t="s">
        <v>434</v>
      </c>
      <c r="C27" s="427">
        <f>+C28+C29</f>
        <v>0</v>
      </c>
    </row>
    <row r="28" spans="1:3" s="431" customFormat="1" ht="12" customHeight="1">
      <c r="A28" s="14" t="s">
        <v>429</v>
      </c>
      <c r="B28" s="433" t="s">
        <v>435</v>
      </c>
      <c r="C28" s="319"/>
    </row>
    <row r="29" spans="1:3" s="431" customFormat="1" ht="12" customHeight="1">
      <c r="A29" s="14" t="s">
        <v>430</v>
      </c>
      <c r="B29" s="433" t="s">
        <v>436</v>
      </c>
      <c r="C29" s="319"/>
    </row>
    <row r="30" spans="1:3" s="431" customFormat="1" ht="12" customHeight="1">
      <c r="A30" s="14" t="s">
        <v>431</v>
      </c>
      <c r="B30" s="433" t="s">
        <v>437</v>
      </c>
      <c r="C30" s="319"/>
    </row>
    <row r="31" spans="1:3" s="431" customFormat="1" ht="12" customHeight="1">
      <c r="A31" s="14" t="s">
        <v>432</v>
      </c>
      <c r="B31" s="433" t="s">
        <v>438</v>
      </c>
      <c r="C31" s="319"/>
    </row>
    <row r="32" spans="1:3" s="431" customFormat="1" ht="12" customHeight="1" thickBot="1">
      <c r="A32" s="16" t="s">
        <v>433</v>
      </c>
      <c r="B32" s="434" t="s">
        <v>439</v>
      </c>
      <c r="C32" s="321"/>
    </row>
    <row r="33" spans="1:3" s="431" customFormat="1" ht="12" customHeight="1" thickBot="1">
      <c r="A33" s="20" t="s">
        <v>157</v>
      </c>
      <c r="B33" s="21" t="s">
        <v>440</v>
      </c>
      <c r="C33" s="317">
        <f>SUM(C34:C43)</f>
        <v>0</v>
      </c>
    </row>
    <row r="34" spans="1:3" s="431" customFormat="1" ht="12" customHeight="1">
      <c r="A34" s="15" t="s">
        <v>233</v>
      </c>
      <c r="B34" s="432" t="s">
        <v>443</v>
      </c>
      <c r="C34" s="320"/>
    </row>
    <row r="35" spans="1:3" s="431" customFormat="1" ht="12" customHeight="1">
      <c r="A35" s="14" t="s">
        <v>234</v>
      </c>
      <c r="B35" s="433" t="s">
        <v>444</v>
      </c>
      <c r="C35" s="319"/>
    </row>
    <row r="36" spans="1:3" s="431" customFormat="1" ht="12" customHeight="1">
      <c r="A36" s="14" t="s">
        <v>235</v>
      </c>
      <c r="B36" s="433" t="s">
        <v>445</v>
      </c>
      <c r="C36" s="319"/>
    </row>
    <row r="37" spans="1:3" s="431" customFormat="1" ht="12" customHeight="1">
      <c r="A37" s="14" t="s">
        <v>319</v>
      </c>
      <c r="B37" s="433" t="s">
        <v>446</v>
      </c>
      <c r="C37" s="319"/>
    </row>
    <row r="38" spans="1:3" s="431" customFormat="1" ht="12" customHeight="1">
      <c r="A38" s="14" t="s">
        <v>320</v>
      </c>
      <c r="B38" s="433" t="s">
        <v>447</v>
      </c>
      <c r="C38" s="319"/>
    </row>
    <row r="39" spans="1:3" s="431" customFormat="1" ht="12" customHeight="1">
      <c r="A39" s="14" t="s">
        <v>321</v>
      </c>
      <c r="B39" s="433" t="s">
        <v>448</v>
      </c>
      <c r="C39" s="319"/>
    </row>
    <row r="40" spans="1:3" s="431" customFormat="1" ht="12" customHeight="1">
      <c r="A40" s="14" t="s">
        <v>322</v>
      </c>
      <c r="B40" s="433" t="s">
        <v>449</v>
      </c>
      <c r="C40" s="319"/>
    </row>
    <row r="41" spans="1:3" s="431" customFormat="1" ht="12" customHeight="1">
      <c r="A41" s="14" t="s">
        <v>323</v>
      </c>
      <c r="B41" s="433" t="s">
        <v>450</v>
      </c>
      <c r="C41" s="319"/>
    </row>
    <row r="42" spans="1:3" s="431" customFormat="1" ht="12" customHeight="1">
      <c r="A42" s="14" t="s">
        <v>441</v>
      </c>
      <c r="B42" s="433" t="s">
        <v>451</v>
      </c>
      <c r="C42" s="322"/>
    </row>
    <row r="43" spans="1:3" s="431" customFormat="1" ht="12" customHeight="1" thickBot="1">
      <c r="A43" s="16" t="s">
        <v>442</v>
      </c>
      <c r="B43" s="434" t="s">
        <v>452</v>
      </c>
      <c r="C43" s="421"/>
    </row>
    <row r="44" spans="1:3" s="431" customFormat="1" ht="12" customHeight="1" thickBot="1">
      <c r="A44" s="20" t="s">
        <v>158</v>
      </c>
      <c r="B44" s="21" t="s">
        <v>453</v>
      </c>
      <c r="C44" s="317">
        <f>SUM(C45:C49)</f>
        <v>0</v>
      </c>
    </row>
    <row r="45" spans="1:3" s="431" customFormat="1" ht="12" customHeight="1">
      <c r="A45" s="15" t="s">
        <v>236</v>
      </c>
      <c r="B45" s="432" t="s">
        <v>457</v>
      </c>
      <c r="C45" s="478"/>
    </row>
    <row r="46" spans="1:3" s="431" customFormat="1" ht="12" customHeight="1">
      <c r="A46" s="14" t="s">
        <v>237</v>
      </c>
      <c r="B46" s="433" t="s">
        <v>458</v>
      </c>
      <c r="C46" s="322"/>
    </row>
    <row r="47" spans="1:3" s="431" customFormat="1" ht="12" customHeight="1">
      <c r="A47" s="14" t="s">
        <v>454</v>
      </c>
      <c r="B47" s="433" t="s">
        <v>459</v>
      </c>
      <c r="C47" s="322"/>
    </row>
    <row r="48" spans="1:3" s="431" customFormat="1" ht="12" customHeight="1">
      <c r="A48" s="14" t="s">
        <v>455</v>
      </c>
      <c r="B48" s="433" t="s">
        <v>460</v>
      </c>
      <c r="C48" s="322"/>
    </row>
    <row r="49" spans="1:3" s="431" customFormat="1" ht="12" customHeight="1" thickBot="1">
      <c r="A49" s="16" t="s">
        <v>456</v>
      </c>
      <c r="B49" s="434" t="s">
        <v>461</v>
      </c>
      <c r="C49" s="421"/>
    </row>
    <row r="50" spans="1:3" s="431" customFormat="1" ht="12" customHeight="1" thickBot="1">
      <c r="A50" s="20" t="s">
        <v>324</v>
      </c>
      <c r="B50" s="21" t="s">
        <v>462</v>
      </c>
      <c r="C50" s="317">
        <f>SUM(C51:C53)</f>
        <v>0</v>
      </c>
    </row>
    <row r="51" spans="1:3" s="431" customFormat="1" ht="12" customHeight="1">
      <c r="A51" s="15" t="s">
        <v>238</v>
      </c>
      <c r="B51" s="432" t="s">
        <v>463</v>
      </c>
      <c r="C51" s="320"/>
    </row>
    <row r="52" spans="1:3" s="431" customFormat="1" ht="12" customHeight="1">
      <c r="A52" s="14" t="s">
        <v>239</v>
      </c>
      <c r="B52" s="433" t="s">
        <v>656</v>
      </c>
      <c r="C52" s="319"/>
    </row>
    <row r="53" spans="1:3" s="431" customFormat="1" ht="12" customHeight="1">
      <c r="A53" s="14" t="s">
        <v>467</v>
      </c>
      <c r="B53" s="433" t="s">
        <v>465</v>
      </c>
      <c r="C53" s="319"/>
    </row>
    <row r="54" spans="1:3" s="431" customFormat="1" ht="12" customHeight="1" thickBot="1">
      <c r="A54" s="16" t="s">
        <v>468</v>
      </c>
      <c r="B54" s="434" t="s">
        <v>466</v>
      </c>
      <c r="C54" s="321"/>
    </row>
    <row r="55" spans="1:3" s="431" customFormat="1" ht="12" customHeight="1" thickBot="1">
      <c r="A55" s="20" t="s">
        <v>160</v>
      </c>
      <c r="B55" s="312" t="s">
        <v>469</v>
      </c>
      <c r="C55" s="317">
        <f>SUM(C56:C58)</f>
        <v>0</v>
      </c>
    </row>
    <row r="56" spans="1:3" s="431" customFormat="1" ht="12" customHeight="1">
      <c r="A56" s="15" t="s">
        <v>325</v>
      </c>
      <c r="B56" s="432" t="s">
        <v>471</v>
      </c>
      <c r="C56" s="322"/>
    </row>
    <row r="57" spans="1:3" s="431" customFormat="1" ht="12" customHeight="1">
      <c r="A57" s="14" t="s">
        <v>326</v>
      </c>
      <c r="B57" s="433" t="s">
        <v>657</v>
      </c>
      <c r="C57" s="322"/>
    </row>
    <row r="58" spans="1:3" s="431" customFormat="1" ht="12" customHeight="1">
      <c r="A58" s="14" t="s">
        <v>381</v>
      </c>
      <c r="B58" s="433" t="s">
        <v>472</v>
      </c>
      <c r="C58" s="322"/>
    </row>
    <row r="59" spans="1:3" s="431" customFormat="1" ht="12" customHeight="1" thickBot="1">
      <c r="A59" s="16" t="s">
        <v>470</v>
      </c>
      <c r="B59" s="434" t="s">
        <v>473</v>
      </c>
      <c r="C59" s="322"/>
    </row>
    <row r="60" spans="1:3" s="431" customFormat="1" ht="12" customHeight="1" thickBot="1">
      <c r="A60" s="20" t="s">
        <v>161</v>
      </c>
      <c r="B60" s="21" t="s">
        <v>474</v>
      </c>
      <c r="C60" s="323">
        <f>+C5+C12+C19+C26+C33+C44+C50+C55</f>
        <v>90910</v>
      </c>
    </row>
    <row r="61" spans="1:3" s="431" customFormat="1" ht="12" customHeight="1" thickBot="1">
      <c r="A61" s="435" t="s">
        <v>475</v>
      </c>
      <c r="B61" s="312" t="s">
        <v>476</v>
      </c>
      <c r="C61" s="317">
        <f>SUM(C62:C64)</f>
        <v>0</v>
      </c>
    </row>
    <row r="62" spans="1:3" s="431" customFormat="1" ht="12" customHeight="1">
      <c r="A62" s="15" t="s">
        <v>509</v>
      </c>
      <c r="B62" s="432" t="s">
        <v>477</v>
      </c>
      <c r="C62" s="322"/>
    </row>
    <row r="63" spans="1:3" s="431" customFormat="1" ht="12" customHeight="1">
      <c r="A63" s="14" t="s">
        <v>518</v>
      </c>
      <c r="B63" s="433" t="s">
        <v>478</v>
      </c>
      <c r="C63" s="322"/>
    </row>
    <row r="64" spans="1:3" s="431" customFormat="1" ht="12" customHeight="1" thickBot="1">
      <c r="A64" s="16" t="s">
        <v>519</v>
      </c>
      <c r="B64" s="436" t="s">
        <v>479</v>
      </c>
      <c r="C64" s="322"/>
    </row>
    <row r="65" spans="1:3" s="431" customFormat="1" ht="12" customHeight="1" thickBot="1">
      <c r="A65" s="435" t="s">
        <v>480</v>
      </c>
      <c r="B65" s="312" t="s">
        <v>481</v>
      </c>
      <c r="C65" s="317">
        <f>SUM(C66:C69)</f>
        <v>0</v>
      </c>
    </row>
    <row r="66" spans="1:3" s="431" customFormat="1" ht="12" customHeight="1">
      <c r="A66" s="15" t="s">
        <v>293</v>
      </c>
      <c r="B66" s="432" t="s">
        <v>482</v>
      </c>
      <c r="C66" s="322"/>
    </row>
    <row r="67" spans="1:3" s="431" customFormat="1" ht="12" customHeight="1">
      <c r="A67" s="14" t="s">
        <v>294</v>
      </c>
      <c r="B67" s="433" t="s">
        <v>483</v>
      </c>
      <c r="C67" s="322"/>
    </row>
    <row r="68" spans="1:3" s="431" customFormat="1" ht="12" customHeight="1">
      <c r="A68" s="14" t="s">
        <v>510</v>
      </c>
      <c r="B68" s="433" t="s">
        <v>484</v>
      </c>
      <c r="C68" s="322"/>
    </row>
    <row r="69" spans="1:3" s="431" customFormat="1" ht="12" customHeight="1" thickBot="1">
      <c r="A69" s="16" t="s">
        <v>511</v>
      </c>
      <c r="B69" s="434" t="s">
        <v>485</v>
      </c>
      <c r="C69" s="322"/>
    </row>
    <row r="70" spans="1:3" s="431" customFormat="1" ht="12" customHeight="1" thickBot="1">
      <c r="A70" s="435" t="s">
        <v>486</v>
      </c>
      <c r="B70" s="312" t="s">
        <v>487</v>
      </c>
      <c r="C70" s="317">
        <f>SUM(C71:C72)</f>
        <v>0</v>
      </c>
    </row>
    <row r="71" spans="1:3" s="431" customFormat="1" ht="12" customHeight="1">
      <c r="A71" s="15" t="s">
        <v>512</v>
      </c>
      <c r="B71" s="432" t="s">
        <v>488</v>
      </c>
      <c r="C71" s="322"/>
    </row>
    <row r="72" spans="1:3" s="431" customFormat="1" ht="12" customHeight="1" thickBot="1">
      <c r="A72" s="16" t="s">
        <v>513</v>
      </c>
      <c r="B72" s="434" t="s">
        <v>489</v>
      </c>
      <c r="C72" s="322"/>
    </row>
    <row r="73" spans="1:3" s="431" customFormat="1" ht="12" customHeight="1" thickBot="1">
      <c r="A73" s="435" t="s">
        <v>490</v>
      </c>
      <c r="B73" s="312" t="s">
        <v>491</v>
      </c>
      <c r="C73" s="317">
        <f>SUM(C74:C76)</f>
        <v>0</v>
      </c>
    </row>
    <row r="74" spans="1:3" s="431" customFormat="1" ht="12" customHeight="1">
      <c r="A74" s="15" t="s">
        <v>514</v>
      </c>
      <c r="B74" s="432" t="s">
        <v>492</v>
      </c>
      <c r="C74" s="322"/>
    </row>
    <row r="75" spans="1:3" s="431" customFormat="1" ht="12" customHeight="1">
      <c r="A75" s="14" t="s">
        <v>515</v>
      </c>
      <c r="B75" s="433" t="s">
        <v>493</v>
      </c>
      <c r="C75" s="322"/>
    </row>
    <row r="76" spans="1:3" s="431" customFormat="1" ht="12" customHeight="1" thickBot="1">
      <c r="A76" s="16" t="s">
        <v>516</v>
      </c>
      <c r="B76" s="434" t="s">
        <v>494</v>
      </c>
      <c r="C76" s="322"/>
    </row>
    <row r="77" spans="1:3" s="431" customFormat="1" ht="12" customHeight="1" thickBot="1">
      <c r="A77" s="435" t="s">
        <v>495</v>
      </c>
      <c r="B77" s="312" t="s">
        <v>517</v>
      </c>
      <c r="C77" s="317">
        <f>SUM(C78:C81)</f>
        <v>0</v>
      </c>
    </row>
    <row r="78" spans="1:3" s="431" customFormat="1" ht="12" customHeight="1">
      <c r="A78" s="437" t="s">
        <v>496</v>
      </c>
      <c r="B78" s="432" t="s">
        <v>497</v>
      </c>
      <c r="C78" s="322"/>
    </row>
    <row r="79" spans="1:3" s="431" customFormat="1" ht="12" customHeight="1">
      <c r="A79" s="438" t="s">
        <v>498</v>
      </c>
      <c r="B79" s="433" t="s">
        <v>499</v>
      </c>
      <c r="C79" s="322"/>
    </row>
    <row r="80" spans="1:3" s="431" customFormat="1" ht="12" customHeight="1">
      <c r="A80" s="438" t="s">
        <v>500</v>
      </c>
      <c r="B80" s="433" t="s">
        <v>501</v>
      </c>
      <c r="C80" s="322"/>
    </row>
    <row r="81" spans="1:3" s="431" customFormat="1" ht="12" customHeight="1" thickBot="1">
      <c r="A81" s="439" t="s">
        <v>502</v>
      </c>
      <c r="B81" s="434" t="s">
        <v>503</v>
      </c>
      <c r="C81" s="322"/>
    </row>
    <row r="82" spans="1:3" s="431" customFormat="1" ht="13.5" customHeight="1" thickBot="1">
      <c r="A82" s="435" t="s">
        <v>504</v>
      </c>
      <c r="B82" s="312" t="s">
        <v>505</v>
      </c>
      <c r="C82" s="479"/>
    </row>
    <row r="83" spans="1:3" s="431" customFormat="1" ht="15.75" customHeight="1" thickBot="1">
      <c r="A83" s="435" t="s">
        <v>506</v>
      </c>
      <c r="B83" s="440" t="s">
        <v>507</v>
      </c>
      <c r="C83" s="323">
        <f>+C61+C65+C70+C73+C77+C82</f>
        <v>0</v>
      </c>
    </row>
    <row r="84" spans="1:3" s="431" customFormat="1" ht="16.5" customHeight="1" thickBot="1">
      <c r="A84" s="441" t="s">
        <v>520</v>
      </c>
      <c r="B84" s="442" t="s">
        <v>508</v>
      </c>
      <c r="C84" s="323">
        <f>+C60+C83</f>
        <v>90910</v>
      </c>
    </row>
    <row r="85" spans="1:3" s="431" customFormat="1" ht="83.25" customHeight="1">
      <c r="A85" s="5"/>
      <c r="B85" s="6"/>
      <c r="C85" s="324"/>
    </row>
    <row r="86" spans="1:3" ht="16.5" customHeight="1">
      <c r="A86" s="958" t="s">
        <v>182</v>
      </c>
      <c r="B86" s="958"/>
      <c r="C86" s="958"/>
    </row>
    <row r="87" spans="1:3" s="443" customFormat="1" ht="16.5" customHeight="1" thickBot="1">
      <c r="A87" s="959" t="s">
        <v>297</v>
      </c>
      <c r="B87" s="959"/>
      <c r="C87" s="152" t="s">
        <v>380</v>
      </c>
    </row>
    <row r="88" spans="1:3" ht="37.5" customHeight="1" thickBot="1">
      <c r="A88" s="23" t="s">
        <v>209</v>
      </c>
      <c r="B88" s="24" t="s">
        <v>183</v>
      </c>
      <c r="C88" s="44" t="s">
        <v>409</v>
      </c>
    </row>
    <row r="89" spans="1:3" s="43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153</v>
      </c>
      <c r="B90" s="31" t="s">
        <v>523</v>
      </c>
      <c r="C90" s="316">
        <f>SUM(C91:C95)</f>
        <v>90910</v>
      </c>
    </row>
    <row r="91" spans="1:3" ht="12" customHeight="1">
      <c r="A91" s="17" t="s">
        <v>240</v>
      </c>
      <c r="B91" s="10" t="s">
        <v>184</v>
      </c>
      <c r="C91" s="318">
        <v>60085</v>
      </c>
    </row>
    <row r="92" spans="1:3" ht="12" customHeight="1">
      <c r="A92" s="14" t="s">
        <v>241</v>
      </c>
      <c r="B92" s="8" t="s">
        <v>327</v>
      </c>
      <c r="C92" s="319">
        <v>16245</v>
      </c>
    </row>
    <row r="93" spans="1:3" ht="12" customHeight="1">
      <c r="A93" s="14" t="s">
        <v>242</v>
      </c>
      <c r="B93" s="8" t="s">
        <v>283</v>
      </c>
      <c r="C93" s="321">
        <v>14580</v>
      </c>
    </row>
    <row r="94" spans="1:3" ht="12" customHeight="1">
      <c r="A94" s="14" t="s">
        <v>243</v>
      </c>
      <c r="B94" s="11" t="s">
        <v>328</v>
      </c>
      <c r="C94" s="321"/>
    </row>
    <row r="95" spans="1:3" ht="12" customHeight="1">
      <c r="A95" s="14" t="s">
        <v>254</v>
      </c>
      <c r="B95" s="19" t="s">
        <v>329</v>
      </c>
      <c r="C95" s="321"/>
    </row>
    <row r="96" spans="1:3" ht="12" customHeight="1">
      <c r="A96" s="14" t="s">
        <v>244</v>
      </c>
      <c r="B96" s="8" t="s">
        <v>524</v>
      </c>
      <c r="C96" s="321"/>
    </row>
    <row r="97" spans="1:3" ht="12" customHeight="1">
      <c r="A97" s="14" t="s">
        <v>245</v>
      </c>
      <c r="B97" s="154" t="s">
        <v>525</v>
      </c>
      <c r="C97" s="321"/>
    </row>
    <row r="98" spans="1:3" ht="12" customHeight="1">
      <c r="A98" s="14" t="s">
        <v>255</v>
      </c>
      <c r="B98" s="155" t="s">
        <v>526</v>
      </c>
      <c r="C98" s="321"/>
    </row>
    <row r="99" spans="1:3" ht="12" customHeight="1">
      <c r="A99" s="14" t="s">
        <v>256</v>
      </c>
      <c r="B99" s="155" t="s">
        <v>527</v>
      </c>
      <c r="C99" s="321"/>
    </row>
    <row r="100" spans="1:3" ht="12" customHeight="1">
      <c r="A100" s="14" t="s">
        <v>257</v>
      </c>
      <c r="B100" s="154" t="s">
        <v>528</v>
      </c>
      <c r="C100" s="321"/>
    </row>
    <row r="101" spans="1:3" ht="12" customHeight="1">
      <c r="A101" s="14" t="s">
        <v>258</v>
      </c>
      <c r="B101" s="154" t="s">
        <v>529</v>
      </c>
      <c r="C101" s="321"/>
    </row>
    <row r="102" spans="1:3" ht="12" customHeight="1">
      <c r="A102" s="14" t="s">
        <v>260</v>
      </c>
      <c r="B102" s="155" t="s">
        <v>530</v>
      </c>
      <c r="C102" s="321"/>
    </row>
    <row r="103" spans="1:3" ht="12" customHeight="1">
      <c r="A103" s="13" t="s">
        <v>330</v>
      </c>
      <c r="B103" s="156" t="s">
        <v>531</v>
      </c>
      <c r="C103" s="321"/>
    </row>
    <row r="104" spans="1:3" ht="12" customHeight="1">
      <c r="A104" s="14" t="s">
        <v>521</v>
      </c>
      <c r="B104" s="156" t="s">
        <v>532</v>
      </c>
      <c r="C104" s="321"/>
    </row>
    <row r="105" spans="1:3" ht="12" customHeight="1" thickBot="1">
      <c r="A105" s="18" t="s">
        <v>522</v>
      </c>
      <c r="B105" s="157" t="s">
        <v>533</v>
      </c>
      <c r="C105" s="325"/>
    </row>
    <row r="106" spans="1:3" ht="12" customHeight="1" thickBot="1">
      <c r="A106" s="20" t="s">
        <v>154</v>
      </c>
      <c r="B106" s="30" t="s">
        <v>534</v>
      </c>
      <c r="C106" s="317">
        <f>+C107+C109+C111</f>
        <v>0</v>
      </c>
    </row>
    <row r="107" spans="1:3" ht="12" customHeight="1">
      <c r="A107" s="15" t="s">
        <v>246</v>
      </c>
      <c r="B107" s="8" t="s">
        <v>379</v>
      </c>
      <c r="C107" s="320"/>
    </row>
    <row r="108" spans="1:3" ht="12" customHeight="1">
      <c r="A108" s="15" t="s">
        <v>247</v>
      </c>
      <c r="B108" s="12" t="s">
        <v>538</v>
      </c>
      <c r="C108" s="320"/>
    </row>
    <row r="109" spans="1:3" ht="12" customHeight="1">
      <c r="A109" s="15" t="s">
        <v>248</v>
      </c>
      <c r="B109" s="12" t="s">
        <v>331</v>
      </c>
      <c r="C109" s="319"/>
    </row>
    <row r="110" spans="1:3" ht="12" customHeight="1">
      <c r="A110" s="15" t="s">
        <v>249</v>
      </c>
      <c r="B110" s="12" t="s">
        <v>539</v>
      </c>
      <c r="C110" s="290"/>
    </row>
    <row r="111" spans="1:3" ht="12" customHeight="1">
      <c r="A111" s="15" t="s">
        <v>250</v>
      </c>
      <c r="B111" s="314" t="s">
        <v>382</v>
      </c>
      <c r="C111" s="290"/>
    </row>
    <row r="112" spans="1:3" ht="12" customHeight="1">
      <c r="A112" s="15" t="s">
        <v>259</v>
      </c>
      <c r="B112" s="313" t="s">
        <v>658</v>
      </c>
      <c r="C112" s="290"/>
    </row>
    <row r="113" spans="1:3" ht="12" customHeight="1">
      <c r="A113" s="15" t="s">
        <v>261</v>
      </c>
      <c r="B113" s="428" t="s">
        <v>544</v>
      </c>
      <c r="C113" s="290"/>
    </row>
    <row r="114" spans="1:3" ht="15.75">
      <c r="A114" s="15" t="s">
        <v>332</v>
      </c>
      <c r="B114" s="155" t="s">
        <v>527</v>
      </c>
      <c r="C114" s="290"/>
    </row>
    <row r="115" spans="1:3" ht="12" customHeight="1">
      <c r="A115" s="15" t="s">
        <v>333</v>
      </c>
      <c r="B115" s="155" t="s">
        <v>543</v>
      </c>
      <c r="C115" s="290"/>
    </row>
    <row r="116" spans="1:3" ht="12" customHeight="1">
      <c r="A116" s="15" t="s">
        <v>334</v>
      </c>
      <c r="B116" s="155" t="s">
        <v>542</v>
      </c>
      <c r="C116" s="290"/>
    </row>
    <row r="117" spans="1:3" ht="12" customHeight="1">
      <c r="A117" s="15" t="s">
        <v>535</v>
      </c>
      <c r="B117" s="155" t="s">
        <v>530</v>
      </c>
      <c r="C117" s="290"/>
    </row>
    <row r="118" spans="1:3" ht="12" customHeight="1">
      <c r="A118" s="15" t="s">
        <v>536</v>
      </c>
      <c r="B118" s="155" t="s">
        <v>541</v>
      </c>
      <c r="C118" s="290"/>
    </row>
    <row r="119" spans="1:3" ht="16.5" thickBot="1">
      <c r="A119" s="13" t="s">
        <v>537</v>
      </c>
      <c r="B119" s="155" t="s">
        <v>540</v>
      </c>
      <c r="C119" s="291"/>
    </row>
    <row r="120" spans="1:3" ht="12" customHeight="1" thickBot="1">
      <c r="A120" s="20" t="s">
        <v>155</v>
      </c>
      <c r="B120" s="136" t="s">
        <v>545</v>
      </c>
      <c r="C120" s="317">
        <f>+C121+C122</f>
        <v>0</v>
      </c>
    </row>
    <row r="121" spans="1:3" ht="12" customHeight="1">
      <c r="A121" s="15" t="s">
        <v>229</v>
      </c>
      <c r="B121" s="9" t="s">
        <v>196</v>
      </c>
      <c r="C121" s="320"/>
    </row>
    <row r="122" spans="1:3" ht="12" customHeight="1" thickBot="1">
      <c r="A122" s="16" t="s">
        <v>230</v>
      </c>
      <c r="B122" s="12" t="s">
        <v>197</v>
      </c>
      <c r="C122" s="321"/>
    </row>
    <row r="123" spans="1:3" ht="12" customHeight="1" thickBot="1">
      <c r="A123" s="20" t="s">
        <v>156</v>
      </c>
      <c r="B123" s="136" t="s">
        <v>546</v>
      </c>
      <c r="C123" s="317">
        <f>+C90+C106+C120</f>
        <v>90910</v>
      </c>
    </row>
    <row r="124" spans="1:3" ht="12" customHeight="1" thickBot="1">
      <c r="A124" s="20" t="s">
        <v>157</v>
      </c>
      <c r="B124" s="136" t="s">
        <v>547</v>
      </c>
      <c r="C124" s="317">
        <f>+C125+C126+C127</f>
        <v>0</v>
      </c>
    </row>
    <row r="125" spans="1:3" ht="12" customHeight="1">
      <c r="A125" s="15" t="s">
        <v>233</v>
      </c>
      <c r="B125" s="9" t="s">
        <v>548</v>
      </c>
      <c r="C125" s="290"/>
    </row>
    <row r="126" spans="1:3" ht="12" customHeight="1">
      <c r="A126" s="15" t="s">
        <v>234</v>
      </c>
      <c r="B126" s="9" t="s">
        <v>549</v>
      </c>
      <c r="C126" s="290"/>
    </row>
    <row r="127" spans="1:3" ht="12" customHeight="1" thickBot="1">
      <c r="A127" s="13" t="s">
        <v>235</v>
      </c>
      <c r="B127" s="7" t="s">
        <v>550</v>
      </c>
      <c r="C127" s="290"/>
    </row>
    <row r="128" spans="1:3" ht="12" customHeight="1" thickBot="1">
      <c r="A128" s="20" t="s">
        <v>158</v>
      </c>
      <c r="B128" s="136" t="s">
        <v>613</v>
      </c>
      <c r="C128" s="317">
        <f>+C129+C130+C131+C132</f>
        <v>0</v>
      </c>
    </row>
    <row r="129" spans="1:3" ht="12" customHeight="1">
      <c r="A129" s="15" t="s">
        <v>236</v>
      </c>
      <c r="B129" s="9" t="s">
        <v>551</v>
      </c>
      <c r="C129" s="290"/>
    </row>
    <row r="130" spans="1:3" ht="12" customHeight="1">
      <c r="A130" s="15" t="s">
        <v>237</v>
      </c>
      <c r="B130" s="9" t="s">
        <v>552</v>
      </c>
      <c r="C130" s="290"/>
    </row>
    <row r="131" spans="1:3" ht="12" customHeight="1">
      <c r="A131" s="15" t="s">
        <v>454</v>
      </c>
      <c r="B131" s="9" t="s">
        <v>553</v>
      </c>
      <c r="C131" s="290"/>
    </row>
    <row r="132" spans="1:3" ht="12" customHeight="1" thickBot="1">
      <c r="A132" s="13" t="s">
        <v>455</v>
      </c>
      <c r="B132" s="7" t="s">
        <v>554</v>
      </c>
      <c r="C132" s="290"/>
    </row>
    <row r="133" spans="1:3" ht="12" customHeight="1" thickBot="1">
      <c r="A133" s="20" t="s">
        <v>159</v>
      </c>
      <c r="B133" s="136" t="s">
        <v>555</v>
      </c>
      <c r="C133" s="323">
        <f>+C134+C135+C136+C137</f>
        <v>0</v>
      </c>
    </row>
    <row r="134" spans="1:3" ht="12" customHeight="1">
      <c r="A134" s="15" t="s">
        <v>238</v>
      </c>
      <c r="B134" s="9" t="s">
        <v>556</v>
      </c>
      <c r="C134" s="290"/>
    </row>
    <row r="135" spans="1:3" ht="12" customHeight="1">
      <c r="A135" s="15" t="s">
        <v>239</v>
      </c>
      <c r="B135" s="9" t="s">
        <v>566</v>
      </c>
      <c r="C135" s="290"/>
    </row>
    <row r="136" spans="1:3" ht="12" customHeight="1">
      <c r="A136" s="15" t="s">
        <v>467</v>
      </c>
      <c r="B136" s="9" t="s">
        <v>557</v>
      </c>
      <c r="C136" s="290"/>
    </row>
    <row r="137" spans="1:3" ht="12" customHeight="1" thickBot="1">
      <c r="A137" s="13" t="s">
        <v>468</v>
      </c>
      <c r="B137" s="7" t="s">
        <v>558</v>
      </c>
      <c r="C137" s="290"/>
    </row>
    <row r="138" spans="1:3" ht="12" customHeight="1" thickBot="1">
      <c r="A138" s="20" t="s">
        <v>160</v>
      </c>
      <c r="B138" s="136" t="s">
        <v>559</v>
      </c>
      <c r="C138" s="326">
        <f>+C139+C140+C141+C142</f>
        <v>0</v>
      </c>
    </row>
    <row r="139" spans="1:3" ht="12" customHeight="1">
      <c r="A139" s="15" t="s">
        <v>325</v>
      </c>
      <c r="B139" s="9" t="s">
        <v>560</v>
      </c>
      <c r="C139" s="290"/>
    </row>
    <row r="140" spans="1:3" ht="12" customHeight="1">
      <c r="A140" s="15" t="s">
        <v>326</v>
      </c>
      <c r="B140" s="9" t="s">
        <v>561</v>
      </c>
      <c r="C140" s="290"/>
    </row>
    <row r="141" spans="1:3" ht="12" customHeight="1">
      <c r="A141" s="15" t="s">
        <v>381</v>
      </c>
      <c r="B141" s="9" t="s">
        <v>562</v>
      </c>
      <c r="C141" s="290"/>
    </row>
    <row r="142" spans="1:3" ht="12" customHeight="1" thickBot="1">
      <c r="A142" s="15" t="s">
        <v>470</v>
      </c>
      <c r="B142" s="9" t="s">
        <v>563</v>
      </c>
      <c r="C142" s="290"/>
    </row>
    <row r="143" spans="1:9" ht="15" customHeight="1" thickBot="1">
      <c r="A143" s="20" t="s">
        <v>161</v>
      </c>
      <c r="B143" s="136" t="s">
        <v>564</v>
      </c>
      <c r="C143" s="444">
        <f>+C124+C128+C133+C138</f>
        <v>0</v>
      </c>
      <c r="F143" s="445"/>
      <c r="G143" s="446"/>
      <c r="H143" s="446"/>
      <c r="I143" s="446"/>
    </row>
    <row r="144" spans="1:3" s="431" customFormat="1" ht="12.75" customHeight="1" thickBot="1">
      <c r="A144" s="315" t="s">
        <v>162</v>
      </c>
      <c r="B144" s="404" t="s">
        <v>565</v>
      </c>
      <c r="C144" s="444">
        <f>+C123+C143</f>
        <v>90910</v>
      </c>
    </row>
    <row r="145" ht="7.5" customHeight="1"/>
    <row r="146" spans="1:3" ht="15.75">
      <c r="A146" s="960" t="s">
        <v>567</v>
      </c>
      <c r="B146" s="960"/>
      <c r="C146" s="960"/>
    </row>
    <row r="147" spans="1:3" ht="15" customHeight="1" thickBot="1">
      <c r="A147" s="957" t="s">
        <v>298</v>
      </c>
      <c r="B147" s="957"/>
      <c r="C147" s="327" t="s">
        <v>380</v>
      </c>
    </row>
    <row r="148" spans="1:4" ht="13.5" customHeight="1" thickBot="1">
      <c r="A148" s="20">
        <v>1</v>
      </c>
      <c r="B148" s="30" t="s">
        <v>568</v>
      </c>
      <c r="C148" s="317">
        <f>+C60-C123</f>
        <v>0</v>
      </c>
      <c r="D148" s="447"/>
    </row>
    <row r="149" spans="1:3" ht="27.75" customHeight="1" thickBot="1">
      <c r="A149" s="20" t="s">
        <v>154</v>
      </c>
      <c r="B149" s="30" t="s">
        <v>569</v>
      </c>
      <c r="C149" s="317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
ÁLLAMI (ÁLLAMIGAZGATÁSI) FELADATOK MÉRLEGE
&amp;R&amp;"Times New Roman CE,Félkövér dőlt"&amp;11 1.4. melléklet az 1/2014. 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61" customWidth="1"/>
    <col min="2" max="2" width="55.125" style="208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39" t="s">
        <v>302</v>
      </c>
      <c r="C1" s="340"/>
      <c r="D1" s="340"/>
      <c r="E1" s="340"/>
      <c r="F1" s="963" t="s">
        <v>777</v>
      </c>
    </row>
    <row r="2" spans="5:6" ht="14.25" thickBot="1">
      <c r="E2" s="341" t="s">
        <v>200</v>
      </c>
      <c r="F2" s="963"/>
    </row>
    <row r="3" spans="1:6" ht="18" customHeight="1" thickBot="1">
      <c r="A3" s="961" t="s">
        <v>209</v>
      </c>
      <c r="B3" s="342" t="s">
        <v>192</v>
      </c>
      <c r="C3" s="343"/>
      <c r="D3" s="342" t="s">
        <v>194</v>
      </c>
      <c r="E3" s="344"/>
      <c r="F3" s="963"/>
    </row>
    <row r="4" spans="1:6" s="345" customFormat="1" ht="35.25" customHeight="1" thickBot="1">
      <c r="A4" s="962"/>
      <c r="B4" s="209" t="s">
        <v>201</v>
      </c>
      <c r="C4" s="210" t="s">
        <v>409</v>
      </c>
      <c r="D4" s="209" t="s">
        <v>201</v>
      </c>
      <c r="E4" s="57" t="s">
        <v>409</v>
      </c>
      <c r="F4" s="963"/>
    </row>
    <row r="5" spans="1:6" s="350" customFormat="1" ht="12" customHeight="1" thickBot="1">
      <c r="A5" s="346">
        <v>1</v>
      </c>
      <c r="B5" s="347">
        <v>2</v>
      </c>
      <c r="C5" s="348" t="s">
        <v>155</v>
      </c>
      <c r="D5" s="347" t="s">
        <v>156</v>
      </c>
      <c r="E5" s="349" t="s">
        <v>157</v>
      </c>
      <c r="F5" s="963"/>
    </row>
    <row r="6" spans="1:6" ht="12.75" customHeight="1">
      <c r="A6" s="351" t="s">
        <v>153</v>
      </c>
      <c r="B6" s="352" t="s">
        <v>570</v>
      </c>
      <c r="C6" s="328">
        <v>319414</v>
      </c>
      <c r="D6" s="352" t="s">
        <v>202</v>
      </c>
      <c r="E6" s="334">
        <v>167319</v>
      </c>
      <c r="F6" s="963"/>
    </row>
    <row r="7" spans="1:6" ht="12.75" customHeight="1">
      <c r="A7" s="353" t="s">
        <v>154</v>
      </c>
      <c r="B7" s="354" t="s">
        <v>571</v>
      </c>
      <c r="C7" s="329">
        <v>8592</v>
      </c>
      <c r="D7" s="354" t="s">
        <v>327</v>
      </c>
      <c r="E7" s="335">
        <v>45319</v>
      </c>
      <c r="F7" s="963"/>
    </row>
    <row r="8" spans="1:6" ht="12.75" customHeight="1">
      <c r="A8" s="353" t="s">
        <v>155</v>
      </c>
      <c r="B8" s="354" t="s">
        <v>616</v>
      </c>
      <c r="C8" s="329"/>
      <c r="D8" s="354" t="s">
        <v>385</v>
      </c>
      <c r="E8" s="335">
        <v>185409</v>
      </c>
      <c r="F8" s="963"/>
    </row>
    <row r="9" spans="1:6" ht="12.75" customHeight="1">
      <c r="A9" s="353" t="s">
        <v>156</v>
      </c>
      <c r="B9" s="354" t="s">
        <v>318</v>
      </c>
      <c r="C9" s="329">
        <v>105374</v>
      </c>
      <c r="D9" s="354" t="s">
        <v>328</v>
      </c>
      <c r="E9" s="335">
        <v>8046</v>
      </c>
      <c r="F9" s="963"/>
    </row>
    <row r="10" spans="1:6" ht="12.75" customHeight="1">
      <c r="A10" s="353" t="s">
        <v>157</v>
      </c>
      <c r="B10" s="355" t="s">
        <v>572</v>
      </c>
      <c r="C10" s="329"/>
      <c r="D10" s="354" t="s">
        <v>329</v>
      </c>
      <c r="E10" s="335">
        <v>111743</v>
      </c>
      <c r="F10" s="963"/>
    </row>
    <row r="11" spans="1:6" ht="12.75" customHeight="1">
      <c r="A11" s="353" t="s">
        <v>158</v>
      </c>
      <c r="B11" s="354" t="s">
        <v>573</v>
      </c>
      <c r="C11" s="330"/>
      <c r="D11" s="354" t="s">
        <v>185</v>
      </c>
      <c r="E11" s="335">
        <v>75185</v>
      </c>
      <c r="F11" s="963"/>
    </row>
    <row r="12" spans="1:6" ht="12.75" customHeight="1">
      <c r="A12" s="353" t="s">
        <v>159</v>
      </c>
      <c r="B12" s="354" t="s">
        <v>452</v>
      </c>
      <c r="C12" s="329">
        <v>99974</v>
      </c>
      <c r="D12" s="51"/>
      <c r="E12" s="335"/>
      <c r="F12" s="963"/>
    </row>
    <row r="13" spans="1:6" ht="12.75" customHeight="1">
      <c r="A13" s="353" t="s">
        <v>160</v>
      </c>
      <c r="B13" s="51"/>
      <c r="C13" s="329"/>
      <c r="D13" s="51"/>
      <c r="E13" s="335"/>
      <c r="F13" s="963"/>
    </row>
    <row r="14" spans="1:6" ht="12.75" customHeight="1">
      <c r="A14" s="353" t="s">
        <v>161</v>
      </c>
      <c r="B14" s="448"/>
      <c r="C14" s="330"/>
      <c r="D14" s="51"/>
      <c r="E14" s="335"/>
      <c r="F14" s="963"/>
    </row>
    <row r="15" spans="1:6" ht="12.75" customHeight="1">
      <c r="A15" s="353" t="s">
        <v>162</v>
      </c>
      <c r="B15" s="51"/>
      <c r="C15" s="329"/>
      <c r="D15" s="51"/>
      <c r="E15" s="335"/>
      <c r="F15" s="963"/>
    </row>
    <row r="16" spans="1:6" ht="12.75" customHeight="1">
      <c r="A16" s="353" t="s">
        <v>163</v>
      </c>
      <c r="B16" s="51"/>
      <c r="C16" s="329"/>
      <c r="D16" s="51"/>
      <c r="E16" s="335"/>
      <c r="F16" s="963"/>
    </row>
    <row r="17" spans="1:6" ht="12.75" customHeight="1" thickBot="1">
      <c r="A17" s="353" t="s">
        <v>164</v>
      </c>
      <c r="B17" s="63"/>
      <c r="C17" s="331"/>
      <c r="D17" s="51"/>
      <c r="E17" s="336"/>
      <c r="F17" s="963"/>
    </row>
    <row r="18" spans="1:6" ht="15.75" customHeight="1" thickBot="1">
      <c r="A18" s="356" t="s">
        <v>165</v>
      </c>
      <c r="B18" s="138" t="s">
        <v>617</v>
      </c>
      <c r="C18" s="332">
        <f>+C6+C7+C9+C10+C12+C13+C14+C15+C16+C17</f>
        <v>533354</v>
      </c>
      <c r="D18" s="138" t="s">
        <v>581</v>
      </c>
      <c r="E18" s="337">
        <f>SUM(E6:E17)</f>
        <v>593021</v>
      </c>
      <c r="F18" s="963"/>
    </row>
    <row r="19" spans="1:6" ht="12.75" customHeight="1">
      <c r="A19" s="357" t="s">
        <v>166</v>
      </c>
      <c r="B19" s="358" t="s">
        <v>576</v>
      </c>
      <c r="C19" s="499">
        <f>+C20+C21+C22+C23</f>
        <v>59667</v>
      </c>
      <c r="D19" s="359" t="s">
        <v>335</v>
      </c>
      <c r="E19" s="338"/>
      <c r="F19" s="963"/>
    </row>
    <row r="20" spans="1:6" ht="12.75" customHeight="1">
      <c r="A20" s="360" t="s">
        <v>167</v>
      </c>
      <c r="B20" s="359" t="s">
        <v>377</v>
      </c>
      <c r="C20" s="87">
        <v>59667</v>
      </c>
      <c r="D20" s="359" t="s">
        <v>580</v>
      </c>
      <c r="E20" s="88"/>
      <c r="F20" s="963"/>
    </row>
    <row r="21" spans="1:6" ht="12.75" customHeight="1">
      <c r="A21" s="360" t="s">
        <v>168</v>
      </c>
      <c r="B21" s="359" t="s">
        <v>378</v>
      </c>
      <c r="C21" s="87"/>
      <c r="D21" s="359" t="s">
        <v>300</v>
      </c>
      <c r="E21" s="88"/>
      <c r="F21" s="963"/>
    </row>
    <row r="22" spans="1:6" ht="12.75" customHeight="1">
      <c r="A22" s="360" t="s">
        <v>169</v>
      </c>
      <c r="B22" s="359" t="s">
        <v>383</v>
      </c>
      <c r="C22" s="87"/>
      <c r="D22" s="359" t="s">
        <v>301</v>
      </c>
      <c r="E22" s="88"/>
      <c r="F22" s="963"/>
    </row>
    <row r="23" spans="1:6" ht="12.75" customHeight="1">
      <c r="A23" s="360" t="s">
        <v>170</v>
      </c>
      <c r="B23" s="359" t="s">
        <v>384</v>
      </c>
      <c r="C23" s="87"/>
      <c r="D23" s="358" t="s">
        <v>386</v>
      </c>
      <c r="E23" s="88"/>
      <c r="F23" s="963"/>
    </row>
    <row r="24" spans="1:6" ht="12.75" customHeight="1">
      <c r="A24" s="360" t="s">
        <v>171</v>
      </c>
      <c r="B24" s="359" t="s">
        <v>577</v>
      </c>
      <c r="C24" s="361">
        <f>+C25+C26</f>
        <v>0</v>
      </c>
      <c r="D24" s="359" t="s">
        <v>336</v>
      </c>
      <c r="E24" s="88"/>
      <c r="F24" s="963"/>
    </row>
    <row r="25" spans="1:6" ht="12.75" customHeight="1">
      <c r="A25" s="357" t="s">
        <v>172</v>
      </c>
      <c r="B25" s="358" t="s">
        <v>574</v>
      </c>
      <c r="C25" s="333"/>
      <c r="D25" s="352" t="s">
        <v>337</v>
      </c>
      <c r="E25" s="338"/>
      <c r="F25" s="963"/>
    </row>
    <row r="26" spans="1:6" ht="12.75" customHeight="1" thickBot="1">
      <c r="A26" s="360" t="s">
        <v>173</v>
      </c>
      <c r="B26" s="359" t="s">
        <v>575</v>
      </c>
      <c r="C26" s="87"/>
      <c r="D26" s="51"/>
      <c r="E26" s="88"/>
      <c r="F26" s="963"/>
    </row>
    <row r="27" spans="1:6" ht="15.75" customHeight="1" thickBot="1">
      <c r="A27" s="356" t="s">
        <v>174</v>
      </c>
      <c r="B27" s="138" t="s">
        <v>578</v>
      </c>
      <c r="C27" s="332">
        <f>+C19+C24</f>
        <v>59667</v>
      </c>
      <c r="D27" s="138" t="s">
        <v>582</v>
      </c>
      <c r="E27" s="337">
        <f>SUM(E19:E26)</f>
        <v>0</v>
      </c>
      <c r="F27" s="963"/>
    </row>
    <row r="28" spans="1:6" ht="13.5" thickBot="1">
      <c r="A28" s="356" t="s">
        <v>175</v>
      </c>
      <c r="B28" s="362" t="s">
        <v>579</v>
      </c>
      <c r="C28" s="363">
        <f>+C18+C27</f>
        <v>593021</v>
      </c>
      <c r="D28" s="362" t="s">
        <v>583</v>
      </c>
      <c r="E28" s="363">
        <f>+E18+E27</f>
        <v>593021</v>
      </c>
      <c r="F28" s="963"/>
    </row>
    <row r="29" spans="1:6" ht="13.5" thickBot="1">
      <c r="A29" s="356" t="s">
        <v>176</v>
      </c>
      <c r="B29" s="362" t="s">
        <v>313</v>
      </c>
      <c r="C29" s="363">
        <f>IF(C18-E18&lt;0,E18-C18,"-")</f>
        <v>59667</v>
      </c>
      <c r="D29" s="362" t="s">
        <v>314</v>
      </c>
      <c r="E29" s="363" t="str">
        <f>IF(C18-E18&gt;0,C18-E18,"-")</f>
        <v>-</v>
      </c>
      <c r="F29" s="963"/>
    </row>
    <row r="30" spans="1:6" ht="13.5" thickBot="1">
      <c r="A30" s="356" t="s">
        <v>177</v>
      </c>
      <c r="B30" s="362" t="s">
        <v>387</v>
      </c>
      <c r="C30" s="363" t="str">
        <f>IF(C18+C19-E28&lt;0,E28-(C18+C19),"-")</f>
        <v>-</v>
      </c>
      <c r="D30" s="362" t="s">
        <v>388</v>
      </c>
      <c r="E30" s="363" t="str">
        <f>IF(C18+C19-E28&gt;0,C18+C19-E28,"-")</f>
        <v>-</v>
      </c>
      <c r="F30" s="963"/>
    </row>
    <row r="31" spans="2:4" ht="18.75">
      <c r="B31" s="964"/>
      <c r="C31" s="964"/>
      <c r="D31" s="96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1" customWidth="1"/>
    <col min="2" max="2" width="55.125" style="208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39" t="s">
        <v>303</v>
      </c>
      <c r="C1" s="340"/>
      <c r="D1" s="340"/>
      <c r="E1" s="340"/>
      <c r="F1" s="963" t="s">
        <v>778</v>
      </c>
    </row>
    <row r="2" spans="5:6" ht="14.25" thickBot="1">
      <c r="E2" s="341" t="s">
        <v>200</v>
      </c>
      <c r="F2" s="963"/>
    </row>
    <row r="3" spans="1:6" ht="13.5" thickBot="1">
      <c r="A3" s="965" t="s">
        <v>209</v>
      </c>
      <c r="B3" s="342" t="s">
        <v>192</v>
      </c>
      <c r="C3" s="343"/>
      <c r="D3" s="342" t="s">
        <v>194</v>
      </c>
      <c r="E3" s="344"/>
      <c r="F3" s="963"/>
    </row>
    <row r="4" spans="1:6" s="345" customFormat="1" ht="24.75" thickBot="1">
      <c r="A4" s="966"/>
      <c r="B4" s="209" t="s">
        <v>201</v>
      </c>
      <c r="C4" s="210" t="s">
        <v>409</v>
      </c>
      <c r="D4" s="209" t="s">
        <v>201</v>
      </c>
      <c r="E4" s="210" t="s">
        <v>409</v>
      </c>
      <c r="F4" s="963"/>
    </row>
    <row r="5" spans="1:6" s="345" customFormat="1" ht="13.5" thickBot="1">
      <c r="A5" s="346">
        <v>1</v>
      </c>
      <c r="B5" s="347">
        <v>2</v>
      </c>
      <c r="C5" s="348">
        <v>3</v>
      </c>
      <c r="D5" s="347">
        <v>4</v>
      </c>
      <c r="E5" s="349">
        <v>5</v>
      </c>
      <c r="F5" s="963"/>
    </row>
    <row r="6" spans="1:6" ht="25.5" customHeight="1">
      <c r="A6" s="351" t="s">
        <v>153</v>
      </c>
      <c r="B6" s="352" t="s">
        <v>771</v>
      </c>
      <c r="C6" s="328">
        <v>4274</v>
      </c>
      <c r="D6" s="352" t="s">
        <v>379</v>
      </c>
      <c r="E6" s="334">
        <v>7588</v>
      </c>
      <c r="F6" s="963"/>
    </row>
    <row r="7" spans="1:6" ht="12.75">
      <c r="A7" s="353" t="s">
        <v>154</v>
      </c>
      <c r="B7" s="354" t="s">
        <v>584</v>
      </c>
      <c r="C7" s="329"/>
      <c r="D7" s="354" t="s">
        <v>589</v>
      </c>
      <c r="E7" s="335"/>
      <c r="F7" s="963"/>
    </row>
    <row r="8" spans="1:6" ht="12.75" customHeight="1">
      <c r="A8" s="353" t="s">
        <v>155</v>
      </c>
      <c r="B8" s="354" t="s">
        <v>145</v>
      </c>
      <c r="C8" s="329"/>
      <c r="D8" s="354" t="s">
        <v>331</v>
      </c>
      <c r="E8" s="335">
        <v>43412</v>
      </c>
      <c r="F8" s="963"/>
    </row>
    <row r="9" spans="1:6" ht="12.75" customHeight="1">
      <c r="A9" s="353" t="s">
        <v>156</v>
      </c>
      <c r="B9" s="354" t="s">
        <v>585</v>
      </c>
      <c r="C9" s="329"/>
      <c r="D9" s="354" t="s">
        <v>590</v>
      </c>
      <c r="E9" s="335">
        <v>17768</v>
      </c>
      <c r="F9" s="963"/>
    </row>
    <row r="10" spans="1:6" ht="12.75" customHeight="1">
      <c r="A10" s="353" t="s">
        <v>157</v>
      </c>
      <c r="B10" s="354" t="s">
        <v>586</v>
      </c>
      <c r="C10" s="329"/>
      <c r="D10" s="354" t="s">
        <v>382</v>
      </c>
      <c r="E10" s="335">
        <v>1200</v>
      </c>
      <c r="F10" s="963"/>
    </row>
    <row r="11" spans="1:6" ht="12.75" customHeight="1">
      <c r="A11" s="353" t="s">
        <v>158</v>
      </c>
      <c r="B11" s="354" t="s">
        <v>587</v>
      </c>
      <c r="C11" s="330"/>
      <c r="D11" s="51"/>
      <c r="E11" s="335"/>
      <c r="F11" s="963"/>
    </row>
    <row r="12" spans="1:6" ht="12.75" customHeight="1">
      <c r="A12" s="353" t="s">
        <v>159</v>
      </c>
      <c r="B12" s="51"/>
      <c r="C12" s="329"/>
      <c r="D12" s="51"/>
      <c r="E12" s="335"/>
      <c r="F12" s="963"/>
    </row>
    <row r="13" spans="1:6" ht="12.75" customHeight="1">
      <c r="A13" s="353" t="s">
        <v>160</v>
      </c>
      <c r="B13" s="51"/>
      <c r="C13" s="329"/>
      <c r="D13" s="51"/>
      <c r="E13" s="335"/>
      <c r="F13" s="963"/>
    </row>
    <row r="14" spans="1:6" ht="12.75" customHeight="1">
      <c r="A14" s="353" t="s">
        <v>161</v>
      </c>
      <c r="B14" s="51"/>
      <c r="C14" s="330"/>
      <c r="D14" s="51"/>
      <c r="E14" s="335"/>
      <c r="F14" s="963"/>
    </row>
    <row r="15" spans="1:6" ht="12.75">
      <c r="A15" s="353" t="s">
        <v>162</v>
      </c>
      <c r="B15" s="51"/>
      <c r="C15" s="330"/>
      <c r="D15" s="51"/>
      <c r="E15" s="335"/>
      <c r="F15" s="963"/>
    </row>
    <row r="16" spans="1:6" ht="12.75" customHeight="1" thickBot="1">
      <c r="A16" s="418" t="s">
        <v>163</v>
      </c>
      <c r="B16" s="449"/>
      <c r="C16" s="420"/>
      <c r="D16" s="419" t="s">
        <v>185</v>
      </c>
      <c r="E16" s="385">
        <v>7407</v>
      </c>
      <c r="F16" s="963"/>
    </row>
    <row r="17" spans="1:6" ht="15.75" customHeight="1" thickBot="1">
      <c r="A17" s="356" t="s">
        <v>164</v>
      </c>
      <c r="B17" s="138" t="s">
        <v>618</v>
      </c>
      <c r="C17" s="332">
        <f>+C6+C8+C9+C11+C12+C13+C14+C15+C16</f>
        <v>4274</v>
      </c>
      <c r="D17" s="138" t="s">
        <v>619</v>
      </c>
      <c r="E17" s="337">
        <f>+E6+E8+E10+E11+E12+E13+E14+E15+E16</f>
        <v>59607</v>
      </c>
      <c r="F17" s="963"/>
    </row>
    <row r="18" spans="1:6" ht="12.75" customHeight="1">
      <c r="A18" s="351" t="s">
        <v>165</v>
      </c>
      <c r="B18" s="366" t="s">
        <v>400</v>
      </c>
      <c r="C18" s="373">
        <f>+C19+C20+C21+C22+C23</f>
        <v>55333</v>
      </c>
      <c r="D18" s="359" t="s">
        <v>335</v>
      </c>
      <c r="E18" s="85"/>
      <c r="F18" s="963"/>
    </row>
    <row r="19" spans="1:6" ht="12.75" customHeight="1">
      <c r="A19" s="353" t="s">
        <v>166</v>
      </c>
      <c r="B19" s="367" t="s">
        <v>389</v>
      </c>
      <c r="C19" s="87">
        <v>55333</v>
      </c>
      <c r="D19" s="359" t="s">
        <v>338</v>
      </c>
      <c r="E19" s="88"/>
      <c r="F19" s="963"/>
    </row>
    <row r="20" spans="1:6" ht="12.75" customHeight="1">
      <c r="A20" s="351" t="s">
        <v>167</v>
      </c>
      <c r="B20" s="367" t="s">
        <v>390</v>
      </c>
      <c r="C20" s="87"/>
      <c r="D20" s="359" t="s">
        <v>300</v>
      </c>
      <c r="E20" s="88"/>
      <c r="F20" s="963"/>
    </row>
    <row r="21" spans="1:6" ht="12.75" customHeight="1">
      <c r="A21" s="353" t="s">
        <v>168</v>
      </c>
      <c r="B21" s="367" t="s">
        <v>391</v>
      </c>
      <c r="C21" s="87"/>
      <c r="D21" s="359" t="s">
        <v>301</v>
      </c>
      <c r="E21" s="88"/>
      <c r="F21" s="963"/>
    </row>
    <row r="22" spans="1:6" ht="12.75" customHeight="1">
      <c r="A22" s="351" t="s">
        <v>169</v>
      </c>
      <c r="B22" s="367" t="s">
        <v>392</v>
      </c>
      <c r="C22" s="87"/>
      <c r="D22" s="358" t="s">
        <v>386</v>
      </c>
      <c r="E22" s="88"/>
      <c r="F22" s="963"/>
    </row>
    <row r="23" spans="1:6" ht="12.75" customHeight="1">
      <c r="A23" s="353" t="s">
        <v>170</v>
      </c>
      <c r="B23" s="368" t="s">
        <v>393</v>
      </c>
      <c r="C23" s="87"/>
      <c r="D23" s="359" t="s">
        <v>339</v>
      </c>
      <c r="E23" s="88"/>
      <c r="F23" s="963"/>
    </row>
    <row r="24" spans="1:6" ht="12.75" customHeight="1">
      <c r="A24" s="351" t="s">
        <v>171</v>
      </c>
      <c r="B24" s="369" t="s">
        <v>394</v>
      </c>
      <c r="C24" s="361">
        <f>+C25+C26+C27+C28+C29</f>
        <v>0</v>
      </c>
      <c r="D24" s="370" t="s">
        <v>337</v>
      </c>
      <c r="E24" s="88"/>
      <c r="F24" s="963"/>
    </row>
    <row r="25" spans="1:6" ht="12.75" customHeight="1">
      <c r="A25" s="353" t="s">
        <v>172</v>
      </c>
      <c r="B25" s="368" t="s">
        <v>395</v>
      </c>
      <c r="C25" s="87"/>
      <c r="D25" s="370" t="s">
        <v>591</v>
      </c>
      <c r="E25" s="88"/>
      <c r="F25" s="963"/>
    </row>
    <row r="26" spans="1:6" ht="12.75" customHeight="1">
      <c r="A26" s="351" t="s">
        <v>173</v>
      </c>
      <c r="B26" s="368" t="s">
        <v>396</v>
      </c>
      <c r="C26" s="87"/>
      <c r="D26" s="365"/>
      <c r="E26" s="88"/>
      <c r="F26" s="963"/>
    </row>
    <row r="27" spans="1:6" ht="12.75" customHeight="1">
      <c r="A27" s="353" t="s">
        <v>174</v>
      </c>
      <c r="B27" s="367" t="s">
        <v>397</v>
      </c>
      <c r="C27" s="87"/>
      <c r="D27" s="134"/>
      <c r="E27" s="88"/>
      <c r="F27" s="963"/>
    </row>
    <row r="28" spans="1:6" ht="12.75" customHeight="1">
      <c r="A28" s="351" t="s">
        <v>175</v>
      </c>
      <c r="B28" s="371" t="s">
        <v>398</v>
      </c>
      <c r="C28" s="87"/>
      <c r="D28" s="51"/>
      <c r="E28" s="88"/>
      <c r="F28" s="963"/>
    </row>
    <row r="29" spans="1:6" ht="12.75" customHeight="1" thickBot="1">
      <c r="A29" s="353" t="s">
        <v>176</v>
      </c>
      <c r="B29" s="372" t="s">
        <v>399</v>
      </c>
      <c r="C29" s="87"/>
      <c r="D29" s="134"/>
      <c r="E29" s="88"/>
      <c r="F29" s="963"/>
    </row>
    <row r="30" spans="1:6" ht="21.75" customHeight="1" thickBot="1">
      <c r="A30" s="356" t="s">
        <v>177</v>
      </c>
      <c r="B30" s="138" t="s">
        <v>588</v>
      </c>
      <c r="C30" s="332">
        <f>+C18+C24</f>
        <v>55333</v>
      </c>
      <c r="D30" s="138" t="s">
        <v>592</v>
      </c>
      <c r="E30" s="337">
        <f>SUM(E18:E29)</f>
        <v>0</v>
      </c>
      <c r="F30" s="963"/>
    </row>
    <row r="31" spans="1:6" ht="13.5" thickBot="1">
      <c r="A31" s="356" t="s">
        <v>178</v>
      </c>
      <c r="B31" s="362" t="s">
        <v>593</v>
      </c>
      <c r="C31" s="363">
        <f>+C17+C30</f>
        <v>59607</v>
      </c>
      <c r="D31" s="362" t="s">
        <v>594</v>
      </c>
      <c r="E31" s="363">
        <f>+E17+E30</f>
        <v>59607</v>
      </c>
      <c r="F31" s="963"/>
    </row>
    <row r="32" spans="1:6" ht="13.5" thickBot="1">
      <c r="A32" s="356" t="s">
        <v>179</v>
      </c>
      <c r="B32" s="362" t="s">
        <v>313</v>
      </c>
      <c r="C32" s="363">
        <f>IF(C17-E17&lt;0,E17-C17,"-")</f>
        <v>55333</v>
      </c>
      <c r="D32" s="362" t="s">
        <v>314</v>
      </c>
      <c r="E32" s="363" t="str">
        <f>IF(C17-E17&gt;0,C17-E17,"-")</f>
        <v>-</v>
      </c>
      <c r="F32" s="963"/>
    </row>
    <row r="33" spans="1:6" ht="13.5" thickBot="1">
      <c r="A33" s="356" t="s">
        <v>180</v>
      </c>
      <c r="B33" s="362" t="s">
        <v>387</v>
      </c>
      <c r="C33" s="363" t="str">
        <f>IF(C17+C18-E31&lt;0,E31-(C17+C18),"-")</f>
        <v>-</v>
      </c>
      <c r="D33" s="362" t="s">
        <v>388</v>
      </c>
      <c r="E33" s="363" t="str">
        <f>IF(C17+C18-E31&gt;0,C17+C18-E31,"-")</f>
        <v>-</v>
      </c>
      <c r="F33" s="96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9" t="s">
        <v>295</v>
      </c>
      <c r="E1" s="142" t="s">
        <v>299</v>
      </c>
    </row>
    <row r="3" spans="1:5" ht="12.75">
      <c r="A3" s="148"/>
      <c r="B3" s="149"/>
      <c r="C3" s="148"/>
      <c r="D3" s="151"/>
      <c r="E3" s="149"/>
    </row>
    <row r="4" spans="1:5" ht="15.75">
      <c r="A4" s="97" t="s">
        <v>595</v>
      </c>
      <c r="B4" s="150"/>
      <c r="C4" s="158"/>
      <c r="D4" s="151"/>
      <c r="E4" s="149"/>
    </row>
    <row r="5" spans="1:5" ht="12.75">
      <c r="A5" s="148"/>
      <c r="B5" s="149"/>
      <c r="C5" s="148"/>
      <c r="D5" s="151"/>
      <c r="E5" s="149"/>
    </row>
    <row r="6" spans="1:5" ht="12.75">
      <c r="A6" s="148" t="s">
        <v>597</v>
      </c>
      <c r="B6" s="149">
        <f>+'1.1.sz.mell.'!C61</f>
        <v>537628</v>
      </c>
      <c r="C6" s="148" t="s">
        <v>598</v>
      </c>
      <c r="D6" s="151">
        <f>+'2.1.sz.mell  '!C18+'2.2.sz.mell  '!C17</f>
        <v>537628</v>
      </c>
      <c r="E6" s="149">
        <f aca="true" t="shared" si="0" ref="E6:E15">+B6-D6</f>
        <v>0</v>
      </c>
    </row>
    <row r="7" spans="1:5" ht="12.75">
      <c r="A7" s="148" t="s">
        <v>599</v>
      </c>
      <c r="B7" s="149">
        <f>+'1.1.sz.mell.'!C84</f>
        <v>115000</v>
      </c>
      <c r="C7" s="148" t="s">
        <v>600</v>
      </c>
      <c r="D7" s="151">
        <f>+'2.1.sz.mell  '!C27+'2.2.sz.mell  '!C30</f>
        <v>115000</v>
      </c>
      <c r="E7" s="149">
        <f t="shared" si="0"/>
        <v>0</v>
      </c>
    </row>
    <row r="8" spans="1:5" ht="12.75">
      <c r="A8" s="148" t="s">
        <v>601</v>
      </c>
      <c r="B8" s="149">
        <f>+'1.1.sz.mell.'!C85</f>
        <v>652628</v>
      </c>
      <c r="C8" s="148" t="s">
        <v>602</v>
      </c>
      <c r="D8" s="151">
        <f>+'2.1.sz.mell  '!C28+'2.2.sz.mell  '!C31</f>
        <v>652628</v>
      </c>
      <c r="E8" s="149">
        <f t="shared" si="0"/>
        <v>0</v>
      </c>
    </row>
    <row r="9" spans="1:5" ht="12.75">
      <c r="A9" s="148"/>
      <c r="B9" s="149"/>
      <c r="C9" s="148"/>
      <c r="D9" s="151"/>
      <c r="E9" s="149"/>
    </row>
    <row r="10" spans="1:5" ht="12.75">
      <c r="A10" s="148"/>
      <c r="B10" s="149"/>
      <c r="C10" s="148"/>
      <c r="D10" s="151"/>
      <c r="E10" s="149"/>
    </row>
    <row r="11" spans="1:5" ht="15.75">
      <c r="A11" s="97" t="s">
        <v>596</v>
      </c>
      <c r="B11" s="150"/>
      <c r="C11" s="158"/>
      <c r="D11" s="151"/>
      <c r="E11" s="149"/>
    </row>
    <row r="12" spans="1:5" ht="12.75">
      <c r="A12" s="148"/>
      <c r="B12" s="149"/>
      <c r="C12" s="148"/>
      <c r="D12" s="151"/>
      <c r="E12" s="149"/>
    </row>
    <row r="13" spans="1:5" ht="12.75">
      <c r="A13" s="148" t="s">
        <v>606</v>
      </c>
      <c r="B13" s="149">
        <f>+'1.1.sz.mell.'!C124</f>
        <v>652628</v>
      </c>
      <c r="C13" s="148" t="s">
        <v>605</v>
      </c>
      <c r="D13" s="151">
        <f>+'2.1.sz.mell  '!E18+'2.2.sz.mell  '!E17</f>
        <v>652628</v>
      </c>
      <c r="E13" s="149">
        <f t="shared" si="0"/>
        <v>0</v>
      </c>
    </row>
    <row r="14" spans="1:5" ht="12.75">
      <c r="A14" s="148" t="s">
        <v>407</v>
      </c>
      <c r="B14" s="149">
        <f>+'1.1.sz.mell.'!C144</f>
        <v>0</v>
      </c>
      <c r="C14" s="148" t="s">
        <v>604</v>
      </c>
      <c r="D14" s="151">
        <f>+'2.1.sz.mell  '!E27+'2.2.sz.mell  '!E30</f>
        <v>0</v>
      </c>
      <c r="E14" s="149">
        <f t="shared" si="0"/>
        <v>0</v>
      </c>
    </row>
    <row r="15" spans="1:5" ht="12.75">
      <c r="A15" s="148" t="s">
        <v>607</v>
      </c>
      <c r="B15" s="149">
        <f>+'1.1.sz.mell.'!C145</f>
        <v>652628</v>
      </c>
      <c r="C15" s="148" t="s">
        <v>603</v>
      </c>
      <c r="D15" s="151">
        <f>+'2.1.sz.mell  '!E28+'2.2.sz.mell  '!E31</f>
        <v>652628</v>
      </c>
      <c r="E15" s="149">
        <f t="shared" si="0"/>
        <v>0</v>
      </c>
    </row>
    <row r="16" spans="1:5" ht="12.75">
      <c r="A16" s="140"/>
      <c r="B16" s="140"/>
      <c r="C16" s="148"/>
      <c r="D16" s="151"/>
      <c r="E16" s="141"/>
    </row>
    <row r="17" spans="1:5" ht="12.75">
      <c r="A17" s="140"/>
      <c r="B17" s="140"/>
      <c r="C17" s="140"/>
      <c r="D17" s="140"/>
      <c r="E17" s="140"/>
    </row>
    <row r="18" spans="1:5" ht="12.75">
      <c r="A18" s="140"/>
      <c r="B18" s="140"/>
      <c r="C18" s="140"/>
      <c r="D18" s="140"/>
      <c r="E18" s="140"/>
    </row>
    <row r="19" spans="1:5" ht="12.75">
      <c r="A19" s="140"/>
      <c r="B19" s="140"/>
      <c r="C19" s="140"/>
      <c r="D19" s="140"/>
      <c r="E19" s="140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61" customWidth="1"/>
    <col min="2" max="2" width="35.625" style="161" customWidth="1"/>
    <col min="3" max="6" width="14.00390625" style="161" customWidth="1"/>
    <col min="7" max="16384" width="9.375" style="161" customWidth="1"/>
  </cols>
  <sheetData>
    <row r="1" spans="1:6" ht="33" customHeight="1">
      <c r="A1" s="967" t="s">
        <v>666</v>
      </c>
      <c r="B1" s="967"/>
      <c r="C1" s="967"/>
      <c r="D1" s="967"/>
      <c r="E1" s="967"/>
      <c r="F1" s="967"/>
    </row>
    <row r="2" spans="1:7" ht="15.75" customHeight="1" thickBot="1">
      <c r="A2" s="162"/>
      <c r="B2" s="162"/>
      <c r="C2" s="968"/>
      <c r="D2" s="968"/>
      <c r="E2" s="975" t="s">
        <v>189</v>
      </c>
      <c r="F2" s="975"/>
      <c r="G2" s="169"/>
    </row>
    <row r="3" spans="1:6" ht="63" customHeight="1">
      <c r="A3" s="971" t="s">
        <v>151</v>
      </c>
      <c r="B3" s="973" t="s">
        <v>342</v>
      </c>
      <c r="C3" s="973" t="s">
        <v>408</v>
      </c>
      <c r="D3" s="973"/>
      <c r="E3" s="973"/>
      <c r="F3" s="969" t="s">
        <v>403</v>
      </c>
    </row>
    <row r="4" spans="1:6" ht="15.75" thickBot="1">
      <c r="A4" s="972"/>
      <c r="B4" s="974"/>
      <c r="C4" s="164" t="s">
        <v>401</v>
      </c>
      <c r="D4" s="164" t="s">
        <v>402</v>
      </c>
      <c r="E4" s="164" t="s">
        <v>608</v>
      </c>
      <c r="F4" s="970"/>
    </row>
    <row r="5" spans="1:6" ht="15.75" thickBot="1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8">
        <v>6</v>
      </c>
    </row>
    <row r="6" spans="1:6" ht="15">
      <c r="A6" s="165" t="s">
        <v>153</v>
      </c>
      <c r="B6" s="186"/>
      <c r="C6" s="187"/>
      <c r="D6" s="187"/>
      <c r="E6" s="187"/>
      <c r="F6" s="172">
        <f>SUM(C6:E6)</f>
        <v>0</v>
      </c>
    </row>
    <row r="7" spans="1:6" ht="15">
      <c r="A7" s="163" t="s">
        <v>154</v>
      </c>
      <c r="B7" s="188"/>
      <c r="C7" s="189"/>
      <c r="D7" s="189"/>
      <c r="E7" s="189"/>
      <c r="F7" s="173">
        <f>SUM(C7:E7)</f>
        <v>0</v>
      </c>
    </row>
    <row r="8" spans="1:6" ht="15">
      <c r="A8" s="163" t="s">
        <v>155</v>
      </c>
      <c r="B8" s="188"/>
      <c r="C8" s="189"/>
      <c r="D8" s="189"/>
      <c r="E8" s="189"/>
      <c r="F8" s="173">
        <f>SUM(C8:E8)</f>
        <v>0</v>
      </c>
    </row>
    <row r="9" spans="1:6" ht="15">
      <c r="A9" s="163" t="s">
        <v>156</v>
      </c>
      <c r="B9" s="188"/>
      <c r="C9" s="189"/>
      <c r="D9" s="189"/>
      <c r="E9" s="189"/>
      <c r="F9" s="173">
        <f>SUM(C9:E9)</f>
        <v>0</v>
      </c>
    </row>
    <row r="10" spans="1:6" ht="15.75" thickBot="1">
      <c r="A10" s="170" t="s">
        <v>157</v>
      </c>
      <c r="B10" s="190"/>
      <c r="C10" s="191"/>
      <c r="D10" s="191"/>
      <c r="E10" s="191"/>
      <c r="F10" s="173">
        <f>SUM(C10:E10)</f>
        <v>0</v>
      </c>
    </row>
    <row r="11" spans="1:6" s="483" customFormat="1" ht="15" thickBot="1">
      <c r="A11" s="480" t="s">
        <v>158</v>
      </c>
      <c r="B11" s="171" t="s">
        <v>344</v>
      </c>
      <c r="C11" s="481">
        <f>SUM(C6:C10)</f>
        <v>0</v>
      </c>
      <c r="D11" s="481">
        <f>SUM(D6:D10)</f>
        <v>0</v>
      </c>
      <c r="E11" s="481">
        <f>SUM(E6:E10)</f>
        <v>0</v>
      </c>
      <c r="F11" s="48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2014-01-29T09:10:47Z</cp:lastPrinted>
  <dcterms:created xsi:type="dcterms:W3CDTF">1999-10-30T10:30:45Z</dcterms:created>
  <dcterms:modified xsi:type="dcterms:W3CDTF">2014-01-29T09:35:13Z</dcterms:modified>
  <cp:category/>
  <cp:version/>
  <cp:contentType/>
  <cp:contentStatus/>
</cp:coreProperties>
</file>