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Közös dokumentumok\#Kunsziget Község Képviselő-testülete\2020\2020.07.09\zárszámadás, költségvetés\Egységes szerk. költségvetési rendelethez\"/>
    </mc:Choice>
  </mc:AlternateContent>
  <xr:revisionPtr revIDLastSave="0" documentId="13_ncr:1_{FD6C9FD2-1F82-4A8D-8FD1-27E08E90B556}" xr6:coauthVersionLast="45" xr6:coauthVersionMax="45" xr10:uidLastSave="{00000000-0000-0000-0000-000000000000}"/>
  <bookViews>
    <workbookView xWindow="-120" yWindow="-120" windowWidth="24240" windowHeight="13140" tabRatio="727" firstSheet="10" activeTab="17" xr2:uid="{00000000-000D-0000-FFFF-FFFF00000000}"/>
  </bookViews>
  <sheets>
    <sheet name="1. melléklet" sheetId="1" r:id="rId1"/>
    <sheet name="2. melléklet" sheetId="95" r:id="rId2"/>
    <sheet name="3. melléklet" sheetId="119" r:id="rId3"/>
    <sheet name="4. melléklet" sheetId="73" r:id="rId4"/>
    <sheet name="5. melléklet" sheetId="61" r:id="rId5"/>
    <sheet name="6. melléklet" sheetId="122" r:id="rId6"/>
    <sheet name="7. melléklet" sheetId="3" r:id="rId7"/>
    <sheet name="8. melléklet" sheetId="113" r:id="rId8"/>
    <sheet name="9. melléklet" sheetId="125" r:id="rId9"/>
    <sheet name="10. melléklet" sheetId="105" r:id="rId10"/>
    <sheet name="11. melléklet" sheetId="106" r:id="rId11"/>
    <sheet name="12. melléklet" sheetId="129" r:id="rId12"/>
    <sheet name="13. melléklet" sheetId="116" r:id="rId13"/>
    <sheet name="14. melléklet" sheetId="132" r:id="rId14"/>
    <sheet name="15. melléklet" sheetId="133" r:id="rId15"/>
    <sheet name="16. melléklet" sheetId="134" r:id="rId16"/>
    <sheet name="17. melléklet" sheetId="135" r:id="rId17"/>
    <sheet name="18. melléklet" sheetId="136" r:id="rId18"/>
    <sheet name="19. melléklet" sheetId="137" r:id="rId19"/>
  </sheets>
  <definedNames>
    <definedName name="_xlnm.Print_Titles" localSheetId="9">'10. melléklet'!$1:$5</definedName>
    <definedName name="_xlnm.Print_Titles" localSheetId="10">'11. melléklet'!$1:$5</definedName>
    <definedName name="_xlnm.Print_Titles" localSheetId="6">'7. melléklet'!$1:$5</definedName>
    <definedName name="_xlnm.Print_Titles" localSheetId="7">'8. melléklet'!$1:$5</definedName>
    <definedName name="_xlnm.Print_Titles" localSheetId="8">'9. melléklet'!$1:$5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1" i="137" l="1"/>
  <c r="G141" i="137"/>
  <c r="F141" i="137"/>
  <c r="C141" i="137"/>
  <c r="E138" i="137"/>
  <c r="H136" i="137"/>
  <c r="G136" i="137"/>
  <c r="F136" i="137"/>
  <c r="E136" i="137"/>
  <c r="D136" i="137"/>
  <c r="C136" i="137"/>
  <c r="E132" i="137"/>
  <c r="E131" i="137" s="1"/>
  <c r="E146" i="137" s="1"/>
  <c r="H131" i="137"/>
  <c r="G131" i="137"/>
  <c r="F131" i="137"/>
  <c r="D131" i="137"/>
  <c r="D146" i="137" s="1"/>
  <c r="C131" i="137"/>
  <c r="H127" i="137"/>
  <c r="H146" i="137" s="1"/>
  <c r="G127" i="137"/>
  <c r="G146" i="137" s="1"/>
  <c r="F127" i="137"/>
  <c r="C127" i="137"/>
  <c r="E124" i="137"/>
  <c r="H123" i="137"/>
  <c r="G123" i="137"/>
  <c r="G126" i="137" s="1"/>
  <c r="F123" i="137"/>
  <c r="E123" i="137"/>
  <c r="D123" i="137"/>
  <c r="C123" i="137"/>
  <c r="E122" i="137"/>
  <c r="H114" i="137"/>
  <c r="G114" i="137"/>
  <c r="F114" i="137"/>
  <c r="E114" i="137"/>
  <c r="D114" i="137"/>
  <c r="C114" i="137"/>
  <c r="E112" i="137"/>
  <c r="E109" i="137" s="1"/>
  <c r="E110" i="137"/>
  <c r="H109" i="137"/>
  <c r="G109" i="137"/>
  <c r="F109" i="137"/>
  <c r="D109" i="137"/>
  <c r="C109" i="137"/>
  <c r="E108" i="137"/>
  <c r="E104" i="137"/>
  <c r="E103" i="137"/>
  <c r="E99" i="137"/>
  <c r="D98" i="137"/>
  <c r="D93" i="137" s="1"/>
  <c r="D126" i="137" s="1"/>
  <c r="C98" i="137"/>
  <c r="E97" i="137"/>
  <c r="E96" i="137"/>
  <c r="E95" i="137"/>
  <c r="E94" i="137"/>
  <c r="H93" i="137"/>
  <c r="H126" i="137" s="1"/>
  <c r="H147" i="137" s="1"/>
  <c r="G93" i="137"/>
  <c r="F93" i="137"/>
  <c r="F126" i="137" s="1"/>
  <c r="C93" i="137"/>
  <c r="C126" i="137" s="1"/>
  <c r="E77" i="137"/>
  <c r="H76" i="137"/>
  <c r="G76" i="137"/>
  <c r="F76" i="137"/>
  <c r="D76" i="137"/>
  <c r="C76" i="137"/>
  <c r="E76" i="137" s="1"/>
  <c r="E74" i="137"/>
  <c r="H73" i="137"/>
  <c r="G73" i="137"/>
  <c r="F73" i="137"/>
  <c r="D73" i="137"/>
  <c r="C73" i="137"/>
  <c r="E69" i="137"/>
  <c r="H68" i="137"/>
  <c r="H86" i="137" s="1"/>
  <c r="H152" i="137" s="1"/>
  <c r="G68" i="137"/>
  <c r="F68" i="137"/>
  <c r="F86" i="137" s="1"/>
  <c r="D68" i="137"/>
  <c r="D86" i="137" s="1"/>
  <c r="C68" i="137"/>
  <c r="C86" i="137" s="1"/>
  <c r="H64" i="137"/>
  <c r="G64" i="137"/>
  <c r="F64" i="137"/>
  <c r="C64" i="137"/>
  <c r="H58" i="137"/>
  <c r="G58" i="137"/>
  <c r="F58" i="137"/>
  <c r="C58" i="137"/>
  <c r="H53" i="137"/>
  <c r="G53" i="137"/>
  <c r="F53" i="137"/>
  <c r="C53" i="137"/>
  <c r="H47" i="137"/>
  <c r="G47" i="137"/>
  <c r="F47" i="137"/>
  <c r="E47" i="137"/>
  <c r="C47" i="137"/>
  <c r="E42" i="137"/>
  <c r="E36" i="137" s="1"/>
  <c r="H36" i="137"/>
  <c r="G36" i="137"/>
  <c r="F36" i="137"/>
  <c r="D36" i="137"/>
  <c r="D63" i="137" s="1"/>
  <c r="C36" i="137"/>
  <c r="C30" i="137"/>
  <c r="C29" i="137" s="1"/>
  <c r="H29" i="137"/>
  <c r="G29" i="137"/>
  <c r="F29" i="137"/>
  <c r="E29" i="137"/>
  <c r="H22" i="137"/>
  <c r="G22" i="137"/>
  <c r="F22" i="137"/>
  <c r="E22" i="137"/>
  <c r="C22" i="137"/>
  <c r="E15" i="137"/>
  <c r="C15" i="137"/>
  <c r="H8" i="137"/>
  <c r="G8" i="137"/>
  <c r="F8" i="137"/>
  <c r="E8" i="137"/>
  <c r="C8" i="137"/>
  <c r="E39" i="136"/>
  <c r="D39" i="136"/>
  <c r="F12" i="136"/>
  <c r="F11" i="136"/>
  <c r="F10" i="136"/>
  <c r="F9" i="136"/>
  <c r="F8" i="136"/>
  <c r="F7" i="136"/>
  <c r="F39" i="136" s="1"/>
  <c r="F6" i="136"/>
  <c r="F17" i="134"/>
  <c r="E17" i="134"/>
  <c r="D17" i="134"/>
  <c r="C17" i="134"/>
  <c r="G17" i="134" s="1"/>
  <c r="G16" i="134"/>
  <c r="G15" i="134"/>
  <c r="G14" i="134"/>
  <c r="G13" i="134"/>
  <c r="G12" i="134"/>
  <c r="G11" i="134"/>
  <c r="E47" i="133"/>
  <c r="E46" i="133"/>
  <c r="E45" i="133"/>
  <c r="E44" i="133" s="1"/>
  <c r="E55" i="133" s="1"/>
  <c r="D44" i="133"/>
  <c r="C44" i="133"/>
  <c r="C55" i="133" s="1"/>
  <c r="E39" i="133"/>
  <c r="E36" i="133" s="1"/>
  <c r="E37" i="133"/>
  <c r="D36" i="133"/>
  <c r="C36" i="133"/>
  <c r="C29" i="133"/>
  <c r="C25" i="133"/>
  <c r="C19" i="133"/>
  <c r="E13" i="133"/>
  <c r="E12" i="133"/>
  <c r="E10" i="133"/>
  <c r="E8" i="133"/>
  <c r="E35" i="133" s="1"/>
  <c r="D8" i="133"/>
  <c r="D35" i="133" s="1"/>
  <c r="D40" i="133" s="1"/>
  <c r="C8" i="133"/>
  <c r="F147" i="137" l="1"/>
  <c r="G63" i="137"/>
  <c r="G151" i="137" s="1"/>
  <c r="D152" i="137"/>
  <c r="D147" i="137"/>
  <c r="C63" i="137"/>
  <c r="C151" i="137" s="1"/>
  <c r="H63" i="137"/>
  <c r="H151" i="137" s="1"/>
  <c r="E63" i="137"/>
  <c r="G86" i="137"/>
  <c r="E73" i="137"/>
  <c r="F63" i="137"/>
  <c r="C152" i="137"/>
  <c r="F146" i="137"/>
  <c r="C146" i="137"/>
  <c r="C147" i="137" s="1"/>
  <c r="G147" i="137"/>
  <c r="G87" i="137"/>
  <c r="D151" i="137"/>
  <c r="D87" i="137"/>
  <c r="C87" i="137"/>
  <c r="H87" i="137"/>
  <c r="E87" i="137"/>
  <c r="G152" i="137"/>
  <c r="F152" i="137"/>
  <c r="F151" i="137"/>
  <c r="F87" i="137"/>
  <c r="E98" i="137"/>
  <c r="E93" i="137" s="1"/>
  <c r="E126" i="137" s="1"/>
  <c r="E68" i="137"/>
  <c r="E86" i="137" s="1"/>
  <c r="E152" i="137" s="1"/>
  <c r="E40" i="133"/>
  <c r="C35" i="133"/>
  <c r="C40" i="133" s="1"/>
  <c r="D14" i="132"/>
  <c r="E14" i="132"/>
  <c r="D7" i="132"/>
  <c r="E52" i="132"/>
  <c r="D52" i="132"/>
  <c r="D46" i="132"/>
  <c r="D18" i="61"/>
  <c r="D30" i="61"/>
  <c r="E18" i="61"/>
  <c r="E30" i="61"/>
  <c r="E31" i="61" s="1"/>
  <c r="I31" i="61"/>
  <c r="I30" i="61"/>
  <c r="J30" i="61"/>
  <c r="K30" i="61"/>
  <c r="H30" i="61"/>
  <c r="I17" i="61"/>
  <c r="J17" i="61"/>
  <c r="J31" i="61"/>
  <c r="D17" i="61"/>
  <c r="E17" i="61"/>
  <c r="F17" i="61"/>
  <c r="C17" i="6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94" i="1"/>
  <c r="F93" i="1"/>
  <c r="D29" i="1"/>
  <c r="D28" i="1" s="1"/>
  <c r="E28" i="1"/>
  <c r="E108" i="1"/>
  <c r="D135" i="1"/>
  <c r="E135" i="1"/>
  <c r="D130" i="1"/>
  <c r="D145" i="1" s="1"/>
  <c r="E130" i="1"/>
  <c r="D122" i="1"/>
  <c r="E122" i="1"/>
  <c r="F123" i="1"/>
  <c r="F122" i="1" s="1"/>
  <c r="D113" i="1"/>
  <c r="F137" i="1"/>
  <c r="F135" i="1" s="1"/>
  <c r="F131" i="1"/>
  <c r="F130" i="1" s="1"/>
  <c r="F117" i="1"/>
  <c r="F109" i="1"/>
  <c r="F115" i="1"/>
  <c r="F114" i="1"/>
  <c r="F112" i="1"/>
  <c r="F111" i="1"/>
  <c r="F110" i="1"/>
  <c r="D92" i="1"/>
  <c r="E92" i="1"/>
  <c r="E125" i="1" s="1"/>
  <c r="E146" i="1" s="1"/>
  <c r="F76" i="1"/>
  <c r="D75" i="1"/>
  <c r="F73" i="1"/>
  <c r="D72" i="1"/>
  <c r="C67" i="1"/>
  <c r="D67" i="1"/>
  <c r="F48" i="1"/>
  <c r="F46" i="1" s="1"/>
  <c r="D46" i="1"/>
  <c r="E46" i="1"/>
  <c r="F37" i="1"/>
  <c r="F38" i="1"/>
  <c r="F39" i="1"/>
  <c r="F40" i="1"/>
  <c r="F41" i="1"/>
  <c r="F42" i="1"/>
  <c r="F43" i="1"/>
  <c r="F44" i="1"/>
  <c r="F45" i="1"/>
  <c r="D35" i="1"/>
  <c r="E35" i="1"/>
  <c r="D21" i="1"/>
  <c r="E21" i="1"/>
  <c r="D14" i="1"/>
  <c r="E14" i="1"/>
  <c r="F26" i="1"/>
  <c r="F21" i="1" s="1"/>
  <c r="F19" i="1"/>
  <c r="D7" i="1"/>
  <c r="E7" i="1"/>
  <c r="F10" i="1"/>
  <c r="F11" i="1"/>
  <c r="F12" i="1"/>
  <c r="F9" i="1"/>
  <c r="E46" i="95"/>
  <c r="D128" i="3"/>
  <c r="D143" i="3"/>
  <c r="C90" i="3"/>
  <c r="F129" i="3"/>
  <c r="F128" i="3"/>
  <c r="F121" i="3"/>
  <c r="F120" i="3" s="1"/>
  <c r="F107" i="3"/>
  <c r="F106" i="3" s="1"/>
  <c r="F108" i="3"/>
  <c r="F109" i="3"/>
  <c r="F110" i="3"/>
  <c r="F111" i="3"/>
  <c r="F112" i="3"/>
  <c r="F113" i="3"/>
  <c r="F114" i="3"/>
  <c r="F115" i="3"/>
  <c r="F116" i="3"/>
  <c r="F117" i="3"/>
  <c r="F118" i="3"/>
  <c r="F119" i="3"/>
  <c r="F92" i="3"/>
  <c r="F93" i="3"/>
  <c r="F90" i="3"/>
  <c r="F94" i="3"/>
  <c r="F95" i="3"/>
  <c r="F96" i="3"/>
  <c r="F98" i="3"/>
  <c r="F99" i="3"/>
  <c r="F101" i="3"/>
  <c r="F102" i="3"/>
  <c r="F103" i="3"/>
  <c r="F104" i="3"/>
  <c r="F91" i="3"/>
  <c r="F55" i="3"/>
  <c r="F52" i="3"/>
  <c r="E52" i="3"/>
  <c r="F36" i="3"/>
  <c r="F37" i="3"/>
  <c r="F107" i="113"/>
  <c r="F106" i="113" s="1"/>
  <c r="F95" i="113"/>
  <c r="D133" i="113"/>
  <c r="E133" i="113"/>
  <c r="D128" i="113"/>
  <c r="D143" i="113" s="1"/>
  <c r="D144" i="113" s="1"/>
  <c r="D149" i="113" s="1"/>
  <c r="F137" i="113"/>
  <c r="F136" i="113"/>
  <c r="F133" i="113" s="1"/>
  <c r="F143" i="113" s="1"/>
  <c r="F135" i="113"/>
  <c r="F129" i="113"/>
  <c r="F128" i="113"/>
  <c r="F121" i="113"/>
  <c r="F120" i="113" s="1"/>
  <c r="C120" i="113"/>
  <c r="D120" i="113"/>
  <c r="D123" i="113"/>
  <c r="D106" i="113"/>
  <c r="E106" i="113"/>
  <c r="F110" i="113"/>
  <c r="F111" i="113"/>
  <c r="F112" i="113"/>
  <c r="F113" i="113"/>
  <c r="F114" i="113"/>
  <c r="F115" i="113"/>
  <c r="F116" i="113"/>
  <c r="F117" i="113"/>
  <c r="F118" i="113"/>
  <c r="F119" i="113"/>
  <c r="F109" i="113"/>
  <c r="D90" i="113"/>
  <c r="E90" i="113"/>
  <c r="F93" i="113"/>
  <c r="F94" i="113"/>
  <c r="F96" i="113"/>
  <c r="F98" i="113"/>
  <c r="F99" i="113"/>
  <c r="F101" i="113"/>
  <c r="F102" i="113"/>
  <c r="F103" i="113"/>
  <c r="F104" i="113"/>
  <c r="F92" i="113"/>
  <c r="F91" i="113"/>
  <c r="F48" i="113"/>
  <c r="F41" i="113"/>
  <c r="F40" i="113"/>
  <c r="F39" i="113"/>
  <c r="F38" i="113"/>
  <c r="F37" i="113"/>
  <c r="F36" i="113"/>
  <c r="F35" i="113" s="1"/>
  <c r="F136" i="3"/>
  <c r="F137" i="3"/>
  <c r="F135" i="3"/>
  <c r="F133" i="3" s="1"/>
  <c r="D90" i="3"/>
  <c r="D123" i="3" s="1"/>
  <c r="D144" i="3" s="1"/>
  <c r="E90" i="3"/>
  <c r="D29" i="3"/>
  <c r="D28" i="3"/>
  <c r="E29" i="3"/>
  <c r="E28" i="3" s="1"/>
  <c r="E62" i="3" s="1"/>
  <c r="E86" i="3" s="1"/>
  <c r="F49" i="3"/>
  <c r="F46" i="3"/>
  <c r="F45" i="3"/>
  <c r="F44" i="3"/>
  <c r="F43" i="3"/>
  <c r="F42" i="3"/>
  <c r="F41" i="3"/>
  <c r="F40" i="3"/>
  <c r="F35" i="3" s="1"/>
  <c r="F39" i="3"/>
  <c r="F38" i="3"/>
  <c r="F34" i="3"/>
  <c r="F33" i="3"/>
  <c r="F32" i="3"/>
  <c r="F31" i="3"/>
  <c r="F30" i="3"/>
  <c r="F29" i="3" s="1"/>
  <c r="F28" i="3" s="1"/>
  <c r="F62" i="3" s="1"/>
  <c r="F26" i="3"/>
  <c r="F21" i="3"/>
  <c r="F19" i="3"/>
  <c r="F14" i="3"/>
  <c r="F10" i="3"/>
  <c r="F11" i="3"/>
  <c r="F12" i="3"/>
  <c r="E7" i="3"/>
  <c r="F9" i="3"/>
  <c r="F7" i="3"/>
  <c r="D7" i="3"/>
  <c r="D46" i="3"/>
  <c r="E46" i="3"/>
  <c r="E72" i="3"/>
  <c r="F76" i="3"/>
  <c r="F73" i="3"/>
  <c r="F72" i="3"/>
  <c r="F68" i="3"/>
  <c r="F67" i="3" s="1"/>
  <c r="C67" i="3"/>
  <c r="C85" i="3" s="1"/>
  <c r="D67" i="3"/>
  <c r="D85" i="3" s="1"/>
  <c r="E67" i="3"/>
  <c r="D133" i="3"/>
  <c r="E133" i="3"/>
  <c r="C128" i="3"/>
  <c r="D120" i="3"/>
  <c r="E120" i="3"/>
  <c r="D106" i="3"/>
  <c r="E106" i="3"/>
  <c r="C75" i="3"/>
  <c r="D75" i="3"/>
  <c r="D72" i="3"/>
  <c r="D35" i="3"/>
  <c r="E35" i="3"/>
  <c r="D21" i="3"/>
  <c r="E21" i="3"/>
  <c r="D14" i="3"/>
  <c r="D62" i="3" s="1"/>
  <c r="D86" i="3" s="1"/>
  <c r="E14" i="3"/>
  <c r="F48" i="106"/>
  <c r="F47" i="106"/>
  <c r="F46" i="106"/>
  <c r="F43" i="106" s="1"/>
  <c r="F54" i="106" s="1"/>
  <c r="F45" i="106"/>
  <c r="F44" i="106"/>
  <c r="E43" i="106"/>
  <c r="E54" i="106"/>
  <c r="D43" i="106"/>
  <c r="D54" i="106"/>
  <c r="F38" i="106"/>
  <c r="F36" i="106"/>
  <c r="F35" i="106" s="1"/>
  <c r="E35" i="106"/>
  <c r="D35" i="106"/>
  <c r="D7" i="106"/>
  <c r="D34" i="106"/>
  <c r="D39" i="106"/>
  <c r="F17" i="106"/>
  <c r="F16" i="106"/>
  <c r="F15" i="106"/>
  <c r="F14" i="106"/>
  <c r="F13" i="106"/>
  <c r="F12" i="106"/>
  <c r="F11" i="106"/>
  <c r="F10" i="106"/>
  <c r="F9" i="106"/>
  <c r="F7" i="106" s="1"/>
  <c r="F34" i="106" s="1"/>
  <c r="F39" i="106" s="1"/>
  <c r="F8" i="106"/>
  <c r="F8" i="105"/>
  <c r="F9" i="105"/>
  <c r="F10" i="105"/>
  <c r="F7" i="105" s="1"/>
  <c r="F34" i="105" s="1"/>
  <c r="F11" i="105"/>
  <c r="F12" i="105"/>
  <c r="F13" i="105"/>
  <c r="F14" i="105"/>
  <c r="F15" i="105"/>
  <c r="F16" i="105"/>
  <c r="F17" i="105"/>
  <c r="D43" i="105"/>
  <c r="D54" i="105" s="1"/>
  <c r="E43" i="105"/>
  <c r="E54" i="105"/>
  <c r="F48" i="105"/>
  <c r="F43" i="105" s="1"/>
  <c r="F54" i="105" s="1"/>
  <c r="F47" i="105"/>
  <c r="F46" i="105"/>
  <c r="F45" i="105"/>
  <c r="F44" i="105"/>
  <c r="E35" i="105"/>
  <c r="D35" i="105"/>
  <c r="D7" i="105"/>
  <c r="D34" i="105"/>
  <c r="F38" i="105"/>
  <c r="F36" i="105"/>
  <c r="F35" i="105" s="1"/>
  <c r="E7" i="105"/>
  <c r="E34" i="105"/>
  <c r="E39" i="105"/>
  <c r="C75" i="113"/>
  <c r="D75" i="113"/>
  <c r="D72" i="113"/>
  <c r="D85" i="113"/>
  <c r="F76" i="113"/>
  <c r="F75" i="113" s="1"/>
  <c r="F73" i="113"/>
  <c r="F72" i="113"/>
  <c r="F85" i="113"/>
  <c r="F68" i="113"/>
  <c r="F54" i="113"/>
  <c r="F52" i="113"/>
  <c r="C67" i="113"/>
  <c r="C85" i="113" s="1"/>
  <c r="D67" i="113"/>
  <c r="E52" i="113"/>
  <c r="D46" i="113"/>
  <c r="E46" i="113"/>
  <c r="E62" i="113" s="1"/>
  <c r="F51" i="113"/>
  <c r="F50" i="113"/>
  <c r="F49" i="113"/>
  <c r="F47" i="113"/>
  <c r="F46" i="113" s="1"/>
  <c r="D35" i="113"/>
  <c r="E35" i="113"/>
  <c r="D29" i="113"/>
  <c r="F29" i="113" s="1"/>
  <c r="F28" i="113" s="1"/>
  <c r="D28" i="113"/>
  <c r="E28" i="113"/>
  <c r="F45" i="113"/>
  <c r="F44" i="113"/>
  <c r="F43" i="113"/>
  <c r="F42" i="113"/>
  <c r="F34" i="113"/>
  <c r="F33" i="113"/>
  <c r="F32" i="113"/>
  <c r="F31" i="113"/>
  <c r="F30" i="113"/>
  <c r="F26" i="113"/>
  <c r="D21" i="113"/>
  <c r="E21" i="113"/>
  <c r="F19" i="113"/>
  <c r="F14" i="113"/>
  <c r="D14" i="113"/>
  <c r="E14" i="113"/>
  <c r="F10" i="113"/>
  <c r="F11" i="113"/>
  <c r="F12" i="113"/>
  <c r="F13" i="113"/>
  <c r="F9" i="113"/>
  <c r="F7" i="113"/>
  <c r="D7" i="113"/>
  <c r="D62" i="113" s="1"/>
  <c r="E7" i="113"/>
  <c r="D29" i="95"/>
  <c r="F29" i="95" s="1"/>
  <c r="D28" i="95"/>
  <c r="C29" i="95"/>
  <c r="C28" i="95"/>
  <c r="I29" i="73"/>
  <c r="I30" i="73" s="1"/>
  <c r="J29" i="73"/>
  <c r="K28" i="73"/>
  <c r="I20" i="73"/>
  <c r="J20" i="73"/>
  <c r="K10" i="73"/>
  <c r="K20" i="73" s="1"/>
  <c r="K30" i="73" s="1"/>
  <c r="K11" i="73"/>
  <c r="K12" i="73"/>
  <c r="K13" i="73"/>
  <c r="K14" i="73"/>
  <c r="K15" i="73"/>
  <c r="K16" i="73"/>
  <c r="K17" i="73"/>
  <c r="K18" i="73"/>
  <c r="K19" i="73"/>
  <c r="K9" i="73"/>
  <c r="K8" i="73"/>
  <c r="E26" i="73"/>
  <c r="F23" i="73"/>
  <c r="F24" i="73"/>
  <c r="F25" i="73"/>
  <c r="F27" i="73"/>
  <c r="F22" i="73"/>
  <c r="D26" i="73"/>
  <c r="D21" i="73"/>
  <c r="D29" i="73" s="1"/>
  <c r="D20" i="73"/>
  <c r="F8" i="73"/>
  <c r="F10" i="73"/>
  <c r="F11" i="73"/>
  <c r="F12" i="73"/>
  <c r="F13" i="73"/>
  <c r="F14" i="73"/>
  <c r="F15" i="73"/>
  <c r="F16" i="73"/>
  <c r="F17" i="73"/>
  <c r="F18" i="73"/>
  <c r="F19" i="73"/>
  <c r="F9" i="73"/>
  <c r="F136" i="95"/>
  <c r="F137" i="95"/>
  <c r="F135" i="95" s="1"/>
  <c r="D46" i="95"/>
  <c r="D135" i="95"/>
  <c r="F131" i="95"/>
  <c r="F130" i="95"/>
  <c r="F145" i="95" s="1"/>
  <c r="D130" i="95"/>
  <c r="F123" i="95"/>
  <c r="F122" i="95"/>
  <c r="D122" i="95"/>
  <c r="D125" i="95" s="1"/>
  <c r="D146" i="95" s="1"/>
  <c r="F111" i="95"/>
  <c r="F112" i="95"/>
  <c r="F114" i="95"/>
  <c r="F115" i="95"/>
  <c r="F116" i="95"/>
  <c r="F117" i="95"/>
  <c r="F118" i="95"/>
  <c r="F119" i="95"/>
  <c r="F120" i="95"/>
  <c r="F121" i="95"/>
  <c r="F110" i="95"/>
  <c r="F108" i="95" s="1"/>
  <c r="F109" i="95"/>
  <c r="D113" i="95"/>
  <c r="D108" i="95"/>
  <c r="E108" i="95"/>
  <c r="D97" i="95"/>
  <c r="F97" i="95"/>
  <c r="D92" i="95"/>
  <c r="E92" i="95"/>
  <c r="E125" i="95" s="1"/>
  <c r="F95" i="95"/>
  <c r="F96" i="95"/>
  <c r="F99" i="95"/>
  <c r="F100" i="95"/>
  <c r="F101" i="95"/>
  <c r="F102" i="95"/>
  <c r="F103" i="95"/>
  <c r="F104" i="95"/>
  <c r="F105" i="95"/>
  <c r="F106" i="95"/>
  <c r="F94" i="95"/>
  <c r="F93" i="95"/>
  <c r="F92" i="95" s="1"/>
  <c r="F125" i="95" s="1"/>
  <c r="C52" i="95"/>
  <c r="D52" i="95"/>
  <c r="E52" i="95"/>
  <c r="F76" i="95"/>
  <c r="F75" i="95"/>
  <c r="D75" i="95"/>
  <c r="D85" i="95" s="1"/>
  <c r="D151" i="95" s="1"/>
  <c r="E72" i="95"/>
  <c r="D72" i="95"/>
  <c r="F73" i="95"/>
  <c r="F72" i="95"/>
  <c r="C67" i="95"/>
  <c r="D67" i="95"/>
  <c r="E67" i="95"/>
  <c r="F71" i="95"/>
  <c r="F70" i="95"/>
  <c r="F67" i="95" s="1"/>
  <c r="F85" i="95" s="1"/>
  <c r="F69" i="95"/>
  <c r="F68" i="95"/>
  <c r="F56" i="95"/>
  <c r="F55" i="95"/>
  <c r="F54" i="95"/>
  <c r="F52" i="95" s="1"/>
  <c r="F53" i="95"/>
  <c r="F49" i="95"/>
  <c r="F50" i="95"/>
  <c r="F46" i="95" s="1"/>
  <c r="F51" i="95"/>
  <c r="F48" i="95"/>
  <c r="D35" i="95"/>
  <c r="F38" i="95"/>
  <c r="F39" i="95"/>
  <c r="F40" i="95"/>
  <c r="F41" i="95"/>
  <c r="F42" i="95"/>
  <c r="F43" i="95"/>
  <c r="F44" i="95"/>
  <c r="F37" i="95"/>
  <c r="E28" i="95"/>
  <c r="F31" i="95"/>
  <c r="F32" i="95"/>
  <c r="F28" i="95"/>
  <c r="F33" i="95"/>
  <c r="F34" i="95"/>
  <c r="F30" i="95"/>
  <c r="F26" i="95"/>
  <c r="F21" i="95" s="1"/>
  <c r="F19" i="95"/>
  <c r="F14" i="95" s="1"/>
  <c r="F10" i="95"/>
  <c r="F11" i="95"/>
  <c r="F12" i="95"/>
  <c r="F13" i="95"/>
  <c r="F9" i="95"/>
  <c r="D21" i="95"/>
  <c r="D14" i="95"/>
  <c r="D62" i="95" s="1"/>
  <c r="D7" i="95"/>
  <c r="E7" i="95"/>
  <c r="C14" i="95"/>
  <c r="C62" i="95" s="1"/>
  <c r="E14" i="95"/>
  <c r="E137" i="132"/>
  <c r="E135" i="132"/>
  <c r="D135" i="132"/>
  <c r="E131" i="132"/>
  <c r="E130" i="132"/>
  <c r="E145" i="132" s="1"/>
  <c r="D130" i="132"/>
  <c r="D145" i="132" s="1"/>
  <c r="E122" i="132"/>
  <c r="D122" i="132"/>
  <c r="E121" i="132"/>
  <c r="D113" i="132"/>
  <c r="E111" i="132"/>
  <c r="E109" i="132"/>
  <c r="E108" i="132"/>
  <c r="D108" i="132"/>
  <c r="E107" i="132"/>
  <c r="E103" i="132"/>
  <c r="D92" i="132"/>
  <c r="E96" i="132"/>
  <c r="E95" i="132"/>
  <c r="E94" i="132"/>
  <c r="E93" i="132"/>
  <c r="E76" i="132"/>
  <c r="D75" i="132"/>
  <c r="E73" i="132"/>
  <c r="D72" i="132"/>
  <c r="E68" i="132"/>
  <c r="D67" i="132"/>
  <c r="E46" i="132"/>
  <c r="E41" i="132"/>
  <c r="E35" i="132" s="1"/>
  <c r="D35" i="132"/>
  <c r="E28" i="132"/>
  <c r="E21" i="132"/>
  <c r="E7" i="132"/>
  <c r="F10" i="116"/>
  <c r="F9" i="116"/>
  <c r="F8" i="116"/>
  <c r="F7" i="116"/>
  <c r="F6" i="116"/>
  <c r="F5" i="116"/>
  <c r="F38" i="116" s="1"/>
  <c r="F11" i="116"/>
  <c r="E7" i="106"/>
  <c r="E34" i="106"/>
  <c r="E39" i="106"/>
  <c r="E105" i="125"/>
  <c r="E100" i="125"/>
  <c r="E95" i="125" s="1"/>
  <c r="E90" i="125" s="1"/>
  <c r="E123" i="125" s="1"/>
  <c r="E144" i="125" s="1"/>
  <c r="D95" i="125"/>
  <c r="E31" i="125"/>
  <c r="E29" i="125" s="1"/>
  <c r="E10" i="125"/>
  <c r="E7" i="125"/>
  <c r="E62" i="125" s="1"/>
  <c r="E86" i="125" s="1"/>
  <c r="E128" i="113"/>
  <c r="E143" i="113"/>
  <c r="E144" i="113"/>
  <c r="E120" i="113"/>
  <c r="E67" i="113"/>
  <c r="E72" i="113"/>
  <c r="E85" i="113" s="1"/>
  <c r="E75" i="113"/>
  <c r="F67" i="113"/>
  <c r="F21" i="113"/>
  <c r="C7" i="132"/>
  <c r="F7" i="132"/>
  <c r="G7" i="132"/>
  <c r="H7" i="132"/>
  <c r="H62" i="132" s="1"/>
  <c r="C14" i="132"/>
  <c r="C21" i="132"/>
  <c r="F21" i="132"/>
  <c r="F62" i="132"/>
  <c r="F86" i="132" s="1"/>
  <c r="G21" i="132"/>
  <c r="H21" i="132"/>
  <c r="F28" i="132"/>
  <c r="G28" i="132"/>
  <c r="G62" i="132" s="1"/>
  <c r="H28" i="132"/>
  <c r="C29" i="132"/>
  <c r="C28" i="132"/>
  <c r="C35" i="132"/>
  <c r="F35" i="132"/>
  <c r="G35" i="132"/>
  <c r="H35" i="132"/>
  <c r="C46" i="132"/>
  <c r="F46" i="132"/>
  <c r="G46" i="132"/>
  <c r="H46" i="132"/>
  <c r="C52" i="132"/>
  <c r="F52" i="132"/>
  <c r="G52" i="132"/>
  <c r="H52" i="132"/>
  <c r="C57" i="132"/>
  <c r="F57" i="132"/>
  <c r="G57" i="132"/>
  <c r="H57" i="132"/>
  <c r="C63" i="132"/>
  <c r="F63" i="132"/>
  <c r="G63" i="132"/>
  <c r="H63" i="132"/>
  <c r="C67" i="132"/>
  <c r="C85" i="132" s="1"/>
  <c r="C151" i="132" s="1"/>
  <c r="F67" i="132"/>
  <c r="F85" i="132"/>
  <c r="F151" i="132" s="1"/>
  <c r="G67" i="132"/>
  <c r="H67" i="132"/>
  <c r="C72" i="132"/>
  <c r="E72" i="132" s="1"/>
  <c r="F72" i="132"/>
  <c r="G72" i="132"/>
  <c r="H72" i="132"/>
  <c r="H85" i="132" s="1"/>
  <c r="H151" i="132" s="1"/>
  <c r="C75" i="132"/>
  <c r="E75" i="132"/>
  <c r="F75" i="132"/>
  <c r="G75" i="132"/>
  <c r="H75" i="132"/>
  <c r="G85" i="132"/>
  <c r="G151" i="132" s="1"/>
  <c r="C92" i="132"/>
  <c r="C125" i="132" s="1"/>
  <c r="C146" i="132" s="1"/>
  <c r="F92" i="132"/>
  <c r="G92" i="132"/>
  <c r="H92" i="132"/>
  <c r="C108" i="132"/>
  <c r="F113" i="132"/>
  <c r="F108" i="132" s="1"/>
  <c r="F125" i="132" s="1"/>
  <c r="G113" i="132"/>
  <c r="G108" i="132" s="1"/>
  <c r="H113" i="132"/>
  <c r="H108" i="132" s="1"/>
  <c r="C122" i="132"/>
  <c r="F122" i="132"/>
  <c r="G122" i="132"/>
  <c r="H122" i="132"/>
  <c r="C126" i="132"/>
  <c r="F126" i="132"/>
  <c r="G126" i="132"/>
  <c r="H126" i="132"/>
  <c r="C130" i="132"/>
  <c r="F130" i="132"/>
  <c r="G130" i="132"/>
  <c r="H130" i="132"/>
  <c r="C135" i="132"/>
  <c r="F135" i="132"/>
  <c r="G135" i="132"/>
  <c r="H135" i="132"/>
  <c r="C140" i="132"/>
  <c r="F140" i="132"/>
  <c r="G140" i="132"/>
  <c r="H140" i="132"/>
  <c r="C145" i="132"/>
  <c r="F145" i="132"/>
  <c r="G145" i="132"/>
  <c r="H145" i="132"/>
  <c r="D38" i="116"/>
  <c r="E38" i="116"/>
  <c r="C7" i="106"/>
  <c r="C18" i="106"/>
  <c r="C24" i="106"/>
  <c r="C28" i="106"/>
  <c r="C35" i="106"/>
  <c r="C43" i="106"/>
  <c r="C54" i="106"/>
  <c r="C7" i="105"/>
  <c r="C34" i="105"/>
  <c r="C39" i="105" s="1"/>
  <c r="C18" i="105"/>
  <c r="C24" i="105"/>
  <c r="C28" i="105"/>
  <c r="C35" i="105"/>
  <c r="C43" i="105"/>
  <c r="C49" i="105"/>
  <c r="C54" i="105"/>
  <c r="C7" i="125"/>
  <c r="C14" i="125"/>
  <c r="C21" i="125"/>
  <c r="E28" i="125"/>
  <c r="C29" i="125"/>
  <c r="C28" i="125" s="1"/>
  <c r="C35" i="125"/>
  <c r="C46" i="125"/>
  <c r="C52" i="125"/>
  <c r="C62" i="125" s="1"/>
  <c r="C57" i="125"/>
  <c r="C63" i="125"/>
  <c r="C67" i="125"/>
  <c r="C72" i="125"/>
  <c r="C75" i="125"/>
  <c r="C79" i="125"/>
  <c r="C95" i="125"/>
  <c r="C90" i="125"/>
  <c r="C123" i="125" s="1"/>
  <c r="C144" i="125" s="1"/>
  <c r="C106" i="125"/>
  <c r="C120" i="125"/>
  <c r="C124" i="125"/>
  <c r="C143" i="125" s="1"/>
  <c r="C128" i="125"/>
  <c r="C133" i="125"/>
  <c r="C138" i="125"/>
  <c r="C7" i="113"/>
  <c r="C14" i="113"/>
  <c r="C21" i="113"/>
  <c r="C29" i="113"/>
  <c r="C28" i="113" s="1"/>
  <c r="C62" i="113" s="1"/>
  <c r="C86" i="113" s="1"/>
  <c r="C35" i="113"/>
  <c r="C46" i="113"/>
  <c r="C52" i="113"/>
  <c r="C57" i="113"/>
  <c r="C63" i="113"/>
  <c r="C72" i="113"/>
  <c r="C79" i="113"/>
  <c r="C90" i="113"/>
  <c r="C123" i="113" s="1"/>
  <c r="C124" i="113"/>
  <c r="C128" i="113"/>
  <c r="C133" i="113"/>
  <c r="C138" i="113"/>
  <c r="C143" i="113" s="1"/>
  <c r="C144" i="113" s="1"/>
  <c r="C7" i="3"/>
  <c r="C14" i="3"/>
  <c r="C21" i="3"/>
  <c r="C29" i="3"/>
  <c r="C28" i="3" s="1"/>
  <c r="C35" i="3"/>
  <c r="C46" i="3"/>
  <c r="C52" i="3"/>
  <c r="C57" i="3"/>
  <c r="C63" i="3"/>
  <c r="C72" i="3"/>
  <c r="E75" i="3"/>
  <c r="F75" i="3"/>
  <c r="C79" i="3"/>
  <c r="C111" i="3"/>
  <c r="C106" i="3"/>
  <c r="C123" i="3"/>
  <c r="C144" i="3" s="1"/>
  <c r="C120" i="3"/>
  <c r="C124" i="3"/>
  <c r="C143" i="3" s="1"/>
  <c r="E128" i="3"/>
  <c r="E143" i="3" s="1"/>
  <c r="C133" i="3"/>
  <c r="C138" i="3"/>
  <c r="F138" i="3"/>
  <c r="F139" i="3"/>
  <c r="F140" i="3"/>
  <c r="F141" i="3"/>
  <c r="B5" i="122"/>
  <c r="G5" i="122"/>
  <c r="B6" i="122"/>
  <c r="G6" i="122"/>
  <c r="G24" i="122" s="1"/>
  <c r="B7" i="122"/>
  <c r="B24" i="122" s="1"/>
  <c r="G7" i="122"/>
  <c r="B9" i="122"/>
  <c r="G9" i="122"/>
  <c r="B10" i="122"/>
  <c r="G10" i="122"/>
  <c r="G11" i="122"/>
  <c r="G13" i="122"/>
  <c r="G14" i="122"/>
  <c r="H15" i="122"/>
  <c r="H16" i="122"/>
  <c r="H24" i="122" s="1"/>
  <c r="H17" i="122"/>
  <c r="H18" i="122"/>
  <c r="H19" i="122"/>
  <c r="H20" i="122"/>
  <c r="H21" i="122"/>
  <c r="H22" i="122"/>
  <c r="H23" i="122"/>
  <c r="D24" i="122"/>
  <c r="E24" i="122"/>
  <c r="F24" i="122"/>
  <c r="K10" i="61"/>
  <c r="K17" i="61"/>
  <c r="K31" i="61"/>
  <c r="H17" i="61"/>
  <c r="H31" i="61" s="1"/>
  <c r="C18" i="61"/>
  <c r="C24" i="61"/>
  <c r="C20" i="73"/>
  <c r="C31" i="73" s="1"/>
  <c r="E20" i="73"/>
  <c r="H20" i="73"/>
  <c r="C21" i="73"/>
  <c r="C29" i="73"/>
  <c r="E21" i="73"/>
  <c r="K27" i="73"/>
  <c r="K29" i="73" s="1"/>
  <c r="H29" i="73"/>
  <c r="H30" i="73" s="1"/>
  <c r="C7" i="119"/>
  <c r="E10" i="119"/>
  <c r="E7" i="119"/>
  <c r="E62" i="119" s="1"/>
  <c r="E86" i="119" s="1"/>
  <c r="C14" i="119"/>
  <c r="C21" i="119"/>
  <c r="C28" i="119"/>
  <c r="E28" i="119"/>
  <c r="C29" i="119"/>
  <c r="E29" i="119"/>
  <c r="C35" i="119"/>
  <c r="C46" i="119"/>
  <c r="C52" i="119"/>
  <c r="C57" i="119"/>
  <c r="C63" i="119"/>
  <c r="C67" i="119"/>
  <c r="C72" i="119"/>
  <c r="C75" i="119"/>
  <c r="C79" i="119"/>
  <c r="D92" i="119"/>
  <c r="C97" i="119"/>
  <c r="C92" i="119" s="1"/>
  <c r="C125" i="119" s="1"/>
  <c r="D97" i="119"/>
  <c r="E102" i="119"/>
  <c r="E97" i="119" s="1"/>
  <c r="E107" i="119"/>
  <c r="C108" i="119"/>
  <c r="C122" i="119"/>
  <c r="C126" i="119"/>
  <c r="C145" i="119" s="1"/>
  <c r="C130" i="119"/>
  <c r="C135" i="119"/>
  <c r="C140" i="119"/>
  <c r="C7" i="95"/>
  <c r="C21" i="95"/>
  <c r="C35" i="95"/>
  <c r="E35" i="95"/>
  <c r="E62" i="95" s="1"/>
  <c r="C46" i="95"/>
  <c r="C57" i="95"/>
  <c r="C63" i="95"/>
  <c r="C85" i="95" s="1"/>
  <c r="C151" i="95" s="1"/>
  <c r="C72" i="95"/>
  <c r="C75" i="95"/>
  <c r="E75" i="95"/>
  <c r="C79" i="95"/>
  <c r="C92" i="95"/>
  <c r="C108" i="95"/>
  <c r="C122" i="95"/>
  <c r="C125" i="95" s="1"/>
  <c r="C146" i="95" s="1"/>
  <c r="E122" i="95"/>
  <c r="C126" i="95"/>
  <c r="C130" i="95"/>
  <c r="E130" i="95"/>
  <c r="E145" i="95" s="1"/>
  <c r="E146" i="95" s="1"/>
  <c r="C135" i="95"/>
  <c r="E135" i="95"/>
  <c r="C140" i="95"/>
  <c r="C7" i="1"/>
  <c r="C14" i="1"/>
  <c r="F14" i="1"/>
  <c r="C21" i="1"/>
  <c r="F28" i="1"/>
  <c r="C29" i="1"/>
  <c r="C28" i="1" s="1"/>
  <c r="C35" i="1"/>
  <c r="C46" i="1"/>
  <c r="C52" i="1"/>
  <c r="C57" i="1"/>
  <c r="C63" i="1"/>
  <c r="E67" i="1"/>
  <c r="F68" i="1"/>
  <c r="C72" i="1"/>
  <c r="E72" i="1"/>
  <c r="C75" i="1"/>
  <c r="E75" i="1"/>
  <c r="C92" i="1"/>
  <c r="C108" i="1"/>
  <c r="F121" i="1"/>
  <c r="C122" i="1"/>
  <c r="C126" i="1"/>
  <c r="C130" i="1"/>
  <c r="C135" i="1"/>
  <c r="C140" i="1"/>
  <c r="E97" i="132"/>
  <c r="D145" i="95"/>
  <c r="F113" i="95"/>
  <c r="F26" i="73"/>
  <c r="F18" i="61"/>
  <c r="F30" i="61"/>
  <c r="C30" i="61"/>
  <c r="E85" i="3"/>
  <c r="E123" i="113"/>
  <c r="F143" i="3"/>
  <c r="E123" i="3"/>
  <c r="E144" i="3" s="1"/>
  <c r="F35" i="95"/>
  <c r="F113" i="1"/>
  <c r="D108" i="1"/>
  <c r="C34" i="106"/>
  <c r="C39" i="106" s="1"/>
  <c r="E92" i="119"/>
  <c r="E125" i="119"/>
  <c r="E146" i="119" s="1"/>
  <c r="D86" i="113"/>
  <c r="C32" i="61"/>
  <c r="F67" i="1"/>
  <c r="C145" i="95"/>
  <c r="F31" i="61"/>
  <c r="D62" i="132"/>
  <c r="E147" i="137" l="1"/>
  <c r="E151" i="137"/>
  <c r="D30" i="73"/>
  <c r="F21" i="73"/>
  <c r="F29" i="73" s="1"/>
  <c r="E29" i="73"/>
  <c r="E30" i="73" s="1"/>
  <c r="F35" i="1"/>
  <c r="D125" i="1"/>
  <c r="D146" i="1" s="1"/>
  <c r="F7" i="1"/>
  <c r="F62" i="1" s="1"/>
  <c r="E62" i="1"/>
  <c r="E150" i="1" s="1"/>
  <c r="F92" i="1"/>
  <c r="C85" i="1"/>
  <c r="C151" i="1" s="1"/>
  <c r="E85" i="1"/>
  <c r="E151" i="1" s="1"/>
  <c r="C62" i="1"/>
  <c r="F145" i="1"/>
  <c r="C149" i="113"/>
  <c r="D150" i="95"/>
  <c r="D86" i="95"/>
  <c r="F86" i="3"/>
  <c r="G125" i="132"/>
  <c r="G146" i="132" s="1"/>
  <c r="E86" i="95"/>
  <c r="E150" i="95"/>
  <c r="F150" i="132"/>
  <c r="F146" i="132"/>
  <c r="G86" i="132"/>
  <c r="G150" i="132"/>
  <c r="H86" i="132"/>
  <c r="F146" i="95"/>
  <c r="E86" i="113"/>
  <c r="E149" i="113" s="1"/>
  <c r="F39" i="105"/>
  <c r="C153" i="95"/>
  <c r="C86" i="95"/>
  <c r="C150" i="95"/>
  <c r="C146" i="119"/>
  <c r="F151" i="95"/>
  <c r="C62" i="119"/>
  <c r="C62" i="132"/>
  <c r="F72" i="1"/>
  <c r="D85" i="1"/>
  <c r="D151" i="1" s="1"/>
  <c r="F108" i="1"/>
  <c r="F125" i="1" s="1"/>
  <c r="E67" i="132"/>
  <c r="E85" i="132" s="1"/>
  <c r="E151" i="132" s="1"/>
  <c r="E92" i="132"/>
  <c r="E125" i="132" s="1"/>
  <c r="E146" i="132" s="1"/>
  <c r="F62" i="113"/>
  <c r="F86" i="113" s="1"/>
  <c r="D31" i="61"/>
  <c r="F7" i="95"/>
  <c r="F62" i="95" s="1"/>
  <c r="F20" i="73"/>
  <c r="F30" i="73" s="1"/>
  <c r="J30" i="73"/>
  <c r="D39" i="105"/>
  <c r="F85" i="3"/>
  <c r="F75" i="1"/>
  <c r="C31" i="61"/>
  <c r="H32" i="61"/>
  <c r="E62" i="132"/>
  <c r="D150" i="132"/>
  <c r="C62" i="3"/>
  <c r="C86" i="3" s="1"/>
  <c r="F123" i="3"/>
  <c r="F144" i="3" s="1"/>
  <c r="D125" i="132"/>
  <c r="D146" i="132" s="1"/>
  <c r="C85" i="119"/>
  <c r="C151" i="119" s="1"/>
  <c r="C85" i="125"/>
  <c r="C86" i="125" s="1"/>
  <c r="C125" i="1"/>
  <c r="C146" i="1" s="1"/>
  <c r="H125" i="132"/>
  <c r="D85" i="132"/>
  <c r="D151" i="132" s="1"/>
  <c r="E85" i="95"/>
  <c r="E151" i="95" s="1"/>
  <c r="F90" i="113"/>
  <c r="F123" i="113" s="1"/>
  <c r="F144" i="113" s="1"/>
  <c r="D62" i="1"/>
  <c r="C30" i="73"/>
  <c r="H32" i="73"/>
  <c r="H31" i="73"/>
  <c r="C86" i="1" l="1"/>
  <c r="F146" i="1"/>
  <c r="E86" i="1"/>
  <c r="E147" i="1" s="1"/>
  <c r="D86" i="1"/>
  <c r="D147" i="1" s="1"/>
  <c r="D150" i="1"/>
  <c r="H146" i="132"/>
  <c r="H150" i="132"/>
  <c r="F149" i="113"/>
  <c r="D86" i="132"/>
  <c r="F85" i="1"/>
  <c r="C86" i="119"/>
  <c r="C150" i="119"/>
  <c r="F150" i="1"/>
  <c r="E86" i="132"/>
  <c r="E150" i="132"/>
  <c r="F86" i="95"/>
  <c r="F150" i="95"/>
  <c r="C150" i="132"/>
  <c r="C86" i="132"/>
  <c r="C150" i="1"/>
  <c r="F151" i="1" l="1"/>
  <c r="F86" i="1"/>
  <c r="F147" i="1" s="1"/>
</calcChain>
</file>

<file path=xl/sharedStrings.xml><?xml version="1.0" encoding="utf-8"?>
<sst xmlns="http://schemas.openxmlformats.org/spreadsheetml/2006/main" count="3095" uniqueCount="489">
  <si>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</si>
  <si>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</si>
  <si>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</si>
  <si>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</si>
  <si>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</si>
  <si>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</si>
  <si>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</si>
  <si>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</si>
  <si>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</si>
  <si>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</si>
  <si>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</si>
  <si>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</si>
  <si>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</si>
  <si>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</si>
  <si>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</si>
  <si>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</si>
  <si>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</si>
  <si>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</si>
  <si>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</si>
  <si>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</si>
  <si>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</si>
  <si>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</si>
  <si>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</si>
  <si>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</si>
  <si>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</si>
  <si>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</si>
  <si>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</si>
  <si>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</si>
  <si>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</si>
  <si>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</si>
  <si>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</si>
  <si>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</si>
  <si>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</si>
  <si>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</si>
  <si>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</si>
  <si>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</si>
  <si>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</si>
  <si>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</si>
  <si>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</si>
  <si>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Összesen:</t>
  </si>
  <si>
    <t>01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</si>
  <si>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</si>
  <si>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</si>
  <si>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</si>
  <si>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</si>
  <si>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</si>
  <si>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</si>
  <si>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</si>
  <si>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</si>
  <si>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</si>
  <si>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</si>
  <si>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</si>
  <si>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</si>
  <si>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</si>
  <si>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</si>
  <si>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</si>
  <si>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</si>
  <si>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</si>
  <si>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</si>
  <si>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</si>
  <si>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</si>
  <si>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</si>
  <si>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</si>
  <si>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</si>
  <si>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</si>
  <si>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</si>
  <si>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</si>
  <si>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</si>
  <si>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</si>
  <si>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</si>
  <si>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</si>
  <si>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</si>
  <si>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</si>
  <si>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</si>
  <si>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</si>
  <si>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</si>
  <si>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</si>
  <si>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</si>
  <si>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</si>
  <si>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</si>
  <si>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</si>
  <si>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</si>
  <si>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30.</t>
  </si>
  <si>
    <t>31.</t>
  </si>
  <si>
    <t>32.</t>
  </si>
  <si>
    <t>33.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</si>
  <si>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</si>
  <si>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</si>
  <si>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</si>
  <si>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</si>
  <si>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</si>
  <si>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</si>
  <si>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</si>
  <si>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</si>
  <si>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</si>
  <si>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</si>
  <si>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</si>
  <si>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</si>
  <si>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</si>
  <si>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</si>
  <si>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</si>
  <si>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</si>
  <si>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</si>
  <si>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</si>
  <si>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</si>
  <si>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</si>
  <si>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</si>
  <si>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</si>
  <si>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</si>
  <si>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</si>
  <si>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</si>
  <si>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</si>
  <si>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</si>
  <si>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</si>
  <si>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</si>
  <si>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</si>
  <si>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</si>
  <si>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</si>
  <si>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</si>
  <si>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</si>
  <si>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</si>
  <si>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</si>
  <si>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</si>
  <si>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</si>
  <si>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</si>
  <si>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</si>
  <si>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</si>
  <si>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</si>
  <si>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</si>
  <si>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</si>
  <si>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</si>
  <si>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</si>
  <si>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</si>
  <si>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</si>
  <si>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</si>
  <si>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</si>
  <si>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</si>
  <si>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</si>
  <si>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</si>
  <si>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</si>
  <si>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</si>
  <si>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</si>
  <si>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</si>
  <si>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</si>
  <si>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</si>
  <si>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</si>
  <si>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</si>
  <si>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</si>
  <si>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</si>
  <si>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</si>
  <si>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</si>
  <si>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</si>
  <si>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</si>
  <si>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</si>
  <si>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</si>
  <si>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</si>
  <si>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</si>
  <si>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</si>
  <si>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</si>
  <si>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</si>
  <si>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</si>
  <si>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</si>
  <si>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</si>
  <si>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</si>
  <si>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</si>
  <si>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</si>
  <si>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</si>
  <si>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</si>
  <si>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</si>
  <si>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</si>
  <si>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</si>
  <si>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</si>
  <si>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</si>
  <si>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</si>
  <si>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</si>
  <si>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</si>
  <si>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</si>
  <si>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</si>
  <si>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</si>
  <si>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</si>
  <si>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</si>
  <si>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</si>
  <si>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</si>
  <si>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</si>
  <si>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</si>
  <si>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</si>
  <si>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</si>
  <si>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</si>
  <si>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</si>
  <si>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</si>
  <si>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</si>
  <si>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</si>
  <si>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</si>
  <si>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</si>
  <si>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</si>
  <si>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</si>
  <si>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</si>
  <si>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</si>
  <si>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</si>
  <si>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</si>
  <si>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</si>
  <si>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</si>
  <si>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</si>
  <si>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</si>
  <si>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</si>
  <si>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</si>
  <si>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</si>
  <si>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</si>
  <si>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</si>
  <si>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</si>
  <si>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</si>
  <si>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</si>
  <si>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</si>
  <si>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</si>
  <si>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</si>
  <si>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</si>
  <si>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</si>
  <si>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</si>
  <si>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</si>
  <si>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</si>
  <si>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</si>
  <si>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</si>
  <si>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</si>
  <si>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</si>
  <si>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</si>
  <si>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</si>
  <si>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</si>
  <si>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</si>
  <si>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</si>
  <si>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</si>
  <si>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</si>
  <si>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</si>
  <si>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</si>
  <si>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</si>
  <si>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</si>
  <si>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</si>
  <si>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</si>
  <si>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</si>
  <si>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</si>
  <si>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</si>
  <si>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</si>
  <si>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</si>
  <si>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</si>
  <si>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</si>
  <si>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</si>
  <si>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</si>
  <si>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</si>
  <si>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</si>
  <si>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</si>
  <si>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</si>
  <si>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</si>
  <si>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</si>
  <si>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</si>
  <si>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</si>
  <si>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</si>
  <si>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</si>
  <si>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</si>
  <si>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</si>
  <si>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</si>
  <si>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</si>
  <si>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</si>
  <si>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</si>
  <si>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</si>
  <si>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</si>
  <si>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</si>
  <si>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</si>
  <si>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</si>
  <si>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</si>
  <si>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</si>
  <si>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</si>
  <si>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</si>
  <si>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</si>
  <si>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</si>
  <si>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</si>
  <si>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</si>
  <si>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</si>
  <si>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</si>
  <si>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</si>
  <si>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</si>
  <si>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</si>
  <si>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</si>
  <si>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</si>
  <si>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</si>
  <si>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</si>
  <si>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</si>
  <si>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</si>
  <si>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</si>
  <si>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</si>
  <si>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</si>
  <si>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</si>
  <si>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</si>
  <si>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</si>
  <si>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</si>
  <si>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</si>
  <si>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</si>
  <si>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</si>
  <si>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</si>
  <si>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</si>
  <si>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</si>
  <si>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</si>
  <si>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</si>
  <si>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</si>
  <si>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</si>
  <si>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</si>
  <si>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</si>
  <si>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</si>
  <si>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</si>
  <si>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</si>
  <si>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</si>
  <si>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</si>
  <si>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</si>
  <si>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</si>
  <si>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</si>
  <si>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</si>
  <si>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</si>
  <si>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</si>
  <si>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</si>
  <si>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</si>
  <si>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</si>
  <si>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</si>
  <si>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</si>
  <si>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</si>
  <si>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</si>
  <si>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</si>
  <si>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</si>
  <si>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</si>
  <si>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</si>
  <si>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</si>
  <si>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</si>
  <si>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</si>
  <si>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</si>
  <si>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</si>
  <si>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</si>
  <si>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</si>
  <si>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</si>
  <si>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</si>
  <si>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</si>
  <si>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</si>
  <si>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</si>
  <si>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</si>
  <si>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</si>
  <si>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</si>
  <si>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</si>
  <si>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</si>
  <si>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</si>
  <si>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</si>
  <si>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</si>
  <si>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</si>
  <si>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</si>
  <si>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</si>
  <si>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</si>
  <si>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</si>
  <si>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</si>
  <si>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</si>
  <si>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</si>
  <si>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</si>
  <si>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</si>
  <si>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</si>
  <si>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</si>
  <si>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</si>
  <si>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</si>
  <si>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</si>
  <si>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</si>
  <si>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</si>
  <si>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</si>
  <si>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</si>
  <si>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</si>
  <si>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</si>
  <si>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</si>
  <si>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</si>
  <si>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</si>
  <si>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</si>
  <si>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</si>
  <si>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</si>
  <si>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</si>
  <si>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</si>
  <si>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 xml:space="preserve"> Intézményfinanszírozás</t>
  </si>
  <si>
    <t>Intézményfinanszírozás</t>
  </si>
  <si>
    <t>Eredeti előirányzat</t>
  </si>
  <si>
    <t>Kunsziget Község Önkormányzata</t>
  </si>
  <si>
    <t xml:space="preserve">
Tündérvár Óvoda</t>
  </si>
  <si>
    <t xml:space="preserve">
 Tündérvár Óvoda</t>
  </si>
  <si>
    <t>Támogatás összege / Módosított előirányzat</t>
  </si>
  <si>
    <t>Támogatás összege / Előirányzat változás</t>
  </si>
  <si>
    <t>Támogatás összege / Eredeti előirányzat</t>
  </si>
  <si>
    <t>Sor-szám</t>
  </si>
  <si>
    <t>ÖSSZESEN:</t>
  </si>
  <si>
    <t>Kivitelezés kezdési és befejezési éve</t>
  </si>
  <si>
    <t>Teljes költség</t>
  </si>
  <si>
    <t>Beruházás  megnevezése</t>
  </si>
  <si>
    <t>Beruházási (felhalmozási) kiadások előirányzata beruházásonként</t>
  </si>
  <si>
    <t>Előirányzat</t>
  </si>
  <si>
    <t>Önként vállalt feladatok bevételei, kiadása</t>
  </si>
  <si>
    <t>Egyenleg</t>
  </si>
  <si>
    <t>Kiadások összesen:</t>
  </si>
  <si>
    <t>Finanszírozási kiadások</t>
  </si>
  <si>
    <t xml:space="preserve"> Egyéb működési célú kiadások</t>
  </si>
  <si>
    <t>Bevételek összesen:</t>
  </si>
  <si>
    <t>Finanszírozási bevételek</t>
  </si>
  <si>
    <t>Működési bevételek</t>
  </si>
  <si>
    <t>Felhalmozási célú támogatások ÁH-on belül</t>
  </si>
  <si>
    <t>Működési célú támogatások ÁH-on belül</t>
  </si>
  <si>
    <t>Július</t>
  </si>
  <si>
    <t>Június</t>
  </si>
  <si>
    <t>Május</t>
  </si>
  <si>
    <t>Április</t>
  </si>
  <si>
    <t>Március</t>
  </si>
  <si>
    <t>Február</t>
  </si>
  <si>
    <t>Január</t>
  </si>
  <si>
    <t>Szeptember</t>
  </si>
  <si>
    <t>Október</t>
  </si>
  <si>
    <t>November</t>
  </si>
  <si>
    <t>December</t>
  </si>
  <si>
    <t>Augusztus</t>
  </si>
  <si>
    <t>Dologi kiadások</t>
  </si>
  <si>
    <t>2019. évi előirányzat</t>
  </si>
  <si>
    <t xml:space="preserve">Ezer forintban </t>
  </si>
  <si>
    <t xml:space="preserve"> Ezer forintban </t>
  </si>
  <si>
    <t xml:space="preserve"> </t>
  </si>
  <si>
    <t>2021. évi előirányzat</t>
  </si>
  <si>
    <t>Kunszigeti Nonprofit Közszolgálató Kft.</t>
  </si>
  <si>
    <t>közoktatási támogatás</t>
  </si>
  <si>
    <t>Kunszigeti Gyermekellátó Társulás</t>
  </si>
  <si>
    <t>működési támogatás</t>
  </si>
  <si>
    <t>Kunszigeten lakóhelyet létesítők</t>
  </si>
  <si>
    <t>letelepedési támogatás</t>
  </si>
  <si>
    <t>Kunszigeti lakosok</t>
  </si>
  <si>
    <t>lakásfelújítási támogatás</t>
  </si>
  <si>
    <t>Kunszigeti újszülöttek</t>
  </si>
  <si>
    <t>Start számla támogatás</t>
  </si>
  <si>
    <t>egészségmegőrzési jellegű támogatások</t>
  </si>
  <si>
    <t>Civil szerveződések és non profit szervezetek</t>
  </si>
  <si>
    <t>civil szervezetek működési támogatása</t>
  </si>
  <si>
    <t xml:space="preserve">Kunsziget Község Önkormányzata
2019. ÉVI KÖLTSÉGVETÉSÉNEK ÖSSZEVONT MÉRLEGE
</t>
  </si>
  <si>
    <t>Kunsziget Község Önkormányzata
2019. ÉVI KÖLTSÉGVETÉS
KÖTELEZŐ FELADATAINAK MÉRLEGE</t>
  </si>
  <si>
    <t>Kunsziget Község Önkormányzata
2019. ÉVI KÖLTSÉGVETÉS
ÖNKÉNT VÁLLALT FELADATAINAK MÉRLEGE</t>
  </si>
  <si>
    <t>Egyéb finanszírozási kiadások</t>
  </si>
  <si>
    <t>Felhasználás
2018. XII. 31-ig</t>
  </si>
  <si>
    <t>2019. évi 
előirányzat</t>
  </si>
  <si>
    <t xml:space="preserve">
2019. év utáni szükséglet
</t>
  </si>
  <si>
    <t>Tündérkert bölcsőde építés</t>
  </si>
  <si>
    <t>Termál kút</t>
  </si>
  <si>
    <t>Lakásépítés támogatása - bérlakások építése</t>
  </si>
  <si>
    <t>"Ma tégy a holnapért" pályázat</t>
  </si>
  <si>
    <t>"GIP" terület előkészítése munkahely teremtésre belterületbe vonás</t>
  </si>
  <si>
    <t>Előirányzat-felhasználási terv
2019. évre</t>
  </si>
  <si>
    <t>K I M U T A T Á S
a 2019. évben céljelleggel juttatott támogatásokról</t>
  </si>
  <si>
    <t>2020. évi
előirányzat</t>
  </si>
  <si>
    <t xml:space="preserve">Kunsziget Község Önkormányzata
2019. ÉVI ÉS AZ AZT KÖVETŐ HÁROM ÉV KÖLTSÉGVETÉSÉNEK ÖSSZEVONT MÉRLEGE
</t>
  </si>
  <si>
    <t>2022. évi előirányzat</t>
  </si>
  <si>
    <t>2019. évi módosított előirányzat</t>
  </si>
  <si>
    <t>Módosítás összege</t>
  </si>
  <si>
    <t xml:space="preserve">    ÁH belüli megelőlegezések</t>
  </si>
  <si>
    <t>Módosítás öszege</t>
  </si>
  <si>
    <t>Imformatikai eszközök beszerzése: nyomtató, telefon</t>
  </si>
  <si>
    <t>Egyéb tárgyi eszközök beszerzése: szárzuzógép, fűkasza, hómaró, palackprés,, főzőüst, páncélszekrén</t>
  </si>
  <si>
    <t>Levegő-keverős hőszivattyú rendszer</t>
  </si>
  <si>
    <t>8=(2-4-7)</t>
  </si>
  <si>
    <t>Módosított előirányzat</t>
  </si>
  <si>
    <t>1 sz. módodítás Módosított előirányzat</t>
  </si>
  <si>
    <t>Központi irányító szervi támogatás (intézményfinanszírozás</t>
  </si>
  <si>
    <t>1. sz. Módosított előirányzat</t>
  </si>
  <si>
    <t>1. sz. módosított előirányzat</t>
  </si>
  <si>
    <t xml:space="preserve">4. melléklet az 5/2020. (VII. 21.)  önkormányzati rendelethez </t>
  </si>
  <si>
    <t>15. melléklet a 3/2019. (II. 14.) önkormányzati rendelethez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</si>
  <si>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</si>
  <si>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</si>
  <si>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</si>
  <si>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</si>
  <si>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</si>
  <si>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</si>
  <si>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</si>
  <si>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</si>
  <si>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</si>
  <si>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</si>
  <si>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</si>
  <si>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</si>
  <si>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</si>
  <si>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</si>
  <si>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</si>
  <si>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</si>
  <si>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</si>
  <si>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......................, 2019. .......................... hó ..... nap</t>
  </si>
  <si>
    <t>költségvetési szerv vezetője</t>
  </si>
  <si>
    <t>16. melléklet a 3/2019. (II. 14.) önkormányzati rendelethez</t>
  </si>
  <si>
    <t>17. melléklet a 3/2019. (II. 14.) önkormányzati rendelethez</t>
  </si>
  <si>
    <t>18. melléklet a 3/2019. (II. 14.) önkormányzati rendelethez</t>
  </si>
  <si>
    <t>19. melléklet a 3/2019. (II. 14.) önkormányzati rendelethez</t>
  </si>
  <si>
    <t>4. melléklet a 3/2019. (II. 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</si>
</sst>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#"/>
  </numFmts>
  <fonts count="39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i/>
      <sz val="8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family val="1"/>
      <charset val="238"/>
    </font>
    <font>
      <sz val="7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12"/>
      <name val="Times New Roman CE"/>
      <family val="1"/>
      <charset val="238"/>
    </font>
    <font>
      <sz val="12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darkHorizontal"/>
    </fill>
    <fill>
      <patternFill patternType="solid">
        <fgColor indexed="65"/>
        <bgColor indexed="64"/>
      </patternFill>
    </fill>
    <fill>
      <patternFill patternType="lightHorizontal"/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/>
    <xf numFmtId="164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</cellStyleXfs>
  <cellXfs count="774">
    <xf numFmtId="0" fontId="0" fillId="0" borderId="0" xfId="0"/>
    <xf numFmtId="0" fontId="0" fillId="0" borderId="0" xfId="0" applyFill="1" applyAlignment="1">
      <alignment vertical="center" wrapText="1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4" applyFont="1" applyFill="1" applyBorder="1" applyAlignment="1" applyProtection="1">
      <alignment vertical="center" wrapText="1"/>
    </xf>
    <xf numFmtId="0" fontId="16" fillId="0" borderId="1" xfId="4" applyFont="1" applyFill="1" applyBorder="1" applyAlignment="1" applyProtection="1">
      <alignment horizontal="left" vertical="center" wrapText="1" indent="1"/>
    </xf>
    <xf numFmtId="0" fontId="16" fillId="0" borderId="2" xfId="4" applyFont="1" applyFill="1" applyBorder="1" applyAlignment="1" applyProtection="1">
      <alignment horizontal="left" vertical="center" wrapText="1" indent="1"/>
    </xf>
    <xf numFmtId="0" fontId="16" fillId="0" borderId="3" xfId="4" applyFont="1" applyFill="1" applyBorder="1" applyAlignment="1" applyProtection="1">
      <alignment horizontal="left" vertical="center" wrapText="1" indent="1"/>
    </xf>
    <xf numFmtId="0" fontId="16" fillId="0" borderId="4" xfId="4" applyFont="1" applyFill="1" applyBorder="1" applyAlignment="1" applyProtection="1">
      <alignment horizontal="left" vertical="center" wrapText="1" indent="1"/>
    </xf>
    <xf numFmtId="0" fontId="16" fillId="0" borderId="5" xfId="4" applyFont="1" applyFill="1" applyBorder="1" applyAlignment="1" applyProtection="1">
      <alignment horizontal="left" vertical="center" wrapText="1" indent="1"/>
    </xf>
    <xf numFmtId="0" fontId="16" fillId="0" borderId="6" xfId="4" applyFont="1" applyFill="1" applyBorder="1" applyAlignment="1" applyProtection="1">
      <alignment horizontal="left" vertical="center" wrapText="1" indent="1"/>
    </xf>
    <xf numFmtId="49" fontId="16" fillId="0" borderId="7" xfId="4" applyNumberFormat="1" applyFont="1" applyFill="1" applyBorder="1" applyAlignment="1" applyProtection="1">
      <alignment horizontal="left" vertical="center" wrapText="1" indent="1"/>
    </xf>
    <xf numFmtId="49" fontId="16" fillId="0" borderId="8" xfId="4" applyNumberFormat="1" applyFont="1" applyFill="1" applyBorder="1" applyAlignment="1" applyProtection="1">
      <alignment horizontal="left" vertical="center" wrapText="1" indent="1"/>
    </xf>
    <xf numFmtId="49" fontId="16" fillId="0" borderId="9" xfId="4" applyNumberFormat="1" applyFont="1" applyFill="1" applyBorder="1" applyAlignment="1" applyProtection="1">
      <alignment horizontal="left" vertical="center" wrapText="1" indent="1"/>
    </xf>
    <xf numFmtId="49" fontId="16" fillId="0" borderId="10" xfId="4" applyNumberFormat="1" applyFont="1" applyFill="1" applyBorder="1" applyAlignment="1" applyProtection="1">
      <alignment horizontal="left" vertical="center" wrapText="1" indent="1"/>
    </xf>
    <xf numFmtId="49" fontId="16" fillId="0" borderId="11" xfId="4" applyNumberFormat="1" applyFont="1" applyFill="1" applyBorder="1" applyAlignment="1" applyProtection="1">
      <alignment horizontal="left" vertical="center" wrapText="1" indent="1"/>
    </xf>
    <xf numFmtId="49" fontId="16" fillId="0" borderId="12" xfId="4" applyNumberFormat="1" applyFont="1" applyFill="1" applyBorder="1" applyAlignment="1" applyProtection="1">
      <alignment horizontal="left" vertical="center" wrapText="1" indent="1"/>
    </xf>
    <xf numFmtId="0" fontId="16" fillId="0" borderId="0" xfId="4" applyFont="1" applyFill="1" applyBorder="1" applyAlignment="1" applyProtection="1">
      <alignment horizontal="left" vertical="center" wrapText="1" indent="1"/>
    </xf>
    <xf numFmtId="0" fontId="15" fillId="0" borderId="13" xfId="4" applyFont="1" applyFill="1" applyBorder="1" applyAlignment="1" applyProtection="1">
      <alignment horizontal="left" vertical="center" wrapText="1" indent="1"/>
    </xf>
    <xf numFmtId="0" fontId="15" fillId="0" borderId="14" xfId="4" applyFont="1" applyFill="1" applyBorder="1" applyAlignment="1" applyProtection="1">
      <alignment horizontal="left" vertical="center" wrapText="1" indent="1"/>
    </xf>
    <xf numFmtId="0" fontId="15" fillId="0" borderId="15" xfId="4" applyFont="1" applyFill="1" applyBorder="1" applyAlignment="1" applyProtection="1">
      <alignment horizontal="left" vertical="center" wrapText="1" indent="1"/>
    </xf>
    <xf numFmtId="0" fontId="6" fillId="0" borderId="13" xfId="4" applyFont="1" applyFill="1" applyBorder="1" applyAlignment="1" applyProtection="1">
      <alignment horizontal="center" vertical="center" wrapText="1"/>
    </xf>
    <xf numFmtId="0" fontId="6" fillId="0" borderId="14" xfId="4" applyFont="1" applyFill="1" applyBorder="1" applyAlignment="1" applyProtection="1">
      <alignment horizontal="center" vertical="center" wrapText="1"/>
    </xf>
    <xf numFmtId="0" fontId="15" fillId="0" borderId="14" xfId="4" applyFont="1" applyFill="1" applyBorder="1" applyAlignment="1" applyProtection="1">
      <alignment vertical="center" wrapText="1"/>
    </xf>
    <xf numFmtId="0" fontId="15" fillId="0" borderId="16" xfId="4" applyFont="1" applyFill="1" applyBorder="1" applyAlignment="1" applyProtection="1">
      <alignment vertical="center" wrapText="1"/>
    </xf>
    <xf numFmtId="3" fontId="23" fillId="0" borderId="17" xfId="0" applyNumberFormat="1" applyFont="1" applyBorder="1" applyAlignment="1" applyProtection="1">
      <alignment horizontal="right" vertical="center" indent="1"/>
      <protection locked="0"/>
    </xf>
    <xf numFmtId="0" fontId="23" fillId="0" borderId="2" xfId="0" applyFont="1" applyBorder="1" applyAlignment="1" applyProtection="1">
      <alignment horizontal="left" vertical="center" indent="1"/>
      <protection locked="0"/>
    </xf>
    <xf numFmtId="3" fontId="23" fillId="0" borderId="18" xfId="0" applyNumberFormat="1" applyFont="1" applyBorder="1" applyAlignment="1" applyProtection="1">
      <alignment horizontal="right" vertical="center" indent="1"/>
      <protection locked="0"/>
    </xf>
    <xf numFmtId="0" fontId="23" fillId="0" borderId="6" xfId="0" applyFont="1" applyBorder="1" applyAlignment="1" applyProtection="1">
      <alignment horizontal="left" vertical="center" indent="1"/>
      <protection locked="0"/>
    </xf>
    <xf numFmtId="0" fontId="15" fillId="0" borderId="13" xfId="4" applyFont="1" applyFill="1" applyBorder="1" applyAlignment="1" applyProtection="1">
      <alignment horizontal="center" vertical="center" wrapText="1"/>
    </xf>
    <xf numFmtId="0" fontId="15" fillId="0" borderId="14" xfId="4" applyFont="1" applyFill="1" applyBorder="1" applyAlignment="1" applyProtection="1">
      <alignment horizontal="center" vertical="center" wrapText="1"/>
    </xf>
    <xf numFmtId="0" fontId="15" fillId="0" borderId="19" xfId="4" applyFont="1" applyFill="1" applyBorder="1" applyAlignment="1" applyProtection="1">
      <alignment horizontal="center" vertical="center" wrapText="1"/>
    </xf>
    <xf numFmtId="0" fontId="6" fillId="0" borderId="19" xfId="4" applyFont="1" applyFill="1" applyBorder="1" applyAlignment="1" applyProtection="1">
      <alignment horizontal="center" vertical="center" wrapText="1"/>
    </xf>
    <xf numFmtId="165" fontId="16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0" xfId="0" applyNumberFormat="1" applyFill="1" applyAlignment="1" applyProtection="1">
      <alignment vertical="center" wrapText="1"/>
    </xf>
    <xf numFmtId="165" fontId="16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0" xfId="0" applyFont="1" applyFill="1" applyAlignment="1">
      <alignment horizontal="center" vertical="center" wrapText="1"/>
    </xf>
    <xf numFmtId="165" fontId="23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18" xfId="0" applyNumberFormat="1" applyFont="1" applyFill="1" applyBorder="1" applyAlignment="1" applyProtection="1">
      <alignment horizontal="right" vertical="center" indent="1"/>
      <protection locked="0"/>
    </xf>
    <xf numFmtId="3" fontId="23" fillId="0" borderId="22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3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2" fillId="0" borderId="14" xfId="4" applyFont="1" applyFill="1" applyBorder="1" applyAlignment="1" applyProtection="1">
      <alignment horizontal="left" vertical="center" wrapText="1" indent="1"/>
    </xf>
    <xf numFmtId="165" fontId="22" fillId="0" borderId="13" xfId="0" applyNumberFormat="1" applyFont="1" applyFill="1" applyBorder="1" applyAlignment="1" applyProtection="1">
      <alignment horizontal="left" vertical="center" wrapText="1" indent="1"/>
    </xf>
    <xf numFmtId="0" fontId="4" fillId="0" borderId="23" xfId="0" applyFont="1" applyFill="1" applyBorder="1" applyAlignment="1" applyProtection="1">
      <alignment horizontal="right"/>
    </xf>
    <xf numFmtId="0" fontId="23" fillId="0" borderId="24" xfId="4" applyFont="1" applyFill="1" applyBorder="1" applyAlignment="1" applyProtection="1">
      <alignment horizontal="left" vertical="center" wrapText="1" indent="1"/>
    </xf>
    <xf numFmtId="0" fontId="16" fillId="0" borderId="2" xfId="4" applyFont="1" applyFill="1" applyBorder="1" applyAlignment="1" applyProtection="1">
      <alignment horizontal="left" indent="6"/>
    </xf>
    <xf numFmtId="0" fontId="16" fillId="0" borderId="2" xfId="4" applyFont="1" applyFill="1" applyBorder="1" applyAlignment="1" applyProtection="1">
      <alignment horizontal="left" vertical="center" wrapText="1" indent="6"/>
    </xf>
    <xf numFmtId="0" fontId="16" fillId="0" borderId="6" xfId="4" applyFont="1" applyFill="1" applyBorder="1" applyAlignment="1" applyProtection="1">
      <alignment horizontal="left" vertical="center" wrapText="1" indent="6"/>
    </xf>
    <xf numFmtId="0" fontId="16" fillId="0" borderId="25" xfId="4" applyFont="1" applyFill="1" applyBorder="1" applyAlignment="1" applyProtection="1">
      <alignment horizontal="left" vertical="center" wrapText="1" indent="6"/>
    </xf>
    <xf numFmtId="165" fontId="0" fillId="0" borderId="0" xfId="0" applyNumberFormat="1" applyFill="1" applyAlignment="1" applyProtection="1">
      <alignment horizontal="center" vertical="center" wrapText="1"/>
    </xf>
    <xf numFmtId="165" fontId="6" fillId="0" borderId="13" xfId="0" applyNumberFormat="1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 applyProtection="1">
      <alignment horizontal="center" vertical="center" wrapText="1"/>
    </xf>
    <xf numFmtId="0" fontId="15" fillId="0" borderId="14" xfId="0" applyFont="1" applyFill="1" applyBorder="1" applyAlignment="1" applyProtection="1">
      <alignment horizontal="center" vertical="center" wrapText="1"/>
    </xf>
    <xf numFmtId="0" fontId="15" fillId="0" borderId="19" xfId="0" applyFont="1" applyFill="1" applyBorder="1" applyAlignment="1" applyProtection="1">
      <alignment horizontal="center" vertical="center" wrapText="1"/>
    </xf>
    <xf numFmtId="0" fontId="22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3" fillId="0" borderId="8" xfId="0" applyFont="1" applyBorder="1" applyAlignment="1" applyProtection="1">
      <alignment horizontal="right" vertical="center" indent="1"/>
    </xf>
    <xf numFmtId="0" fontId="23" fillId="0" borderId="10" xfId="0" applyFont="1" applyBorder="1" applyAlignment="1" applyProtection="1">
      <alignment horizontal="right" vertical="center" indent="1"/>
    </xf>
    <xf numFmtId="165" fontId="12" fillId="2" borderId="26" xfId="0" applyNumberFormat="1" applyFont="1" applyFill="1" applyBorder="1" applyAlignment="1" applyProtection="1">
      <alignment horizontal="left" vertical="center" wrapText="1" indent="2"/>
    </xf>
    <xf numFmtId="3" fontId="25" fillId="0" borderId="19" xfId="0" applyNumberFormat="1" applyFont="1" applyFill="1" applyBorder="1" applyAlignment="1" applyProtection="1">
      <alignment horizontal="right" vertical="center" indent="1"/>
    </xf>
    <xf numFmtId="0" fontId="6" fillId="0" borderId="27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22" fillId="0" borderId="14" xfId="0" applyFont="1" applyFill="1" applyBorder="1" applyAlignment="1" applyProtection="1">
      <alignment horizontal="left" vertical="center" wrapText="1" indent="1"/>
    </xf>
    <xf numFmtId="0" fontId="21" fillId="0" borderId="13" xfId="0" applyFont="1" applyBorder="1" applyAlignment="1" applyProtection="1">
      <alignment horizontal="center" vertical="center" wrapText="1"/>
    </xf>
    <xf numFmtId="0" fontId="28" fillId="0" borderId="30" xfId="0" applyFont="1" applyBorder="1" applyAlignment="1" applyProtection="1">
      <alignment horizontal="left" wrapText="1" indent="1"/>
    </xf>
    <xf numFmtId="0" fontId="1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0" fontId="15" fillId="0" borderId="31" xfId="0" applyFont="1" applyFill="1" applyBorder="1" applyAlignment="1" applyProtection="1">
      <alignment horizontal="center" vertical="center" wrapText="1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5" fontId="16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4" xfId="0" applyFont="1" applyBorder="1" applyAlignment="1" applyProtection="1">
      <alignment horizontal="left" vertical="center" wrapText="1" indent="1"/>
    </xf>
    <xf numFmtId="0" fontId="20" fillId="0" borderId="2" xfId="0" applyFont="1" applyBorder="1" applyAlignment="1" applyProtection="1">
      <alignment horizontal="left" vertical="center" wrapText="1" indent="1"/>
    </xf>
    <xf numFmtId="0" fontId="20" fillId="0" borderId="6" xfId="0" applyFont="1" applyBorder="1" applyAlignment="1" applyProtection="1">
      <alignment horizontal="left" vertical="center" wrapText="1" indent="1"/>
    </xf>
    <xf numFmtId="0" fontId="21" fillId="0" borderId="35" xfId="0" applyFont="1" applyBorder="1" applyAlignment="1" applyProtection="1">
      <alignment horizontal="left" vertical="center" wrapText="1" indent="1"/>
    </xf>
    <xf numFmtId="165" fontId="15" fillId="0" borderId="36" xfId="4" applyNumberFormat="1" applyFont="1" applyFill="1" applyBorder="1" applyAlignment="1" applyProtection="1">
      <alignment horizontal="right" vertical="center" wrapText="1" indent="1"/>
    </xf>
    <xf numFmtId="165" fontId="15" fillId="0" borderId="19" xfId="4" applyNumberFormat="1" applyFont="1" applyFill="1" applyBorder="1" applyAlignment="1" applyProtection="1">
      <alignment horizontal="right" vertical="center" wrapText="1" indent="1"/>
    </xf>
    <xf numFmtId="165" fontId="16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19" xfId="4" applyNumberFormat="1" applyFont="1" applyFill="1" applyBorder="1" applyAlignment="1" applyProtection="1">
      <alignment horizontal="right" vertical="center" wrapText="1" indent="1"/>
    </xf>
    <xf numFmtId="165" fontId="5" fillId="0" borderId="0" xfId="4" applyNumberFormat="1" applyFont="1" applyFill="1" applyBorder="1" applyAlignment="1" applyProtection="1">
      <alignment horizontal="right" vertical="center" wrapText="1" indent="1"/>
    </xf>
    <xf numFmtId="165" fontId="16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19" xfId="0" applyNumberFormat="1" applyFont="1" applyBorder="1" applyAlignment="1" applyProtection="1">
      <alignment horizontal="right" vertical="center" wrapText="1" indent="1"/>
    </xf>
    <xf numFmtId="0" fontId="4" fillId="0" borderId="23" xfId="0" applyFont="1" applyFill="1" applyBorder="1" applyAlignment="1" applyProtection="1">
      <alignment horizontal="right" vertical="center"/>
    </xf>
    <xf numFmtId="165" fontId="1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19" xfId="0" applyNumberFormat="1" applyFont="1" applyFill="1" applyBorder="1" applyAlignment="1" applyProtection="1">
      <alignment horizontal="right" vertical="center" wrapText="1" indent="1"/>
    </xf>
    <xf numFmtId="165" fontId="23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13" xfId="0" applyNumberFormat="1" applyFont="1" applyFill="1" applyBorder="1" applyAlignment="1" applyProtection="1">
      <alignment horizontal="centerContinuous" vertical="center" wrapText="1"/>
    </xf>
    <xf numFmtId="165" fontId="3" fillId="0" borderId="0" xfId="0" applyNumberFormat="1" applyFont="1" applyFill="1" applyAlignment="1" applyProtection="1">
      <alignment horizontal="center" vertical="center" wrapText="1"/>
    </xf>
    <xf numFmtId="165" fontId="22" fillId="0" borderId="26" xfId="0" applyNumberFormat="1" applyFont="1" applyFill="1" applyBorder="1" applyAlignment="1" applyProtection="1">
      <alignment horizontal="center" vertical="center" wrapText="1"/>
    </xf>
    <xf numFmtId="165" fontId="22" fillId="0" borderId="13" xfId="0" applyNumberFormat="1" applyFont="1" applyFill="1" applyBorder="1" applyAlignment="1" applyProtection="1">
      <alignment horizontal="center" vertical="center" wrapText="1"/>
    </xf>
    <xf numFmtId="165" fontId="22" fillId="0" borderId="0" xfId="0" applyNumberFormat="1" applyFont="1" applyFill="1" applyAlignment="1" applyProtection="1">
      <alignment horizontal="center" vertical="center" wrapText="1"/>
    </xf>
    <xf numFmtId="165" fontId="0" fillId="0" borderId="39" xfId="0" applyNumberFormat="1" applyFill="1" applyBorder="1" applyAlignment="1" applyProtection="1">
      <alignment horizontal="left" vertical="center" wrapText="1" indent="1"/>
    </xf>
    <xf numFmtId="165" fontId="16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0" xfId="0" applyNumberFormat="1" applyFill="1" applyBorder="1" applyAlignment="1" applyProtection="1">
      <alignment horizontal="left" vertical="center" wrapText="1" indent="1"/>
    </xf>
    <xf numFmtId="165" fontId="16" fillId="0" borderId="8" xfId="0" applyNumberFormat="1" applyFont="1" applyFill="1" applyBorder="1" applyAlignment="1" applyProtection="1">
      <alignment horizontal="left" vertical="center" wrapText="1" indent="1"/>
    </xf>
    <xf numFmtId="165" fontId="16" fillId="0" borderId="41" xfId="0" applyNumberFormat="1" applyFont="1" applyFill="1" applyBorder="1" applyAlignment="1" applyProtection="1">
      <alignment horizontal="left" vertical="center" wrapText="1" indent="1"/>
    </xf>
    <xf numFmtId="165" fontId="25" fillId="0" borderId="26" xfId="0" applyNumberFormat="1" applyFont="1" applyFill="1" applyBorder="1" applyAlignment="1" applyProtection="1">
      <alignment horizontal="left" vertical="center" wrapText="1" indent="1"/>
    </xf>
    <xf numFmtId="165" fontId="1" fillId="0" borderId="42" xfId="0" applyNumberFormat="1" applyFont="1" applyFill="1" applyBorder="1" applyAlignment="1" applyProtection="1">
      <alignment horizontal="left" vertical="center" wrapText="1" indent="1"/>
    </xf>
    <xf numFmtId="165" fontId="23" fillId="0" borderId="7" xfId="0" applyNumberFormat="1" applyFont="1" applyFill="1" applyBorder="1" applyAlignment="1" applyProtection="1">
      <alignment horizontal="left" vertical="center" wrapText="1" indent="1"/>
    </xf>
    <xf numFmtId="165" fontId="23" fillId="0" borderId="8" xfId="0" applyNumberFormat="1" applyFont="1" applyFill="1" applyBorder="1" applyAlignment="1" applyProtection="1">
      <alignment horizontal="left" vertical="center" wrapText="1" indent="1"/>
    </xf>
    <xf numFmtId="165" fontId="1" fillId="0" borderId="40" xfId="0" applyNumberFormat="1" applyFont="1" applyFill="1" applyBorder="1" applyAlignment="1" applyProtection="1">
      <alignment horizontal="left" vertical="center" wrapText="1" indent="1"/>
    </xf>
    <xf numFmtId="165" fontId="25" fillId="0" borderId="13" xfId="0" applyNumberFormat="1" applyFont="1" applyFill="1" applyBorder="1" applyAlignment="1" applyProtection="1">
      <alignment horizontal="left" vertical="center" wrapText="1" indent="1"/>
    </xf>
    <xf numFmtId="165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26" fillId="0" borderId="7" xfId="0" applyNumberFormat="1" applyFont="1" applyFill="1" applyBorder="1" applyAlignment="1" applyProtection="1">
      <alignment horizontal="left" vertical="center" wrapText="1" indent="1"/>
    </xf>
    <xf numFmtId="165" fontId="23" fillId="0" borderId="8" xfId="0" applyNumberFormat="1" applyFont="1" applyFill="1" applyBorder="1" applyAlignment="1" applyProtection="1">
      <alignment horizontal="left" vertical="center" wrapText="1" indent="2"/>
    </xf>
    <xf numFmtId="165" fontId="23" fillId="0" borderId="2" xfId="0" applyNumberFormat="1" applyFont="1" applyFill="1" applyBorder="1" applyAlignment="1" applyProtection="1">
      <alignment horizontal="left" vertical="center" wrapText="1" indent="2"/>
    </xf>
    <xf numFmtId="165" fontId="26" fillId="0" borderId="2" xfId="0" applyNumberFormat="1" applyFont="1" applyFill="1" applyBorder="1" applyAlignment="1" applyProtection="1">
      <alignment horizontal="left" vertical="center" wrapText="1" indent="1"/>
    </xf>
    <xf numFmtId="165" fontId="23" fillId="0" borderId="9" xfId="0" applyNumberFormat="1" applyFont="1" applyFill="1" applyBorder="1" applyAlignment="1" applyProtection="1">
      <alignment horizontal="left" vertical="center" wrapText="1" indent="1"/>
    </xf>
    <xf numFmtId="165" fontId="16" fillId="0" borderId="9" xfId="0" applyNumberFormat="1" applyFont="1" applyFill="1" applyBorder="1" applyAlignment="1" applyProtection="1">
      <alignment horizontal="left" vertical="center" wrapText="1" indent="2"/>
    </xf>
    <xf numFmtId="165" fontId="16" fillId="0" borderId="10" xfId="0" applyNumberFormat="1" applyFont="1" applyFill="1" applyBorder="1" applyAlignment="1" applyProtection="1">
      <alignment horizontal="left" vertical="center" wrapText="1" indent="2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17" xfId="0" quotePrefix="1" applyFont="1" applyFill="1" applyBorder="1" applyAlignment="1" applyProtection="1">
      <alignment horizontal="right" vertical="center" indent="1"/>
    </xf>
    <xf numFmtId="0" fontId="6" fillId="0" borderId="43" xfId="0" applyFont="1" applyFill="1" applyBorder="1" applyAlignment="1" applyProtection="1">
      <alignment horizontal="right" vertical="center" indent="1"/>
    </xf>
    <xf numFmtId="165" fontId="6" fillId="0" borderId="34" xfId="0" applyNumberFormat="1" applyFont="1" applyFill="1" applyBorder="1" applyAlignment="1" applyProtection="1">
      <alignment horizontal="right" vertical="center" wrapText="1" indent="1"/>
    </xf>
    <xf numFmtId="165" fontId="15" fillId="0" borderId="0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right" vertical="center" wrapText="1" indent="1"/>
    </xf>
    <xf numFmtId="165" fontId="15" fillId="0" borderId="44" xfId="0" applyNumberFormat="1" applyFont="1" applyFill="1" applyBorder="1" applyAlignment="1" applyProtection="1">
      <alignment horizontal="right" vertical="center" wrapText="1" indent="1"/>
    </xf>
    <xf numFmtId="165" fontId="15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7" fillId="0" borderId="0" xfId="0" applyFont="1" applyAlignment="1">
      <alignment horizontal="center" wrapText="1"/>
    </xf>
    <xf numFmtId="0" fontId="25" fillId="0" borderId="16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left" vertical="center" wrapText="1" indent="1"/>
    </xf>
    <xf numFmtId="0" fontId="9" fillId="0" borderId="0" xfId="4" applyFont="1" applyFill="1" applyProtection="1"/>
    <xf numFmtId="0" fontId="9" fillId="0" borderId="0" xfId="4" applyFont="1" applyFill="1" applyAlignment="1" applyProtection="1">
      <alignment horizontal="right" vertical="center" indent="1"/>
    </xf>
    <xf numFmtId="0" fontId="29" fillId="0" borderId="0" xfId="0" applyFont="1" applyFill="1" applyAlignment="1" applyProtection="1">
      <alignment horizontal="left" vertical="center" wrapText="1"/>
    </xf>
    <xf numFmtId="0" fontId="29" fillId="0" borderId="0" xfId="0" applyFont="1" applyFill="1" applyAlignment="1" applyProtection="1">
      <alignment vertical="center" wrapText="1"/>
    </xf>
    <xf numFmtId="0" fontId="29" fillId="0" borderId="0" xfId="0" applyFont="1" applyFill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165" fontId="0" fillId="0" borderId="42" xfId="0" applyNumberFormat="1" applyFill="1" applyBorder="1" applyAlignment="1" applyProtection="1">
      <alignment horizontal="left" vertical="center" wrapText="1" indent="1"/>
    </xf>
    <xf numFmtId="165" fontId="16" fillId="0" borderId="7" xfId="0" applyNumberFormat="1" applyFont="1" applyFill="1" applyBorder="1" applyAlignment="1" applyProtection="1">
      <alignment horizontal="left" vertical="center" wrapText="1" indent="1"/>
    </xf>
    <xf numFmtId="165" fontId="23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5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0" fontId="15" fillId="0" borderId="15" xfId="4" applyFont="1" applyFill="1" applyBorder="1" applyAlignment="1" applyProtection="1">
      <alignment horizontal="center" vertical="center" wrapText="1"/>
    </xf>
    <xf numFmtId="0" fontId="15" fillId="0" borderId="16" xfId="4" applyFont="1" applyFill="1" applyBorder="1" applyAlignment="1" applyProtection="1">
      <alignment horizontal="center" vertical="center" wrapText="1"/>
    </xf>
    <xf numFmtId="0" fontId="15" fillId="0" borderId="36" xfId="4" applyFont="1" applyFill="1" applyBorder="1" applyAlignment="1" applyProtection="1">
      <alignment horizontal="center" vertical="center" wrapText="1"/>
    </xf>
    <xf numFmtId="165" fontId="16" fillId="0" borderId="20" xfId="4" applyNumberFormat="1" applyFont="1" applyFill="1" applyBorder="1" applyAlignment="1" applyProtection="1">
      <alignment horizontal="right" vertical="center" wrapText="1" indent="1"/>
    </xf>
    <xf numFmtId="0" fontId="16" fillId="0" borderId="3" xfId="4" applyFont="1" applyFill="1" applyBorder="1" applyAlignment="1" applyProtection="1">
      <alignment horizontal="left" vertical="center" wrapText="1" indent="6"/>
    </xf>
    <xf numFmtId="0" fontId="9" fillId="0" borderId="0" xfId="4" applyFill="1" applyProtection="1"/>
    <xf numFmtId="0" fontId="16" fillId="0" borderId="0" xfId="4" applyFont="1" applyFill="1" applyProtection="1"/>
    <xf numFmtId="0" fontId="12" fillId="0" borderId="0" xfId="4" applyFont="1" applyFill="1" applyProtection="1"/>
    <xf numFmtId="0" fontId="20" fillId="0" borderId="3" xfId="0" applyFont="1" applyBorder="1" applyAlignment="1" applyProtection="1">
      <alignment horizontal="left" wrapText="1" indent="1"/>
    </xf>
    <xf numFmtId="0" fontId="20" fillId="0" borderId="2" xfId="0" applyFont="1" applyBorder="1" applyAlignment="1" applyProtection="1">
      <alignment horizontal="left" wrapText="1" indent="1"/>
    </xf>
    <xf numFmtId="0" fontId="20" fillId="0" borderId="6" xfId="0" applyFont="1" applyBorder="1" applyAlignment="1" applyProtection="1">
      <alignment horizontal="left" wrapText="1" indent="1"/>
    </xf>
    <xf numFmtId="0" fontId="21" fillId="0" borderId="13" xfId="0" applyFont="1" applyBorder="1" applyAlignment="1" applyProtection="1">
      <alignment wrapText="1"/>
    </xf>
    <xf numFmtId="0" fontId="20" fillId="0" borderId="6" xfId="0" applyFont="1" applyBorder="1" applyAlignment="1" applyProtection="1">
      <alignment wrapText="1"/>
    </xf>
    <xf numFmtId="0" fontId="20" fillId="0" borderId="9" xfId="0" applyFont="1" applyBorder="1" applyAlignment="1" applyProtection="1">
      <alignment wrapText="1"/>
    </xf>
    <xf numFmtId="0" fontId="20" fillId="0" borderId="8" xfId="0" applyFont="1" applyBorder="1" applyAlignment="1" applyProtection="1">
      <alignment wrapText="1"/>
    </xf>
    <xf numFmtId="0" fontId="20" fillId="0" borderId="10" xfId="0" applyFont="1" applyBorder="1" applyAlignment="1" applyProtection="1">
      <alignment wrapText="1"/>
    </xf>
    <xf numFmtId="0" fontId="21" fillId="0" borderId="14" xfId="0" applyFont="1" applyBorder="1" applyAlignment="1" applyProtection="1">
      <alignment wrapText="1"/>
    </xf>
    <xf numFmtId="0" fontId="21" fillId="0" borderId="35" xfId="0" applyFont="1" applyBorder="1" applyAlignment="1" applyProtection="1">
      <alignment wrapText="1"/>
    </xf>
    <xf numFmtId="0" fontId="21" fillId="0" borderId="24" xfId="0" applyFont="1" applyBorder="1" applyAlignment="1" applyProtection="1">
      <alignment wrapText="1"/>
    </xf>
    <xf numFmtId="0" fontId="9" fillId="0" borderId="0" xfId="4" applyFill="1" applyAlignment="1" applyProtection="1"/>
    <xf numFmtId="165" fontId="19" fillId="0" borderId="19" xfId="0" quotePrefix="1" applyNumberFormat="1" applyFont="1" applyBorder="1" applyAlignment="1" applyProtection="1">
      <alignment horizontal="right" vertical="center" wrapText="1" indent="1"/>
    </xf>
    <xf numFmtId="0" fontId="18" fillId="0" borderId="0" xfId="4" applyFont="1" applyFill="1" applyProtection="1"/>
    <xf numFmtId="0" fontId="17" fillId="0" borderId="0" xfId="4" applyFont="1" applyFill="1" applyProtection="1"/>
    <xf numFmtId="0" fontId="9" fillId="0" borderId="0" xfId="4" applyFill="1" applyBorder="1" applyProtection="1"/>
    <xf numFmtId="165" fontId="2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1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6" fillId="0" borderId="9" xfId="4" applyNumberFormat="1" applyFont="1" applyFill="1" applyBorder="1" applyAlignment="1" applyProtection="1">
      <alignment horizontal="center" vertical="center" wrapText="1"/>
    </xf>
    <xf numFmtId="49" fontId="16" fillId="0" borderId="8" xfId="4" applyNumberFormat="1" applyFont="1" applyFill="1" applyBorder="1" applyAlignment="1" applyProtection="1">
      <alignment horizontal="center" vertical="center" wrapText="1"/>
    </xf>
    <xf numFmtId="49" fontId="16" fillId="0" borderId="10" xfId="4" applyNumberFormat="1" applyFont="1" applyFill="1" applyBorder="1" applyAlignment="1" applyProtection="1">
      <alignment horizontal="center" vertical="center" wrapText="1"/>
    </xf>
    <xf numFmtId="0" fontId="21" fillId="0" borderId="13" xfId="0" applyFont="1" applyBorder="1" applyAlignment="1" applyProtection="1">
      <alignment horizontal="center" wrapText="1"/>
    </xf>
    <xf numFmtId="0" fontId="20" fillId="0" borderId="9" xfId="0" applyFont="1" applyBorder="1" applyAlignment="1" applyProtection="1">
      <alignment horizontal="center" wrapText="1"/>
    </xf>
    <xf numFmtId="0" fontId="20" fillId="0" borderId="8" xfId="0" applyFont="1" applyBorder="1" applyAlignment="1" applyProtection="1">
      <alignment horizontal="center" wrapText="1"/>
    </xf>
    <xf numFmtId="0" fontId="20" fillId="0" borderId="10" xfId="0" applyFont="1" applyBorder="1" applyAlignment="1" applyProtection="1">
      <alignment horizontal="center" wrapText="1"/>
    </xf>
    <xf numFmtId="0" fontId="21" fillId="0" borderId="35" xfId="0" applyFont="1" applyBorder="1" applyAlignment="1" applyProtection="1">
      <alignment horizontal="center" wrapText="1"/>
    </xf>
    <xf numFmtId="0" fontId="16" fillId="0" borderId="0" xfId="0" applyFont="1" applyFill="1" applyAlignment="1" applyProtection="1">
      <alignment horizontal="center" vertical="center" wrapText="1"/>
    </xf>
    <xf numFmtId="49" fontId="16" fillId="0" borderId="11" xfId="4" applyNumberFormat="1" applyFont="1" applyFill="1" applyBorder="1" applyAlignment="1" applyProtection="1">
      <alignment horizontal="center" vertical="center" wrapText="1"/>
    </xf>
    <xf numFmtId="49" fontId="16" fillId="0" borderId="7" xfId="4" applyNumberFormat="1" applyFont="1" applyFill="1" applyBorder="1" applyAlignment="1" applyProtection="1">
      <alignment horizontal="center" vertical="center" wrapText="1"/>
    </xf>
    <xf numFmtId="49" fontId="16" fillId="0" borderId="12" xfId="4" applyNumberFormat="1" applyFont="1" applyFill="1" applyBorder="1" applyAlignment="1" applyProtection="1">
      <alignment horizontal="center" vertical="center" wrapText="1"/>
    </xf>
    <xf numFmtId="0" fontId="21" fillId="0" borderId="35" xfId="0" applyFont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49" fontId="23" fillId="0" borderId="11" xfId="0" applyNumberFormat="1" applyFont="1" applyFill="1" applyBorder="1" applyAlignment="1" applyProtection="1">
      <alignment horizontal="center" vertical="center" wrapText="1"/>
    </xf>
    <xf numFmtId="49" fontId="23" fillId="0" borderId="8" xfId="0" applyNumberFormat="1" applyFont="1" applyFill="1" applyBorder="1" applyAlignment="1" applyProtection="1">
      <alignment horizontal="center" vertical="center" wrapText="1"/>
    </xf>
    <xf numFmtId="49" fontId="23" fillId="0" borderId="9" xfId="0" applyNumberFormat="1" applyFont="1" applyFill="1" applyBorder="1" applyAlignment="1" applyProtection="1">
      <alignment horizontal="center" vertical="center" wrapText="1"/>
    </xf>
    <xf numFmtId="0" fontId="23" fillId="0" borderId="3" xfId="4" applyFont="1" applyFill="1" applyBorder="1" applyAlignment="1" applyProtection="1">
      <alignment horizontal="left" vertical="center" wrapText="1" indent="1"/>
    </xf>
    <xf numFmtId="0" fontId="23" fillId="0" borderId="2" xfId="4" applyFont="1" applyFill="1" applyBorder="1" applyAlignment="1" applyProtection="1">
      <alignment horizontal="left" vertical="center" wrapText="1" indent="1"/>
    </xf>
    <xf numFmtId="0" fontId="23" fillId="0" borderId="24" xfId="4" quotePrefix="1" applyFont="1" applyFill="1" applyBorder="1" applyAlignment="1" applyProtection="1">
      <alignment horizontal="left" vertical="center" wrapText="1" indent="1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 wrapText="1"/>
    </xf>
    <xf numFmtId="165" fontId="23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5" fontId="27" fillId="0" borderId="23" xfId="4" applyNumberFormat="1" applyFont="1" applyFill="1" applyBorder="1" applyAlignment="1" applyProtection="1">
      <alignment horizontal="left" vertical="center"/>
    </xf>
    <xf numFmtId="165" fontId="27" fillId="0" borderId="23" xfId="4" applyNumberFormat="1" applyFont="1" applyFill="1" applyBorder="1" applyAlignment="1" applyProtection="1">
      <alignment horizontal="left"/>
    </xf>
    <xf numFmtId="0" fontId="20" fillId="0" borderId="46" xfId="0" applyFont="1" applyBorder="1" applyAlignment="1" applyProtection="1">
      <alignment horizontal="left" wrapText="1" indent="1"/>
    </xf>
    <xf numFmtId="0" fontId="20" fillId="0" borderId="37" xfId="0" applyFont="1" applyBorder="1" applyAlignment="1" applyProtection="1">
      <alignment horizontal="left" wrapText="1" indent="1"/>
    </xf>
    <xf numFmtId="0" fontId="20" fillId="0" borderId="47" xfId="0" applyFont="1" applyBorder="1" applyAlignment="1" applyProtection="1">
      <alignment horizontal="left" wrapText="1" indent="1"/>
    </xf>
    <xf numFmtId="0" fontId="21" fillId="0" borderId="48" xfId="0" applyFont="1" applyBorder="1" applyAlignment="1" applyProtection="1">
      <alignment horizontal="left" vertical="center" wrapText="1" indent="1"/>
    </xf>
    <xf numFmtId="0" fontId="16" fillId="0" borderId="49" xfId="4" applyFont="1" applyFill="1" applyBorder="1" applyAlignment="1" applyProtection="1">
      <alignment horizontal="left" vertical="center" wrapText="1" indent="1"/>
    </xf>
    <xf numFmtId="0" fontId="16" fillId="0" borderId="37" xfId="4" applyFont="1" applyFill="1" applyBorder="1" applyAlignment="1" applyProtection="1">
      <alignment horizontal="left" vertical="center" wrapText="1" indent="1"/>
    </xf>
    <xf numFmtId="0" fontId="16" fillId="0" borderId="46" xfId="4" applyFont="1" applyFill="1" applyBorder="1" applyAlignment="1" applyProtection="1">
      <alignment horizontal="left" vertical="center" wrapText="1" indent="1"/>
    </xf>
    <xf numFmtId="0" fontId="16" fillId="0" borderId="50" xfId="4" applyFont="1" applyFill="1" applyBorder="1" applyAlignment="1" applyProtection="1">
      <alignment horizontal="left" vertical="center" wrapText="1" indent="1"/>
    </xf>
    <xf numFmtId="0" fontId="22" fillId="0" borderId="48" xfId="4" applyFont="1" applyFill="1" applyBorder="1" applyAlignment="1" applyProtection="1">
      <alignment horizontal="left" vertical="center" wrapText="1" indent="1"/>
    </xf>
    <xf numFmtId="0" fontId="6" fillId="0" borderId="51" xfId="0" applyFont="1" applyFill="1" applyBorder="1" applyAlignment="1" applyProtection="1">
      <alignment horizontal="center" vertical="center" wrapText="1"/>
    </xf>
    <xf numFmtId="0" fontId="15" fillId="0" borderId="48" xfId="0" applyFont="1" applyFill="1" applyBorder="1" applyAlignment="1" applyProtection="1">
      <alignment horizontal="center" vertical="center" wrapText="1"/>
    </xf>
    <xf numFmtId="165" fontId="15" fillId="0" borderId="44" xfId="4" applyNumberFormat="1" applyFont="1" applyFill="1" applyBorder="1" applyAlignment="1" applyProtection="1">
      <alignment horizontal="right" vertical="center" wrapText="1" indent="1"/>
    </xf>
    <xf numFmtId="165" fontId="16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52" xfId="0" applyFont="1" applyBorder="1" applyAlignment="1" applyProtection="1">
      <alignment horizontal="left" vertical="center" wrapText="1" indent="1"/>
    </xf>
    <xf numFmtId="165" fontId="16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30" xfId="0" applyNumberFormat="1" applyFont="1" applyFill="1" applyBorder="1" applyAlignment="1" applyProtection="1">
      <alignment horizontal="centerContinuous" vertical="center" wrapText="1"/>
    </xf>
    <xf numFmtId="165" fontId="16" fillId="0" borderId="5" xfId="0" applyNumberFormat="1" applyFont="1" applyFill="1" applyBorder="1" applyAlignment="1" applyProtection="1">
      <alignment horizontal="left" vertical="center" wrapText="1" indent="1"/>
    </xf>
    <xf numFmtId="165" fontId="30" fillId="0" borderId="0" xfId="0" applyNumberFormat="1" applyFont="1" applyFill="1" applyBorder="1" applyAlignment="1" applyProtection="1">
      <alignment horizontal="center" vertical="center" wrapText="1"/>
    </xf>
    <xf numFmtId="165" fontId="1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14" xfId="0" applyNumberFormat="1" applyFont="1" applyFill="1" applyBorder="1" applyAlignment="1" applyProtection="1">
      <alignment horizontal="center" vertical="center" wrapText="1"/>
    </xf>
    <xf numFmtId="165" fontId="15" fillId="0" borderId="30" xfId="0" applyNumberFormat="1" applyFont="1" applyFill="1" applyBorder="1" applyAlignment="1" applyProtection="1">
      <alignment horizontal="center" vertical="center" wrapText="1"/>
    </xf>
    <xf numFmtId="165" fontId="15" fillId="0" borderId="14" xfId="0" applyNumberFormat="1" applyFont="1" applyFill="1" applyBorder="1" applyAlignment="1" applyProtection="1">
      <alignment horizontal="right" vertical="center" wrapText="1" indent="1"/>
    </xf>
    <xf numFmtId="165" fontId="16" fillId="0" borderId="53" xfId="0" applyNumberFormat="1" applyFont="1" applyFill="1" applyBorder="1" applyAlignment="1" applyProtection="1">
      <alignment horizontal="left" vertical="center" wrapText="1" indent="1"/>
    </xf>
    <xf numFmtId="165" fontId="31" fillId="0" borderId="2" xfId="0" applyNumberFormat="1" applyFont="1" applyFill="1" applyBorder="1" applyAlignment="1" applyProtection="1">
      <alignment horizontal="right" vertical="center" wrapText="1" indent="1"/>
    </xf>
    <xf numFmtId="165" fontId="15" fillId="0" borderId="32" xfId="0" applyNumberFormat="1" applyFont="1" applyFill="1" applyBorder="1" applyAlignment="1" applyProtection="1">
      <alignment horizontal="left" vertical="center" wrapText="1" indent="1"/>
    </xf>
    <xf numFmtId="165" fontId="16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31" xfId="0" applyNumberFormat="1" applyFont="1" applyFill="1" applyBorder="1" applyAlignment="1" applyProtection="1">
      <alignment horizontal="left" vertical="center" wrapText="1" indent="1"/>
    </xf>
    <xf numFmtId="165" fontId="31" fillId="0" borderId="3" xfId="0" applyNumberFormat="1" applyFont="1" applyFill="1" applyBorder="1" applyAlignment="1" applyProtection="1">
      <alignment horizontal="right" vertical="center" wrapText="1" indent="1"/>
    </xf>
    <xf numFmtId="165" fontId="22" fillId="0" borderId="31" xfId="0" applyNumberFormat="1" applyFont="1" applyFill="1" applyBorder="1" applyAlignment="1" applyProtection="1">
      <alignment horizontal="center" vertical="center" wrapText="1"/>
    </xf>
    <xf numFmtId="165" fontId="16" fillId="3" borderId="22" xfId="4" applyNumberFormat="1" applyFont="1" applyFill="1" applyBorder="1" applyAlignment="1" applyProtection="1">
      <alignment horizontal="right" vertical="center" wrapText="1" indent="1"/>
    </xf>
    <xf numFmtId="165" fontId="16" fillId="3" borderId="18" xfId="4" applyNumberFormat="1" applyFont="1" applyFill="1" applyBorder="1" applyAlignment="1" applyProtection="1">
      <alignment horizontal="right" vertical="center" wrapText="1" indent="1"/>
    </xf>
    <xf numFmtId="165" fontId="22" fillId="0" borderId="26" xfId="4" applyNumberFormat="1" applyFont="1" applyFill="1" applyBorder="1" applyAlignment="1" applyProtection="1">
      <alignment horizontal="right" vertical="center" wrapText="1" indent="1"/>
    </xf>
    <xf numFmtId="0" fontId="6" fillId="0" borderId="49" xfId="0" applyFont="1" applyFill="1" applyBorder="1" applyAlignment="1" applyProtection="1">
      <alignment horizontal="center" vertical="center" wrapText="1"/>
    </xf>
    <xf numFmtId="0" fontId="22" fillId="0" borderId="48" xfId="0" applyFont="1" applyFill="1" applyBorder="1" applyAlignment="1" applyProtection="1">
      <alignment horizontal="left" vertical="center" wrapText="1" indent="1"/>
    </xf>
    <xf numFmtId="0" fontId="23" fillId="0" borderId="46" xfId="4" applyFont="1" applyFill="1" applyBorder="1" applyAlignment="1" applyProtection="1">
      <alignment horizontal="left" vertical="center" wrapText="1" indent="1"/>
    </xf>
    <xf numFmtId="0" fontId="23" fillId="0" borderId="52" xfId="4" quotePrefix="1" applyFont="1" applyFill="1" applyBorder="1" applyAlignment="1" applyProtection="1">
      <alignment horizontal="left" vertical="center" wrapText="1" indent="1"/>
    </xf>
    <xf numFmtId="0" fontId="22" fillId="0" borderId="36" xfId="0" applyFont="1" applyBorder="1" applyAlignment="1" applyProtection="1">
      <alignment horizontal="center" vertical="center" wrapText="1"/>
    </xf>
    <xf numFmtId="0" fontId="12" fillId="0" borderId="0" xfId="4" applyFont="1" applyFill="1" applyBorder="1" applyProtection="1"/>
    <xf numFmtId="165" fontId="15" fillId="0" borderId="26" xfId="4" applyNumberFormat="1" applyFont="1" applyFill="1" applyBorder="1" applyAlignment="1" applyProtection="1">
      <alignment horizontal="right" vertical="center" wrapText="1" indent="1"/>
    </xf>
    <xf numFmtId="165" fontId="14" fillId="0" borderId="0" xfId="0" applyNumberFormat="1" applyFont="1" applyFill="1" applyAlignment="1" applyProtection="1">
      <alignment textRotation="180" wrapText="1"/>
    </xf>
    <xf numFmtId="165" fontId="15" fillId="0" borderId="26" xfId="0" applyNumberFormat="1" applyFont="1" applyFill="1" applyBorder="1" applyAlignment="1" applyProtection="1">
      <alignment horizontal="right" vertical="center" wrapText="1" indent="1"/>
    </xf>
    <xf numFmtId="165" fontId="22" fillId="0" borderId="26" xfId="0" applyNumberFormat="1" applyFont="1" applyFill="1" applyBorder="1" applyAlignment="1" applyProtection="1">
      <alignment horizontal="right" vertical="center" wrapText="1" indent="1"/>
    </xf>
    <xf numFmtId="165" fontId="25" fillId="0" borderId="26" xfId="0" applyNumberFormat="1" applyFont="1" applyFill="1" applyBorder="1" applyAlignment="1" applyProtection="1">
      <alignment horizontal="right" vertical="center" wrapText="1" indent="1"/>
    </xf>
    <xf numFmtId="165" fontId="1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5" fontId="21" fillId="0" borderId="26" xfId="0" applyNumberFormat="1" applyFont="1" applyBorder="1" applyAlignment="1" applyProtection="1">
      <alignment horizontal="right" vertical="center" wrapText="1" indent="1"/>
    </xf>
    <xf numFmtId="3" fontId="19" fillId="0" borderId="26" xfId="0" quotePrefix="1" applyNumberFormat="1" applyFont="1" applyBorder="1" applyAlignment="1" applyProtection="1">
      <alignment horizontal="right" vertical="center" wrapText="1" indent="1"/>
    </xf>
    <xf numFmtId="0" fontId="23" fillId="0" borderId="37" xfId="4" applyFont="1" applyFill="1" applyBorder="1" applyAlignment="1" applyProtection="1">
      <alignment horizontal="left" vertical="center" wrapText="1" indent="1"/>
    </xf>
    <xf numFmtId="0" fontId="23" fillId="0" borderId="52" xfId="4" applyFont="1" applyFill="1" applyBorder="1" applyAlignment="1" applyProtection="1">
      <alignment horizontal="left" vertical="center" wrapText="1" indent="1"/>
    </xf>
    <xf numFmtId="0" fontId="28" fillId="0" borderId="32" xfId="0" applyFont="1" applyBorder="1" applyAlignment="1" applyProtection="1">
      <alignment horizontal="left" wrapText="1" indent="1"/>
    </xf>
    <xf numFmtId="165" fontId="16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0" fillId="0" borderId="0" xfId="0" applyNumberForma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5" fontId="3" fillId="0" borderId="0" xfId="0" applyNumberFormat="1" applyFont="1" applyFill="1" applyAlignment="1">
      <alignment vertical="center" wrapText="1"/>
    </xf>
    <xf numFmtId="165" fontId="16" fillId="0" borderId="22" xfId="0" applyNumberFormat="1" applyFont="1" applyFill="1" applyBorder="1" applyAlignment="1" applyProtection="1">
      <alignment vertical="center" wrapText="1"/>
    </xf>
    <xf numFmtId="165" fontId="16" fillId="0" borderId="6" xfId="0" applyNumberFormat="1" applyFont="1" applyFill="1" applyBorder="1" applyAlignment="1" applyProtection="1">
      <alignment vertical="center" wrapText="1"/>
      <protection locked="0"/>
    </xf>
    <xf numFmtId="49" fontId="16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18" xfId="0" applyNumberFormat="1" applyFont="1" applyFill="1" applyBorder="1" applyAlignment="1" applyProtection="1">
      <alignment vertical="center" wrapText="1"/>
    </xf>
    <xf numFmtId="165" fontId="16" fillId="0" borderId="2" xfId="0" applyNumberFormat="1" applyFont="1" applyFill="1" applyBorder="1" applyAlignment="1" applyProtection="1">
      <alignment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6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32" fillId="0" borderId="18" xfId="0" applyNumberFormat="1" applyFont="1" applyFill="1" applyBorder="1" applyAlignment="1" applyProtection="1">
      <alignment vertical="center" wrapText="1"/>
    </xf>
    <xf numFmtId="165" fontId="32" fillId="0" borderId="2" xfId="0" applyNumberFormat="1" applyFont="1" applyFill="1" applyBorder="1" applyAlignment="1" applyProtection="1">
      <alignment vertical="center" wrapText="1"/>
      <protection locked="0"/>
    </xf>
    <xf numFmtId="165" fontId="32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2" fillId="0" borderId="22" xfId="0" applyNumberFormat="1" applyFont="1" applyFill="1" applyBorder="1" applyAlignment="1" applyProtection="1">
      <alignment vertical="center" wrapText="1"/>
    </xf>
    <xf numFmtId="165" fontId="15" fillId="0" borderId="58" xfId="0" applyNumberFormat="1" applyFont="1" applyFill="1" applyBorder="1" applyAlignment="1" applyProtection="1">
      <alignment horizontal="center" vertical="center" wrapText="1"/>
    </xf>
    <xf numFmtId="165" fontId="15" fillId="0" borderId="24" xfId="0" applyNumberFormat="1" applyFont="1" applyFill="1" applyBorder="1" applyAlignment="1" applyProtection="1">
      <alignment horizontal="center" vertical="center" wrapText="1"/>
    </xf>
    <xf numFmtId="165" fontId="15" fillId="0" borderId="35" xfId="0" applyNumberFormat="1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165" fontId="6" fillId="0" borderId="19" xfId="0" applyNumberFormat="1" applyFont="1" applyFill="1" applyBorder="1" applyAlignment="1" applyProtection="1">
      <alignment horizontal="center" vertical="center" wrapText="1"/>
    </xf>
    <xf numFmtId="165" fontId="6" fillId="0" borderId="14" xfId="0" applyNumberFormat="1" applyFont="1" applyFill="1" applyBorder="1" applyAlignment="1" applyProtection="1">
      <alignment horizontal="center" vertical="center" wrapText="1"/>
    </xf>
    <xf numFmtId="165" fontId="4" fillId="0" borderId="0" xfId="0" applyNumberFormat="1" applyFont="1" applyFill="1" applyAlignment="1" applyProtection="1">
      <alignment horizontal="right" wrapText="1"/>
    </xf>
    <xf numFmtId="165" fontId="2" fillId="0" borderId="18" xfId="0" applyNumberFormat="1" applyFont="1" applyFill="1" applyBorder="1" applyAlignment="1" applyProtection="1">
      <alignment vertical="center" wrapText="1"/>
    </xf>
    <xf numFmtId="165" fontId="2" fillId="0" borderId="2" xfId="0" applyNumberFormat="1" applyFont="1" applyFill="1" applyBorder="1" applyAlignment="1" applyProtection="1">
      <alignment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16" fillId="4" borderId="22" xfId="4" applyNumberFormat="1" applyFont="1" applyFill="1" applyBorder="1" applyAlignment="1" applyProtection="1">
      <alignment horizontal="right" vertical="center" wrapText="1" indent="1"/>
    </xf>
    <xf numFmtId="165" fontId="16" fillId="4" borderId="18" xfId="4" applyNumberFormat="1" applyFont="1" applyFill="1" applyBorder="1" applyAlignment="1" applyProtection="1">
      <alignment horizontal="right" vertical="center" wrapText="1" indent="1"/>
    </xf>
    <xf numFmtId="0" fontId="6" fillId="0" borderId="36" xfId="0" applyFont="1" applyFill="1" applyBorder="1" applyAlignment="1" applyProtection="1">
      <alignment horizontal="right" vertical="center" wrapText="1" indent="1"/>
    </xf>
    <xf numFmtId="0" fontId="9" fillId="0" borderId="0" xfId="5" applyFill="1" applyProtection="1">
      <protection locked="0"/>
    </xf>
    <xf numFmtId="0" fontId="9" fillId="0" borderId="0" xfId="5" applyFill="1" applyProtection="1"/>
    <xf numFmtId="0" fontId="17" fillId="0" borderId="0" xfId="5" applyFont="1" applyFill="1" applyProtection="1">
      <protection locked="0"/>
    </xf>
    <xf numFmtId="0" fontId="33" fillId="0" borderId="0" xfId="5" applyFont="1" applyFill="1" applyProtection="1">
      <protection locked="0"/>
    </xf>
    <xf numFmtId="0" fontId="12" fillId="0" borderId="0" xfId="5" applyFont="1" applyFill="1" applyProtection="1"/>
    <xf numFmtId="165" fontId="15" fillId="0" borderId="19" xfId="5" applyNumberFormat="1" applyFont="1" applyFill="1" applyBorder="1" applyProtection="1"/>
    <xf numFmtId="165" fontId="15" fillId="0" borderId="14" xfId="5" applyNumberFormat="1" applyFont="1" applyFill="1" applyBorder="1" applyProtection="1"/>
    <xf numFmtId="0" fontId="6" fillId="0" borderId="14" xfId="5" applyFont="1" applyFill="1" applyBorder="1" applyAlignment="1" applyProtection="1">
      <alignment horizontal="left" indent="1"/>
    </xf>
    <xf numFmtId="0" fontId="15" fillId="0" borderId="13" xfId="5" applyFont="1" applyFill="1" applyBorder="1" applyAlignment="1" applyProtection="1">
      <alignment horizontal="left" vertical="center" indent="1"/>
    </xf>
    <xf numFmtId="0" fontId="9" fillId="0" borderId="0" xfId="5" applyFill="1" applyAlignment="1" applyProtection="1">
      <alignment vertical="center"/>
    </xf>
    <xf numFmtId="165" fontId="15" fillId="0" borderId="19" xfId="5" applyNumberFormat="1" applyFont="1" applyFill="1" applyBorder="1" applyAlignment="1" applyProtection="1">
      <alignment vertical="center"/>
    </xf>
    <xf numFmtId="165" fontId="15" fillId="0" borderId="14" xfId="5" applyNumberFormat="1" applyFont="1" applyFill="1" applyBorder="1" applyAlignment="1" applyProtection="1">
      <alignment vertical="center"/>
    </xf>
    <xf numFmtId="0" fontId="6" fillId="0" borderId="14" xfId="5" applyFont="1" applyFill="1" applyBorder="1" applyAlignment="1" applyProtection="1">
      <alignment horizontal="left" vertical="center" indent="1"/>
    </xf>
    <xf numFmtId="0" fontId="9" fillId="0" borderId="0" xfId="5" applyFill="1" applyAlignment="1" applyProtection="1">
      <alignment vertical="center"/>
      <protection locked="0"/>
    </xf>
    <xf numFmtId="165" fontId="16" fillId="0" borderId="18" xfId="5" applyNumberFormat="1" applyFont="1" applyFill="1" applyBorder="1" applyAlignment="1" applyProtection="1">
      <alignment vertical="center"/>
    </xf>
    <xf numFmtId="165" fontId="16" fillId="0" borderId="2" xfId="5" applyNumberFormat="1" applyFont="1" applyFill="1" applyBorder="1" applyAlignment="1" applyProtection="1">
      <alignment vertical="center"/>
      <protection locked="0"/>
    </xf>
    <xf numFmtId="0" fontId="16" fillId="0" borderId="2" xfId="5" applyFont="1" applyFill="1" applyBorder="1" applyAlignment="1" applyProtection="1">
      <alignment horizontal="left" vertical="center" indent="1"/>
    </xf>
    <xf numFmtId="0" fontId="16" fillId="0" borderId="8" xfId="5" applyFont="1" applyFill="1" applyBorder="1" applyAlignment="1" applyProtection="1">
      <alignment horizontal="left" vertical="center" indent="1"/>
    </xf>
    <xf numFmtId="0" fontId="16" fillId="0" borderId="2" xfId="5" applyFont="1" applyFill="1" applyBorder="1" applyAlignment="1" applyProtection="1">
      <alignment horizontal="left" vertical="center" wrapText="1" indent="1"/>
    </xf>
    <xf numFmtId="165" fontId="16" fillId="0" borderId="20" xfId="5" applyNumberFormat="1" applyFont="1" applyFill="1" applyBorder="1" applyAlignment="1" applyProtection="1">
      <alignment vertical="center"/>
    </xf>
    <xf numFmtId="165" fontId="16" fillId="0" borderId="3" xfId="5" applyNumberFormat="1" applyFont="1" applyFill="1" applyBorder="1" applyAlignment="1" applyProtection="1">
      <alignment vertical="center"/>
      <protection locked="0"/>
    </xf>
    <xf numFmtId="0" fontId="16" fillId="0" borderId="3" xfId="5" applyFont="1" applyFill="1" applyBorder="1" applyAlignment="1" applyProtection="1">
      <alignment horizontal="left" vertical="center" indent="1"/>
    </xf>
    <xf numFmtId="0" fontId="16" fillId="0" borderId="9" xfId="5" applyFont="1" applyFill="1" applyBorder="1" applyAlignment="1" applyProtection="1">
      <alignment horizontal="left" vertical="center" indent="1"/>
    </xf>
    <xf numFmtId="0" fontId="16" fillId="0" borderId="13" xfId="5" applyFont="1" applyFill="1" applyBorder="1" applyAlignment="1" applyProtection="1">
      <alignment horizontal="left" vertical="center" indent="1"/>
    </xf>
    <xf numFmtId="0" fontId="16" fillId="0" borderId="3" xfId="5" applyFont="1" applyFill="1" applyBorder="1" applyAlignment="1" applyProtection="1">
      <alignment horizontal="left" vertical="center" wrapText="1" indent="1"/>
    </xf>
    <xf numFmtId="165" fontId="16" fillId="0" borderId="38" xfId="5" applyNumberFormat="1" applyFont="1" applyFill="1" applyBorder="1" applyAlignment="1" applyProtection="1">
      <alignment vertical="center"/>
    </xf>
    <xf numFmtId="165" fontId="16" fillId="0" borderId="1" xfId="5" applyNumberFormat="1" applyFont="1" applyFill="1" applyBorder="1" applyAlignment="1" applyProtection="1">
      <alignment vertical="center"/>
      <protection locked="0"/>
    </xf>
    <xf numFmtId="0" fontId="16" fillId="0" borderId="1" xfId="5" applyFont="1" applyFill="1" applyBorder="1" applyAlignment="1" applyProtection="1">
      <alignment horizontal="left" vertical="center" wrapText="1" indent="1"/>
    </xf>
    <xf numFmtId="0" fontId="16" fillId="0" borderId="7" xfId="5" applyFont="1" applyFill="1" applyBorder="1" applyAlignment="1" applyProtection="1">
      <alignment horizontal="left" vertical="center" indent="1"/>
    </xf>
    <xf numFmtId="0" fontId="24" fillId="0" borderId="36" xfId="5" applyFont="1" applyFill="1" applyBorder="1" applyAlignment="1" applyProtection="1">
      <alignment horizontal="center" vertical="center"/>
    </xf>
    <xf numFmtId="0" fontId="24" fillId="0" borderId="16" xfId="5" applyFont="1" applyFill="1" applyBorder="1" applyAlignment="1" applyProtection="1">
      <alignment horizontal="center" vertical="center"/>
    </xf>
    <xf numFmtId="0" fontId="24" fillId="0" borderId="15" xfId="5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right"/>
    </xf>
    <xf numFmtId="0" fontId="6" fillId="0" borderId="19" xfId="4" applyFont="1" applyFill="1" applyBorder="1" applyAlignment="1" applyProtection="1">
      <alignment horizontal="center" vertical="center"/>
    </xf>
    <xf numFmtId="165" fontId="32" fillId="0" borderId="8" xfId="0" applyNumberFormat="1" applyFont="1" applyFill="1" applyBorder="1" applyAlignment="1" applyProtection="1">
      <alignment horizontal="left" vertical="center" wrapText="1" indent="2"/>
      <protection locked="0"/>
    </xf>
    <xf numFmtId="165" fontId="3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Fill="1" applyBorder="1" applyAlignment="1" applyProtection="1">
      <alignment horizontal="left" vertical="center" indent="1"/>
      <protection locked="0"/>
    </xf>
    <xf numFmtId="3" fontId="23" fillId="0" borderId="38" xfId="0" applyNumberFormat="1" applyFont="1" applyFill="1" applyBorder="1" applyAlignment="1" applyProtection="1">
      <alignment horizontal="right" vertical="center" indent="1"/>
      <protection locked="0"/>
    </xf>
    <xf numFmtId="0" fontId="16" fillId="0" borderId="47" xfId="4" applyFont="1" applyFill="1" applyBorder="1" applyAlignment="1" applyProtection="1">
      <alignment horizontal="left" vertical="center" wrapText="1" indent="1"/>
    </xf>
    <xf numFmtId="0" fontId="20" fillId="0" borderId="47" xfId="0" applyFont="1" applyBorder="1" applyAlignment="1" applyProtection="1">
      <alignment horizontal="left" vertical="center" wrapText="1" indent="1"/>
    </xf>
    <xf numFmtId="0" fontId="20" fillId="0" borderId="37" xfId="0" applyFont="1" applyBorder="1" applyAlignment="1" applyProtection="1">
      <alignment horizontal="left" vertical="center" wrapText="1" indent="1"/>
    </xf>
    <xf numFmtId="0" fontId="16" fillId="0" borderId="46" xfId="4" applyFont="1" applyFill="1" applyBorder="1" applyAlignment="1" applyProtection="1">
      <alignment horizontal="left" vertical="center" wrapText="1" indent="6"/>
    </xf>
    <xf numFmtId="0" fontId="16" fillId="0" borderId="37" xfId="4" applyFont="1" applyFill="1" applyBorder="1" applyAlignment="1" applyProtection="1">
      <alignment horizontal="left" vertical="center" wrapText="1" indent="6"/>
    </xf>
    <xf numFmtId="0" fontId="21" fillId="0" borderId="19" xfId="0" applyFont="1" applyBorder="1" applyAlignment="1" applyProtection="1">
      <alignment horizontal="left" vertical="center" wrapText="1" indent="1"/>
    </xf>
    <xf numFmtId="165" fontId="6" fillId="0" borderId="59" xfId="0" applyNumberFormat="1" applyFont="1" applyFill="1" applyBorder="1" applyAlignment="1" applyProtection="1">
      <alignment horizontal="center" vertical="center" wrapText="1"/>
    </xf>
    <xf numFmtId="165" fontId="6" fillId="0" borderId="19" xfId="0" applyNumberFormat="1" applyFont="1" applyFill="1" applyBorder="1" applyAlignment="1" applyProtection="1">
      <alignment horizontal="centerContinuous" vertical="center" wrapText="1"/>
    </xf>
    <xf numFmtId="165" fontId="6" fillId="0" borderId="31" xfId="0" applyNumberFormat="1" applyFont="1" applyFill="1" applyBorder="1" applyAlignment="1" applyProtection="1">
      <alignment horizontal="centerContinuous" vertical="center" wrapText="1"/>
    </xf>
    <xf numFmtId="165" fontId="6" fillId="0" borderId="26" xfId="0" applyNumberFormat="1" applyFont="1" applyFill="1" applyBorder="1" applyAlignment="1" applyProtection="1">
      <alignment horizontal="centerContinuous" vertical="center" wrapText="1"/>
    </xf>
    <xf numFmtId="0" fontId="6" fillId="0" borderId="60" xfId="0" applyFont="1" applyFill="1" applyBorder="1" applyAlignment="1" applyProtection="1">
      <alignment horizontal="center" vertical="center"/>
    </xf>
    <xf numFmtId="0" fontId="6" fillId="0" borderId="61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16" fillId="3" borderId="18" xfId="4" applyNumberFormat="1" applyFont="1" applyFill="1" applyBorder="1" applyAlignment="1" applyProtection="1">
      <alignment horizontal="right" vertical="center" wrapText="1" indent="1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6" fillId="0" borderId="62" xfId="0" applyFont="1" applyFill="1" applyBorder="1" applyAlignment="1" applyProtection="1">
      <alignment horizontal="center" vertical="center" wrapText="1"/>
    </xf>
    <xf numFmtId="0" fontId="15" fillId="0" borderId="26" xfId="0" applyFont="1" applyFill="1" applyBorder="1" applyAlignment="1" applyProtection="1">
      <alignment horizontal="center" vertical="center" wrapText="1"/>
    </xf>
    <xf numFmtId="0" fontId="6" fillId="0" borderId="55" xfId="0" applyFont="1" applyFill="1" applyBorder="1" applyAlignment="1" applyProtection="1">
      <alignment horizontal="center" vertical="center" wrapText="1"/>
    </xf>
    <xf numFmtId="49" fontId="23" fillId="0" borderId="12" xfId="0" applyNumberFormat="1" applyFont="1" applyFill="1" applyBorder="1" applyAlignment="1" applyProtection="1">
      <alignment horizontal="center" vertical="center" wrapText="1"/>
    </xf>
    <xf numFmtId="0" fontId="16" fillId="0" borderId="60" xfId="4" applyFont="1" applyFill="1" applyBorder="1" applyAlignment="1" applyProtection="1">
      <alignment horizontal="left" vertical="center" wrapText="1" indent="1"/>
    </xf>
    <xf numFmtId="165" fontId="16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7" xfId="0" applyFont="1" applyFill="1" applyBorder="1" applyAlignment="1" applyProtection="1">
      <alignment horizontal="center" vertical="center" wrapText="1"/>
    </xf>
    <xf numFmtId="0" fontId="15" fillId="0" borderId="51" xfId="4" applyFont="1" applyFill="1" applyBorder="1" applyAlignment="1" applyProtection="1">
      <alignment horizontal="center" vertical="center" wrapText="1"/>
    </xf>
    <xf numFmtId="0" fontId="15" fillId="0" borderId="48" xfId="4" applyFont="1" applyFill="1" applyBorder="1" applyAlignment="1" applyProtection="1">
      <alignment vertical="center" wrapText="1"/>
    </xf>
    <xf numFmtId="165" fontId="6" fillId="0" borderId="38" xfId="0" applyNumberFormat="1" applyFont="1" applyFill="1" applyBorder="1" applyAlignment="1" applyProtection="1">
      <alignment horizontal="center" vertical="center" wrapText="1"/>
    </xf>
    <xf numFmtId="165" fontId="32" fillId="0" borderId="2" xfId="0" applyNumberFormat="1" applyFont="1" applyFill="1" applyBorder="1" applyAlignment="1">
      <alignment horizontal="left" vertical="center" wrapText="1"/>
    </xf>
    <xf numFmtId="0" fontId="22" fillId="0" borderId="52" xfId="4" applyFont="1" applyFill="1" applyBorder="1" applyAlignment="1" applyProtection="1">
      <alignment horizontal="left" vertical="center" wrapText="1" indent="1"/>
    </xf>
    <xf numFmtId="0" fontId="21" fillId="0" borderId="13" xfId="0" applyFont="1" applyBorder="1" applyAlignment="1" applyProtection="1">
      <alignment horizontal="left" vertical="center" wrapText="1"/>
    </xf>
    <xf numFmtId="0" fontId="21" fillId="0" borderId="35" xfId="0" applyFont="1" applyBorder="1" applyAlignment="1" applyProtection="1">
      <alignment horizontal="left" vertical="center" wrapText="1"/>
    </xf>
    <xf numFmtId="165" fontId="23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20" xfId="0" applyFont="1" applyBorder="1" applyAlignment="1" applyProtection="1">
      <alignment horizontal="left" wrapText="1" indent="1"/>
    </xf>
    <xf numFmtId="0" fontId="20" fillId="0" borderId="18" xfId="0" applyFont="1" applyBorder="1" applyAlignment="1" applyProtection="1">
      <alignment horizontal="left" wrapText="1" indent="1"/>
    </xf>
    <xf numFmtId="0" fontId="20" fillId="0" borderId="22" xfId="0" applyFont="1" applyBorder="1" applyAlignment="1" applyProtection="1">
      <alignment horizontal="left" wrapText="1" indent="1"/>
    </xf>
    <xf numFmtId="165" fontId="15" fillId="0" borderId="19" xfId="4" applyNumberFormat="1" applyFont="1" applyFill="1" applyBorder="1" applyAlignment="1" applyProtection="1">
      <alignment vertical="center" wrapText="1"/>
    </xf>
    <xf numFmtId="1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5" xfId="0" applyFont="1" applyBorder="1" applyAlignment="1" applyProtection="1">
      <alignment horizontal="left" wrapText="1" indent="1"/>
    </xf>
    <xf numFmtId="165" fontId="23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19" xfId="4" applyNumberFormat="1" applyFont="1" applyFill="1" applyBorder="1" applyAlignment="1" applyProtection="1">
      <alignment horizontal="right" vertical="center" wrapText="1" indent="1"/>
    </xf>
    <xf numFmtId="165" fontId="19" fillId="0" borderId="61" xfId="0" quotePrefix="1" applyNumberFormat="1" applyFont="1" applyBorder="1" applyAlignment="1" applyProtection="1">
      <alignment horizontal="right" vertical="center" wrapText="1" indent="1"/>
    </xf>
    <xf numFmtId="3" fontId="15" fillId="0" borderId="19" xfId="4" applyNumberFormat="1" applyFont="1" applyFill="1" applyBorder="1" applyAlignment="1" applyProtection="1">
      <alignment horizontal="right" vertical="center" wrapText="1" indent="1"/>
    </xf>
    <xf numFmtId="3" fontId="16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48" xfId="4" applyNumberFormat="1" applyFont="1" applyFill="1" applyBorder="1" applyAlignment="1" applyProtection="1">
      <alignment vertical="center" wrapText="1"/>
    </xf>
    <xf numFmtId="3" fontId="16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0" fontId="35" fillId="0" borderId="2" xfId="0" applyFont="1" applyBorder="1" applyAlignment="1" applyProtection="1">
      <alignment horizontal="left" vertical="top" wrapText="1" indent="1"/>
    </xf>
    <xf numFmtId="0" fontId="20" fillId="0" borderId="2" xfId="0" applyFont="1" applyBorder="1" applyAlignment="1" applyProtection="1">
      <alignment horizontal="left" vertical="top" wrapText="1" indent="1"/>
    </xf>
    <xf numFmtId="0" fontId="6" fillId="0" borderId="27" xfId="0" applyFont="1" applyFill="1" applyBorder="1" applyAlignment="1" applyProtection="1">
      <alignment horizontal="center" vertical="center"/>
    </xf>
    <xf numFmtId="0" fontId="23" fillId="0" borderId="4" xfId="0" applyFont="1" applyBorder="1" applyAlignment="1" applyProtection="1">
      <alignment horizontal="left" vertical="center" wrapText="1" indent="1"/>
      <protection locked="0"/>
    </xf>
    <xf numFmtId="165" fontId="5" fillId="0" borderId="13" xfId="0" applyNumberFormat="1" applyFont="1" applyFill="1" applyBorder="1" applyAlignment="1" applyProtection="1">
      <alignment horizontal="left" vertical="center" wrapText="1"/>
    </xf>
    <xf numFmtId="165" fontId="5" fillId="0" borderId="14" xfId="0" applyNumberFormat="1" applyFont="1" applyFill="1" applyBorder="1" applyAlignment="1" applyProtection="1">
      <alignment vertical="center" wrapText="1"/>
    </xf>
    <xf numFmtId="165" fontId="5" fillId="4" borderId="14" xfId="0" applyNumberFormat="1" applyFont="1" applyFill="1" applyBorder="1" applyAlignment="1" applyProtection="1">
      <alignment vertical="center" wrapText="1"/>
    </xf>
    <xf numFmtId="165" fontId="5" fillId="0" borderId="19" xfId="0" applyNumberFormat="1" applyFont="1" applyFill="1" applyBorder="1" applyAlignment="1" applyProtection="1">
      <alignment vertical="center" wrapText="1"/>
    </xf>
    <xf numFmtId="0" fontId="25" fillId="0" borderId="13" xfId="0" applyFont="1" applyBorder="1" applyAlignment="1" applyProtection="1">
      <alignment horizontal="center" vertical="center" wrapText="1"/>
    </xf>
    <xf numFmtId="0" fontId="23" fillId="0" borderId="9" xfId="0" applyFont="1" applyBorder="1" applyAlignment="1" applyProtection="1">
      <alignment horizontal="right" vertical="center" indent="1"/>
    </xf>
    <xf numFmtId="0" fontId="23" fillId="0" borderId="3" xfId="0" applyFont="1" applyBorder="1" applyAlignment="1" applyProtection="1">
      <alignment horizontal="left" vertical="center" indent="1"/>
      <protection locked="0"/>
    </xf>
    <xf numFmtId="0" fontId="23" fillId="0" borderId="2" xfId="0" applyFont="1" applyBorder="1" applyAlignment="1" applyProtection="1">
      <alignment horizontal="left" vertical="center" wrapText="1" indent="1"/>
      <protection locked="0"/>
    </xf>
    <xf numFmtId="0" fontId="23" fillId="0" borderId="3" xfId="0" applyFont="1" applyBorder="1" applyAlignment="1" applyProtection="1">
      <alignment horizontal="left" vertical="center" wrapText="1" indent="1"/>
      <protection locked="0"/>
    </xf>
    <xf numFmtId="0" fontId="25" fillId="0" borderId="14" xfId="0" applyFont="1" applyBorder="1" applyAlignment="1" applyProtection="1">
      <alignment horizontal="center" vertical="center"/>
    </xf>
    <xf numFmtId="165" fontId="16" fillId="0" borderId="5" xfId="0" applyNumberFormat="1" applyFont="1" applyFill="1" applyBorder="1" applyAlignment="1" applyProtection="1">
      <alignment horizontal="right" vertical="center" wrapText="1"/>
    </xf>
    <xf numFmtId="165" fontId="21" fillId="0" borderId="19" xfId="0" applyNumberFormat="1" applyFont="1" applyBorder="1" applyAlignment="1" applyProtection="1">
      <alignment horizontal="left" vertical="center" wrapText="1" indent="1"/>
    </xf>
    <xf numFmtId="165" fontId="5" fillId="0" borderId="0" xfId="0" applyNumberFormat="1" applyFont="1" applyFill="1" applyAlignment="1" applyProtection="1">
      <alignment horizontal="center" vertical="center" wrapText="1"/>
    </xf>
    <xf numFmtId="165" fontId="16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32" xfId="0" applyNumberFormat="1" applyFont="1" applyFill="1" applyBorder="1" applyAlignment="1" applyProtection="1">
      <alignment horizontal="right" vertical="center" wrapText="1" indent="1"/>
    </xf>
    <xf numFmtId="165" fontId="1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19" xfId="0" applyNumberFormat="1" applyFont="1" applyFill="1" applyBorder="1" applyAlignment="1" applyProtection="1">
      <alignment horizontal="center" vertical="center" wrapText="1"/>
    </xf>
    <xf numFmtId="165" fontId="15" fillId="0" borderId="30" xfId="0" applyNumberFormat="1" applyFont="1" applyFill="1" applyBorder="1" applyAlignment="1" applyProtection="1">
      <alignment horizontal="right" vertical="center" wrapText="1" indent="1"/>
    </xf>
    <xf numFmtId="165" fontId="16" fillId="0" borderId="18" xfId="0" applyNumberFormat="1" applyFont="1" applyFill="1" applyBorder="1" applyAlignment="1" applyProtection="1">
      <alignment horizontal="right" vertical="center" wrapText="1"/>
    </xf>
    <xf numFmtId="165" fontId="15" fillId="0" borderId="19" xfId="0" applyNumberFormat="1" applyFont="1" applyFill="1" applyBorder="1" applyAlignment="1" applyProtection="1">
      <alignment horizontal="left" vertical="center" wrapText="1" indent="1"/>
    </xf>
    <xf numFmtId="165" fontId="6" fillId="0" borderId="11" xfId="0" applyNumberFormat="1" applyFont="1" applyFill="1" applyBorder="1" applyAlignment="1" applyProtection="1">
      <alignment horizontal="centerContinuous" vertical="center" wrapText="1"/>
    </xf>
    <xf numFmtId="165" fontId="6" fillId="0" borderId="17" xfId="0" applyNumberFormat="1" applyFont="1" applyFill="1" applyBorder="1" applyAlignment="1" applyProtection="1">
      <alignment horizontal="centerContinuous" vertical="center" wrapText="1"/>
    </xf>
    <xf numFmtId="165" fontId="16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19" xfId="0" applyNumberFormat="1" applyFont="1" applyFill="1" applyBorder="1" applyAlignment="1" applyProtection="1">
      <alignment horizontal="center" vertical="center" wrapText="1"/>
    </xf>
    <xf numFmtId="165" fontId="1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13" xfId="0" applyNumberFormat="1" applyFont="1" applyFill="1" applyBorder="1" applyAlignment="1" applyProtection="1">
      <alignment horizontal="right" vertical="center" wrapText="1" indent="1"/>
    </xf>
    <xf numFmtId="165" fontId="15" fillId="0" borderId="14" xfId="0" applyNumberFormat="1" applyFont="1" applyFill="1" applyBorder="1" applyAlignment="1" applyProtection="1">
      <alignment horizontal="left" vertical="center" wrapText="1" indent="1"/>
    </xf>
    <xf numFmtId="165" fontId="16" fillId="0" borderId="53" xfId="0" applyNumberFormat="1" applyFont="1" applyFill="1" applyBorder="1" applyAlignment="1" applyProtection="1">
      <alignment horizontal="right" vertical="center" wrapText="1" indent="1"/>
    </xf>
    <xf numFmtId="165" fontId="6" fillId="0" borderId="32" xfId="0" applyNumberFormat="1" applyFont="1" applyFill="1" applyBorder="1" applyAlignment="1" applyProtection="1">
      <alignment horizontal="centerContinuous" vertical="center" wrapText="1"/>
    </xf>
    <xf numFmtId="165" fontId="22" fillId="0" borderId="31" xfId="0" applyNumberFormat="1" applyFont="1" applyFill="1" applyBorder="1" applyAlignment="1" applyProtection="1">
      <alignment horizontal="right" vertical="center" wrapText="1" indent="1"/>
    </xf>
    <xf numFmtId="165" fontId="15" fillId="0" borderId="48" xfId="0" applyNumberFormat="1" applyFont="1" applyFill="1" applyBorder="1" applyAlignment="1" applyProtection="1">
      <alignment horizontal="center" vertical="center" wrapText="1"/>
    </xf>
    <xf numFmtId="165" fontId="16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15" xfId="0" applyNumberFormat="1" applyFont="1" applyFill="1" applyBorder="1" applyAlignment="1" applyProtection="1">
      <alignment horizontal="centerContinuous" vertical="center" wrapText="1"/>
    </xf>
    <xf numFmtId="165" fontId="6" fillId="0" borderId="36" xfId="0" applyNumberFormat="1" applyFont="1" applyFill="1" applyBorder="1" applyAlignment="1" applyProtection="1">
      <alignment horizontal="centerContinuous" vertical="center" wrapText="1"/>
    </xf>
    <xf numFmtId="165" fontId="23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13" xfId="0" applyNumberFormat="1" applyFont="1" applyFill="1" applyBorder="1" applyAlignment="1" applyProtection="1">
      <alignment horizontal="right" vertical="center" wrapText="1" indent="1"/>
    </xf>
    <xf numFmtId="165" fontId="2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66" xfId="0" applyNumberFormat="1" applyFont="1" applyFill="1" applyBorder="1" applyAlignment="1" applyProtection="1">
      <alignment horizontal="right" vertical="center" wrapText="1" indent="1"/>
    </xf>
    <xf numFmtId="165" fontId="16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31" fillId="0" borderId="39" xfId="0" applyNumberFormat="1" applyFont="1" applyFill="1" applyBorder="1" applyAlignment="1" applyProtection="1">
      <alignment horizontal="right" vertical="center" wrapText="1" indent="1"/>
    </xf>
    <xf numFmtId="165" fontId="16" fillId="0" borderId="5" xfId="0" applyNumberFormat="1" applyFont="1" applyFill="1" applyBorder="1" applyAlignment="1" applyProtection="1">
      <alignment horizontal="right" vertical="center" wrapText="1" indent="1"/>
    </xf>
    <xf numFmtId="165" fontId="16" fillId="0" borderId="38" xfId="0" applyNumberFormat="1" applyFont="1" applyFill="1" applyBorder="1" applyAlignment="1" applyProtection="1">
      <alignment horizontal="right" vertical="center" wrapText="1" indent="1"/>
    </xf>
    <xf numFmtId="165" fontId="22" fillId="0" borderId="35" xfId="0" applyNumberFormat="1" applyFont="1" applyFill="1" applyBorder="1" applyAlignment="1" applyProtection="1">
      <alignment horizontal="right" vertical="center" wrapText="1" indent="1"/>
    </xf>
    <xf numFmtId="165" fontId="22" fillId="0" borderId="58" xfId="0" applyNumberFormat="1" applyFont="1" applyFill="1" applyBorder="1" applyAlignment="1" applyProtection="1">
      <alignment horizontal="right" vertical="center" wrapText="1" indent="1"/>
    </xf>
    <xf numFmtId="165" fontId="22" fillId="0" borderId="26" xfId="0" applyNumberFormat="1" applyFont="1" applyFill="1" applyBorder="1" applyAlignment="1" applyProtection="1">
      <alignment horizontal="left" vertical="center" wrapText="1" indent="1"/>
    </xf>
    <xf numFmtId="165" fontId="6" fillId="0" borderId="48" xfId="0" applyNumberFormat="1" applyFont="1" applyFill="1" applyBorder="1" applyAlignment="1" applyProtection="1">
      <alignment horizontal="center" vertical="center" wrapText="1"/>
    </xf>
    <xf numFmtId="165" fontId="15" fillId="0" borderId="52" xfId="0" applyNumberFormat="1" applyFont="1" applyFill="1" applyBorder="1" applyAlignment="1" applyProtection="1">
      <alignment horizontal="center" vertical="center" wrapText="1"/>
    </xf>
    <xf numFmtId="165" fontId="32" fillId="0" borderId="47" xfId="0" applyNumberFormat="1" applyFont="1" applyFill="1" applyBorder="1" applyAlignment="1" applyProtection="1">
      <alignment horizontal="right" vertical="center" wrapText="1"/>
      <protection locked="0"/>
    </xf>
    <xf numFmtId="165" fontId="32" fillId="0" borderId="37" xfId="0" applyNumberFormat="1" applyFont="1" applyFill="1" applyBorder="1" applyAlignment="1" applyProtection="1">
      <alignment horizontal="right" vertical="center" wrapText="1"/>
      <protection locked="0"/>
    </xf>
    <xf numFmtId="165" fontId="32" fillId="0" borderId="37" xfId="0" applyNumberFormat="1" applyFont="1" applyFill="1" applyBorder="1" applyAlignment="1" applyProtection="1">
      <alignment vertical="center" wrapText="1"/>
      <protection locked="0"/>
    </xf>
    <xf numFmtId="165" fontId="16" fillId="0" borderId="37" xfId="0" applyNumberFormat="1" applyFont="1" applyFill="1" applyBorder="1" applyAlignment="1" applyProtection="1">
      <alignment vertical="center" wrapText="1"/>
      <protection locked="0"/>
    </xf>
    <xf numFmtId="165" fontId="16" fillId="0" borderId="47" xfId="0" applyNumberFormat="1" applyFont="1" applyFill="1" applyBorder="1" applyAlignment="1" applyProtection="1">
      <alignment vertical="center" wrapText="1"/>
      <protection locked="0"/>
    </xf>
    <xf numFmtId="165" fontId="5" fillId="0" borderId="48" xfId="0" applyNumberFormat="1" applyFont="1" applyFill="1" applyBorder="1" applyAlignment="1" applyProtection="1">
      <alignment vertical="center" wrapText="1"/>
    </xf>
    <xf numFmtId="165" fontId="2" fillId="0" borderId="8" xfId="0" applyNumberFormat="1" applyFont="1" applyFill="1" applyBorder="1" applyAlignment="1" applyProtection="1">
      <alignment horizontal="left" vertical="center" wrapText="1"/>
      <protection locked="0"/>
    </xf>
    <xf numFmtId="165" fontId="2" fillId="0" borderId="37" xfId="0" applyNumberFormat="1" applyFont="1" applyFill="1" applyBorder="1" applyAlignment="1" applyProtection="1">
      <alignment vertical="center" wrapText="1"/>
      <protection locked="0"/>
    </xf>
    <xf numFmtId="0" fontId="34" fillId="0" borderId="48" xfId="5" applyFont="1" applyFill="1" applyBorder="1" applyAlignment="1" applyProtection="1">
      <alignment horizontal="left" vertical="center" indent="1"/>
    </xf>
    <xf numFmtId="0" fontId="34" fillId="0" borderId="32" xfId="5" applyFont="1" applyFill="1" applyBorder="1" applyAlignment="1" applyProtection="1">
      <alignment horizontal="left" vertical="center" indent="1"/>
    </xf>
    <xf numFmtId="0" fontId="34" fillId="0" borderId="44" xfId="5" applyFont="1" applyFill="1" applyBorder="1" applyAlignment="1" applyProtection="1">
      <alignment horizontal="left" vertical="center" indent="1"/>
    </xf>
    <xf numFmtId="0" fontId="17" fillId="0" borderId="0" xfId="5" applyFont="1" applyFill="1" applyAlignment="1" applyProtection="1">
      <alignment horizontal="center" wrapText="1"/>
    </xf>
    <xf numFmtId="0" fontId="17" fillId="0" borderId="0" xfId="5" applyFont="1" applyFill="1" applyAlignment="1" applyProtection="1">
      <alignment horizontal="center"/>
    </xf>
    <xf numFmtId="165" fontId="5" fillId="0" borderId="0" xfId="4" applyNumberFormat="1" applyFont="1" applyFill="1" applyBorder="1" applyAlignment="1" applyProtection="1">
      <alignment horizontal="center" vertical="center"/>
    </xf>
    <xf numFmtId="0" fontId="17" fillId="0" borderId="0" xfId="4" applyFont="1" applyFill="1" applyAlignment="1" applyProtection="1">
      <alignment horizontal="center"/>
    </xf>
    <xf numFmtId="165" fontId="6" fillId="0" borderId="67" xfId="0" applyNumberFormat="1" applyFont="1" applyFill="1" applyBorder="1" applyAlignment="1" applyProtection="1">
      <alignment horizontal="centerContinuous" vertical="center" wrapText="1"/>
    </xf>
    <xf numFmtId="165" fontId="16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16" fillId="0" borderId="5" xfId="0" applyNumberFormat="1" applyFont="1" applyFill="1" applyBorder="1" applyAlignment="1" applyProtection="1">
      <alignment horizontal="center" vertical="center" wrapText="1"/>
    </xf>
    <xf numFmtId="165" fontId="16" fillId="0" borderId="53" xfId="0" applyNumberFormat="1" applyFont="1" applyFill="1" applyBorder="1" applyAlignment="1" applyProtection="1">
      <alignment horizontal="center" vertical="center" wrapText="1"/>
    </xf>
    <xf numFmtId="3" fontId="13" fillId="0" borderId="0" xfId="0" applyNumberFormat="1" applyFont="1" applyFill="1" applyAlignment="1" applyProtection="1">
      <alignment vertical="center" wrapText="1"/>
    </xf>
    <xf numFmtId="165" fontId="13" fillId="0" borderId="0" xfId="0" applyNumberFormat="1" applyFont="1" applyFill="1" applyAlignment="1" applyProtection="1">
      <alignment vertical="center" wrapText="1"/>
    </xf>
    <xf numFmtId="165" fontId="9" fillId="0" borderId="0" xfId="4" applyNumberFormat="1" applyFont="1" applyFill="1" applyProtection="1"/>
    <xf numFmtId="165" fontId="6" fillId="0" borderId="68" xfId="0" applyNumberFormat="1" applyFont="1" applyFill="1" applyBorder="1" applyAlignment="1" applyProtection="1">
      <alignment horizontal="centerContinuous" vertical="center" wrapText="1"/>
    </xf>
    <xf numFmtId="165" fontId="23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22" fillId="0" borderId="59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Alignment="1">
      <alignment horizontal="center" wrapText="1"/>
    </xf>
    <xf numFmtId="0" fontId="17" fillId="0" borderId="0" xfId="4" applyFont="1" applyFill="1" applyAlignment="1" applyProtection="1">
      <alignment horizontal="center"/>
    </xf>
    <xf numFmtId="165" fontId="27" fillId="0" borderId="23" xfId="4" applyNumberFormat="1" applyFont="1" applyFill="1" applyBorder="1" applyAlignment="1" applyProtection="1">
      <alignment horizontal="left" vertical="center"/>
    </xf>
    <xf numFmtId="165" fontId="27" fillId="0" borderId="23" xfId="4" applyNumberFormat="1" applyFont="1" applyFill="1" applyBorder="1" applyAlignment="1" applyProtection="1">
      <alignment horizontal="left"/>
    </xf>
    <xf numFmtId="0" fontId="17" fillId="0" borderId="0" xfId="4" applyFont="1" applyFill="1" applyAlignment="1" applyProtection="1">
      <alignment horizontal="center" vertical="top" wrapText="1"/>
    </xf>
    <xf numFmtId="165" fontId="5" fillId="0" borderId="0" xfId="4" applyNumberFormat="1" applyFont="1" applyFill="1" applyBorder="1" applyAlignment="1" applyProtection="1">
      <alignment horizontal="center" vertical="center"/>
    </xf>
    <xf numFmtId="0" fontId="17" fillId="0" borderId="0" xfId="4" applyFont="1" applyFill="1" applyAlignment="1" applyProtection="1">
      <alignment horizontal="center" wrapText="1"/>
    </xf>
    <xf numFmtId="165" fontId="24" fillId="0" borderId="62" xfId="0" applyNumberFormat="1" applyFont="1" applyFill="1" applyBorder="1" applyAlignment="1" applyProtection="1">
      <alignment horizontal="center" vertical="center" wrapText="1"/>
    </xf>
    <xf numFmtId="165" fontId="24" fillId="0" borderId="61" xfId="0" applyNumberFormat="1" applyFont="1" applyFill="1" applyBorder="1" applyAlignment="1" applyProtection="1">
      <alignment horizontal="center" vertical="center" wrapText="1"/>
    </xf>
    <xf numFmtId="165" fontId="30" fillId="0" borderId="67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Alignment="1" applyProtection="1">
      <alignment horizontal="center" vertical="center" wrapText="1"/>
    </xf>
    <xf numFmtId="165" fontId="36" fillId="0" borderId="0" xfId="0" applyNumberFormat="1" applyFont="1" applyFill="1" applyAlignment="1" applyProtection="1">
      <alignment horizontal="right" vertical="center" wrapText="1"/>
    </xf>
    <xf numFmtId="0" fontId="0" fillId="0" borderId="0" xfId="0" applyAlignment="1">
      <alignment horizontal="right" vertical="center" wrapText="1"/>
    </xf>
    <xf numFmtId="165" fontId="24" fillId="0" borderId="55" xfId="0" applyNumberFormat="1" applyFont="1" applyFill="1" applyBorder="1" applyAlignment="1" applyProtection="1">
      <alignment horizontal="center" vertical="center" wrapText="1"/>
    </xf>
    <xf numFmtId="165" fontId="24" fillId="0" borderId="57" xfId="0" applyNumberFormat="1" applyFont="1" applyFill="1" applyBorder="1" applyAlignment="1" applyProtection="1">
      <alignment horizontal="center" vertical="center" wrapText="1"/>
    </xf>
    <xf numFmtId="165" fontId="32" fillId="0" borderId="6" xfId="0" applyNumberFormat="1" applyFont="1" applyFill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165" fontId="32" fillId="0" borderId="22" xfId="0" applyNumberFormat="1" applyFont="1" applyFill="1" applyBorder="1" applyAlignment="1" applyProtection="1">
      <alignment vertical="center" wrapText="1"/>
    </xf>
    <xf numFmtId="0" fontId="0" fillId="0" borderId="20" xfId="0" applyBorder="1" applyAlignment="1">
      <alignment vertical="center" wrapText="1"/>
    </xf>
    <xf numFmtId="165" fontId="17" fillId="0" borderId="0" xfId="0" applyNumberFormat="1" applyFont="1" applyFill="1" applyAlignment="1">
      <alignment horizontal="center" vertical="center" wrapText="1"/>
    </xf>
    <xf numFmtId="165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vertical="center" wrapText="1"/>
    </xf>
    <xf numFmtId="1" fontId="3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165" fontId="32" fillId="0" borderId="10" xfId="0" applyNumberFormat="1" applyFont="1" applyFill="1" applyBorder="1" applyAlignment="1" applyProtection="1">
      <alignment horizontal="left" vertical="center" wrapText="1" indent="2"/>
      <protection locked="0"/>
    </xf>
    <xf numFmtId="0" fontId="0" fillId="0" borderId="9" xfId="0" applyBorder="1" applyAlignment="1">
      <alignment horizontal="left" vertical="center" wrapText="1" indent="2"/>
    </xf>
    <xf numFmtId="0" fontId="6" fillId="0" borderId="49" xfId="0" applyFont="1" applyFill="1" applyBorder="1" applyAlignment="1" applyProtection="1">
      <alignment horizontal="center" vertical="center"/>
    </xf>
    <xf numFmtId="0" fontId="6" fillId="0" borderId="69" xfId="0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center" vertical="center"/>
    </xf>
    <xf numFmtId="0" fontId="6" fillId="0" borderId="60" xfId="0" applyFont="1" applyFill="1" applyBorder="1" applyAlignment="1" applyProtection="1">
      <alignment horizontal="center" vertical="center"/>
    </xf>
    <xf numFmtId="0" fontId="6" fillId="0" borderId="71" xfId="0" applyFont="1" applyFill="1" applyBorder="1" applyAlignment="1" applyProtection="1">
      <alignment horizontal="center" vertical="center"/>
    </xf>
    <xf numFmtId="0" fontId="6" fillId="0" borderId="72" xfId="0" applyFont="1" applyFill="1" applyBorder="1" applyAlignment="1" applyProtection="1">
      <alignment horizontal="center" vertical="center"/>
    </xf>
    <xf numFmtId="0" fontId="24" fillId="0" borderId="31" xfId="0" applyFont="1" applyBorder="1" applyAlignment="1" applyProtection="1">
      <alignment horizontal="left" vertical="center" indent="2"/>
    </xf>
    <xf numFmtId="0" fontId="24" fillId="0" borderId="30" xfId="0" applyFont="1" applyBorder="1" applyAlignment="1" applyProtection="1">
      <alignment horizontal="left" vertical="center" indent="2"/>
    </xf>
    <xf numFmtId="0" fontId="17" fillId="0" borderId="0" xfId="0" applyFont="1" applyAlignment="1">
      <alignment horizontal="center" wrapText="1"/>
    </xf>
    <xf numFmtId="0" fontId="27" fillId="0" borderId="23" xfId="0" applyFont="1" applyBorder="1" applyAlignment="1" applyProtection="1">
      <alignment horizontal="right"/>
    </xf>
    <xf numFmtId="0" fontId="6" fillId="0" borderId="45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 wrapText="1" indent="1"/>
    </xf>
    <xf numFmtId="165" fontId="22" fillId="0" borderId="19" xfId="0" applyNumberFormat="1" applyFont="1" applyBorder="1" applyAlignment="1">
      <alignment horizontal="right" vertical="center" wrapText="1" indent="1"/>
    </xf>
    <xf numFmtId="0" fontId="8" fillId="0" borderId="0" xfId="0" applyFont="1" applyAlignment="1">
      <alignment vertical="center" wrapText="1"/>
    </xf>
    <xf numFmtId="49" fontId="23" fillId="0" borderId="11" xfId="0" applyNumberFormat="1" applyFont="1" applyBorder="1" applyAlignment="1">
      <alignment horizontal="center" vertical="center" wrapText="1"/>
    </xf>
    <xf numFmtId="0" fontId="16" fillId="0" borderId="4" xfId="4" applyFont="1" applyBorder="1" applyAlignment="1">
      <alignment horizontal="left" vertical="center" wrapText="1" indent="1"/>
    </xf>
    <xf numFmtId="165" fontId="16" fillId="0" borderId="40" xfId="0" applyNumberFormat="1" applyFont="1" applyBorder="1" applyAlignment="1" applyProtection="1">
      <alignment horizontal="right" vertical="center" wrapText="1" indent="1"/>
      <protection locked="0"/>
    </xf>
    <xf numFmtId="49" fontId="23" fillId="0" borderId="8" xfId="0" applyNumberFormat="1" applyFont="1" applyBorder="1" applyAlignment="1">
      <alignment horizontal="center" vertical="center" wrapText="1"/>
    </xf>
    <xf numFmtId="0" fontId="16" fillId="0" borderId="2" xfId="4" applyFont="1" applyBorder="1" applyAlignment="1">
      <alignment horizontal="left" vertical="center" wrapText="1" indent="1"/>
    </xf>
    <xf numFmtId="0" fontId="16" fillId="0" borderId="1" xfId="4" applyFont="1" applyBorder="1" applyAlignment="1">
      <alignment horizontal="left" vertical="center" wrapText="1" indent="1"/>
    </xf>
    <xf numFmtId="165" fontId="16" fillId="0" borderId="39" xfId="0" applyNumberFormat="1" applyFont="1" applyBorder="1" applyAlignment="1" applyProtection="1">
      <alignment horizontal="right" vertical="center" wrapText="1" indent="1"/>
      <protection locked="0"/>
    </xf>
    <xf numFmtId="165" fontId="16" fillId="0" borderId="56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 wrapText="1"/>
    </xf>
    <xf numFmtId="165" fontId="16" fillId="0" borderId="22" xfId="0" applyNumberFormat="1" applyFont="1" applyBorder="1" applyAlignment="1" applyProtection="1">
      <alignment horizontal="right" vertical="center" wrapText="1" indent="1"/>
      <protection locked="0"/>
    </xf>
    <xf numFmtId="0" fontId="16" fillId="0" borderId="3" xfId="4" applyFont="1" applyBorder="1" applyAlignment="1">
      <alignment horizontal="left" vertical="center" wrapText="1" indent="1"/>
    </xf>
    <xf numFmtId="165" fontId="16" fillId="0" borderId="18" xfId="0" applyNumberFormat="1" applyFont="1" applyBorder="1" applyAlignment="1" applyProtection="1">
      <alignment horizontal="right" vertical="center" wrapText="1" indent="1"/>
      <protection locked="0"/>
    </xf>
    <xf numFmtId="0" fontId="22" fillId="0" borderId="13" xfId="0" applyFont="1" applyBorder="1" applyAlignment="1">
      <alignment horizontal="center" vertical="center" wrapText="1"/>
    </xf>
    <xf numFmtId="0" fontId="22" fillId="0" borderId="14" xfId="4" applyFont="1" applyBorder="1" applyAlignment="1">
      <alignment horizontal="left" vertical="center" wrapText="1" indent="1"/>
    </xf>
    <xf numFmtId="165" fontId="22" fillId="0" borderId="19" xfId="0" applyNumberFormat="1" applyFont="1" applyBorder="1" applyAlignment="1" applyProtection="1">
      <alignment horizontal="right" vertical="center" wrapText="1" indent="1"/>
      <protection locked="0"/>
    </xf>
    <xf numFmtId="49" fontId="23" fillId="0" borderId="9" xfId="0" applyNumberFormat="1" applyFont="1" applyBorder="1" applyAlignment="1">
      <alignment horizontal="center" vertical="center" wrapText="1"/>
    </xf>
    <xf numFmtId="0" fontId="23" fillId="0" borderId="3" xfId="4" applyFont="1" applyBorder="1" applyAlignment="1">
      <alignment horizontal="left" vertical="center" wrapText="1" indent="1"/>
    </xf>
    <xf numFmtId="165" fontId="23" fillId="0" borderId="20" xfId="0" applyNumberFormat="1" applyFont="1" applyBorder="1" applyAlignment="1" applyProtection="1">
      <alignment horizontal="right" vertical="center" wrapText="1" indent="1"/>
      <protection locked="0"/>
    </xf>
    <xf numFmtId="0" fontId="23" fillId="0" borderId="2" xfId="4" applyFont="1" applyBorder="1" applyAlignment="1">
      <alignment horizontal="left" vertical="center" wrapText="1" indent="1"/>
    </xf>
    <xf numFmtId="165" fontId="23" fillId="0" borderId="38" xfId="0" applyNumberFormat="1" applyFont="1" applyBorder="1" applyAlignment="1" applyProtection="1">
      <alignment horizontal="right" vertical="center" wrapText="1" indent="1"/>
      <protection locked="0"/>
    </xf>
    <xf numFmtId="0" fontId="23" fillId="0" borderId="24" xfId="4" quotePrefix="1" applyFont="1" applyBorder="1" applyAlignment="1">
      <alignment horizontal="left" vertical="center" wrapText="1" indent="1"/>
    </xf>
    <xf numFmtId="165" fontId="23" fillId="0" borderId="21" xfId="0" applyNumberFormat="1" applyFont="1" applyBorder="1" applyAlignment="1" applyProtection="1">
      <alignment horizontal="right" vertical="center" wrapText="1" indent="1"/>
      <protection locked="0"/>
    </xf>
    <xf numFmtId="0" fontId="23" fillId="0" borderId="24" xfId="4" applyFont="1" applyBorder="1" applyAlignment="1">
      <alignment horizontal="left" vertical="center" wrapText="1" indent="1"/>
    </xf>
    <xf numFmtId="0" fontId="21" fillId="0" borderId="13" xfId="0" applyFont="1" applyBorder="1" applyAlignment="1">
      <alignment horizontal="center" vertical="center" wrapText="1"/>
    </xf>
    <xf numFmtId="165" fontId="23" fillId="0" borderId="39" xfId="0" applyNumberFormat="1" applyFont="1" applyBorder="1" applyAlignment="1" applyProtection="1">
      <alignment horizontal="right" vertical="center" wrapText="1" indent="1"/>
      <protection locked="0"/>
    </xf>
    <xf numFmtId="165" fontId="23" fillId="0" borderId="42" xfId="0" applyNumberFormat="1" applyFont="1" applyBorder="1" applyAlignment="1" applyProtection="1">
      <alignment horizontal="right" vertical="center" wrapText="1" indent="1"/>
      <protection locked="0"/>
    </xf>
    <xf numFmtId="165" fontId="23" fillId="0" borderId="56" xfId="0" applyNumberFormat="1" applyFont="1" applyBorder="1" applyAlignment="1" applyProtection="1">
      <alignment horizontal="right" vertical="center" wrapText="1" indent="1"/>
      <protection locked="0"/>
    </xf>
    <xf numFmtId="0" fontId="28" fillId="0" borderId="30" xfId="0" applyFont="1" applyBorder="1" applyAlignment="1">
      <alignment horizontal="left" wrapText="1" indent="1"/>
    </xf>
    <xf numFmtId="165" fontId="15" fillId="0" borderId="19" xfId="0" applyNumberFormat="1" applyFont="1" applyBorder="1" applyAlignment="1">
      <alignment horizontal="right" vertical="center" wrapText="1" inden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165" fontId="15" fillId="0" borderId="0" xfId="0" applyNumberFormat="1" applyFont="1" applyAlignment="1">
      <alignment horizontal="right" vertical="center" wrapText="1" inden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 indent="1"/>
    </xf>
    <xf numFmtId="0" fontId="15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165" fontId="15" fillId="0" borderId="44" xfId="0" applyNumberFormat="1" applyFont="1" applyBorder="1" applyAlignment="1">
      <alignment horizontal="right" vertical="center" wrapText="1" indent="1"/>
    </xf>
    <xf numFmtId="0" fontId="7" fillId="0" borderId="0" xfId="0" applyFont="1" applyAlignment="1">
      <alignment vertical="center" wrapText="1"/>
    </xf>
    <xf numFmtId="165" fontId="23" fillId="0" borderId="18" xfId="0" applyNumberFormat="1" applyFont="1" applyBorder="1" applyAlignment="1" applyProtection="1">
      <alignment horizontal="right" vertical="center" wrapText="1" indent="1"/>
      <protection locked="0"/>
    </xf>
    <xf numFmtId="0" fontId="6" fillId="0" borderId="14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3" fillId="0" borderId="13" xfId="0" applyFont="1" applyBorder="1" applyAlignment="1">
      <alignment horizontal="left" vertical="center"/>
    </xf>
    <xf numFmtId="0" fontId="3" fillId="0" borderId="30" xfId="0" applyFont="1" applyBorder="1" applyAlignment="1">
      <alignment vertical="center" wrapText="1"/>
    </xf>
    <xf numFmtId="3" fontId="3" fillId="0" borderId="19" xfId="0" applyNumberFormat="1" applyFont="1" applyBorder="1" applyAlignment="1" applyProtection="1">
      <alignment horizontal="right" vertical="center" wrapText="1" indent="1"/>
      <protection locked="0"/>
    </xf>
    <xf numFmtId="0" fontId="36" fillId="0" borderId="23" xfId="0" applyFont="1" applyBorder="1" applyAlignment="1">
      <alignment horizontal="right" vertical="center" wrapTex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 applyProtection="1">
      <alignment horizontal="left"/>
      <protection locked="0"/>
    </xf>
    <xf numFmtId="0" fontId="38" fillId="0" borderId="0" xfId="0" applyFont="1" applyProtection="1">
      <protection locked="0"/>
    </xf>
    <xf numFmtId="0" fontId="0" fillId="0" borderId="0" xfId="0" applyProtection="1">
      <protection locked="0"/>
    </xf>
    <xf numFmtId="0" fontId="33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32" fillId="0" borderId="0" xfId="0" applyFont="1"/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3" xfId="0" applyFont="1" applyBorder="1" applyAlignment="1">
      <alignment vertical="center" wrapText="1"/>
    </xf>
    <xf numFmtId="165" fontId="23" fillId="0" borderId="3" xfId="0" applyNumberFormat="1" applyFont="1" applyBorder="1" applyAlignment="1" applyProtection="1">
      <alignment vertical="center"/>
      <protection locked="0"/>
    </xf>
    <xf numFmtId="165" fontId="22" fillId="0" borderId="20" xfId="0" applyNumberFormat="1" applyFont="1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23" fillId="0" borderId="2" xfId="0" applyFont="1" applyBorder="1" applyAlignment="1">
      <alignment vertical="center" wrapText="1"/>
    </xf>
    <xf numFmtId="165" fontId="23" fillId="0" borderId="2" xfId="0" applyNumberFormat="1" applyFont="1" applyBorder="1" applyAlignment="1" applyProtection="1">
      <alignment vertical="center"/>
      <protection locked="0"/>
    </xf>
    <xf numFmtId="165" fontId="22" fillId="0" borderId="18" xfId="0" applyNumberFormat="1" applyFont="1" applyBorder="1" applyAlignment="1">
      <alignment vertical="center"/>
    </xf>
    <xf numFmtId="0" fontId="23" fillId="0" borderId="10" xfId="0" applyFont="1" applyBorder="1" applyAlignment="1">
      <alignment horizontal="center" vertical="center"/>
    </xf>
    <xf numFmtId="0" fontId="23" fillId="0" borderId="6" xfId="0" applyFont="1" applyBorder="1" applyAlignment="1">
      <alignment vertical="center" wrapText="1"/>
    </xf>
    <xf numFmtId="165" fontId="23" fillId="0" borderId="6" xfId="0" applyNumberFormat="1" applyFont="1" applyBorder="1" applyAlignment="1" applyProtection="1">
      <alignment vertical="center"/>
      <protection locked="0"/>
    </xf>
    <xf numFmtId="165" fontId="22" fillId="0" borderId="22" xfId="0" applyNumberFormat="1" applyFont="1" applyBorder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vertical="center" wrapText="1"/>
    </xf>
    <xf numFmtId="165" fontId="22" fillId="0" borderId="14" xfId="0" applyNumberFormat="1" applyFont="1" applyBorder="1" applyAlignment="1">
      <alignment vertical="center"/>
    </xf>
    <xf numFmtId="165" fontId="22" fillId="0" borderId="19" xfId="0" applyNumberFormat="1" applyFont="1" applyBorder="1" applyAlignment="1">
      <alignment vertical="center"/>
    </xf>
    <xf numFmtId="0" fontId="3" fillId="0" borderId="0" xfId="0" applyFont="1"/>
    <xf numFmtId="0" fontId="38" fillId="0" borderId="0" xfId="0" applyFont="1" applyAlignment="1" applyProtection="1">
      <alignment horizontal="center"/>
      <protection locked="0"/>
    </xf>
    <xf numFmtId="0" fontId="0" fillId="0" borderId="73" xfId="0" applyBorder="1"/>
    <xf numFmtId="0" fontId="4" fillId="0" borderId="7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17" fillId="0" borderId="0" xfId="5" applyFont="1" applyAlignment="1">
      <alignment horizontal="center" wrapText="1"/>
    </xf>
    <xf numFmtId="0" fontId="17" fillId="0" borderId="0" xfId="5" applyFont="1" applyAlignment="1">
      <alignment horizontal="center"/>
    </xf>
    <xf numFmtId="0" fontId="9" fillId="0" borderId="0" xfId="5" applyProtection="1">
      <protection locked="0"/>
    </xf>
    <xf numFmtId="0" fontId="9" fillId="0" borderId="0" xfId="5"/>
    <xf numFmtId="0" fontId="4" fillId="0" borderId="0" xfId="0" applyFont="1" applyAlignment="1">
      <alignment horizontal="right"/>
    </xf>
    <xf numFmtId="0" fontId="24" fillId="0" borderId="15" xfId="5" applyFont="1" applyBorder="1" applyAlignment="1">
      <alignment horizontal="center" vertical="center" wrapText="1"/>
    </xf>
    <xf numFmtId="0" fontId="24" fillId="0" borderId="16" xfId="5" applyFont="1" applyBorder="1" applyAlignment="1">
      <alignment horizontal="center" vertical="center"/>
    </xf>
    <xf numFmtId="0" fontId="24" fillId="0" borderId="36" xfId="5" applyFont="1" applyBorder="1" applyAlignment="1">
      <alignment horizontal="center" vertical="center"/>
    </xf>
    <xf numFmtId="0" fontId="16" fillId="0" borderId="13" xfId="5" applyFont="1" applyBorder="1" applyAlignment="1">
      <alignment horizontal="left" vertical="center" indent="1"/>
    </xf>
    <xf numFmtId="0" fontId="34" fillId="0" borderId="48" xfId="5" applyFont="1" applyBorder="1" applyAlignment="1">
      <alignment horizontal="left" vertical="center" indent="1"/>
    </xf>
    <xf numFmtId="0" fontId="34" fillId="0" borderId="32" xfId="5" applyFont="1" applyBorder="1" applyAlignment="1">
      <alignment horizontal="left" vertical="center" indent="1"/>
    </xf>
    <xf numFmtId="0" fontId="34" fillId="0" borderId="44" xfId="5" applyFont="1" applyBorder="1" applyAlignment="1">
      <alignment horizontal="left" vertical="center" indent="1"/>
    </xf>
    <xf numFmtId="0" fontId="9" fillId="0" borderId="0" xfId="5" applyAlignment="1">
      <alignment vertical="center"/>
    </xf>
    <xf numFmtId="0" fontId="16" fillId="0" borderId="7" xfId="5" applyFont="1" applyBorder="1" applyAlignment="1">
      <alignment horizontal="left" vertical="center" indent="1"/>
    </xf>
    <xf numFmtId="0" fontId="16" fillId="0" borderId="1" xfId="5" applyFont="1" applyBorder="1" applyAlignment="1">
      <alignment horizontal="left" vertical="center" wrapText="1" indent="1"/>
    </xf>
    <xf numFmtId="165" fontId="16" fillId="0" borderId="1" xfId="5" applyNumberFormat="1" applyFont="1" applyBorder="1" applyAlignment="1" applyProtection="1">
      <alignment vertical="center"/>
      <protection locked="0"/>
    </xf>
    <xf numFmtId="165" fontId="16" fillId="0" borderId="38" xfId="5" applyNumberFormat="1" applyFont="1" applyBorder="1" applyAlignment="1">
      <alignment vertical="center"/>
    </xf>
    <xf numFmtId="0" fontId="16" fillId="0" borderId="8" xfId="5" applyFont="1" applyBorder="1" applyAlignment="1">
      <alignment horizontal="left" vertical="center" indent="1"/>
    </xf>
    <xf numFmtId="0" fontId="16" fillId="0" borderId="2" xfId="5" applyFont="1" applyBorder="1" applyAlignment="1">
      <alignment horizontal="left" vertical="center" wrapText="1" indent="1"/>
    </xf>
    <xf numFmtId="165" fontId="16" fillId="0" borderId="2" xfId="5" applyNumberFormat="1" applyFont="1" applyBorder="1" applyAlignment="1" applyProtection="1">
      <alignment vertical="center"/>
      <protection locked="0"/>
    </xf>
    <xf numFmtId="165" fontId="16" fillId="0" borderId="18" xfId="5" applyNumberFormat="1" applyFont="1" applyBorder="1" applyAlignment="1">
      <alignment vertical="center"/>
    </xf>
    <xf numFmtId="0" fontId="9" fillId="0" borderId="0" xfId="5" applyAlignment="1" applyProtection="1">
      <alignment vertical="center"/>
      <protection locked="0"/>
    </xf>
    <xf numFmtId="0" fontId="16" fillId="0" borderId="3" xfId="5" applyFont="1" applyBorder="1" applyAlignment="1">
      <alignment horizontal="left" vertical="center" wrapText="1" indent="1"/>
    </xf>
    <xf numFmtId="165" fontId="16" fillId="0" borderId="3" xfId="5" applyNumberFormat="1" applyFont="1" applyBorder="1" applyAlignment="1" applyProtection="1">
      <alignment vertical="center"/>
      <protection locked="0"/>
    </xf>
    <xf numFmtId="165" fontId="16" fillId="0" borderId="20" xfId="5" applyNumberFormat="1" applyFont="1" applyBorder="1" applyAlignment="1">
      <alignment vertical="center"/>
    </xf>
    <xf numFmtId="0" fontId="16" fillId="0" borderId="2" xfId="5" applyFont="1" applyBorder="1" applyAlignment="1">
      <alignment horizontal="left" vertical="center" indent="1"/>
    </xf>
    <xf numFmtId="0" fontId="6" fillId="0" borderId="14" xfId="5" applyFont="1" applyBorder="1" applyAlignment="1">
      <alignment horizontal="left" vertical="center" indent="1"/>
    </xf>
    <xf numFmtId="165" fontId="15" fillId="0" borderId="14" xfId="5" applyNumberFormat="1" applyFont="1" applyBorder="1" applyAlignment="1">
      <alignment vertical="center"/>
    </xf>
    <xf numFmtId="165" fontId="15" fillId="0" borderId="19" xfId="5" applyNumberFormat="1" applyFont="1" applyBorder="1" applyAlignment="1">
      <alignment vertical="center"/>
    </xf>
    <xf numFmtId="0" fontId="16" fillId="0" borderId="9" xfId="5" applyFont="1" applyBorder="1" applyAlignment="1">
      <alignment horizontal="left" vertical="center" indent="1"/>
    </xf>
    <xf numFmtId="0" fontId="16" fillId="0" borderId="3" xfId="5" applyFont="1" applyBorder="1" applyAlignment="1">
      <alignment horizontal="left" vertical="center" indent="1"/>
    </xf>
    <xf numFmtId="0" fontId="15" fillId="0" borderId="13" xfId="5" applyFont="1" applyBorder="1" applyAlignment="1">
      <alignment horizontal="left" vertical="center" indent="1"/>
    </xf>
    <xf numFmtId="0" fontId="6" fillId="0" borderId="14" xfId="5" applyFont="1" applyBorder="1" applyAlignment="1">
      <alignment horizontal="left" indent="1"/>
    </xf>
    <xf numFmtId="165" fontId="15" fillId="0" borderId="14" xfId="5" applyNumberFormat="1" applyFont="1" applyBorder="1"/>
    <xf numFmtId="165" fontId="15" fillId="0" borderId="19" xfId="5" applyNumberFormat="1" applyFont="1" applyBorder="1"/>
    <xf numFmtId="0" fontId="12" fillId="0" borderId="0" xfId="5" applyFont="1"/>
    <xf numFmtId="0" fontId="33" fillId="0" borderId="0" xfId="5" applyFont="1" applyProtection="1">
      <protection locked="0"/>
    </xf>
    <xf numFmtId="0" fontId="17" fillId="0" borderId="0" xfId="5" applyFont="1" applyProtection="1">
      <protection locked="0"/>
    </xf>
    <xf numFmtId="0" fontId="36" fillId="0" borderId="0" xfId="5" applyFont="1" applyAlignment="1">
      <alignment horizontal="right"/>
    </xf>
    <xf numFmtId="0" fontId="27" fillId="0" borderId="23" xfId="0" applyFont="1" applyBorder="1" applyAlignment="1">
      <alignment horizontal="right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right" vertical="center" indent="1"/>
    </xf>
    <xf numFmtId="0" fontId="23" fillId="0" borderId="8" xfId="0" applyFont="1" applyBorder="1" applyAlignment="1">
      <alignment horizontal="right" vertical="center" indent="1"/>
    </xf>
    <xf numFmtId="0" fontId="23" fillId="0" borderId="1" xfId="0" applyFont="1" applyBorder="1" applyAlignment="1" applyProtection="1">
      <alignment horizontal="left" vertical="center" indent="1"/>
      <protection locked="0"/>
    </xf>
    <xf numFmtId="3" fontId="23" fillId="0" borderId="38" xfId="0" applyNumberFormat="1" applyFont="1" applyBorder="1" applyAlignment="1" applyProtection="1">
      <alignment horizontal="right" vertical="center" indent="1"/>
      <protection locked="0"/>
    </xf>
    <xf numFmtId="0" fontId="23" fillId="0" borderId="10" xfId="0" applyFont="1" applyBorder="1" applyAlignment="1">
      <alignment horizontal="right" vertical="center" indent="1"/>
    </xf>
    <xf numFmtId="3" fontId="23" fillId="0" borderId="22" xfId="0" applyNumberFormat="1" applyFont="1" applyBorder="1" applyAlignment="1" applyProtection="1">
      <alignment horizontal="right" vertical="center" indent="1"/>
      <protection locked="0"/>
    </xf>
    <xf numFmtId="0" fontId="24" fillId="0" borderId="31" xfId="0" applyFont="1" applyBorder="1" applyAlignment="1">
      <alignment horizontal="left" vertical="center" indent="2"/>
    </xf>
    <xf numFmtId="0" fontId="24" fillId="0" borderId="30" xfId="0" applyFont="1" applyBorder="1" applyAlignment="1">
      <alignment horizontal="left" vertical="center" indent="2"/>
    </xf>
    <xf numFmtId="165" fontId="12" fillId="2" borderId="26" xfId="0" applyNumberFormat="1" applyFont="1" applyFill="1" applyBorder="1" applyAlignment="1">
      <alignment horizontal="left" vertical="center" wrapText="1" indent="2"/>
    </xf>
    <xf numFmtId="3" fontId="25" fillId="0" borderId="19" xfId="0" applyNumberFormat="1" applyFont="1" applyBorder="1" applyAlignment="1">
      <alignment horizontal="right" vertical="center" indent="1"/>
    </xf>
    <xf numFmtId="0" fontId="17" fillId="0" borderId="0" xfId="4" applyFont="1" applyAlignment="1">
      <alignment horizontal="center" vertical="top" wrapText="1"/>
    </xf>
    <xf numFmtId="0" fontId="9" fillId="0" borderId="0" xfId="4"/>
    <xf numFmtId="165" fontId="5" fillId="0" borderId="0" xfId="4" applyNumberFormat="1" applyFont="1" applyAlignment="1">
      <alignment horizontal="center" vertical="center"/>
    </xf>
    <xf numFmtId="165" fontId="27" fillId="0" borderId="23" xfId="4" applyNumberFormat="1" applyFont="1" applyBorder="1" applyAlignment="1">
      <alignment horizontal="left" vertical="center"/>
    </xf>
    <xf numFmtId="165" fontId="27" fillId="0" borderId="23" xfId="4" applyNumberFormat="1" applyFont="1" applyBorder="1" applyAlignment="1">
      <alignment horizontal="left" vertical="center"/>
    </xf>
    <xf numFmtId="0" fontId="6" fillId="0" borderId="13" xfId="4" applyFont="1" applyBorder="1" applyAlignment="1">
      <alignment horizontal="center" vertical="center" wrapText="1"/>
    </xf>
    <xf numFmtId="0" fontId="6" fillId="0" borderId="14" xfId="4" applyFont="1" applyBorder="1" applyAlignment="1">
      <alignment horizontal="center" vertical="center" wrapText="1"/>
    </xf>
    <xf numFmtId="0" fontId="6" fillId="0" borderId="19" xfId="4" applyFont="1" applyBorder="1" applyAlignment="1">
      <alignment horizontal="center" vertical="center" wrapText="1"/>
    </xf>
    <xf numFmtId="0" fontId="15" fillId="0" borderId="15" xfId="4" applyFont="1" applyBorder="1" applyAlignment="1">
      <alignment horizontal="center" vertical="center" wrapText="1"/>
    </xf>
    <xf numFmtId="0" fontId="15" fillId="0" borderId="16" xfId="4" applyFont="1" applyBorder="1" applyAlignment="1">
      <alignment horizontal="center" vertical="center" wrapText="1"/>
    </xf>
    <xf numFmtId="0" fontId="15" fillId="0" borderId="36" xfId="4" applyFont="1" applyBorder="1" applyAlignment="1">
      <alignment horizontal="center" vertical="center" wrapText="1"/>
    </xf>
    <xf numFmtId="0" fontId="15" fillId="0" borderId="51" xfId="4" applyFont="1" applyBorder="1" applyAlignment="1">
      <alignment horizontal="center" vertical="center" wrapText="1"/>
    </xf>
    <xf numFmtId="0" fontId="16" fillId="0" borderId="0" xfId="4" applyFont="1"/>
    <xf numFmtId="0" fontId="15" fillId="0" borderId="13" xfId="4" applyFont="1" applyBorder="1" applyAlignment="1">
      <alignment horizontal="left" vertical="center" wrapText="1" indent="1"/>
    </xf>
    <xf numFmtId="0" fontId="15" fillId="0" borderId="14" xfId="4" applyFont="1" applyBorder="1" applyAlignment="1">
      <alignment horizontal="left" vertical="center" wrapText="1" indent="1"/>
    </xf>
    <xf numFmtId="165" fontId="15" fillId="0" borderId="19" xfId="4" applyNumberFormat="1" applyFont="1" applyBorder="1" applyAlignment="1">
      <alignment horizontal="right" vertical="center" wrapText="1" indent="1"/>
    </xf>
    <xf numFmtId="0" fontId="12" fillId="0" borderId="0" xfId="4" applyFont="1"/>
    <xf numFmtId="49" fontId="16" fillId="0" borderId="9" xfId="4" applyNumberFormat="1" applyFont="1" applyBorder="1" applyAlignment="1">
      <alignment horizontal="left" vertical="center" wrapText="1" indent="1"/>
    </xf>
    <xf numFmtId="0" fontId="20" fillId="0" borderId="3" xfId="0" applyFont="1" applyBorder="1" applyAlignment="1">
      <alignment horizontal="left" wrapText="1" indent="1"/>
    </xf>
    <xf numFmtId="165" fontId="16" fillId="0" borderId="20" xfId="4" applyNumberFormat="1" applyFont="1" applyBorder="1" applyAlignment="1" applyProtection="1">
      <alignment horizontal="right" vertical="center" wrapText="1" indent="1"/>
      <protection locked="0"/>
    </xf>
    <xf numFmtId="49" fontId="16" fillId="0" borderId="8" xfId="4" applyNumberFormat="1" applyFont="1" applyBorder="1" applyAlignment="1">
      <alignment horizontal="left" vertical="center" wrapText="1" indent="1"/>
    </xf>
    <xf numFmtId="0" fontId="35" fillId="0" borderId="2" xfId="0" applyFont="1" applyBorder="1" applyAlignment="1">
      <alignment horizontal="left" vertical="top" wrapText="1" indent="1"/>
    </xf>
    <xf numFmtId="165" fontId="16" fillId="0" borderId="18" xfId="4" applyNumberFormat="1" applyFont="1" applyBorder="1" applyAlignment="1" applyProtection="1">
      <alignment horizontal="right" vertical="center" wrapText="1" indent="1"/>
      <protection locked="0"/>
    </xf>
    <xf numFmtId="0" fontId="20" fillId="0" borderId="2" xfId="0" applyFont="1" applyBorder="1" applyAlignment="1">
      <alignment horizontal="left" vertical="top" wrapText="1" indent="1"/>
    </xf>
    <xf numFmtId="0" fontId="20" fillId="0" borderId="2" xfId="0" applyFont="1" applyBorder="1" applyAlignment="1">
      <alignment horizontal="left" wrapText="1" indent="1"/>
    </xf>
    <xf numFmtId="49" fontId="16" fillId="0" borderId="10" xfId="4" applyNumberFormat="1" applyFont="1" applyBorder="1" applyAlignment="1">
      <alignment horizontal="left" vertical="center" wrapText="1" indent="1"/>
    </xf>
    <xf numFmtId="0" fontId="20" fillId="0" borderId="6" xfId="0" applyFont="1" applyBorder="1" applyAlignment="1">
      <alignment horizontal="left" wrapText="1" indent="1"/>
    </xf>
    <xf numFmtId="0" fontId="21" fillId="0" borderId="14" xfId="0" applyFont="1" applyBorder="1" applyAlignment="1">
      <alignment horizontal="left" vertical="center" wrapText="1" indent="1"/>
    </xf>
    <xf numFmtId="165" fontId="16" fillId="0" borderId="22" xfId="4" applyNumberFormat="1" applyFont="1" applyBorder="1" applyAlignment="1" applyProtection="1">
      <alignment horizontal="right" vertical="center" wrapText="1" indent="1"/>
      <protection locked="0"/>
    </xf>
    <xf numFmtId="165" fontId="22" fillId="0" borderId="19" xfId="4" applyNumberFormat="1" applyFont="1" applyBorder="1" applyAlignment="1">
      <alignment horizontal="right" vertical="center" wrapText="1" indent="1"/>
    </xf>
    <xf numFmtId="165" fontId="16" fillId="0" borderId="20" xfId="4" applyNumberFormat="1" applyFont="1" applyBorder="1" applyAlignment="1">
      <alignment horizontal="right" vertical="center" wrapText="1" indent="1"/>
    </xf>
    <xf numFmtId="165" fontId="23" fillId="0" borderId="18" xfId="4" applyNumberFormat="1" applyFont="1" applyBorder="1" applyAlignment="1" applyProtection="1">
      <alignment horizontal="right" vertical="center" wrapText="1" indent="1"/>
      <protection locked="0"/>
    </xf>
    <xf numFmtId="165" fontId="23" fillId="0" borderId="22" xfId="4" applyNumberFormat="1" applyFont="1" applyBorder="1" applyAlignment="1" applyProtection="1">
      <alignment horizontal="right" vertical="center" wrapText="1" indent="1"/>
      <protection locked="0"/>
    </xf>
    <xf numFmtId="165" fontId="23" fillId="0" borderId="20" xfId="4" applyNumberFormat="1" applyFont="1" applyBorder="1" applyAlignment="1" applyProtection="1">
      <alignment horizontal="right" vertical="center" wrapText="1" indent="1"/>
      <protection locked="0"/>
    </xf>
    <xf numFmtId="0" fontId="21" fillId="0" borderId="13" xfId="0" applyFont="1" applyBorder="1" applyAlignment="1">
      <alignment wrapText="1"/>
    </xf>
    <xf numFmtId="0" fontId="20" fillId="0" borderId="6" xfId="0" applyFont="1" applyBorder="1" applyAlignment="1">
      <alignment wrapText="1"/>
    </xf>
    <xf numFmtId="165" fontId="23" fillId="0" borderId="17" xfId="4" applyNumberFormat="1" applyFont="1" applyBorder="1" applyAlignment="1" applyProtection="1">
      <alignment horizontal="right" vertical="center" wrapText="1" indent="1"/>
      <protection locked="0"/>
    </xf>
    <xf numFmtId="0" fontId="21" fillId="0" borderId="48" xfId="0" applyFont="1" applyBorder="1" applyAlignment="1">
      <alignment horizontal="left" vertical="center" wrapText="1" indent="1"/>
    </xf>
    <xf numFmtId="0" fontId="21" fillId="0" borderId="19" xfId="0" applyFont="1" applyBorder="1" applyAlignment="1">
      <alignment horizontal="left" vertical="center" wrapText="1" indent="1"/>
    </xf>
    <xf numFmtId="0" fontId="20" fillId="0" borderId="9" xfId="0" applyFont="1" applyBorder="1" applyAlignment="1">
      <alignment wrapText="1"/>
    </xf>
    <xf numFmtId="0" fontId="20" fillId="0" borderId="46" xfId="0" applyFont="1" applyBorder="1" applyAlignment="1">
      <alignment horizontal="left" wrapText="1" indent="1"/>
    </xf>
    <xf numFmtId="0" fontId="20" fillId="0" borderId="20" xfId="0" applyFont="1" applyBorder="1" applyAlignment="1">
      <alignment horizontal="left" wrapText="1" indent="1"/>
    </xf>
    <xf numFmtId="0" fontId="20" fillId="0" borderId="8" xfId="0" applyFont="1" applyBorder="1" applyAlignment="1">
      <alignment wrapText="1"/>
    </xf>
    <xf numFmtId="0" fontId="20" fillId="0" borderId="37" xfId="0" applyFont="1" applyBorder="1" applyAlignment="1">
      <alignment horizontal="left" wrapText="1" indent="1"/>
    </xf>
    <xf numFmtId="0" fontId="20" fillId="0" borderId="18" xfId="0" applyFont="1" applyBorder="1" applyAlignment="1">
      <alignment horizontal="left" wrapText="1" indent="1"/>
    </xf>
    <xf numFmtId="0" fontId="20" fillId="0" borderId="10" xfId="0" applyFont="1" applyBorder="1" applyAlignment="1">
      <alignment wrapText="1"/>
    </xf>
    <xf numFmtId="0" fontId="20" fillId="0" borderId="47" xfId="0" applyFont="1" applyBorder="1" applyAlignment="1">
      <alignment horizontal="left" wrapText="1" indent="1"/>
    </xf>
    <xf numFmtId="0" fontId="20" fillId="0" borderId="22" xfId="0" applyFont="1" applyBorder="1" applyAlignment="1">
      <alignment horizontal="left" wrapText="1" indent="1"/>
    </xf>
    <xf numFmtId="165" fontId="21" fillId="0" borderId="19" xfId="0" applyNumberFormat="1" applyFont="1" applyBorder="1" applyAlignment="1">
      <alignment horizontal="left" vertical="center" wrapText="1" indent="1"/>
    </xf>
    <xf numFmtId="0" fontId="21" fillId="0" borderId="14" xfId="0" applyFont="1" applyBorder="1" applyAlignment="1">
      <alignment wrapText="1"/>
    </xf>
    <xf numFmtId="0" fontId="21" fillId="0" borderId="35" xfId="0" applyFont="1" applyBorder="1" applyAlignment="1">
      <alignment wrapText="1"/>
    </xf>
    <xf numFmtId="0" fontId="21" fillId="0" borderId="24" xfId="0" applyFont="1" applyBorder="1" applyAlignment="1">
      <alignment wrapText="1"/>
    </xf>
    <xf numFmtId="0" fontId="5" fillId="0" borderId="0" xfId="4" applyFont="1" applyAlignment="1">
      <alignment horizontal="center" vertical="center" wrapText="1"/>
    </xf>
    <xf numFmtId="0" fontId="5" fillId="0" borderId="0" xfId="4" applyFont="1" applyAlignment="1">
      <alignment vertical="center" wrapText="1"/>
    </xf>
    <xf numFmtId="165" fontId="27" fillId="0" borderId="23" xfId="4" applyNumberFormat="1" applyFont="1" applyBorder="1" applyAlignment="1">
      <alignment horizontal="left"/>
    </xf>
    <xf numFmtId="165" fontId="27" fillId="0" borderId="23" xfId="4" applyNumberFormat="1" applyFont="1" applyBorder="1" applyAlignment="1">
      <alignment horizontal="left"/>
    </xf>
    <xf numFmtId="0" fontId="15" fillId="0" borderId="13" xfId="4" applyFont="1" applyBorder="1" applyAlignment="1">
      <alignment horizontal="center" vertical="center" wrapText="1"/>
    </xf>
    <xf numFmtId="0" fontId="15" fillId="0" borderId="14" xfId="4" applyFont="1" applyBorder="1" applyAlignment="1">
      <alignment horizontal="center" vertical="center" wrapText="1"/>
    </xf>
    <xf numFmtId="0" fontId="15" fillId="0" borderId="15" xfId="4" applyFont="1" applyBorder="1" applyAlignment="1">
      <alignment horizontal="left" vertical="center" wrapText="1" indent="1"/>
    </xf>
    <xf numFmtId="0" fontId="15" fillId="0" borderId="16" xfId="4" applyFont="1" applyBorder="1" applyAlignment="1">
      <alignment vertical="center" wrapText="1"/>
    </xf>
    <xf numFmtId="165" fontId="15" fillId="0" borderId="36" xfId="4" applyNumberFormat="1" applyFont="1" applyBorder="1" applyAlignment="1">
      <alignment horizontal="right" vertical="center" wrapText="1" indent="1"/>
    </xf>
    <xf numFmtId="49" fontId="16" fillId="0" borderId="11" xfId="4" applyNumberFormat="1" applyFont="1" applyBorder="1" applyAlignment="1">
      <alignment horizontal="left" vertical="center" wrapText="1" indent="1"/>
    </xf>
    <xf numFmtId="165" fontId="16" fillId="0" borderId="17" xfId="4" applyNumberFormat="1" applyFont="1" applyBorder="1" applyAlignment="1" applyProtection="1">
      <alignment horizontal="right" vertical="center" wrapText="1" indent="1"/>
      <protection locked="0"/>
    </xf>
    <xf numFmtId="0" fontId="16" fillId="0" borderId="5" xfId="4" applyFont="1" applyBorder="1" applyAlignment="1">
      <alignment horizontal="left" vertical="center" wrapText="1" indent="1"/>
    </xf>
    <xf numFmtId="0" fontId="16" fillId="0" borderId="0" xfId="4" applyFont="1" applyAlignment="1">
      <alignment horizontal="left" vertical="center" wrapText="1" indent="1"/>
    </xf>
    <xf numFmtId="0" fontId="16" fillId="0" borderId="2" xfId="4" applyFont="1" applyBorder="1" applyAlignment="1">
      <alignment horizontal="left" indent="6"/>
    </xf>
    <xf numFmtId="0" fontId="16" fillId="0" borderId="2" xfId="4" applyFont="1" applyBorder="1" applyAlignment="1">
      <alignment horizontal="left" vertical="center" wrapText="1" indent="6"/>
    </xf>
    <xf numFmtId="49" fontId="16" fillId="0" borderId="7" xfId="4" applyNumberFormat="1" applyFont="1" applyBorder="1" applyAlignment="1">
      <alignment horizontal="left" vertical="center" wrapText="1" indent="1"/>
    </xf>
    <xf numFmtId="0" fontId="16" fillId="0" borderId="6" xfId="4" applyFont="1" applyBorder="1" applyAlignment="1">
      <alignment horizontal="left" vertical="center" wrapText="1" indent="6"/>
    </xf>
    <xf numFmtId="49" fontId="16" fillId="0" borderId="12" xfId="4" applyNumberFormat="1" applyFont="1" applyBorder="1" applyAlignment="1">
      <alignment horizontal="left" vertical="center" wrapText="1" indent="1"/>
    </xf>
    <xf numFmtId="0" fontId="16" fillId="0" borderId="25" xfId="4" applyFont="1" applyBorder="1" applyAlignment="1">
      <alignment horizontal="left" vertical="center" wrapText="1" indent="6"/>
    </xf>
    <xf numFmtId="165" fontId="16" fillId="0" borderId="21" xfId="4" applyNumberFormat="1" applyFont="1" applyBorder="1" applyAlignment="1" applyProtection="1">
      <alignment horizontal="right" vertical="center" wrapText="1" indent="1"/>
      <protection locked="0"/>
    </xf>
    <xf numFmtId="0" fontId="15" fillId="0" borderId="14" xfId="4" applyFont="1" applyBorder="1" applyAlignment="1">
      <alignment vertical="center" wrapText="1"/>
    </xf>
    <xf numFmtId="165" fontId="16" fillId="0" borderId="4" xfId="4" applyNumberFormat="1" applyFont="1" applyBorder="1" applyAlignment="1" applyProtection="1">
      <alignment horizontal="right" vertical="center" wrapText="1" indent="1"/>
      <protection locked="0"/>
    </xf>
    <xf numFmtId="0" fontId="16" fillId="0" borderId="6" xfId="4" applyFont="1" applyBorder="1" applyAlignment="1">
      <alignment horizontal="left" vertical="center" wrapText="1" indent="1"/>
    </xf>
    <xf numFmtId="165" fontId="16" fillId="0" borderId="2" xfId="4" applyNumberFormat="1" applyFont="1" applyBorder="1" applyAlignment="1" applyProtection="1">
      <alignment horizontal="right" vertical="center" wrapText="1" indent="1"/>
      <protection locked="0"/>
    </xf>
    <xf numFmtId="0" fontId="20" fillId="0" borderId="6" xfId="0" applyFont="1" applyBorder="1" applyAlignment="1">
      <alignment horizontal="left" vertical="center" wrapText="1" indent="1"/>
    </xf>
    <xf numFmtId="0" fontId="20" fillId="0" borderId="2" xfId="0" applyFont="1" applyBorder="1" applyAlignment="1">
      <alignment horizontal="left" vertical="center" wrapText="1" indent="1"/>
    </xf>
    <xf numFmtId="0" fontId="16" fillId="0" borderId="3" xfId="4" applyFont="1" applyBorder="1" applyAlignment="1">
      <alignment horizontal="left" vertical="center" wrapText="1" indent="6"/>
    </xf>
    <xf numFmtId="165" fontId="16" fillId="0" borderId="6" xfId="4" applyNumberFormat="1" applyFont="1" applyBorder="1" applyAlignment="1" applyProtection="1">
      <alignment horizontal="right" vertical="center" wrapText="1" indent="1"/>
      <protection locked="0"/>
    </xf>
    <xf numFmtId="0" fontId="22" fillId="0" borderId="48" xfId="4" applyFont="1" applyBorder="1" applyAlignment="1">
      <alignment horizontal="left" vertical="center" wrapText="1" indent="1"/>
    </xf>
    <xf numFmtId="165" fontId="15" fillId="0" borderId="26" xfId="4" applyNumberFormat="1" applyFont="1" applyBorder="1" applyAlignment="1">
      <alignment horizontal="right" vertical="center" wrapText="1" indent="1"/>
    </xf>
    <xf numFmtId="165" fontId="16" fillId="0" borderId="33" xfId="4" applyNumberFormat="1" applyFont="1" applyBorder="1" applyAlignment="1" applyProtection="1">
      <alignment horizontal="right" vertical="center" wrapText="1" indent="1"/>
      <protection locked="0"/>
    </xf>
    <xf numFmtId="165" fontId="21" fillId="0" borderId="19" xfId="0" applyNumberFormat="1" applyFont="1" applyBorder="1" applyAlignment="1">
      <alignment horizontal="right" vertical="center" wrapText="1" indent="1"/>
    </xf>
    <xf numFmtId="0" fontId="16" fillId="0" borderId="46" xfId="4" applyFont="1" applyBorder="1" applyAlignment="1">
      <alignment horizontal="left" vertical="center" wrapText="1" indent="1"/>
    </xf>
    <xf numFmtId="3" fontId="16" fillId="0" borderId="17" xfId="4" applyNumberFormat="1" applyFont="1" applyBorder="1" applyAlignment="1" applyProtection="1">
      <alignment horizontal="right" vertical="center" wrapText="1" indent="1"/>
      <protection locked="0"/>
    </xf>
    <xf numFmtId="3" fontId="16" fillId="0" borderId="18" xfId="4" applyNumberFormat="1" applyFont="1" applyBorder="1" applyAlignment="1" applyProtection="1">
      <alignment horizontal="right" vertical="center" wrapText="1" indent="1"/>
      <protection locked="0"/>
    </xf>
    <xf numFmtId="3" fontId="16" fillId="0" borderId="21" xfId="4" applyNumberFormat="1" applyFont="1" applyBorder="1" applyAlignment="1" applyProtection="1">
      <alignment horizontal="right" vertical="center" wrapText="1" indent="1"/>
      <protection locked="0"/>
    </xf>
    <xf numFmtId="3" fontId="19" fillId="0" borderId="26" xfId="0" quotePrefix="1" applyNumberFormat="1" applyFont="1" applyBorder="1" applyAlignment="1">
      <alignment horizontal="right" vertical="center" wrapText="1" indent="1"/>
    </xf>
    <xf numFmtId="165" fontId="19" fillId="0" borderId="19" xfId="0" quotePrefix="1" applyNumberFormat="1" applyFont="1" applyBorder="1" applyAlignment="1">
      <alignment horizontal="right" vertical="center" wrapText="1" indent="1"/>
    </xf>
    <xf numFmtId="0" fontId="18" fillId="0" borderId="0" xfId="4" applyFont="1"/>
    <xf numFmtId="0" fontId="17" fillId="0" borderId="0" xfId="4" applyFont="1"/>
    <xf numFmtId="0" fontId="21" fillId="0" borderId="35" xfId="0" applyFont="1" applyBorder="1" applyAlignment="1">
      <alignment horizontal="left" vertical="center" wrapText="1" indent="1"/>
    </xf>
    <xf numFmtId="0" fontId="19" fillId="0" borderId="52" xfId="0" applyFont="1" applyBorder="1" applyAlignment="1">
      <alignment horizontal="left" vertical="center" wrapText="1" indent="1"/>
    </xf>
    <xf numFmtId="0" fontId="17" fillId="0" borderId="0" xfId="4" applyFont="1" applyAlignment="1">
      <alignment horizontal="center"/>
    </xf>
    <xf numFmtId="3" fontId="15" fillId="0" borderId="48" xfId="4" applyNumberFormat="1" applyFont="1" applyBorder="1" applyAlignment="1">
      <alignment vertical="center" wrapText="1"/>
    </xf>
    <xf numFmtId="3" fontId="15" fillId="0" borderId="19" xfId="4" applyNumberFormat="1" applyFont="1" applyBorder="1" applyAlignment="1">
      <alignment horizontal="right" vertical="center" wrapText="1" indent="1"/>
    </xf>
    <xf numFmtId="0" fontId="36" fillId="0" borderId="0" xfId="4" applyFont="1" applyAlignment="1">
      <alignment horizontal="right"/>
    </xf>
  </cellXfs>
  <cellStyles count="6">
    <cellStyle name="Ezres 2" xfId="1" xr:uid="{00000000-0005-0000-0000-000000000000}"/>
    <cellStyle name="Hiperhivatkozás" xfId="2" xr:uid="{00000000-0005-0000-0000-000001000000}"/>
    <cellStyle name="Már látott hiperhivatkozás" xfId="3" xr:uid="{00000000-0005-0000-0000-000002000000}"/>
    <cellStyle name="Normál" xfId="0" builtinId="0"/>
    <cellStyle name="Normál_KVRENMUNKA" xfId="4" xr:uid="{00000000-0005-0000-0000-000004000000}"/>
    <cellStyle name="Normál_SEGEDLETEK" xfId="5" xr:uid="{00000000-0005-0000-0000-000005000000}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tabColor rgb="FF92D050"/>
    <pageSetUpPr fitToPage="1"/>
  </sheetPr>
  <dimension ref="A1:J151"/>
  <sheetViews>
    <sheetView view="pageLayout" zoomScaleNormal="120" zoomScaleSheetLayoutView="100" workbookViewId="0">
      <selection activeCell="H8" sqref="H8"/>
    </sheetView>
  </sheetViews>
  <sheetFormatPr defaultRowHeight="15.75" x14ac:dyDescent="0.25"/>
  <cols>
    <col min="1" max="1" width="9.5" style="154" customWidth="1"/>
    <col min="2" max="2" width="64.6640625" style="154" customWidth="1"/>
    <col min="3" max="6" width="14.1640625" style="154" customWidth="1"/>
    <col min="7" max="16384" width="9.33203125" style="172"/>
  </cols>
  <sheetData>
    <row r="1" spans="1:8" ht="39.75" customHeight="1" x14ac:dyDescent="0.25">
      <c r="A1" s="486" t="s">
        <v>433</v>
      </c>
      <c r="B1" s="486"/>
      <c r="C1" s="486"/>
      <c r="D1" s="486"/>
      <c r="E1" s="486"/>
      <c r="F1" s="486"/>
      <c r="G1" s="486"/>
      <c r="H1" s="486"/>
    </row>
    <row r="3" spans="1:8" ht="15.95" customHeight="1" x14ac:dyDescent="0.25">
      <c r="A3" s="487" t="s">
        <v>4</v>
      </c>
      <c r="B3" s="487"/>
      <c r="C3" s="487"/>
      <c r="D3" s="487"/>
      <c r="E3" s="487"/>
      <c r="F3" s="487"/>
      <c r="G3" s="487"/>
      <c r="H3" s="487"/>
    </row>
    <row r="4" spans="1:8" ht="15.95" customHeight="1" thickBot="1" x14ac:dyDescent="0.3">
      <c r="A4" s="484" t="s">
        <v>90</v>
      </c>
      <c r="B4" s="484"/>
      <c r="C4" s="220"/>
      <c r="D4" s="220"/>
      <c r="E4" s="220"/>
      <c r="F4" s="220"/>
    </row>
    <row r="5" spans="1:8" ht="38.1" customHeight="1" thickBot="1" x14ac:dyDescent="0.3">
      <c r="A5" s="20" t="s">
        <v>49</v>
      </c>
      <c r="B5" s="21" t="s">
        <v>5</v>
      </c>
      <c r="C5" s="31" t="s">
        <v>415</v>
      </c>
      <c r="D5" s="31" t="s">
        <v>462</v>
      </c>
      <c r="E5" s="31" t="s">
        <v>451</v>
      </c>
      <c r="F5" s="31" t="s">
        <v>450</v>
      </c>
    </row>
    <row r="6" spans="1:8" s="173" customFormat="1" ht="12" customHeight="1" thickBot="1" x14ac:dyDescent="0.25">
      <c r="A6" s="167">
        <v>1</v>
      </c>
      <c r="B6" s="168">
        <v>2</v>
      </c>
      <c r="C6" s="169">
        <v>3</v>
      </c>
      <c r="D6" s="169"/>
      <c r="E6" s="169">
        <v>4</v>
      </c>
      <c r="F6" s="169">
        <v>5</v>
      </c>
    </row>
    <row r="7" spans="1:8" s="174" customFormat="1" ht="12" customHeight="1" thickBot="1" x14ac:dyDescent="0.25">
      <c r="A7" s="17" t="s">
        <v>6</v>
      </c>
      <c r="B7" s="18" t="s">
        <v>152</v>
      </c>
      <c r="C7" s="95">
        <f>+C8+C9+C10+C11+C12+C13</f>
        <v>62647</v>
      </c>
      <c r="D7" s="95">
        <f>+D8+D9+D10+D11+D12+D13</f>
        <v>62647</v>
      </c>
      <c r="E7" s="95">
        <f>+E8+E9+E10+E11+E12+E13</f>
        <v>4998</v>
      </c>
      <c r="F7" s="95">
        <f>SUM(F8:F13)</f>
        <v>67645</v>
      </c>
    </row>
    <row r="8" spans="1:8" s="174" customFormat="1" ht="12" customHeight="1" x14ac:dyDescent="0.2">
      <c r="A8" s="12" t="s">
        <v>61</v>
      </c>
      <c r="B8" s="175" t="s">
        <v>153</v>
      </c>
      <c r="C8" s="98">
        <v>0</v>
      </c>
      <c r="D8" s="98"/>
      <c r="E8" s="98"/>
      <c r="F8" s="98">
        <v>0</v>
      </c>
    </row>
    <row r="9" spans="1:8" s="174" customFormat="1" ht="12" customHeight="1" x14ac:dyDescent="0.2">
      <c r="A9" s="11" t="s">
        <v>62</v>
      </c>
      <c r="B9" s="176" t="s">
        <v>154</v>
      </c>
      <c r="C9" s="97">
        <v>46654</v>
      </c>
      <c r="D9" s="97">
        <v>46654</v>
      </c>
      <c r="E9" s="97">
        <v>1495</v>
      </c>
      <c r="F9" s="97">
        <f>D9+E9</f>
        <v>48149</v>
      </c>
    </row>
    <row r="10" spans="1:8" s="174" customFormat="1" ht="12" customHeight="1" x14ac:dyDescent="0.2">
      <c r="A10" s="11" t="s">
        <v>63</v>
      </c>
      <c r="B10" s="176" t="s">
        <v>155</v>
      </c>
      <c r="C10" s="97">
        <v>14193</v>
      </c>
      <c r="D10" s="97">
        <v>14193</v>
      </c>
      <c r="E10" s="97">
        <v>3503</v>
      </c>
      <c r="F10" s="97">
        <f>D10+E10</f>
        <v>17696</v>
      </c>
    </row>
    <row r="11" spans="1:8" s="174" customFormat="1" ht="12" customHeight="1" x14ac:dyDescent="0.2">
      <c r="A11" s="11" t="s">
        <v>64</v>
      </c>
      <c r="B11" s="176" t="s">
        <v>156</v>
      </c>
      <c r="C11" s="97">
        <v>1800</v>
      </c>
      <c r="D11" s="97">
        <v>1800</v>
      </c>
      <c r="E11" s="97"/>
      <c r="F11" s="97">
        <f>D11+E11</f>
        <v>1800</v>
      </c>
    </row>
    <row r="12" spans="1:8" s="174" customFormat="1" ht="12" customHeight="1" x14ac:dyDescent="0.2">
      <c r="A12" s="11" t="s">
        <v>87</v>
      </c>
      <c r="B12" s="176" t="s">
        <v>157</v>
      </c>
      <c r="C12" s="97">
        <v>0</v>
      </c>
      <c r="D12" s="97"/>
      <c r="E12" s="97"/>
      <c r="F12" s="97">
        <f>D12+E12</f>
        <v>0</v>
      </c>
    </row>
    <row r="13" spans="1:8" s="174" customFormat="1" ht="12" customHeight="1" thickBot="1" x14ac:dyDescent="0.25">
      <c r="A13" s="13" t="s">
        <v>65</v>
      </c>
      <c r="B13" s="177" t="s">
        <v>158</v>
      </c>
      <c r="C13" s="97"/>
      <c r="D13" s="97"/>
      <c r="E13" s="97"/>
      <c r="F13" s="97"/>
    </row>
    <row r="14" spans="1:8" s="174" customFormat="1" ht="11.25" customHeight="1" thickBot="1" x14ac:dyDescent="0.25">
      <c r="A14" s="17" t="s">
        <v>7</v>
      </c>
      <c r="B14" s="90" t="s">
        <v>159</v>
      </c>
      <c r="C14" s="95">
        <f>+C15+C16+C17+C18+C19</f>
        <v>8498</v>
      </c>
      <c r="D14" s="95">
        <f>+D15+D16+D17+D18+D19</f>
        <v>8498</v>
      </c>
      <c r="E14" s="95">
        <f>+E15+E16+E17+E18+E19</f>
        <v>5246</v>
      </c>
      <c r="F14" s="95">
        <f>SUM(F15:F19)</f>
        <v>13744</v>
      </c>
    </row>
    <row r="15" spans="1:8" s="174" customFormat="1" ht="12" customHeight="1" x14ac:dyDescent="0.2">
      <c r="A15" s="12" t="s">
        <v>67</v>
      </c>
      <c r="B15" s="175" t="s">
        <v>160</v>
      </c>
      <c r="C15" s="98"/>
      <c r="D15" s="98"/>
      <c r="E15" s="98"/>
      <c r="F15" s="98"/>
    </row>
    <row r="16" spans="1:8" s="174" customFormat="1" ht="12" customHeight="1" x14ac:dyDescent="0.2">
      <c r="A16" s="11" t="s">
        <v>68</v>
      </c>
      <c r="B16" s="176" t="s">
        <v>161</v>
      </c>
      <c r="C16" s="97"/>
      <c r="D16" s="97"/>
      <c r="E16" s="97"/>
      <c r="F16" s="97"/>
    </row>
    <row r="17" spans="1:6" s="174" customFormat="1" ht="12" customHeight="1" x14ac:dyDescent="0.2">
      <c r="A17" s="11" t="s">
        <v>69</v>
      </c>
      <c r="B17" s="176" t="s">
        <v>368</v>
      </c>
      <c r="C17" s="97"/>
      <c r="D17" s="97"/>
      <c r="E17" s="97"/>
      <c r="F17" s="97"/>
    </row>
    <row r="18" spans="1:6" s="174" customFormat="1" ht="12" customHeight="1" x14ac:dyDescent="0.2">
      <c r="A18" s="11" t="s">
        <v>70</v>
      </c>
      <c r="B18" s="176" t="s">
        <v>369</v>
      </c>
      <c r="C18" s="97"/>
      <c r="D18" s="97"/>
      <c r="E18" s="97"/>
      <c r="F18" s="97"/>
    </row>
    <row r="19" spans="1:6" s="174" customFormat="1" ht="12" customHeight="1" x14ac:dyDescent="0.2">
      <c r="A19" s="11" t="s">
        <v>71</v>
      </c>
      <c r="B19" s="176" t="s">
        <v>162</v>
      </c>
      <c r="C19" s="97">
        <v>8498</v>
      </c>
      <c r="D19" s="97">
        <v>8498</v>
      </c>
      <c r="E19" s="97">
        <v>5246</v>
      </c>
      <c r="F19" s="97">
        <f>D19+E19</f>
        <v>13744</v>
      </c>
    </row>
    <row r="20" spans="1:6" s="174" customFormat="1" ht="12" customHeight="1" thickBot="1" x14ac:dyDescent="0.25">
      <c r="A20" s="13" t="s">
        <v>77</v>
      </c>
      <c r="B20" s="177" t="s">
        <v>163</v>
      </c>
      <c r="C20" s="99"/>
      <c r="D20" s="99"/>
      <c r="E20" s="99"/>
      <c r="F20" s="99"/>
    </row>
    <row r="21" spans="1:6" s="174" customFormat="1" ht="14.25" customHeight="1" thickBot="1" x14ac:dyDescent="0.25">
      <c r="A21" s="17" t="s">
        <v>8</v>
      </c>
      <c r="B21" s="18" t="s">
        <v>164</v>
      </c>
      <c r="C21" s="95">
        <f>+C22+C23+C24+C25+C26</f>
        <v>58326</v>
      </c>
      <c r="D21" s="95">
        <f>+D22+D23+D24+D25+D26</f>
        <v>58326</v>
      </c>
      <c r="E21" s="95">
        <f>+E22+E23+E24+E25+E26</f>
        <v>0</v>
      </c>
      <c r="F21" s="95">
        <f>+F22+F23+F24+F25+F26</f>
        <v>58326</v>
      </c>
    </row>
    <row r="22" spans="1:6" s="174" customFormat="1" ht="12" customHeight="1" x14ac:dyDescent="0.2">
      <c r="A22" s="12" t="s">
        <v>50</v>
      </c>
      <c r="B22" s="175" t="s">
        <v>165</v>
      </c>
      <c r="C22" s="98"/>
      <c r="D22" s="98"/>
      <c r="E22" s="98"/>
      <c r="F22" s="98"/>
    </row>
    <row r="23" spans="1:6" s="174" customFormat="1" ht="12" customHeight="1" x14ac:dyDescent="0.2">
      <c r="A23" s="11" t="s">
        <v>51</v>
      </c>
      <c r="B23" s="176" t="s">
        <v>166</v>
      </c>
      <c r="C23" s="97"/>
      <c r="D23" s="97"/>
      <c r="E23" s="97"/>
      <c r="F23" s="97"/>
    </row>
    <row r="24" spans="1:6" s="174" customFormat="1" ht="12" customHeight="1" x14ac:dyDescent="0.2">
      <c r="A24" s="11" t="s">
        <v>52</v>
      </c>
      <c r="B24" s="176" t="s">
        <v>370</v>
      </c>
      <c r="C24" s="97"/>
      <c r="D24" s="97"/>
      <c r="E24" s="97"/>
      <c r="F24" s="97"/>
    </row>
    <row r="25" spans="1:6" s="174" customFormat="1" ht="12" customHeight="1" x14ac:dyDescent="0.2">
      <c r="A25" s="11" t="s">
        <v>53</v>
      </c>
      <c r="B25" s="176" t="s">
        <v>371</v>
      </c>
      <c r="C25" s="97"/>
      <c r="D25" s="97"/>
      <c r="E25" s="97"/>
      <c r="F25" s="97"/>
    </row>
    <row r="26" spans="1:6" s="174" customFormat="1" ht="12" customHeight="1" x14ac:dyDescent="0.2">
      <c r="A26" s="11" t="s">
        <v>99</v>
      </c>
      <c r="B26" s="176" t="s">
        <v>167</v>
      </c>
      <c r="C26" s="97">
        <v>58326</v>
      </c>
      <c r="D26" s="97">
        <v>58326</v>
      </c>
      <c r="E26" s="97"/>
      <c r="F26" s="97">
        <f>D26+E26</f>
        <v>58326</v>
      </c>
    </row>
    <row r="27" spans="1:6" s="174" customFormat="1" ht="12" customHeight="1" thickBot="1" x14ac:dyDescent="0.25">
      <c r="A27" s="13" t="s">
        <v>100</v>
      </c>
      <c r="B27" s="177" t="s">
        <v>168</v>
      </c>
      <c r="C27" s="99"/>
      <c r="D27" s="99"/>
      <c r="E27" s="99"/>
      <c r="F27" s="99"/>
    </row>
    <row r="28" spans="1:6" s="174" customFormat="1" ht="12" customHeight="1" thickBot="1" x14ac:dyDescent="0.25">
      <c r="A28" s="17" t="s">
        <v>101</v>
      </c>
      <c r="B28" s="18" t="s">
        <v>169</v>
      </c>
      <c r="C28" s="101">
        <f>C29+C32+C34</f>
        <v>205100</v>
      </c>
      <c r="D28" s="101">
        <f>D29+D32+D34</f>
        <v>205100</v>
      </c>
      <c r="E28" s="101">
        <f>E29+E32+E34</f>
        <v>0</v>
      </c>
      <c r="F28" s="101">
        <f>SUM(F30:F34)</f>
        <v>205100</v>
      </c>
    </row>
    <row r="29" spans="1:6" s="174" customFormat="1" ht="12" customHeight="1" x14ac:dyDescent="0.2">
      <c r="A29" s="12" t="s">
        <v>170</v>
      </c>
      <c r="B29" s="175" t="s">
        <v>176</v>
      </c>
      <c r="C29" s="170">
        <f>SUM(C30:C31)</f>
        <v>202500</v>
      </c>
      <c r="D29" s="170">
        <f>SUM(D30:D31)</f>
        <v>202500</v>
      </c>
      <c r="E29" s="170"/>
      <c r="F29" s="170">
        <v>202500</v>
      </c>
    </row>
    <row r="30" spans="1:6" s="174" customFormat="1" ht="12" customHeight="1" x14ac:dyDescent="0.2">
      <c r="A30" s="11" t="s">
        <v>171</v>
      </c>
      <c r="B30" s="176" t="s">
        <v>177</v>
      </c>
      <c r="C30" s="97">
        <v>2500</v>
      </c>
      <c r="D30" s="97">
        <v>2500</v>
      </c>
      <c r="E30" s="97"/>
      <c r="F30" s="97">
        <v>2500</v>
      </c>
    </row>
    <row r="31" spans="1:6" s="174" customFormat="1" ht="12" customHeight="1" x14ac:dyDescent="0.2">
      <c r="A31" s="11" t="s">
        <v>172</v>
      </c>
      <c r="B31" s="176" t="s">
        <v>178</v>
      </c>
      <c r="C31" s="97">
        <v>200000</v>
      </c>
      <c r="D31" s="97">
        <v>200000</v>
      </c>
      <c r="E31" s="97"/>
      <c r="F31" s="97">
        <v>200000</v>
      </c>
    </row>
    <row r="32" spans="1:6" s="174" customFormat="1" ht="12" customHeight="1" x14ac:dyDescent="0.2">
      <c r="A32" s="11" t="s">
        <v>173</v>
      </c>
      <c r="B32" s="176" t="s">
        <v>179</v>
      </c>
      <c r="C32" s="97">
        <v>2500</v>
      </c>
      <c r="D32" s="97">
        <v>2500</v>
      </c>
      <c r="E32" s="97"/>
      <c r="F32" s="97">
        <v>2500</v>
      </c>
    </row>
    <row r="33" spans="1:6" s="174" customFormat="1" ht="12" customHeight="1" x14ac:dyDescent="0.2">
      <c r="A33" s="11" t="s">
        <v>174</v>
      </c>
      <c r="B33" s="176" t="s">
        <v>180</v>
      </c>
      <c r="C33" s="97"/>
      <c r="D33" s="97"/>
      <c r="E33" s="97"/>
      <c r="F33" s="97"/>
    </row>
    <row r="34" spans="1:6" s="174" customFormat="1" ht="12" customHeight="1" thickBot="1" x14ac:dyDescent="0.25">
      <c r="A34" s="13" t="s">
        <v>175</v>
      </c>
      <c r="B34" s="177" t="s">
        <v>181</v>
      </c>
      <c r="C34" s="99">
        <v>100</v>
      </c>
      <c r="D34" s="99">
        <v>100</v>
      </c>
      <c r="E34" s="99"/>
      <c r="F34" s="99">
        <v>100</v>
      </c>
    </row>
    <row r="35" spans="1:6" s="174" customFormat="1" ht="12" customHeight="1" thickBot="1" x14ac:dyDescent="0.25">
      <c r="A35" s="17" t="s">
        <v>10</v>
      </c>
      <c r="B35" s="18" t="s">
        <v>182</v>
      </c>
      <c r="C35" s="95">
        <f>SUM(C36:C45)</f>
        <v>15088</v>
      </c>
      <c r="D35" s="95">
        <f>SUM(D36:D45)</f>
        <v>15413</v>
      </c>
      <c r="E35" s="95">
        <f>SUM(E36:E45)</f>
        <v>32513</v>
      </c>
      <c r="F35" s="95">
        <f>SUM(F36:F45)</f>
        <v>47926</v>
      </c>
    </row>
    <row r="36" spans="1:6" s="174" customFormat="1" ht="12" customHeight="1" x14ac:dyDescent="0.2">
      <c r="A36" s="12" t="s">
        <v>54</v>
      </c>
      <c r="B36" s="175" t="s">
        <v>185</v>
      </c>
      <c r="C36" s="98">
        <v>73</v>
      </c>
      <c r="D36" s="98">
        <v>73</v>
      </c>
      <c r="E36" s="98">
        <v>-73</v>
      </c>
      <c r="F36" s="98"/>
    </row>
    <row r="37" spans="1:6" s="174" customFormat="1" ht="12" customHeight="1" x14ac:dyDescent="0.2">
      <c r="A37" s="11" t="s">
        <v>55</v>
      </c>
      <c r="B37" s="176" t="s">
        <v>186</v>
      </c>
      <c r="C37" s="97">
        <v>2409</v>
      </c>
      <c r="D37" s="97">
        <v>2409</v>
      </c>
      <c r="E37" s="97">
        <v>-2336</v>
      </c>
      <c r="F37" s="97">
        <f t="shared" ref="F37:F45" si="0">D37+E37</f>
        <v>73</v>
      </c>
    </row>
    <row r="38" spans="1:6" s="174" customFormat="1" ht="12" customHeight="1" x14ac:dyDescent="0.2">
      <c r="A38" s="11" t="s">
        <v>56</v>
      </c>
      <c r="B38" s="176" t="s">
        <v>187</v>
      </c>
      <c r="C38" s="97">
        <v>4289</v>
      </c>
      <c r="D38" s="97">
        <v>4289</v>
      </c>
      <c r="E38" s="97">
        <v>-1880</v>
      </c>
      <c r="F38" s="97">
        <f t="shared" si="0"/>
        <v>2409</v>
      </c>
    </row>
    <row r="39" spans="1:6" s="174" customFormat="1" ht="12" customHeight="1" x14ac:dyDescent="0.2">
      <c r="A39" s="11" t="s">
        <v>103</v>
      </c>
      <c r="B39" s="176" t="s">
        <v>188</v>
      </c>
      <c r="C39" s="97"/>
      <c r="D39" s="97"/>
      <c r="E39" s="97">
        <v>2714</v>
      </c>
      <c r="F39" s="97">
        <f t="shared" si="0"/>
        <v>2714</v>
      </c>
    </row>
    <row r="40" spans="1:6" s="174" customFormat="1" ht="12" customHeight="1" x14ac:dyDescent="0.2">
      <c r="A40" s="11" t="s">
        <v>104</v>
      </c>
      <c r="B40" s="176" t="s">
        <v>189</v>
      </c>
      <c r="C40" s="97">
        <v>7414</v>
      </c>
      <c r="D40" s="97">
        <v>7414</v>
      </c>
      <c r="E40" s="97">
        <v>-5645</v>
      </c>
      <c r="F40" s="97">
        <f t="shared" si="0"/>
        <v>1769</v>
      </c>
    </row>
    <row r="41" spans="1:6" s="174" customFormat="1" ht="12" customHeight="1" x14ac:dyDescent="0.2">
      <c r="A41" s="11" t="s">
        <v>105</v>
      </c>
      <c r="B41" s="176" t="s">
        <v>190</v>
      </c>
      <c r="C41" s="97">
        <v>903</v>
      </c>
      <c r="D41" s="97">
        <v>1228</v>
      </c>
      <c r="E41" s="97">
        <v>35475</v>
      </c>
      <c r="F41" s="97">
        <f t="shared" si="0"/>
        <v>36703</v>
      </c>
    </row>
    <row r="42" spans="1:6" s="174" customFormat="1" ht="12" customHeight="1" x14ac:dyDescent="0.2">
      <c r="A42" s="11" t="s">
        <v>106</v>
      </c>
      <c r="B42" s="176" t="s">
        <v>191</v>
      </c>
      <c r="C42" s="97"/>
      <c r="D42" s="97"/>
      <c r="E42" s="97"/>
      <c r="F42" s="97">
        <f t="shared" si="0"/>
        <v>0</v>
      </c>
    </row>
    <row r="43" spans="1:6" s="174" customFormat="1" ht="12" customHeight="1" x14ac:dyDescent="0.2">
      <c r="A43" s="11" t="s">
        <v>107</v>
      </c>
      <c r="B43" s="176" t="s">
        <v>192</v>
      </c>
      <c r="C43" s="97"/>
      <c r="D43" s="97"/>
      <c r="E43" s="97">
        <v>2258</v>
      </c>
      <c r="F43" s="97">
        <f t="shared" si="0"/>
        <v>2258</v>
      </c>
    </row>
    <row r="44" spans="1:6" s="174" customFormat="1" ht="12" customHeight="1" x14ac:dyDescent="0.2">
      <c r="A44" s="11" t="s">
        <v>183</v>
      </c>
      <c r="B44" s="176" t="s">
        <v>193</v>
      </c>
      <c r="C44" s="100"/>
      <c r="D44" s="100"/>
      <c r="E44" s="100"/>
      <c r="F44" s="97">
        <f t="shared" si="0"/>
        <v>0</v>
      </c>
    </row>
    <row r="45" spans="1:6" s="174" customFormat="1" ht="12" customHeight="1" thickBot="1" x14ac:dyDescent="0.25">
      <c r="A45" s="13" t="s">
        <v>184</v>
      </c>
      <c r="B45" s="177" t="s">
        <v>194</v>
      </c>
      <c r="C45" s="164"/>
      <c r="D45" s="164"/>
      <c r="E45" s="164">
        <v>2000</v>
      </c>
      <c r="F45" s="97">
        <f t="shared" si="0"/>
        <v>2000</v>
      </c>
    </row>
    <row r="46" spans="1:6" s="174" customFormat="1" ht="12" customHeight="1" thickBot="1" x14ac:dyDescent="0.25">
      <c r="A46" s="17" t="s">
        <v>11</v>
      </c>
      <c r="B46" s="18" t="s">
        <v>195</v>
      </c>
      <c r="C46" s="95">
        <f>SUM(C47:C51)</f>
        <v>43413</v>
      </c>
      <c r="D46" s="95">
        <f>SUM(D47:D51)</f>
        <v>43413</v>
      </c>
      <c r="E46" s="95">
        <f>SUM(E47:E51)</f>
        <v>77000</v>
      </c>
      <c r="F46" s="95">
        <f>SUM(F47:F50)</f>
        <v>120413</v>
      </c>
    </row>
    <row r="47" spans="1:6" s="174" customFormat="1" ht="12" customHeight="1" x14ac:dyDescent="0.2">
      <c r="A47" s="12" t="s">
        <v>57</v>
      </c>
      <c r="B47" s="175" t="s">
        <v>199</v>
      </c>
      <c r="C47" s="218"/>
      <c r="D47" s="218"/>
      <c r="E47" s="218"/>
      <c r="F47" s="218"/>
    </row>
    <row r="48" spans="1:6" s="174" customFormat="1" ht="12" customHeight="1" x14ac:dyDescent="0.2">
      <c r="A48" s="11" t="s">
        <v>58</v>
      </c>
      <c r="B48" s="176" t="s">
        <v>200</v>
      </c>
      <c r="C48" s="100">
        <v>43413</v>
      </c>
      <c r="D48" s="100">
        <v>43413</v>
      </c>
      <c r="E48" s="100">
        <v>77000</v>
      </c>
      <c r="F48" s="97">
        <f>D48+E48</f>
        <v>120413</v>
      </c>
    </row>
    <row r="49" spans="1:6" s="174" customFormat="1" ht="12" customHeight="1" x14ac:dyDescent="0.2">
      <c r="A49" s="11" t="s">
        <v>196</v>
      </c>
      <c r="B49" s="176" t="s">
        <v>201</v>
      </c>
      <c r="C49" s="100"/>
      <c r="D49" s="100"/>
      <c r="E49" s="100"/>
      <c r="F49" s="100"/>
    </row>
    <row r="50" spans="1:6" s="174" customFormat="1" ht="12" customHeight="1" x14ac:dyDescent="0.2">
      <c r="A50" s="11" t="s">
        <v>197</v>
      </c>
      <c r="B50" s="176" t="s">
        <v>202</v>
      </c>
      <c r="C50" s="100"/>
      <c r="D50" s="100"/>
      <c r="E50" s="100"/>
      <c r="F50" s="100"/>
    </row>
    <row r="51" spans="1:6" s="174" customFormat="1" ht="12" customHeight="1" thickBot="1" x14ac:dyDescent="0.25">
      <c r="A51" s="13" t="s">
        <v>198</v>
      </c>
      <c r="B51" s="177" t="s">
        <v>203</v>
      </c>
      <c r="C51" s="164"/>
      <c r="D51" s="164"/>
      <c r="E51" s="164"/>
      <c r="F51" s="164"/>
    </row>
    <row r="52" spans="1:6" s="174" customFormat="1" ht="12" customHeight="1" thickBot="1" x14ac:dyDescent="0.25">
      <c r="A52" s="17" t="s">
        <v>108</v>
      </c>
      <c r="B52" s="18" t="s">
        <v>204</v>
      </c>
      <c r="C52" s="95">
        <f>SUM(C53:C55)</f>
        <v>0</v>
      </c>
      <c r="D52" s="95"/>
      <c r="E52" s="95">
        <v>12000</v>
      </c>
      <c r="F52" s="95">
        <v>12000</v>
      </c>
    </row>
    <row r="53" spans="1:6" s="174" customFormat="1" ht="12" customHeight="1" x14ac:dyDescent="0.2">
      <c r="A53" s="12" t="s">
        <v>59</v>
      </c>
      <c r="B53" s="175" t="s">
        <v>205</v>
      </c>
      <c r="C53" s="98"/>
      <c r="D53" s="98"/>
      <c r="E53" s="98"/>
      <c r="F53" s="98"/>
    </row>
    <row r="54" spans="1:6" s="174" customFormat="1" ht="12" customHeight="1" x14ac:dyDescent="0.2">
      <c r="A54" s="11" t="s">
        <v>60</v>
      </c>
      <c r="B54" s="176" t="s">
        <v>372</v>
      </c>
      <c r="C54" s="97"/>
      <c r="D54" s="97"/>
      <c r="E54" s="97"/>
      <c r="F54" s="97"/>
    </row>
    <row r="55" spans="1:6" s="174" customFormat="1" ht="12" customHeight="1" x14ac:dyDescent="0.2">
      <c r="A55" s="11" t="s">
        <v>209</v>
      </c>
      <c r="B55" s="176" t="s">
        <v>207</v>
      </c>
      <c r="C55" s="97"/>
      <c r="D55" s="97"/>
      <c r="E55" s="97">
        <v>12000</v>
      </c>
      <c r="F55" s="97">
        <v>12000</v>
      </c>
    </row>
    <row r="56" spans="1:6" s="174" customFormat="1" ht="12" customHeight="1" thickBot="1" x14ac:dyDescent="0.25">
      <c r="A56" s="13" t="s">
        <v>210</v>
      </c>
      <c r="B56" s="177" t="s">
        <v>208</v>
      </c>
      <c r="C56" s="99"/>
      <c r="D56" s="99"/>
      <c r="E56" s="99"/>
      <c r="F56" s="99"/>
    </row>
    <row r="57" spans="1:6" s="174" customFormat="1" ht="12" customHeight="1" thickBot="1" x14ac:dyDescent="0.25">
      <c r="A57" s="17" t="s">
        <v>13</v>
      </c>
      <c r="B57" s="90" t="s">
        <v>211</v>
      </c>
      <c r="C57" s="95">
        <f>SUM(C58:C60)</f>
        <v>0</v>
      </c>
      <c r="D57" s="95"/>
      <c r="E57" s="95"/>
      <c r="F57" s="95"/>
    </row>
    <row r="58" spans="1:6" s="174" customFormat="1" ht="12" customHeight="1" x14ac:dyDescent="0.2">
      <c r="A58" s="12" t="s">
        <v>109</v>
      </c>
      <c r="B58" s="175" t="s">
        <v>213</v>
      </c>
      <c r="C58" s="100"/>
      <c r="D58" s="100"/>
      <c r="E58" s="100"/>
      <c r="F58" s="100"/>
    </row>
    <row r="59" spans="1:6" s="174" customFormat="1" ht="12" customHeight="1" x14ac:dyDescent="0.2">
      <c r="A59" s="11" t="s">
        <v>110</v>
      </c>
      <c r="B59" s="176" t="s">
        <v>373</v>
      </c>
      <c r="C59" s="100"/>
      <c r="D59" s="100"/>
      <c r="E59" s="100"/>
      <c r="F59" s="100"/>
    </row>
    <row r="60" spans="1:6" s="174" customFormat="1" ht="12" customHeight="1" x14ac:dyDescent="0.2">
      <c r="A60" s="11" t="s">
        <v>133</v>
      </c>
      <c r="B60" s="176" t="s">
        <v>214</v>
      </c>
      <c r="C60" s="100"/>
      <c r="D60" s="100"/>
      <c r="E60" s="100"/>
      <c r="F60" s="100"/>
    </row>
    <row r="61" spans="1:6" s="174" customFormat="1" ht="12" customHeight="1" thickBot="1" x14ac:dyDescent="0.25">
      <c r="A61" s="13" t="s">
        <v>212</v>
      </c>
      <c r="B61" s="177" t="s">
        <v>215</v>
      </c>
      <c r="C61" s="100"/>
      <c r="D61" s="100"/>
      <c r="E61" s="100"/>
      <c r="F61" s="100"/>
    </row>
    <row r="62" spans="1:6" s="174" customFormat="1" ht="12" customHeight="1" thickBot="1" x14ac:dyDescent="0.25">
      <c r="A62" s="17" t="s">
        <v>14</v>
      </c>
      <c r="B62" s="18" t="s">
        <v>216</v>
      </c>
      <c r="C62" s="101">
        <f>C7+C14+C21+C28+C35+C46</f>
        <v>393072</v>
      </c>
      <c r="D62" s="101">
        <f>D7+D14+D21+D28+D35+D46</f>
        <v>393397</v>
      </c>
      <c r="E62" s="101">
        <f>E7+E14+E21+E28+E35+E46+E52+E57</f>
        <v>131757</v>
      </c>
      <c r="F62" s="101">
        <f>F7+F14+F21+F28+F35+F46+F52+F57</f>
        <v>525154</v>
      </c>
    </row>
    <row r="63" spans="1:6" s="174" customFormat="1" ht="12" customHeight="1" thickBot="1" x14ac:dyDescent="0.25">
      <c r="A63" s="376" t="s">
        <v>217</v>
      </c>
      <c r="B63" s="90" t="s">
        <v>218</v>
      </c>
      <c r="C63" s="95">
        <f>SUM(C64:C66)</f>
        <v>0</v>
      </c>
      <c r="D63" s="95"/>
      <c r="E63" s="95"/>
      <c r="F63" s="95"/>
    </row>
    <row r="64" spans="1:6" s="174" customFormat="1" ht="12" customHeight="1" x14ac:dyDescent="0.2">
      <c r="A64" s="12" t="s">
        <v>251</v>
      </c>
      <c r="B64" s="175" t="s">
        <v>219</v>
      </c>
      <c r="C64" s="100"/>
      <c r="D64" s="100"/>
      <c r="E64" s="100"/>
      <c r="F64" s="100"/>
    </row>
    <row r="65" spans="1:6" s="174" customFormat="1" ht="12" customHeight="1" x14ac:dyDescent="0.2">
      <c r="A65" s="11" t="s">
        <v>260</v>
      </c>
      <c r="B65" s="176" t="s">
        <v>220</v>
      </c>
      <c r="C65" s="100"/>
      <c r="D65" s="100"/>
      <c r="E65" s="100"/>
      <c r="F65" s="100"/>
    </row>
    <row r="66" spans="1:6" s="174" customFormat="1" ht="12" customHeight="1" thickBot="1" x14ac:dyDescent="0.25">
      <c r="A66" s="13" t="s">
        <v>261</v>
      </c>
      <c r="B66" s="179" t="s">
        <v>221</v>
      </c>
      <c r="C66" s="100"/>
      <c r="D66" s="100"/>
      <c r="E66" s="100"/>
      <c r="F66" s="100"/>
    </row>
    <row r="67" spans="1:6" s="174" customFormat="1" ht="12" customHeight="1" thickBot="1" x14ac:dyDescent="0.25">
      <c r="A67" s="376" t="s">
        <v>222</v>
      </c>
      <c r="B67" s="90" t="s">
        <v>223</v>
      </c>
      <c r="C67" s="95">
        <f>SUM(C68:C71)</f>
        <v>0</v>
      </c>
      <c r="D67" s="95">
        <f>SUM(D68:D71)</f>
        <v>343101</v>
      </c>
      <c r="E67" s="95">
        <f>SUM(E68:E71)</f>
        <v>0</v>
      </c>
      <c r="F67" s="95">
        <f>SUM(C67:E67)</f>
        <v>343101</v>
      </c>
    </row>
    <row r="68" spans="1:6" s="174" customFormat="1" ht="12" customHeight="1" x14ac:dyDescent="0.2">
      <c r="A68" s="12" t="s">
        <v>88</v>
      </c>
      <c r="B68" s="175" t="s">
        <v>224</v>
      </c>
      <c r="C68" s="100"/>
      <c r="D68" s="100">
        <v>343101</v>
      </c>
      <c r="E68" s="100"/>
      <c r="F68" s="100">
        <f>SUM(C68:E68)</f>
        <v>343101</v>
      </c>
    </row>
    <row r="69" spans="1:6" s="174" customFormat="1" ht="12" customHeight="1" x14ac:dyDescent="0.2">
      <c r="A69" s="11" t="s">
        <v>89</v>
      </c>
      <c r="B69" s="176" t="s">
        <v>225</v>
      </c>
      <c r="C69" s="100"/>
      <c r="D69" s="100"/>
      <c r="E69" s="100"/>
      <c r="F69" s="100"/>
    </row>
    <row r="70" spans="1:6" s="174" customFormat="1" ht="12" customHeight="1" x14ac:dyDescent="0.2">
      <c r="A70" s="11" t="s">
        <v>252</v>
      </c>
      <c r="B70" s="176" t="s">
        <v>226</v>
      </c>
      <c r="C70" s="100"/>
      <c r="D70" s="100"/>
      <c r="E70" s="100"/>
      <c r="F70" s="100"/>
    </row>
    <row r="71" spans="1:6" s="174" customFormat="1" ht="12" customHeight="1" thickBot="1" x14ac:dyDescent="0.25">
      <c r="A71" s="13" t="s">
        <v>253</v>
      </c>
      <c r="B71" s="177" t="s">
        <v>227</v>
      </c>
      <c r="C71" s="100"/>
      <c r="D71" s="100"/>
      <c r="E71" s="100"/>
      <c r="F71" s="100"/>
    </row>
    <row r="72" spans="1:6" s="174" customFormat="1" ht="12" customHeight="1" thickBot="1" x14ac:dyDescent="0.25">
      <c r="A72" s="376" t="s">
        <v>228</v>
      </c>
      <c r="B72" s="90" t="s">
        <v>229</v>
      </c>
      <c r="C72" s="95">
        <f>SUM(C73:C74)</f>
        <v>216441</v>
      </c>
      <c r="D72" s="95">
        <f>SUM(D73:D74)</f>
        <v>13015</v>
      </c>
      <c r="E72" s="95">
        <f>SUM(E73:E74)</f>
        <v>48499</v>
      </c>
      <c r="F72" s="95">
        <f>D72+E72</f>
        <v>61514</v>
      </c>
    </row>
    <row r="73" spans="1:6" s="174" customFormat="1" ht="12" customHeight="1" x14ac:dyDescent="0.2">
      <c r="A73" s="12" t="s">
        <v>254</v>
      </c>
      <c r="B73" s="175" t="s">
        <v>230</v>
      </c>
      <c r="C73" s="100">
        <v>216441</v>
      </c>
      <c r="D73" s="100">
        <v>13015</v>
      </c>
      <c r="E73" s="100">
        <v>48499</v>
      </c>
      <c r="F73" s="100">
        <f>D73+E73</f>
        <v>61514</v>
      </c>
    </row>
    <row r="74" spans="1:6" s="174" customFormat="1" ht="12" customHeight="1" thickBot="1" x14ac:dyDescent="0.25">
      <c r="A74" s="13" t="s">
        <v>255</v>
      </c>
      <c r="B74" s="177" t="s">
        <v>231</v>
      </c>
      <c r="C74" s="100"/>
      <c r="D74" s="100"/>
      <c r="E74" s="100"/>
      <c r="F74" s="100"/>
    </row>
    <row r="75" spans="1:6" s="174" customFormat="1" ht="12" customHeight="1" thickBot="1" x14ac:dyDescent="0.25">
      <c r="A75" s="376" t="s">
        <v>232</v>
      </c>
      <c r="B75" s="90" t="s">
        <v>233</v>
      </c>
      <c r="C75" s="95">
        <f>SUM(C76:C78)</f>
        <v>0</v>
      </c>
      <c r="D75" s="95">
        <f>SUM(D76:D78)</f>
        <v>46000</v>
      </c>
      <c r="E75" s="95">
        <f>SUM(E76:E78)</f>
        <v>0</v>
      </c>
      <c r="F75" s="95">
        <f>SUM(C75:E75)</f>
        <v>46000</v>
      </c>
    </row>
    <row r="76" spans="1:6" s="174" customFormat="1" ht="12" customHeight="1" x14ac:dyDescent="0.2">
      <c r="A76" s="12" t="s">
        <v>256</v>
      </c>
      <c r="B76" s="175" t="s">
        <v>234</v>
      </c>
      <c r="C76" s="378"/>
      <c r="D76" s="378">
        <v>46000</v>
      </c>
      <c r="E76" s="378"/>
      <c r="F76" s="378">
        <f>D76+E76</f>
        <v>46000</v>
      </c>
    </row>
    <row r="77" spans="1:6" s="174" customFormat="1" ht="12" customHeight="1" x14ac:dyDescent="0.2">
      <c r="A77" s="11" t="s">
        <v>257</v>
      </c>
      <c r="B77" s="176" t="s">
        <v>235</v>
      </c>
      <c r="C77" s="100"/>
      <c r="D77" s="100"/>
      <c r="E77" s="100"/>
      <c r="F77" s="100"/>
    </row>
    <row r="78" spans="1:6" s="174" customFormat="1" ht="12" customHeight="1" thickBot="1" x14ac:dyDescent="0.25">
      <c r="A78" s="13" t="s">
        <v>258</v>
      </c>
      <c r="B78" s="177" t="s">
        <v>236</v>
      </c>
      <c r="C78" s="100"/>
      <c r="D78" s="100"/>
      <c r="E78" s="100"/>
      <c r="F78" s="100"/>
    </row>
    <row r="79" spans="1:6" s="174" customFormat="1" ht="12" customHeight="1" thickBot="1" x14ac:dyDescent="0.25">
      <c r="A79" s="376" t="s">
        <v>237</v>
      </c>
      <c r="B79" s="90" t="s">
        <v>259</v>
      </c>
      <c r="C79" s="352"/>
      <c r="D79" s="352"/>
      <c r="E79" s="352"/>
      <c r="F79" s="352"/>
    </row>
    <row r="80" spans="1:6" s="174" customFormat="1" ht="12" customHeight="1" x14ac:dyDescent="0.2">
      <c r="A80" s="180" t="s">
        <v>238</v>
      </c>
      <c r="B80" s="175" t="s">
        <v>239</v>
      </c>
      <c r="C80" s="379"/>
      <c r="D80" s="379"/>
      <c r="E80" s="379"/>
      <c r="F80" s="379"/>
    </row>
    <row r="81" spans="1:8" s="174" customFormat="1" ht="12" customHeight="1" x14ac:dyDescent="0.2">
      <c r="A81" s="181" t="s">
        <v>240</v>
      </c>
      <c r="B81" s="176" t="s">
        <v>241</v>
      </c>
      <c r="C81" s="380"/>
      <c r="D81" s="380"/>
      <c r="E81" s="380"/>
      <c r="F81" s="380"/>
    </row>
    <row r="82" spans="1:8" s="174" customFormat="1" ht="12" customHeight="1" x14ac:dyDescent="0.2">
      <c r="A82" s="181" t="s">
        <v>242</v>
      </c>
      <c r="B82" s="176" t="s">
        <v>243</v>
      </c>
      <c r="C82" s="380"/>
      <c r="D82" s="380"/>
      <c r="E82" s="380"/>
      <c r="F82" s="380"/>
    </row>
    <row r="83" spans="1:8" s="174" customFormat="1" ht="12" customHeight="1" thickBot="1" x14ac:dyDescent="0.25">
      <c r="A83" s="182" t="s">
        <v>244</v>
      </c>
      <c r="B83" s="177" t="s">
        <v>245</v>
      </c>
      <c r="C83" s="381"/>
      <c r="D83" s="381"/>
      <c r="E83" s="381"/>
      <c r="F83" s="381"/>
    </row>
    <row r="84" spans="1:8" s="174" customFormat="1" ht="13.5" customHeight="1" thickBot="1" x14ac:dyDescent="0.25">
      <c r="A84" s="376" t="s">
        <v>246</v>
      </c>
      <c r="B84" s="90" t="s">
        <v>247</v>
      </c>
      <c r="C84" s="352"/>
      <c r="D84" s="352"/>
      <c r="E84" s="409"/>
      <c r="F84" s="352"/>
    </row>
    <row r="85" spans="1:8" s="174" customFormat="1" ht="15.75" customHeight="1" thickBot="1" x14ac:dyDescent="0.25">
      <c r="A85" s="376" t="s">
        <v>248</v>
      </c>
      <c r="B85" s="183" t="s">
        <v>249</v>
      </c>
      <c r="C85" s="101">
        <f>C67+C72+C75</f>
        <v>216441</v>
      </c>
      <c r="D85" s="101">
        <f>D67+D72+D75</f>
        <v>402116</v>
      </c>
      <c r="E85" s="101">
        <f>E67+E72+E75</f>
        <v>48499</v>
      </c>
      <c r="F85" s="101">
        <f>F67+F72+F75</f>
        <v>450615</v>
      </c>
    </row>
    <row r="86" spans="1:8" s="174" customFormat="1" ht="23.25" customHeight="1" thickBot="1" x14ac:dyDescent="0.25">
      <c r="A86" s="377" t="s">
        <v>262</v>
      </c>
      <c r="B86" s="185" t="s">
        <v>250</v>
      </c>
      <c r="C86" s="101">
        <f>C62+C85</f>
        <v>609513</v>
      </c>
      <c r="D86" s="101">
        <f>D62+D85</f>
        <v>795513</v>
      </c>
      <c r="E86" s="101">
        <f>E62+E85</f>
        <v>180256</v>
      </c>
      <c r="F86" s="101">
        <f>F62+F85</f>
        <v>975769</v>
      </c>
    </row>
    <row r="87" spans="1:8" s="174" customFormat="1" ht="32.25" customHeight="1" x14ac:dyDescent="0.2">
      <c r="A87" s="2"/>
      <c r="B87" s="3"/>
      <c r="C87" s="3"/>
      <c r="D87" s="3"/>
      <c r="E87" s="3"/>
      <c r="F87" s="3"/>
    </row>
    <row r="88" spans="1:8" ht="16.5" customHeight="1" x14ac:dyDescent="0.25">
      <c r="A88" s="487" t="s">
        <v>35</v>
      </c>
      <c r="B88" s="487"/>
      <c r="C88" s="487"/>
      <c r="D88" s="487"/>
      <c r="E88" s="487"/>
      <c r="F88" s="487"/>
      <c r="G88" s="487"/>
      <c r="H88" s="487"/>
    </row>
    <row r="89" spans="1:8" s="186" customFormat="1" ht="16.5" customHeight="1" thickBot="1" x14ac:dyDescent="0.3">
      <c r="A89" s="485" t="s">
        <v>91</v>
      </c>
      <c r="B89" s="485"/>
      <c r="C89" s="221"/>
      <c r="D89" s="221"/>
      <c r="E89" s="221"/>
      <c r="F89" s="221"/>
    </row>
    <row r="90" spans="1:8" ht="38.1" customHeight="1" thickBot="1" x14ac:dyDescent="0.3">
      <c r="A90" s="20" t="s">
        <v>49</v>
      </c>
      <c r="B90" s="21" t="s">
        <v>36</v>
      </c>
      <c r="C90" s="31" t="s">
        <v>415</v>
      </c>
      <c r="D90" s="31" t="s">
        <v>462</v>
      </c>
      <c r="E90" s="31" t="s">
        <v>451</v>
      </c>
      <c r="F90" s="31" t="s">
        <v>450</v>
      </c>
    </row>
    <row r="91" spans="1:8" s="173" customFormat="1" ht="12" customHeight="1" thickBot="1" x14ac:dyDescent="0.25">
      <c r="A91" s="28">
        <v>1</v>
      </c>
      <c r="B91" s="29">
        <v>2</v>
      </c>
      <c r="C91" s="30">
        <v>3</v>
      </c>
      <c r="D91" s="30"/>
      <c r="E91" s="30">
        <v>4</v>
      </c>
      <c r="F91" s="30">
        <v>5</v>
      </c>
    </row>
    <row r="92" spans="1:8" ht="12" customHeight="1" thickBot="1" x14ac:dyDescent="0.3">
      <c r="A92" s="19" t="s">
        <v>6</v>
      </c>
      <c r="B92" s="23" t="s">
        <v>265</v>
      </c>
      <c r="C92" s="94">
        <f>SUM(C93:C97)</f>
        <v>316829</v>
      </c>
      <c r="D92" s="94">
        <f>SUM(D93:D97)</f>
        <v>335503</v>
      </c>
      <c r="E92" s="94">
        <f>SUM(E93:E97)</f>
        <v>96958</v>
      </c>
      <c r="F92" s="94">
        <f>SUM(F93:F97)</f>
        <v>432461</v>
      </c>
    </row>
    <row r="93" spans="1:8" ht="12" customHeight="1" x14ac:dyDescent="0.25">
      <c r="A93" s="14" t="s">
        <v>61</v>
      </c>
      <c r="B93" s="7" t="s">
        <v>37</v>
      </c>
      <c r="C93" s="96">
        <v>97196</v>
      </c>
      <c r="D93" s="96">
        <v>66986</v>
      </c>
      <c r="E93" s="96">
        <v>9828</v>
      </c>
      <c r="F93" s="96">
        <f>D93+E93</f>
        <v>76814</v>
      </c>
    </row>
    <row r="94" spans="1:8" ht="12" customHeight="1" x14ac:dyDescent="0.25">
      <c r="A94" s="11" t="s">
        <v>62</v>
      </c>
      <c r="B94" s="5" t="s">
        <v>111</v>
      </c>
      <c r="C94" s="97">
        <v>20180</v>
      </c>
      <c r="D94" s="97">
        <v>13170</v>
      </c>
      <c r="E94" s="97">
        <v>3031</v>
      </c>
      <c r="F94" s="97">
        <f>D94+E94</f>
        <v>16201</v>
      </c>
    </row>
    <row r="95" spans="1:8" ht="12" customHeight="1" x14ac:dyDescent="0.25">
      <c r="A95" s="11" t="s">
        <v>63</v>
      </c>
      <c r="B95" s="5" t="s">
        <v>86</v>
      </c>
      <c r="C95" s="99">
        <v>58838</v>
      </c>
      <c r="D95" s="99">
        <v>106510</v>
      </c>
      <c r="E95" s="99">
        <v>42576</v>
      </c>
      <c r="F95" s="97">
        <f t="shared" ref="F95:F107" si="1">D95+E95</f>
        <v>149086</v>
      </c>
    </row>
    <row r="96" spans="1:8" ht="12" customHeight="1" x14ac:dyDescent="0.25">
      <c r="A96" s="11" t="s">
        <v>64</v>
      </c>
      <c r="B96" s="8" t="s">
        <v>112</v>
      </c>
      <c r="C96" s="99">
        <v>2803</v>
      </c>
      <c r="D96" s="99">
        <v>3061</v>
      </c>
      <c r="E96" s="99">
        <v>278</v>
      </c>
      <c r="F96" s="97">
        <f t="shared" si="1"/>
        <v>3339</v>
      </c>
    </row>
    <row r="97" spans="1:6" ht="12" customHeight="1" x14ac:dyDescent="0.25">
      <c r="A97" s="11" t="s">
        <v>72</v>
      </c>
      <c r="B97" s="16" t="s">
        <v>113</v>
      </c>
      <c r="C97" s="99">
        <v>137812</v>
      </c>
      <c r="D97" s="99">
        <v>145776</v>
      </c>
      <c r="E97" s="99">
        <v>41245</v>
      </c>
      <c r="F97" s="97">
        <f t="shared" si="1"/>
        <v>187021</v>
      </c>
    </row>
    <row r="98" spans="1:6" ht="12" customHeight="1" x14ac:dyDescent="0.25">
      <c r="A98" s="11" t="s">
        <v>65</v>
      </c>
      <c r="B98" s="5" t="s">
        <v>266</v>
      </c>
      <c r="C98" s="99">
        <v>69223</v>
      </c>
      <c r="D98" s="99">
        <v>73942</v>
      </c>
      <c r="E98" s="99"/>
      <c r="F98" s="97">
        <f t="shared" si="1"/>
        <v>73942</v>
      </c>
    </row>
    <row r="99" spans="1:6" ht="12" customHeight="1" x14ac:dyDescent="0.25">
      <c r="A99" s="11" t="s">
        <v>66</v>
      </c>
      <c r="B99" s="52" t="s">
        <v>267</v>
      </c>
      <c r="C99" s="99"/>
      <c r="D99" s="99"/>
      <c r="E99" s="99"/>
      <c r="F99" s="97">
        <f t="shared" si="1"/>
        <v>0</v>
      </c>
    </row>
    <row r="100" spans="1:6" ht="12" customHeight="1" x14ac:dyDescent="0.25">
      <c r="A100" s="11" t="s">
        <v>73</v>
      </c>
      <c r="B100" s="53" t="s">
        <v>268</v>
      </c>
      <c r="C100" s="99"/>
      <c r="D100" s="99"/>
      <c r="E100" s="99"/>
      <c r="F100" s="97">
        <f t="shared" si="1"/>
        <v>0</v>
      </c>
    </row>
    <row r="101" spans="1:6" ht="12" customHeight="1" x14ac:dyDescent="0.25">
      <c r="A101" s="11" t="s">
        <v>74</v>
      </c>
      <c r="B101" s="53" t="s">
        <v>269</v>
      </c>
      <c r="C101" s="99"/>
      <c r="D101" s="99"/>
      <c r="E101" s="99"/>
      <c r="F101" s="97">
        <f t="shared" si="1"/>
        <v>0</v>
      </c>
    </row>
    <row r="102" spans="1:6" ht="12" customHeight="1" x14ac:dyDescent="0.25">
      <c r="A102" s="11" t="s">
        <v>75</v>
      </c>
      <c r="B102" s="52" t="s">
        <v>270</v>
      </c>
      <c r="C102" s="99">
        <v>90</v>
      </c>
      <c r="D102" s="99">
        <v>9734</v>
      </c>
      <c r="E102" s="99"/>
      <c r="F102" s="97">
        <f t="shared" si="1"/>
        <v>9734</v>
      </c>
    </row>
    <row r="103" spans="1:6" ht="12" customHeight="1" x14ac:dyDescent="0.25">
      <c r="A103" s="11" t="s">
        <v>76</v>
      </c>
      <c r="B103" s="52" t="s">
        <v>271</v>
      </c>
      <c r="C103" s="99"/>
      <c r="D103" s="99"/>
      <c r="E103" s="99"/>
      <c r="F103" s="97">
        <f t="shared" si="1"/>
        <v>0</v>
      </c>
    </row>
    <row r="104" spans="1:6" ht="12" customHeight="1" x14ac:dyDescent="0.25">
      <c r="A104" s="11" t="s">
        <v>78</v>
      </c>
      <c r="B104" s="53" t="s">
        <v>272</v>
      </c>
      <c r="C104" s="99"/>
      <c r="D104" s="99"/>
      <c r="E104" s="99"/>
      <c r="F104" s="97">
        <f t="shared" si="1"/>
        <v>0</v>
      </c>
    </row>
    <row r="105" spans="1:6" ht="12" customHeight="1" x14ac:dyDescent="0.25">
      <c r="A105" s="10" t="s">
        <v>114</v>
      </c>
      <c r="B105" s="54" t="s">
        <v>273</v>
      </c>
      <c r="C105" s="99"/>
      <c r="D105" s="99"/>
      <c r="E105" s="99"/>
      <c r="F105" s="97">
        <f t="shared" si="1"/>
        <v>0</v>
      </c>
    </row>
    <row r="106" spans="1:6" ht="12" customHeight="1" x14ac:dyDescent="0.25">
      <c r="A106" s="11" t="s">
        <v>263</v>
      </c>
      <c r="B106" s="54" t="s">
        <v>418</v>
      </c>
      <c r="C106" s="99"/>
      <c r="D106" s="99"/>
      <c r="E106" s="99"/>
      <c r="F106" s="97">
        <f t="shared" si="1"/>
        <v>0</v>
      </c>
    </row>
    <row r="107" spans="1:6" ht="12" customHeight="1" thickBot="1" x14ac:dyDescent="0.3">
      <c r="A107" s="15" t="s">
        <v>264</v>
      </c>
      <c r="B107" s="55" t="s">
        <v>275</v>
      </c>
      <c r="C107" s="103">
        <v>67914</v>
      </c>
      <c r="D107" s="103">
        <v>63100</v>
      </c>
      <c r="E107" s="103"/>
      <c r="F107" s="97">
        <f t="shared" si="1"/>
        <v>63100</v>
      </c>
    </row>
    <row r="108" spans="1:6" ht="12" customHeight="1" thickBot="1" x14ac:dyDescent="0.3">
      <c r="A108" s="17" t="s">
        <v>7</v>
      </c>
      <c r="B108" s="22" t="s">
        <v>276</v>
      </c>
      <c r="C108" s="95">
        <f>C109+C111+C113</f>
        <v>292684</v>
      </c>
      <c r="D108" s="95">
        <f>D109+D111+D113</f>
        <v>358004</v>
      </c>
      <c r="E108" s="95">
        <f>E109+E111+E113</f>
        <v>60225</v>
      </c>
      <c r="F108" s="95">
        <f>F109+F111+F113</f>
        <v>418229</v>
      </c>
    </row>
    <row r="109" spans="1:6" ht="12" customHeight="1" x14ac:dyDescent="0.25">
      <c r="A109" s="12" t="s">
        <v>67</v>
      </c>
      <c r="B109" s="5" t="s">
        <v>131</v>
      </c>
      <c r="C109" s="98">
        <v>5334</v>
      </c>
      <c r="D109" s="98">
        <v>129445</v>
      </c>
      <c r="E109" s="98">
        <v>60225</v>
      </c>
      <c r="F109" s="97">
        <f t="shared" ref="F109:F115" si="2">D109+E109</f>
        <v>189670</v>
      </c>
    </row>
    <row r="110" spans="1:6" ht="12" customHeight="1" x14ac:dyDescent="0.25">
      <c r="A110" s="12" t="s">
        <v>68</v>
      </c>
      <c r="B110" s="9" t="s">
        <v>280</v>
      </c>
      <c r="C110" s="98"/>
      <c r="D110" s="98"/>
      <c r="E110" s="98"/>
      <c r="F110" s="97">
        <f t="shared" si="2"/>
        <v>0</v>
      </c>
    </row>
    <row r="111" spans="1:6" ht="12" customHeight="1" x14ac:dyDescent="0.25">
      <c r="A111" s="12" t="s">
        <v>69</v>
      </c>
      <c r="B111" s="9" t="s">
        <v>115</v>
      </c>
      <c r="C111" s="97">
        <v>278250</v>
      </c>
      <c r="D111" s="97">
        <v>228265</v>
      </c>
      <c r="E111" s="97"/>
      <c r="F111" s="97">
        <f t="shared" si="2"/>
        <v>228265</v>
      </c>
    </row>
    <row r="112" spans="1:6" ht="12" customHeight="1" x14ac:dyDescent="0.25">
      <c r="A112" s="12" t="s">
        <v>70</v>
      </c>
      <c r="B112" s="9" t="s">
        <v>281</v>
      </c>
      <c r="C112" s="97"/>
      <c r="D112" s="97"/>
      <c r="E112" s="97"/>
      <c r="F112" s="97">
        <f t="shared" si="2"/>
        <v>0</v>
      </c>
    </row>
    <row r="113" spans="1:6" ht="12" customHeight="1" x14ac:dyDescent="0.25">
      <c r="A113" s="12" t="s">
        <v>71</v>
      </c>
      <c r="B113" s="92" t="s">
        <v>134</v>
      </c>
      <c r="C113" s="97">
        <v>9100</v>
      </c>
      <c r="D113" s="97">
        <f>SUM(D114:D121)</f>
        <v>294</v>
      </c>
      <c r="E113" s="97"/>
      <c r="F113" s="97">
        <f t="shared" si="2"/>
        <v>294</v>
      </c>
    </row>
    <row r="114" spans="1:6" ht="12" customHeight="1" x14ac:dyDescent="0.25">
      <c r="A114" s="12" t="s">
        <v>77</v>
      </c>
      <c r="B114" s="91" t="s">
        <v>374</v>
      </c>
      <c r="C114" s="97"/>
      <c r="D114" s="97"/>
      <c r="E114" s="97"/>
      <c r="F114" s="97">
        <f t="shared" si="2"/>
        <v>0</v>
      </c>
    </row>
    <row r="115" spans="1:6" ht="12" customHeight="1" x14ac:dyDescent="0.25">
      <c r="A115" s="12" t="s">
        <v>79</v>
      </c>
      <c r="B115" s="171" t="s">
        <v>286</v>
      </c>
      <c r="C115" s="97"/>
      <c r="D115" s="97"/>
      <c r="E115" s="97"/>
      <c r="F115" s="97">
        <f t="shared" si="2"/>
        <v>0</v>
      </c>
    </row>
    <row r="116" spans="1:6" x14ac:dyDescent="0.25">
      <c r="A116" s="12" t="s">
        <v>116</v>
      </c>
      <c r="B116" s="53" t="s">
        <v>269</v>
      </c>
      <c r="C116" s="97"/>
      <c r="D116" s="97"/>
      <c r="E116" s="97"/>
      <c r="F116" s="97"/>
    </row>
    <row r="117" spans="1:6" ht="12" customHeight="1" x14ac:dyDescent="0.25">
      <c r="A117" s="12" t="s">
        <v>117</v>
      </c>
      <c r="B117" s="53" t="s">
        <v>285</v>
      </c>
      <c r="C117" s="97"/>
      <c r="D117" s="97">
        <v>294</v>
      </c>
      <c r="E117" s="97"/>
      <c r="F117" s="97">
        <f>D117+E117</f>
        <v>294</v>
      </c>
    </row>
    <row r="118" spans="1:6" ht="12" customHeight="1" x14ac:dyDescent="0.25">
      <c r="A118" s="12" t="s">
        <v>118</v>
      </c>
      <c r="B118" s="53" t="s">
        <v>284</v>
      </c>
      <c r="C118" s="97"/>
      <c r="D118" s="97"/>
      <c r="E118" s="97"/>
      <c r="F118" s="97"/>
    </row>
    <row r="119" spans="1:6" ht="12" customHeight="1" x14ac:dyDescent="0.25">
      <c r="A119" s="12" t="s">
        <v>277</v>
      </c>
      <c r="B119" s="53" t="s">
        <v>272</v>
      </c>
      <c r="C119" s="97"/>
      <c r="D119" s="97"/>
      <c r="E119" s="97"/>
      <c r="F119" s="97"/>
    </row>
    <row r="120" spans="1:6" ht="12" customHeight="1" x14ac:dyDescent="0.25">
      <c r="A120" s="12" t="s">
        <v>278</v>
      </c>
      <c r="B120" s="53" t="s">
        <v>283</v>
      </c>
      <c r="C120" s="97"/>
      <c r="D120" s="97"/>
      <c r="E120" s="97"/>
      <c r="F120" s="97"/>
    </row>
    <row r="121" spans="1:6" ht="16.5" thickBot="1" x14ac:dyDescent="0.3">
      <c r="A121" s="10" t="s">
        <v>279</v>
      </c>
      <c r="B121" s="53" t="s">
        <v>282</v>
      </c>
      <c r="C121" s="99">
        <v>9100</v>
      </c>
      <c r="D121" s="99"/>
      <c r="E121" s="99"/>
      <c r="F121" s="99">
        <f>SUM(E121)</f>
        <v>0</v>
      </c>
    </row>
    <row r="122" spans="1:6" ht="12" customHeight="1" thickBot="1" x14ac:dyDescent="0.3">
      <c r="A122" s="17" t="s">
        <v>8</v>
      </c>
      <c r="B122" s="48" t="s">
        <v>287</v>
      </c>
      <c r="C122" s="95">
        <f>+C123+C124</f>
        <v>0</v>
      </c>
      <c r="D122" s="95">
        <f>+D123+D124</f>
        <v>14632</v>
      </c>
      <c r="E122" s="95">
        <f>+E123+E124</f>
        <v>23073</v>
      </c>
      <c r="F122" s="95">
        <f>SUM(F123:F124)</f>
        <v>37705</v>
      </c>
    </row>
    <row r="123" spans="1:6" ht="12" customHeight="1" x14ac:dyDescent="0.25">
      <c r="A123" s="12" t="s">
        <v>50</v>
      </c>
      <c r="B123" s="6" t="s">
        <v>45</v>
      </c>
      <c r="C123" s="98"/>
      <c r="D123" s="98">
        <v>14632</v>
      </c>
      <c r="E123" s="98">
        <v>23073</v>
      </c>
      <c r="F123" s="98">
        <f>D123+E123</f>
        <v>37705</v>
      </c>
    </row>
    <row r="124" spans="1:6" ht="12" customHeight="1" thickBot="1" x14ac:dyDescent="0.3">
      <c r="A124" s="13" t="s">
        <v>51</v>
      </c>
      <c r="B124" s="9" t="s">
        <v>46</v>
      </c>
      <c r="C124" s="99"/>
      <c r="D124" s="99"/>
      <c r="E124" s="99"/>
      <c r="F124" s="99"/>
    </row>
    <row r="125" spans="1:6" ht="12" customHeight="1" thickBot="1" x14ac:dyDescent="0.3">
      <c r="A125" s="17" t="s">
        <v>9</v>
      </c>
      <c r="B125" s="48" t="s">
        <v>288</v>
      </c>
      <c r="C125" s="95">
        <f>+C92+C108+C122</f>
        <v>609513</v>
      </c>
      <c r="D125" s="95">
        <f>+D92+D108+D122</f>
        <v>708139</v>
      </c>
      <c r="E125" s="95">
        <f>+E92+E108+E122</f>
        <v>180256</v>
      </c>
      <c r="F125" s="95">
        <f>+F92+F108+F122</f>
        <v>888395</v>
      </c>
    </row>
    <row r="126" spans="1:6" ht="16.5" thickBot="1" x14ac:dyDescent="0.3">
      <c r="A126" s="17" t="s">
        <v>10</v>
      </c>
      <c r="B126" s="48" t="s">
        <v>289</v>
      </c>
      <c r="C126" s="95">
        <f>+C127+C128+C129</f>
        <v>0</v>
      </c>
      <c r="D126" s="95"/>
      <c r="E126" s="95"/>
      <c r="F126" s="95"/>
    </row>
    <row r="127" spans="1:6" ht="12" customHeight="1" x14ac:dyDescent="0.25">
      <c r="A127" s="12" t="s">
        <v>54</v>
      </c>
      <c r="B127" s="6" t="s">
        <v>290</v>
      </c>
      <c r="C127" s="97"/>
      <c r="D127" s="97"/>
      <c r="E127" s="97"/>
      <c r="F127" s="97"/>
    </row>
    <row r="128" spans="1:6" ht="12" customHeight="1" x14ac:dyDescent="0.25">
      <c r="A128" s="12" t="s">
        <v>55</v>
      </c>
      <c r="B128" s="6" t="s">
        <v>291</v>
      </c>
      <c r="C128" s="97"/>
      <c r="D128" s="97"/>
      <c r="E128" s="97"/>
      <c r="F128" s="97"/>
    </row>
    <row r="129" spans="1:6" ht="12" customHeight="1" thickBot="1" x14ac:dyDescent="0.3">
      <c r="A129" s="10" t="s">
        <v>56</v>
      </c>
      <c r="B129" s="4" t="s">
        <v>292</v>
      </c>
      <c r="C129" s="97"/>
      <c r="D129" s="97"/>
      <c r="E129" s="97"/>
      <c r="F129" s="97"/>
    </row>
    <row r="130" spans="1:6" ht="12" customHeight="1" thickBot="1" x14ac:dyDescent="0.3">
      <c r="A130" s="17" t="s">
        <v>11</v>
      </c>
      <c r="B130" s="48" t="s">
        <v>338</v>
      </c>
      <c r="C130" s="95">
        <f>+C131+C132+C133+C134</f>
        <v>0</v>
      </c>
      <c r="D130" s="95">
        <f>SUM(D131:D134)</f>
        <v>40000</v>
      </c>
      <c r="E130" s="95">
        <f>SUM(E131:E134)</f>
        <v>0</v>
      </c>
      <c r="F130" s="95">
        <f>SUM(F131:F134)</f>
        <v>40000</v>
      </c>
    </row>
    <row r="131" spans="1:6" ht="12" customHeight="1" x14ac:dyDescent="0.25">
      <c r="A131" s="12" t="s">
        <v>57</v>
      </c>
      <c r="B131" s="6" t="s">
        <v>293</v>
      </c>
      <c r="C131" s="97"/>
      <c r="D131" s="97">
        <v>40000</v>
      </c>
      <c r="E131" s="97"/>
      <c r="F131" s="97">
        <f>D131+E131</f>
        <v>40000</v>
      </c>
    </row>
    <row r="132" spans="1:6" ht="12" customHeight="1" x14ac:dyDescent="0.25">
      <c r="A132" s="12" t="s">
        <v>58</v>
      </c>
      <c r="B132" s="6" t="s">
        <v>294</v>
      </c>
      <c r="C132" s="97"/>
      <c r="D132" s="97"/>
      <c r="E132" s="97"/>
      <c r="F132" s="97"/>
    </row>
    <row r="133" spans="1:6" ht="12" customHeight="1" x14ac:dyDescent="0.25">
      <c r="A133" s="12" t="s">
        <v>196</v>
      </c>
      <c r="B133" s="6" t="s">
        <v>295</v>
      </c>
      <c r="C133" s="97"/>
      <c r="D133" s="97"/>
      <c r="E133" s="97"/>
      <c r="F133" s="97"/>
    </row>
    <row r="134" spans="1:6" ht="12" customHeight="1" thickBot="1" x14ac:dyDescent="0.3">
      <c r="A134" s="10" t="s">
        <v>197</v>
      </c>
      <c r="B134" s="4" t="s">
        <v>296</v>
      </c>
      <c r="C134" s="97"/>
      <c r="D134" s="97"/>
      <c r="E134" s="97"/>
      <c r="F134" s="97"/>
    </row>
    <row r="135" spans="1:6" ht="12" customHeight="1" thickBot="1" x14ac:dyDescent="0.3">
      <c r="A135" s="17" t="s">
        <v>12</v>
      </c>
      <c r="B135" s="48" t="s">
        <v>297</v>
      </c>
      <c r="C135" s="101">
        <f>+C136+C137+C138+C139</f>
        <v>0</v>
      </c>
      <c r="D135" s="101">
        <f>+D136+D137+D138+D139</f>
        <v>47374</v>
      </c>
      <c r="E135" s="101">
        <f>+E136+E137+E138+E139</f>
        <v>0</v>
      </c>
      <c r="F135" s="101">
        <f>+F136+F137+F138+F139</f>
        <v>47374</v>
      </c>
    </row>
    <row r="136" spans="1:6" ht="12" customHeight="1" x14ac:dyDescent="0.25">
      <c r="A136" s="12" t="s">
        <v>59</v>
      </c>
      <c r="B136" s="6" t="s">
        <v>298</v>
      </c>
      <c r="C136" s="97"/>
      <c r="D136" s="97"/>
      <c r="E136" s="97"/>
      <c r="F136" s="97"/>
    </row>
    <row r="137" spans="1:6" ht="12" customHeight="1" x14ac:dyDescent="0.25">
      <c r="A137" s="12" t="s">
        <v>60</v>
      </c>
      <c r="B137" s="6" t="s">
        <v>308</v>
      </c>
      <c r="C137" s="97"/>
      <c r="D137" s="97">
        <v>47374</v>
      </c>
      <c r="E137" s="97"/>
      <c r="F137" s="97">
        <f>D137+E137</f>
        <v>47374</v>
      </c>
    </row>
    <row r="138" spans="1:6" ht="12" customHeight="1" x14ac:dyDescent="0.25">
      <c r="A138" s="12" t="s">
        <v>209</v>
      </c>
      <c r="B138" s="6" t="s">
        <v>299</v>
      </c>
      <c r="C138" s="97"/>
      <c r="D138" s="97"/>
      <c r="E138" s="97"/>
      <c r="F138" s="97"/>
    </row>
    <row r="139" spans="1:6" ht="12" customHeight="1" thickBot="1" x14ac:dyDescent="0.3">
      <c r="A139" s="10" t="s">
        <v>210</v>
      </c>
      <c r="B139" s="4" t="s">
        <v>300</v>
      </c>
      <c r="C139" s="97"/>
      <c r="D139" s="97"/>
      <c r="E139" s="97"/>
      <c r="F139" s="97"/>
    </row>
    <row r="140" spans="1:6" ht="12" customHeight="1" thickBot="1" x14ac:dyDescent="0.3">
      <c r="A140" s="17" t="s">
        <v>13</v>
      </c>
      <c r="B140" s="48" t="s">
        <v>301</v>
      </c>
      <c r="C140" s="104">
        <f>+C141+C142+C143+C144</f>
        <v>0</v>
      </c>
      <c r="D140" s="104"/>
      <c r="E140" s="104"/>
      <c r="F140" s="104"/>
    </row>
    <row r="141" spans="1:6" ht="12" customHeight="1" x14ac:dyDescent="0.25">
      <c r="A141" s="12" t="s">
        <v>109</v>
      </c>
      <c r="B141" s="6" t="s">
        <v>302</v>
      </c>
      <c r="C141" s="97"/>
      <c r="D141" s="97"/>
      <c r="E141" s="97"/>
      <c r="F141" s="97"/>
    </row>
    <row r="142" spans="1:6" ht="12" customHeight="1" x14ac:dyDescent="0.25">
      <c r="A142" s="12" t="s">
        <v>110</v>
      </c>
      <c r="B142" s="6" t="s">
        <v>303</v>
      </c>
      <c r="C142" s="97"/>
      <c r="D142" s="97"/>
      <c r="E142" s="97"/>
      <c r="F142" s="97"/>
    </row>
    <row r="143" spans="1:6" ht="12" customHeight="1" x14ac:dyDescent="0.25">
      <c r="A143" s="12" t="s">
        <v>133</v>
      </c>
      <c r="B143" s="6" t="s">
        <v>304</v>
      </c>
      <c r="C143" s="97"/>
      <c r="D143" s="97"/>
      <c r="E143" s="97"/>
      <c r="F143" s="97"/>
    </row>
    <row r="144" spans="1:6" ht="12" customHeight="1" thickBot="1" x14ac:dyDescent="0.3">
      <c r="A144" s="12" t="s">
        <v>212</v>
      </c>
      <c r="B144" s="6" t="s">
        <v>305</v>
      </c>
      <c r="C144" s="97"/>
      <c r="D144" s="97"/>
      <c r="E144" s="97"/>
      <c r="F144" s="97"/>
    </row>
    <row r="145" spans="1:10" ht="15" customHeight="1" thickBot="1" x14ac:dyDescent="0.3">
      <c r="A145" s="17" t="s">
        <v>14</v>
      </c>
      <c r="B145" s="48" t="s">
        <v>306</v>
      </c>
      <c r="C145" s="187"/>
      <c r="D145" s="187">
        <f>D130+D135</f>
        <v>87374</v>
      </c>
      <c r="E145" s="187"/>
      <c r="F145" s="187">
        <f>F126+F130+F135+F140+G145</f>
        <v>87374</v>
      </c>
      <c r="G145" s="188"/>
      <c r="H145" s="189"/>
      <c r="I145" s="189"/>
      <c r="J145" s="189"/>
    </row>
    <row r="146" spans="1:10" s="174" customFormat="1" ht="12.95" customHeight="1" thickBot="1" x14ac:dyDescent="0.25">
      <c r="A146" s="93" t="s">
        <v>15</v>
      </c>
      <c r="B146" s="153" t="s">
        <v>307</v>
      </c>
      <c r="C146" s="187">
        <f>+C125+C145</f>
        <v>609513</v>
      </c>
      <c r="D146" s="187">
        <f>+D125+D145</f>
        <v>795513</v>
      </c>
      <c r="E146" s="187">
        <f>+E125+E145</f>
        <v>180256</v>
      </c>
      <c r="F146" s="187">
        <f>+F125+F145</f>
        <v>975769</v>
      </c>
    </row>
    <row r="147" spans="1:10" ht="15.75" customHeight="1" x14ac:dyDescent="0.25">
      <c r="D147" s="476">
        <f>D146-D86</f>
        <v>0</v>
      </c>
      <c r="E147" s="476">
        <f>E146-E86</f>
        <v>0</v>
      </c>
      <c r="F147" s="476">
        <f>F146-F86</f>
        <v>0</v>
      </c>
    </row>
    <row r="148" spans="1:10" x14ac:dyDescent="0.25">
      <c r="A148" s="483" t="s">
        <v>309</v>
      </c>
      <c r="B148" s="483"/>
      <c r="C148" s="483"/>
      <c r="D148" s="483"/>
      <c r="E148" s="483"/>
      <c r="F148" s="483"/>
      <c r="G148" s="483"/>
      <c r="H148" s="483"/>
    </row>
    <row r="149" spans="1:10" ht="15" customHeight="1" thickBot="1" x14ac:dyDescent="0.3">
      <c r="A149" s="484" t="s">
        <v>92</v>
      </c>
      <c r="B149" s="484"/>
      <c r="C149" s="220"/>
      <c r="D149" s="220"/>
      <c r="E149" s="220"/>
      <c r="F149" s="220"/>
    </row>
    <row r="150" spans="1:10" ht="27.75" customHeight="1" thickBot="1" x14ac:dyDescent="0.3">
      <c r="A150" s="17" t="s">
        <v>6</v>
      </c>
      <c r="B150" s="22" t="s">
        <v>310</v>
      </c>
      <c r="C150" s="95">
        <f>C62-C125</f>
        <v>-216441</v>
      </c>
      <c r="D150" s="95">
        <f>D62-D125</f>
        <v>-314742</v>
      </c>
      <c r="E150" s="95">
        <f>E62-E125</f>
        <v>-48499</v>
      </c>
      <c r="F150" s="95">
        <f>F62-F125</f>
        <v>-363241</v>
      </c>
    </row>
    <row r="151" spans="1:10" ht="27.75" customHeight="1" thickBot="1" x14ac:dyDescent="0.3">
      <c r="A151" s="17" t="s">
        <v>7</v>
      </c>
      <c r="B151" s="22" t="s">
        <v>311</v>
      </c>
      <c r="C151" s="95">
        <f>C85-C145</f>
        <v>216441</v>
      </c>
      <c r="D151" s="95">
        <f>D85-D145</f>
        <v>314742</v>
      </c>
      <c r="E151" s="95">
        <f>E85-E145</f>
        <v>48499</v>
      </c>
      <c r="F151" s="95">
        <f>F85-F145</f>
        <v>363241</v>
      </c>
    </row>
  </sheetData>
  <mergeCells count="7">
    <mergeCell ref="A148:H148"/>
    <mergeCell ref="A149:B149"/>
    <mergeCell ref="A4:B4"/>
    <mergeCell ref="A89:B89"/>
    <mergeCell ref="A1:H1"/>
    <mergeCell ref="A3:H3"/>
    <mergeCell ref="A88:H88"/>
  </mergeCells>
  <phoneticPr fontId="0" type="noConversion"/>
  <printOptions horizontalCentered="1"/>
  <pageMargins left="0.59055118110236227" right="0.59055118110236227" top="0.78740157480314965" bottom="0.17" header="0.39370078740157483" footer="0.17"/>
  <pageSetup paperSize="8" fitToHeight="0" orientation="portrait" r:id="rId1"/>
  <headerFooter alignWithMargins="0">
    <oddHeader>&amp;R&amp;"Times New Roman CE,Félkövér dőlt"&amp;11 1. melléklet az 5/2020. (VII. 21.) önkormányzati rendelethez
1. melléklet a 3/2019. (II. 14.) önkormányzati rendelethez</oddHeader>
  </headerFooter>
  <rowBreaks count="1" manualBreakCount="1">
    <brk id="8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F57"/>
  <sheetViews>
    <sheetView view="pageLayout" zoomScaleNormal="100" workbookViewId="0">
      <selection activeCell="D3" sqref="D3"/>
    </sheetView>
  </sheetViews>
  <sheetFormatPr defaultRowHeight="12.75" x14ac:dyDescent="0.2"/>
  <cols>
    <col min="1" max="1" width="13.83203125" style="83" customWidth="1"/>
    <col min="2" max="2" width="79.1640625" style="84" customWidth="1"/>
    <col min="3" max="6" width="12.83203125" style="84" customWidth="1"/>
    <col min="7" max="16384" width="9.33203125" style="84"/>
  </cols>
  <sheetData>
    <row r="1" spans="1:6" s="213" customFormat="1" ht="36.75" customHeight="1" x14ac:dyDescent="0.2">
      <c r="A1" s="165" t="s">
        <v>125</v>
      </c>
      <c r="B1" s="256" t="s">
        <v>380</v>
      </c>
      <c r="C1" s="366"/>
      <c r="D1" s="366"/>
      <c r="E1" s="366"/>
      <c r="F1" s="366"/>
    </row>
    <row r="2" spans="1:6" s="213" customFormat="1" ht="24.75" thickBot="1" x14ac:dyDescent="0.25">
      <c r="A2" s="206" t="s">
        <v>124</v>
      </c>
      <c r="B2" s="357" t="s">
        <v>344</v>
      </c>
      <c r="C2" s="358"/>
      <c r="D2" s="358"/>
      <c r="E2" s="358"/>
      <c r="F2" s="358"/>
    </row>
    <row r="3" spans="1:6" s="214" customFormat="1" ht="15.95" customHeight="1" thickBot="1" x14ac:dyDescent="0.25">
      <c r="A3" s="68"/>
      <c r="B3" s="68"/>
      <c r="C3" s="68"/>
      <c r="D3" s="68"/>
      <c r="E3" s="68"/>
      <c r="F3" s="68"/>
    </row>
    <row r="4" spans="1:6" ht="36.75" thickBot="1" x14ac:dyDescent="0.25">
      <c r="A4" s="166" t="s">
        <v>126</v>
      </c>
      <c r="B4" s="70" t="s">
        <v>41</v>
      </c>
      <c r="C4" s="359" t="s">
        <v>378</v>
      </c>
      <c r="D4" s="359" t="s">
        <v>462</v>
      </c>
      <c r="E4" s="359" t="s">
        <v>451</v>
      </c>
      <c r="F4" s="359" t="s">
        <v>458</v>
      </c>
    </row>
    <row r="5" spans="1:6" s="215" customFormat="1" ht="12.95" customHeight="1" thickBot="1" x14ac:dyDescent="0.25">
      <c r="A5" s="58">
        <v>1</v>
      </c>
      <c r="B5" s="59">
        <v>2</v>
      </c>
      <c r="C5" s="60">
        <v>3</v>
      </c>
      <c r="D5" s="60"/>
      <c r="E5" s="60">
        <v>4</v>
      </c>
      <c r="F5" s="60">
        <v>5</v>
      </c>
    </row>
    <row r="6" spans="1:6" s="215" customFormat="1" ht="15.95" customHeight="1" thickBot="1" x14ac:dyDescent="0.25">
      <c r="A6" s="71"/>
      <c r="B6" s="72" t="s">
        <v>42</v>
      </c>
      <c r="C6" s="360"/>
      <c r="D6" s="360"/>
      <c r="E6" s="360"/>
      <c r="F6" s="360"/>
    </row>
    <row r="7" spans="1:6" s="150" customFormat="1" ht="12" customHeight="1" thickBot="1" x14ac:dyDescent="0.25">
      <c r="A7" s="58" t="s">
        <v>6</v>
      </c>
      <c r="B7" s="257" t="s">
        <v>345</v>
      </c>
      <c r="C7" s="265">
        <f>SUM(C8:C17)</f>
        <v>4247</v>
      </c>
      <c r="D7" s="265">
        <f>SUM(D8:D17)</f>
        <v>4572</v>
      </c>
      <c r="E7" s="265">
        <f>SUM(E8:E17)</f>
        <v>258</v>
      </c>
      <c r="F7" s="265">
        <f>SUM(F8:F17)</f>
        <v>4830</v>
      </c>
    </row>
    <row r="8" spans="1:6" s="150" customFormat="1" ht="12" customHeight="1" thickBot="1" x14ac:dyDescent="0.25">
      <c r="A8" s="207" t="s">
        <v>61</v>
      </c>
      <c r="B8" s="226" t="s">
        <v>185</v>
      </c>
      <c r="C8" s="273"/>
      <c r="D8" s="273"/>
      <c r="E8" s="273"/>
      <c r="F8" s="273">
        <f>D8+E8</f>
        <v>0</v>
      </c>
    </row>
    <row r="9" spans="1:6" s="150" customFormat="1" ht="12" customHeight="1" thickBot="1" x14ac:dyDescent="0.25">
      <c r="A9" s="208" t="s">
        <v>62</v>
      </c>
      <c r="B9" s="227" t="s">
        <v>186</v>
      </c>
      <c r="C9" s="274"/>
      <c r="D9" s="274"/>
      <c r="E9" s="274"/>
      <c r="F9" s="273">
        <f t="shared" ref="F9:F17" si="0">D9+E9</f>
        <v>0</v>
      </c>
    </row>
    <row r="10" spans="1:6" s="150" customFormat="1" ht="12" customHeight="1" thickBot="1" x14ac:dyDescent="0.25">
      <c r="A10" s="208" t="s">
        <v>63</v>
      </c>
      <c r="B10" s="227" t="s">
        <v>187</v>
      </c>
      <c r="C10" s="274">
        <v>1575</v>
      </c>
      <c r="D10" s="274">
        <v>1575</v>
      </c>
      <c r="E10" s="274">
        <v>-1575</v>
      </c>
      <c r="F10" s="273">
        <f t="shared" si="0"/>
        <v>0</v>
      </c>
    </row>
    <row r="11" spans="1:6" s="150" customFormat="1" ht="12" customHeight="1" thickBot="1" x14ac:dyDescent="0.25">
      <c r="A11" s="208" t="s">
        <v>64</v>
      </c>
      <c r="B11" s="227" t="s">
        <v>188</v>
      </c>
      <c r="C11" s="274"/>
      <c r="D11" s="274"/>
      <c r="E11" s="274"/>
      <c r="F11" s="273">
        <f t="shared" si="0"/>
        <v>0</v>
      </c>
    </row>
    <row r="12" spans="1:6" s="150" customFormat="1" ht="12" customHeight="1" thickBot="1" x14ac:dyDescent="0.25">
      <c r="A12" s="208" t="s">
        <v>87</v>
      </c>
      <c r="B12" s="227" t="s">
        <v>189</v>
      </c>
      <c r="C12" s="274">
        <v>1769</v>
      </c>
      <c r="D12" s="274">
        <v>1769</v>
      </c>
      <c r="E12" s="274"/>
      <c r="F12" s="273">
        <f t="shared" si="0"/>
        <v>1769</v>
      </c>
    </row>
    <row r="13" spans="1:6" s="150" customFormat="1" ht="12" customHeight="1" thickBot="1" x14ac:dyDescent="0.25">
      <c r="A13" s="208" t="s">
        <v>65</v>
      </c>
      <c r="B13" s="227" t="s">
        <v>346</v>
      </c>
      <c r="C13" s="274">
        <v>903</v>
      </c>
      <c r="D13" s="274">
        <v>1228</v>
      </c>
      <c r="E13" s="274"/>
      <c r="F13" s="273">
        <f t="shared" si="0"/>
        <v>1228</v>
      </c>
    </row>
    <row r="14" spans="1:6" s="150" customFormat="1" ht="12" customHeight="1" thickBot="1" x14ac:dyDescent="0.25">
      <c r="A14" s="208" t="s">
        <v>66</v>
      </c>
      <c r="B14" s="229" t="s">
        <v>347</v>
      </c>
      <c r="C14" s="274"/>
      <c r="D14" s="274"/>
      <c r="E14" s="274">
        <v>1575</v>
      </c>
      <c r="F14" s="273">
        <f t="shared" si="0"/>
        <v>1575</v>
      </c>
    </row>
    <row r="15" spans="1:6" s="150" customFormat="1" ht="12" customHeight="1" thickBot="1" x14ac:dyDescent="0.25">
      <c r="A15" s="208" t="s">
        <v>73</v>
      </c>
      <c r="B15" s="227" t="s">
        <v>192</v>
      </c>
      <c r="C15" s="275"/>
      <c r="D15" s="275"/>
      <c r="E15" s="275"/>
      <c r="F15" s="273">
        <f t="shared" si="0"/>
        <v>0</v>
      </c>
    </row>
    <row r="16" spans="1:6" s="216" customFormat="1" ht="12" customHeight="1" thickBot="1" x14ac:dyDescent="0.25">
      <c r="A16" s="208" t="s">
        <v>74</v>
      </c>
      <c r="B16" s="227" t="s">
        <v>193</v>
      </c>
      <c r="C16" s="274"/>
      <c r="D16" s="274"/>
      <c r="E16" s="274">
        <v>258</v>
      </c>
      <c r="F16" s="273">
        <f t="shared" si="0"/>
        <v>258</v>
      </c>
    </row>
    <row r="17" spans="1:6" s="216" customFormat="1" ht="12" customHeight="1" thickBot="1" x14ac:dyDescent="0.25">
      <c r="A17" s="208" t="s">
        <v>75</v>
      </c>
      <c r="B17" s="229" t="s">
        <v>194</v>
      </c>
      <c r="C17" s="276"/>
      <c r="D17" s="276"/>
      <c r="E17" s="276"/>
      <c r="F17" s="273">
        <f t="shared" si="0"/>
        <v>0</v>
      </c>
    </row>
    <row r="18" spans="1:6" s="150" customFormat="1" ht="12" customHeight="1" thickBot="1" x14ac:dyDescent="0.25">
      <c r="A18" s="58" t="s">
        <v>7</v>
      </c>
      <c r="B18" s="257" t="s">
        <v>348</v>
      </c>
      <c r="C18" s="265">
        <f>SUM(C19:C21)</f>
        <v>0</v>
      </c>
      <c r="D18" s="265"/>
      <c r="E18" s="265"/>
      <c r="F18" s="265"/>
    </row>
    <row r="19" spans="1:6" s="216" customFormat="1" ht="12" customHeight="1" x14ac:dyDescent="0.2">
      <c r="A19" s="208" t="s">
        <v>67</v>
      </c>
      <c r="B19" s="228" t="s">
        <v>160</v>
      </c>
      <c r="C19" s="274"/>
      <c r="D19" s="274"/>
      <c r="E19" s="274"/>
      <c r="F19" s="274"/>
    </row>
    <row r="20" spans="1:6" s="216" customFormat="1" ht="12" customHeight="1" x14ac:dyDescent="0.2">
      <c r="A20" s="208" t="s">
        <v>68</v>
      </c>
      <c r="B20" s="227" t="s">
        <v>349</v>
      </c>
      <c r="C20" s="274"/>
      <c r="D20" s="274"/>
      <c r="E20" s="274"/>
      <c r="F20" s="274"/>
    </row>
    <row r="21" spans="1:6" s="216" customFormat="1" ht="12" customHeight="1" x14ac:dyDescent="0.2">
      <c r="A21" s="208" t="s">
        <v>69</v>
      </c>
      <c r="B21" s="227" t="s">
        <v>350</v>
      </c>
      <c r="C21" s="274"/>
      <c r="D21" s="274"/>
      <c r="E21" s="274"/>
      <c r="F21" s="274"/>
    </row>
    <row r="22" spans="1:6" s="216" customFormat="1" ht="12" customHeight="1" thickBot="1" x14ac:dyDescent="0.25">
      <c r="A22" s="367" t="s">
        <v>70</v>
      </c>
      <c r="B22" s="368" t="s">
        <v>0</v>
      </c>
      <c r="C22" s="369"/>
      <c r="D22" s="369"/>
      <c r="E22" s="369"/>
      <c r="F22" s="369"/>
    </row>
    <row r="23" spans="1:6" s="216" customFormat="1" ht="12" customHeight="1" thickBot="1" x14ac:dyDescent="0.25">
      <c r="A23" s="61" t="s">
        <v>8</v>
      </c>
      <c r="B23" s="230" t="s">
        <v>102</v>
      </c>
      <c r="C23" s="277"/>
      <c r="D23" s="277"/>
      <c r="E23" s="277"/>
      <c r="F23" s="277"/>
    </row>
    <row r="24" spans="1:6" s="216" customFormat="1" ht="12" customHeight="1" thickBot="1" x14ac:dyDescent="0.25">
      <c r="A24" s="61" t="s">
        <v>9</v>
      </c>
      <c r="B24" s="230" t="s">
        <v>351</v>
      </c>
      <c r="C24" s="265">
        <f>+C25+C26</f>
        <v>0</v>
      </c>
      <c r="D24" s="265"/>
      <c r="E24" s="265"/>
      <c r="F24" s="265"/>
    </row>
    <row r="25" spans="1:6" s="216" customFormat="1" ht="12" customHeight="1" x14ac:dyDescent="0.2">
      <c r="A25" s="209" t="s">
        <v>170</v>
      </c>
      <c r="B25" s="258" t="s">
        <v>349</v>
      </c>
      <c r="C25" s="278"/>
      <c r="D25" s="278"/>
      <c r="E25" s="278"/>
      <c r="F25" s="278"/>
    </row>
    <row r="26" spans="1:6" s="216" customFormat="1" ht="12" customHeight="1" x14ac:dyDescent="0.2">
      <c r="A26" s="209" t="s">
        <v>173</v>
      </c>
      <c r="B26" s="270" t="s">
        <v>352</v>
      </c>
      <c r="C26" s="279"/>
      <c r="D26" s="279"/>
      <c r="E26" s="279"/>
      <c r="F26" s="279"/>
    </row>
    <row r="27" spans="1:6" s="216" customFormat="1" ht="12" customHeight="1" thickBot="1" x14ac:dyDescent="0.25">
      <c r="A27" s="208" t="s">
        <v>174</v>
      </c>
      <c r="B27" s="259" t="s">
        <v>353</v>
      </c>
      <c r="C27" s="280"/>
      <c r="D27" s="280"/>
      <c r="E27" s="280"/>
      <c r="F27" s="280"/>
    </row>
    <row r="28" spans="1:6" s="216" customFormat="1" ht="12" customHeight="1" thickBot="1" x14ac:dyDescent="0.25">
      <c r="A28" s="61" t="s">
        <v>10</v>
      </c>
      <c r="B28" s="230" t="s">
        <v>354</v>
      </c>
      <c r="C28" s="265">
        <f>+C29+C30+C31</f>
        <v>0</v>
      </c>
      <c r="D28" s="265"/>
      <c r="E28" s="265"/>
      <c r="F28" s="265"/>
    </row>
    <row r="29" spans="1:6" s="216" customFormat="1" ht="12" customHeight="1" x14ac:dyDescent="0.2">
      <c r="A29" s="209" t="s">
        <v>54</v>
      </c>
      <c r="B29" s="258" t="s">
        <v>199</v>
      </c>
      <c r="C29" s="278"/>
      <c r="D29" s="278"/>
      <c r="E29" s="278"/>
      <c r="F29" s="278"/>
    </row>
    <row r="30" spans="1:6" s="216" customFormat="1" ht="12" customHeight="1" x14ac:dyDescent="0.2">
      <c r="A30" s="209" t="s">
        <v>55</v>
      </c>
      <c r="B30" s="270" t="s">
        <v>200</v>
      </c>
      <c r="C30" s="279"/>
      <c r="D30" s="279"/>
      <c r="E30" s="279"/>
      <c r="F30" s="279"/>
    </row>
    <row r="31" spans="1:6" s="216" customFormat="1" ht="12" customHeight="1" thickBot="1" x14ac:dyDescent="0.25">
      <c r="A31" s="208" t="s">
        <v>56</v>
      </c>
      <c r="B31" s="271" t="s">
        <v>201</v>
      </c>
      <c r="C31" s="280"/>
      <c r="D31" s="280"/>
      <c r="E31" s="280"/>
      <c r="F31" s="280"/>
    </row>
    <row r="32" spans="1:6" s="150" customFormat="1" ht="12" customHeight="1" thickBot="1" x14ac:dyDescent="0.25">
      <c r="A32" s="61" t="s">
        <v>11</v>
      </c>
      <c r="B32" s="230" t="s">
        <v>314</v>
      </c>
      <c r="C32" s="277"/>
      <c r="D32" s="277"/>
      <c r="E32" s="277"/>
      <c r="F32" s="277"/>
    </row>
    <row r="33" spans="1:6" s="150" customFormat="1" ht="12" customHeight="1" thickBot="1" x14ac:dyDescent="0.25">
      <c r="A33" s="61" t="s">
        <v>12</v>
      </c>
      <c r="B33" s="230" t="s">
        <v>355</v>
      </c>
      <c r="C33" s="277"/>
      <c r="D33" s="277"/>
      <c r="E33" s="277"/>
      <c r="F33" s="277"/>
    </row>
    <row r="34" spans="1:6" s="150" customFormat="1" ht="12" customHeight="1" thickBot="1" x14ac:dyDescent="0.25">
      <c r="A34" s="58" t="s">
        <v>13</v>
      </c>
      <c r="B34" s="230" t="s">
        <v>356</v>
      </c>
      <c r="C34" s="265">
        <f>+C7+C18+C23+C24+C28+C32+C33</f>
        <v>4247</v>
      </c>
      <c r="D34" s="265">
        <f>+D7+D18+D23+D24+D28+D32+D33</f>
        <v>4572</v>
      </c>
      <c r="E34" s="265">
        <f>+E7+E18+E23+E24+E28+E32+E33</f>
        <v>258</v>
      </c>
      <c r="F34" s="265">
        <f>F7+F18+F23+F24+F28+F32+F33</f>
        <v>4830</v>
      </c>
    </row>
    <row r="35" spans="1:6" s="150" customFormat="1" ht="12" customHeight="1" thickBot="1" x14ac:dyDescent="0.25">
      <c r="A35" s="74" t="s">
        <v>14</v>
      </c>
      <c r="B35" s="230" t="s">
        <v>357</v>
      </c>
      <c r="C35" s="265">
        <f>SUM(C36:C38)</f>
        <v>49818</v>
      </c>
      <c r="D35" s="265">
        <f>SUM(D36:D38)</f>
        <v>49493</v>
      </c>
      <c r="E35" s="265">
        <f>SUM(E36:E38)</f>
        <v>0</v>
      </c>
      <c r="F35" s="265">
        <f>SUM(F36:F38)</f>
        <v>49493</v>
      </c>
    </row>
    <row r="36" spans="1:6" s="150" customFormat="1" ht="12" customHeight="1" x14ac:dyDescent="0.2">
      <c r="A36" s="209" t="s">
        <v>358</v>
      </c>
      <c r="B36" s="258" t="s">
        <v>140</v>
      </c>
      <c r="C36" s="278">
        <v>562</v>
      </c>
      <c r="D36" s="278">
        <v>237</v>
      </c>
      <c r="E36" s="278"/>
      <c r="F36" s="273">
        <f>D36+E36</f>
        <v>237</v>
      </c>
    </row>
    <row r="37" spans="1:6" s="150" customFormat="1" ht="12" customHeight="1" thickBot="1" x14ac:dyDescent="0.25">
      <c r="A37" s="209" t="s">
        <v>359</v>
      </c>
      <c r="B37" s="270" t="s">
        <v>1</v>
      </c>
      <c r="C37" s="279"/>
      <c r="D37" s="279"/>
      <c r="E37" s="279"/>
      <c r="F37" s="279"/>
    </row>
    <row r="38" spans="1:6" s="216" customFormat="1" ht="12" customHeight="1" thickBot="1" x14ac:dyDescent="0.25">
      <c r="A38" s="208" t="s">
        <v>360</v>
      </c>
      <c r="B38" s="271" t="s">
        <v>361</v>
      </c>
      <c r="C38" s="281">
        <v>49256</v>
      </c>
      <c r="D38" s="281">
        <v>49256</v>
      </c>
      <c r="E38" s="281"/>
      <c r="F38" s="273">
        <f>D38+E38</f>
        <v>49256</v>
      </c>
    </row>
    <row r="39" spans="1:6" s="216" customFormat="1" ht="15" customHeight="1" thickBot="1" x14ac:dyDescent="0.25">
      <c r="A39" s="74" t="s">
        <v>15</v>
      </c>
      <c r="B39" s="272" t="s">
        <v>362</v>
      </c>
      <c r="C39" s="264">
        <f>+C34+C35</f>
        <v>54065</v>
      </c>
      <c r="D39" s="264">
        <f>+D34+D35</f>
        <v>54065</v>
      </c>
      <c r="E39" s="264">
        <f>+E34+E35</f>
        <v>258</v>
      </c>
      <c r="F39" s="264">
        <f>SUM(F34:F35)</f>
        <v>54323</v>
      </c>
    </row>
    <row r="40" spans="1:6" s="216" customFormat="1" ht="15" customHeight="1" x14ac:dyDescent="0.2">
      <c r="A40" s="76"/>
      <c r="B40" s="77"/>
      <c r="C40" s="145"/>
      <c r="D40" s="145"/>
      <c r="E40" s="145"/>
      <c r="F40" s="145"/>
    </row>
    <row r="41" spans="1:6" ht="13.5" thickBot="1" x14ac:dyDescent="0.25">
      <c r="A41" s="78"/>
      <c r="B41" s="79"/>
      <c r="C41" s="146"/>
      <c r="D41" s="146"/>
      <c r="E41" s="146"/>
      <c r="F41" s="146"/>
    </row>
    <row r="42" spans="1:6" s="215" customFormat="1" ht="16.5" customHeight="1" thickBot="1" x14ac:dyDescent="0.25">
      <c r="A42" s="80"/>
      <c r="B42" s="81" t="s">
        <v>43</v>
      </c>
      <c r="C42" s="147"/>
      <c r="D42" s="147"/>
      <c r="E42" s="147"/>
      <c r="F42" s="147"/>
    </row>
    <row r="43" spans="1:6" s="217" customFormat="1" ht="12" customHeight="1" thickBot="1" x14ac:dyDescent="0.25">
      <c r="A43" s="61" t="s">
        <v>6</v>
      </c>
      <c r="B43" s="48" t="s">
        <v>363</v>
      </c>
      <c r="C43" s="113">
        <f>SUM(C44:C48)</f>
        <v>54065</v>
      </c>
      <c r="D43" s="113">
        <f>SUM(D44:D48)</f>
        <v>54065</v>
      </c>
      <c r="E43" s="113">
        <f>SUM(E44:E48)</f>
        <v>258</v>
      </c>
      <c r="F43" s="113">
        <f>SUM(F44:F48)</f>
        <v>54323</v>
      </c>
    </row>
    <row r="44" spans="1:6" ht="12" customHeight="1" thickBot="1" x14ac:dyDescent="0.25">
      <c r="A44" s="208" t="s">
        <v>61</v>
      </c>
      <c r="B44" s="6" t="s">
        <v>37</v>
      </c>
      <c r="C44" s="36">
        <v>32552</v>
      </c>
      <c r="D44" s="36">
        <v>32952</v>
      </c>
      <c r="E44" s="36">
        <v>-146</v>
      </c>
      <c r="F44" s="273">
        <f>D44+E44</f>
        <v>32806</v>
      </c>
    </row>
    <row r="45" spans="1:6" ht="12" customHeight="1" thickBot="1" x14ac:dyDescent="0.25">
      <c r="A45" s="208" t="s">
        <v>62</v>
      </c>
      <c r="B45" s="5" t="s">
        <v>111</v>
      </c>
      <c r="C45" s="37">
        <v>6622</v>
      </c>
      <c r="D45" s="37">
        <v>6622</v>
      </c>
      <c r="E45" s="37">
        <v>47</v>
      </c>
      <c r="F45" s="273">
        <f>D45+E45</f>
        <v>6669</v>
      </c>
    </row>
    <row r="46" spans="1:6" ht="12" customHeight="1" thickBot="1" x14ac:dyDescent="0.25">
      <c r="A46" s="208" t="s">
        <v>63</v>
      </c>
      <c r="B46" s="5" t="s">
        <v>86</v>
      </c>
      <c r="C46" s="37">
        <v>14891</v>
      </c>
      <c r="D46" s="37">
        <v>14491</v>
      </c>
      <c r="E46" s="37">
        <v>357</v>
      </c>
      <c r="F46" s="273">
        <f>D46+E46</f>
        <v>14848</v>
      </c>
    </row>
    <row r="47" spans="1:6" ht="12" customHeight="1" thickBot="1" x14ac:dyDescent="0.25">
      <c r="A47" s="208" t="s">
        <v>64</v>
      </c>
      <c r="B47" s="5" t="s">
        <v>112</v>
      </c>
      <c r="C47" s="37"/>
      <c r="D47" s="37"/>
      <c r="E47" s="37"/>
      <c r="F47" s="273">
        <f>D47+E47</f>
        <v>0</v>
      </c>
    </row>
    <row r="48" spans="1:6" ht="12" customHeight="1" thickBot="1" x14ac:dyDescent="0.25">
      <c r="A48" s="208" t="s">
        <v>87</v>
      </c>
      <c r="B48" s="5" t="s">
        <v>113</v>
      </c>
      <c r="C48" s="37"/>
      <c r="D48" s="37"/>
      <c r="E48" s="37"/>
      <c r="F48" s="273">
        <f>D48+E48</f>
        <v>0</v>
      </c>
    </row>
    <row r="49" spans="1:6" ht="12" customHeight="1" thickBot="1" x14ac:dyDescent="0.25">
      <c r="A49" s="61" t="s">
        <v>7</v>
      </c>
      <c r="B49" s="48" t="s">
        <v>364</v>
      </c>
      <c r="C49" s="113">
        <f>SUM(C50:C52)</f>
        <v>0</v>
      </c>
      <c r="D49" s="113"/>
      <c r="E49" s="113"/>
      <c r="F49" s="113"/>
    </row>
    <row r="50" spans="1:6" s="217" customFormat="1" ht="12" customHeight="1" x14ac:dyDescent="0.2">
      <c r="A50" s="208" t="s">
        <v>67</v>
      </c>
      <c r="B50" s="6" t="s">
        <v>131</v>
      </c>
      <c r="C50" s="36"/>
      <c r="D50" s="36"/>
      <c r="E50" s="36"/>
      <c r="F50" s="36"/>
    </row>
    <row r="51" spans="1:6" ht="12" customHeight="1" x14ac:dyDescent="0.2">
      <c r="A51" s="208" t="s">
        <v>68</v>
      </c>
      <c r="B51" s="5" t="s">
        <v>115</v>
      </c>
      <c r="C51" s="37"/>
      <c r="D51" s="37"/>
      <c r="E51" s="37"/>
      <c r="F51" s="37"/>
    </row>
    <row r="52" spans="1:6" ht="12" customHeight="1" x14ac:dyDescent="0.2">
      <c r="A52" s="208" t="s">
        <v>69</v>
      </c>
      <c r="B52" s="5" t="s">
        <v>44</v>
      </c>
      <c r="C52" s="37"/>
      <c r="D52" s="37"/>
      <c r="E52" s="37"/>
      <c r="F52" s="37"/>
    </row>
    <row r="53" spans="1:6" ht="12" customHeight="1" thickBot="1" x14ac:dyDescent="0.25">
      <c r="A53" s="208" t="s">
        <v>70</v>
      </c>
      <c r="B53" s="5" t="s">
        <v>2</v>
      </c>
      <c r="C53" s="37"/>
      <c r="D53" s="37"/>
      <c r="E53" s="37"/>
      <c r="F53" s="37"/>
    </row>
    <row r="54" spans="1:6" ht="15" customHeight="1" thickBot="1" x14ac:dyDescent="0.25">
      <c r="A54" s="61" t="s">
        <v>8</v>
      </c>
      <c r="B54" s="82" t="s">
        <v>365</v>
      </c>
      <c r="C54" s="148">
        <f>+C43+C49</f>
        <v>54065</v>
      </c>
      <c r="D54" s="148">
        <f>+D43+D49</f>
        <v>54065</v>
      </c>
      <c r="E54" s="148">
        <f>+E43+E49</f>
        <v>258</v>
      </c>
      <c r="F54" s="148">
        <f>F43+F49</f>
        <v>54323</v>
      </c>
    </row>
    <row r="55" spans="1:6" ht="13.5" thickBot="1" x14ac:dyDescent="0.25">
      <c r="C55" s="149"/>
      <c r="D55" s="149"/>
      <c r="E55" s="149"/>
      <c r="F55" s="149"/>
    </row>
    <row r="56" spans="1:6" ht="15" customHeight="1" thickBot="1" x14ac:dyDescent="0.25">
      <c r="A56" s="85" t="s">
        <v>127</v>
      </c>
      <c r="B56" s="86"/>
      <c r="C56" s="46">
        <v>10</v>
      </c>
      <c r="D56" s="46">
        <v>10</v>
      </c>
      <c r="E56" s="46">
        <v>10</v>
      </c>
      <c r="F56" s="46">
        <v>10</v>
      </c>
    </row>
    <row r="57" spans="1:6" ht="14.25" customHeight="1" thickBot="1" x14ac:dyDescent="0.25">
      <c r="A57" s="85" t="s">
        <v>128</v>
      </c>
      <c r="B57" s="86"/>
      <c r="C57" s="46"/>
      <c r="D57" s="46"/>
      <c r="E57" s="46"/>
      <c r="F57" s="46"/>
    </row>
  </sheetData>
  <sheetProtection formatCells="0"/>
  <phoneticPr fontId="23" type="noConversion"/>
  <printOptions horizontalCentered="1"/>
  <pageMargins left="0.78740157480314965" right="0.78740157480314965" top="0.98425196850393704" bottom="0.78740157480314965" header="0.39370078740157483" footer="0.39370078740157483"/>
  <pageSetup paperSize="9" scale="66" fitToHeight="2" orientation="portrait" r:id="rId1"/>
  <headerFooter alignWithMargins="0">
    <oddHeader xml:space="preserve">&amp;R&amp;"Times New Roman CE,Félkövér dőlt"&amp;11 10. melléklet az 5/2020. (VII. 21.)  önkormányzati rendelethez
10. melléklet a 3/2019. (II. 14.) önkormányzati rendelethez 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F57"/>
  <sheetViews>
    <sheetView view="pageLayout" zoomScaleNormal="100" workbookViewId="0">
      <selection activeCell="D11" sqref="D11"/>
    </sheetView>
  </sheetViews>
  <sheetFormatPr defaultRowHeight="12.75" x14ac:dyDescent="0.2"/>
  <cols>
    <col min="1" max="1" width="13.83203125" style="83" customWidth="1"/>
    <col min="2" max="2" width="79.1640625" style="84" customWidth="1"/>
    <col min="3" max="6" width="15.83203125" style="84" customWidth="1"/>
    <col min="7" max="16384" width="9.33203125" style="84"/>
  </cols>
  <sheetData>
    <row r="1" spans="1:6" s="213" customFormat="1" ht="42.75" customHeight="1" x14ac:dyDescent="0.2">
      <c r="A1" s="165" t="s">
        <v>125</v>
      </c>
      <c r="B1" s="256" t="s">
        <v>381</v>
      </c>
      <c r="C1" s="366"/>
      <c r="D1" s="366"/>
      <c r="E1" s="366"/>
      <c r="F1" s="366"/>
    </row>
    <row r="2" spans="1:6" s="213" customFormat="1" ht="24.75" thickBot="1" x14ac:dyDescent="0.25">
      <c r="A2" s="206" t="s">
        <v>124</v>
      </c>
      <c r="B2" s="357" t="s">
        <v>367</v>
      </c>
      <c r="C2" s="358"/>
      <c r="D2" s="358"/>
      <c r="E2" s="358"/>
      <c r="F2" s="358"/>
    </row>
    <row r="3" spans="1:6" s="214" customFormat="1" ht="15.95" customHeight="1" thickBot="1" x14ac:dyDescent="0.25">
      <c r="A3" s="68"/>
      <c r="B3" s="68"/>
      <c r="C3" s="68"/>
      <c r="D3" s="68"/>
      <c r="E3" s="68"/>
      <c r="F3" s="68"/>
    </row>
    <row r="4" spans="1:6" ht="24.75" thickBot="1" x14ac:dyDescent="0.25">
      <c r="A4" s="166" t="s">
        <v>126</v>
      </c>
      <c r="B4" s="231" t="s">
        <v>41</v>
      </c>
      <c r="C4" s="364" t="s">
        <v>378</v>
      </c>
      <c r="D4" s="359" t="s">
        <v>462</v>
      </c>
      <c r="E4" s="364" t="s">
        <v>451</v>
      </c>
      <c r="F4" s="364" t="s">
        <v>458</v>
      </c>
    </row>
    <row r="5" spans="1:6" s="215" customFormat="1" ht="12.95" customHeight="1" thickBot="1" x14ac:dyDescent="0.25">
      <c r="A5" s="58">
        <v>1</v>
      </c>
      <c r="B5" s="232">
        <v>2</v>
      </c>
      <c r="C5" s="365">
        <v>3</v>
      </c>
      <c r="D5" s="365"/>
      <c r="E5" s="365">
        <v>4</v>
      </c>
      <c r="F5" s="365">
        <v>5</v>
      </c>
    </row>
    <row r="6" spans="1:6" s="215" customFormat="1" ht="15.95" customHeight="1" thickBot="1" x14ac:dyDescent="0.25">
      <c r="A6" s="71"/>
      <c r="B6" s="72" t="s">
        <v>42</v>
      </c>
      <c r="C6" s="370"/>
      <c r="D6" s="370"/>
      <c r="E6" s="370"/>
      <c r="F6" s="370"/>
    </row>
    <row r="7" spans="1:6" s="150" customFormat="1" ht="12" customHeight="1" thickBot="1" x14ac:dyDescent="0.25">
      <c r="A7" s="58" t="s">
        <v>6</v>
      </c>
      <c r="B7" s="73" t="s">
        <v>345</v>
      </c>
      <c r="C7" s="113">
        <f>SUM(C8:C17)</f>
        <v>4247</v>
      </c>
      <c r="D7" s="113">
        <f>SUM(D8:D17)</f>
        <v>4572</v>
      </c>
      <c r="E7" s="113">
        <f>SUM(E8:E17)</f>
        <v>258</v>
      </c>
      <c r="F7" s="113">
        <f>SUM(F8:F17)</f>
        <v>4830</v>
      </c>
    </row>
    <row r="8" spans="1:6" s="150" customFormat="1" ht="12" customHeight="1" thickBot="1" x14ac:dyDescent="0.25">
      <c r="A8" s="207" t="s">
        <v>61</v>
      </c>
      <c r="B8" s="7" t="s">
        <v>185</v>
      </c>
      <c r="C8" s="274"/>
      <c r="D8" s="273"/>
      <c r="E8" s="273"/>
      <c r="F8" s="273">
        <f>D8+E8</f>
        <v>0</v>
      </c>
    </row>
    <row r="9" spans="1:6" s="150" customFormat="1" ht="12" customHeight="1" thickBot="1" x14ac:dyDescent="0.25">
      <c r="A9" s="208" t="s">
        <v>62</v>
      </c>
      <c r="B9" s="5" t="s">
        <v>186</v>
      </c>
      <c r="C9" s="274">
        <v>1575</v>
      </c>
      <c r="D9" s="274"/>
      <c r="E9" s="274"/>
      <c r="F9" s="273">
        <f t="shared" ref="F9:F17" si="0">D9+E9</f>
        <v>0</v>
      </c>
    </row>
    <row r="10" spans="1:6" s="150" customFormat="1" ht="12" customHeight="1" thickBot="1" x14ac:dyDescent="0.25">
      <c r="A10" s="208" t="s">
        <v>63</v>
      </c>
      <c r="B10" s="5" t="s">
        <v>187</v>
      </c>
      <c r="C10" s="274"/>
      <c r="D10" s="274">
        <v>1575</v>
      </c>
      <c r="E10" s="274">
        <v>-1575</v>
      </c>
      <c r="F10" s="273">
        <f t="shared" si="0"/>
        <v>0</v>
      </c>
    </row>
    <row r="11" spans="1:6" s="150" customFormat="1" ht="12" customHeight="1" thickBot="1" x14ac:dyDescent="0.25">
      <c r="A11" s="208" t="s">
        <v>64</v>
      </c>
      <c r="B11" s="5" t="s">
        <v>188</v>
      </c>
      <c r="C11" s="274">
        <v>1769</v>
      </c>
      <c r="D11" s="274"/>
      <c r="E11" s="274"/>
      <c r="F11" s="273">
        <f t="shared" si="0"/>
        <v>0</v>
      </c>
    </row>
    <row r="12" spans="1:6" s="150" customFormat="1" ht="12" customHeight="1" thickBot="1" x14ac:dyDescent="0.25">
      <c r="A12" s="208" t="s">
        <v>87</v>
      </c>
      <c r="B12" s="5" t="s">
        <v>189</v>
      </c>
      <c r="C12" s="274">
        <v>903</v>
      </c>
      <c r="D12" s="274">
        <v>1769</v>
      </c>
      <c r="E12" s="274"/>
      <c r="F12" s="273">
        <f t="shared" si="0"/>
        <v>1769</v>
      </c>
    </row>
    <row r="13" spans="1:6" s="150" customFormat="1" ht="12" customHeight="1" thickBot="1" x14ac:dyDescent="0.25">
      <c r="A13" s="208" t="s">
        <v>65</v>
      </c>
      <c r="B13" s="5" t="s">
        <v>346</v>
      </c>
      <c r="C13" s="274"/>
      <c r="D13" s="274">
        <v>1228</v>
      </c>
      <c r="E13" s="274"/>
      <c r="F13" s="273">
        <f t="shared" si="0"/>
        <v>1228</v>
      </c>
    </row>
    <row r="14" spans="1:6" s="150" customFormat="1" ht="12" customHeight="1" thickBot="1" x14ac:dyDescent="0.25">
      <c r="A14" s="208" t="s">
        <v>66</v>
      </c>
      <c r="B14" s="4" t="s">
        <v>347</v>
      </c>
      <c r="C14" s="275"/>
      <c r="D14" s="274"/>
      <c r="E14" s="274">
        <v>1575</v>
      </c>
      <c r="F14" s="273">
        <f t="shared" si="0"/>
        <v>1575</v>
      </c>
    </row>
    <row r="15" spans="1:6" s="150" customFormat="1" ht="12" customHeight="1" thickBot="1" x14ac:dyDescent="0.25">
      <c r="A15" s="208" t="s">
        <v>73</v>
      </c>
      <c r="B15" s="5" t="s">
        <v>192</v>
      </c>
      <c r="C15" s="274"/>
      <c r="D15" s="275"/>
      <c r="E15" s="275"/>
      <c r="F15" s="273">
        <f t="shared" si="0"/>
        <v>0</v>
      </c>
    </row>
    <row r="16" spans="1:6" s="216" customFormat="1" ht="12" customHeight="1" thickBot="1" x14ac:dyDescent="0.25">
      <c r="A16" s="208" t="s">
        <v>74</v>
      </c>
      <c r="B16" s="5" t="s">
        <v>193</v>
      </c>
      <c r="C16" s="276"/>
      <c r="D16" s="274"/>
      <c r="E16" s="274">
        <v>258</v>
      </c>
      <c r="F16" s="273">
        <f t="shared" si="0"/>
        <v>258</v>
      </c>
    </row>
    <row r="17" spans="1:6" s="216" customFormat="1" ht="12" customHeight="1" thickBot="1" x14ac:dyDescent="0.25">
      <c r="A17" s="208" t="s">
        <v>75</v>
      </c>
      <c r="B17" s="4" t="s">
        <v>194</v>
      </c>
      <c r="C17" s="112"/>
      <c r="D17" s="276"/>
      <c r="E17" s="276"/>
      <c r="F17" s="273">
        <f t="shared" si="0"/>
        <v>0</v>
      </c>
    </row>
    <row r="18" spans="1:6" s="150" customFormat="1" ht="12" customHeight="1" thickBot="1" x14ac:dyDescent="0.25">
      <c r="A18" s="58" t="s">
        <v>7</v>
      </c>
      <c r="B18" s="73" t="s">
        <v>348</v>
      </c>
      <c r="C18" s="113">
        <f>SUM(C19:C21)</f>
        <v>0</v>
      </c>
      <c r="D18" s="113"/>
      <c r="E18" s="113"/>
      <c r="F18" s="113"/>
    </row>
    <row r="19" spans="1:6" s="216" customFormat="1" ht="12" customHeight="1" x14ac:dyDescent="0.2">
      <c r="A19" s="208" t="s">
        <v>67</v>
      </c>
      <c r="B19" s="6" t="s">
        <v>160</v>
      </c>
      <c r="C19" s="111"/>
      <c r="D19" s="111"/>
      <c r="E19" s="111"/>
      <c r="F19" s="111"/>
    </row>
    <row r="20" spans="1:6" s="216" customFormat="1" ht="12" customHeight="1" x14ac:dyDescent="0.2">
      <c r="A20" s="208" t="s">
        <v>68</v>
      </c>
      <c r="B20" s="5" t="s">
        <v>349</v>
      </c>
      <c r="C20" s="111"/>
      <c r="D20" s="111"/>
      <c r="E20" s="111"/>
      <c r="F20" s="111"/>
    </row>
    <row r="21" spans="1:6" s="216" customFormat="1" ht="12" customHeight="1" x14ac:dyDescent="0.2">
      <c r="A21" s="208" t="s">
        <v>69</v>
      </c>
      <c r="B21" s="5" t="s">
        <v>350</v>
      </c>
      <c r="C21" s="111"/>
      <c r="D21" s="111"/>
      <c r="E21" s="111"/>
      <c r="F21" s="111"/>
    </row>
    <row r="22" spans="1:6" s="216" customFormat="1" ht="12" customHeight="1" thickBot="1" x14ac:dyDescent="0.25">
      <c r="A22" s="208" t="s">
        <v>70</v>
      </c>
      <c r="B22" s="5" t="s">
        <v>0</v>
      </c>
      <c r="C22" s="111"/>
      <c r="D22" s="111"/>
      <c r="E22" s="111"/>
      <c r="F22" s="111"/>
    </row>
    <row r="23" spans="1:6" s="216" customFormat="1" ht="12" customHeight="1" thickBot="1" x14ac:dyDescent="0.25">
      <c r="A23" s="61" t="s">
        <v>8</v>
      </c>
      <c r="B23" s="48" t="s">
        <v>102</v>
      </c>
      <c r="C23" s="131"/>
      <c r="D23" s="131"/>
      <c r="E23" s="131"/>
      <c r="F23" s="131"/>
    </row>
    <row r="24" spans="1:6" s="216" customFormat="1" ht="12" customHeight="1" thickBot="1" x14ac:dyDescent="0.25">
      <c r="A24" s="61" t="s">
        <v>9</v>
      </c>
      <c r="B24" s="48" t="s">
        <v>351</v>
      </c>
      <c r="C24" s="113">
        <f>+C25+C26</f>
        <v>0</v>
      </c>
      <c r="D24" s="113"/>
      <c r="E24" s="113"/>
      <c r="F24" s="113"/>
    </row>
    <row r="25" spans="1:6" s="216" customFormat="1" ht="12" customHeight="1" x14ac:dyDescent="0.2">
      <c r="A25" s="209" t="s">
        <v>170</v>
      </c>
      <c r="B25" s="210" t="s">
        <v>349</v>
      </c>
      <c r="C25" s="36"/>
      <c r="D25" s="36"/>
      <c r="E25" s="36"/>
      <c r="F25" s="36"/>
    </row>
    <row r="26" spans="1:6" s="216" customFormat="1" ht="12" customHeight="1" x14ac:dyDescent="0.2">
      <c r="A26" s="209" t="s">
        <v>173</v>
      </c>
      <c r="B26" s="211" t="s">
        <v>352</v>
      </c>
      <c r="C26" s="114"/>
      <c r="D26" s="114"/>
      <c r="E26" s="114"/>
      <c r="F26" s="114"/>
    </row>
    <row r="27" spans="1:6" s="216" customFormat="1" ht="12" customHeight="1" thickBot="1" x14ac:dyDescent="0.25">
      <c r="A27" s="208" t="s">
        <v>174</v>
      </c>
      <c r="B27" s="212" t="s">
        <v>353</v>
      </c>
      <c r="C27" s="38"/>
      <c r="D27" s="38"/>
      <c r="E27" s="38"/>
      <c r="F27" s="38"/>
    </row>
    <row r="28" spans="1:6" s="216" customFormat="1" ht="12" customHeight="1" thickBot="1" x14ac:dyDescent="0.25">
      <c r="A28" s="61" t="s">
        <v>10</v>
      </c>
      <c r="B28" s="48" t="s">
        <v>354</v>
      </c>
      <c r="C28" s="113">
        <f>+C29+C30+C31</f>
        <v>0</v>
      </c>
      <c r="D28" s="113"/>
      <c r="E28" s="113"/>
      <c r="F28" s="113"/>
    </row>
    <row r="29" spans="1:6" s="216" customFormat="1" ht="12" customHeight="1" x14ac:dyDescent="0.2">
      <c r="A29" s="209" t="s">
        <v>54</v>
      </c>
      <c r="B29" s="210" t="s">
        <v>199</v>
      </c>
      <c r="C29" s="36"/>
      <c r="D29" s="36"/>
      <c r="E29" s="36"/>
      <c r="F29" s="36"/>
    </row>
    <row r="30" spans="1:6" s="216" customFormat="1" ht="12" customHeight="1" x14ac:dyDescent="0.2">
      <c r="A30" s="209" t="s">
        <v>55</v>
      </c>
      <c r="B30" s="211" t="s">
        <v>200</v>
      </c>
      <c r="C30" s="114"/>
      <c r="D30" s="114"/>
      <c r="E30" s="114"/>
      <c r="F30" s="114"/>
    </row>
    <row r="31" spans="1:6" s="216" customFormat="1" ht="12" customHeight="1" thickBot="1" x14ac:dyDescent="0.25">
      <c r="A31" s="208" t="s">
        <v>56</v>
      </c>
      <c r="B31" s="51" t="s">
        <v>201</v>
      </c>
      <c r="C31" s="38"/>
      <c r="D31" s="38"/>
      <c r="E31" s="38"/>
      <c r="F31" s="38"/>
    </row>
    <row r="32" spans="1:6" s="150" customFormat="1" ht="12" customHeight="1" thickBot="1" x14ac:dyDescent="0.25">
      <c r="A32" s="61" t="s">
        <v>11</v>
      </c>
      <c r="B32" s="48" t="s">
        <v>314</v>
      </c>
      <c r="C32" s="131"/>
      <c r="D32" s="131"/>
      <c r="E32" s="131"/>
      <c r="F32" s="131"/>
    </row>
    <row r="33" spans="1:6" s="150" customFormat="1" ht="12" customHeight="1" thickBot="1" x14ac:dyDescent="0.25">
      <c r="A33" s="61" t="s">
        <v>12</v>
      </c>
      <c r="B33" s="48" t="s">
        <v>355</v>
      </c>
      <c r="C33" s="131"/>
      <c r="D33" s="131"/>
      <c r="E33" s="131"/>
      <c r="F33" s="131"/>
    </row>
    <row r="34" spans="1:6" s="150" customFormat="1" ht="12" customHeight="1" thickBot="1" x14ac:dyDescent="0.25">
      <c r="A34" s="58" t="s">
        <v>13</v>
      </c>
      <c r="B34" s="48" t="s">
        <v>356</v>
      </c>
      <c r="C34" s="113">
        <f>+C7+C18+C23+C24+C28+C32+C33</f>
        <v>4247</v>
      </c>
      <c r="D34" s="113">
        <f>+D7+D18+D23+D24+D28+D32+D33</f>
        <v>4572</v>
      </c>
      <c r="E34" s="113">
        <f>+E7+E18+E23+E24+E28+E32+E33</f>
        <v>258</v>
      </c>
      <c r="F34" s="113">
        <f>+F7+F18+F23+F24+F28+F32+F33</f>
        <v>4830</v>
      </c>
    </row>
    <row r="35" spans="1:6" s="150" customFormat="1" ht="12" customHeight="1" thickBot="1" x14ac:dyDescent="0.25">
      <c r="A35" s="74" t="s">
        <v>14</v>
      </c>
      <c r="B35" s="48" t="s">
        <v>357</v>
      </c>
      <c r="C35" s="113">
        <f>SUM(C36:C38)</f>
        <v>49818</v>
      </c>
      <c r="D35" s="265">
        <f>SUM(D36:D38)</f>
        <v>49493</v>
      </c>
      <c r="E35" s="265">
        <f>SUM(E36:E38)</f>
        <v>0</v>
      </c>
      <c r="F35" s="265">
        <f>SUM(F36:F38)</f>
        <v>49493</v>
      </c>
    </row>
    <row r="36" spans="1:6" s="150" customFormat="1" ht="12" customHeight="1" x14ac:dyDescent="0.2">
      <c r="A36" s="209" t="s">
        <v>358</v>
      </c>
      <c r="B36" s="210" t="s">
        <v>140</v>
      </c>
      <c r="C36" s="278">
        <v>562</v>
      </c>
      <c r="D36" s="278">
        <v>237</v>
      </c>
      <c r="E36" s="278"/>
      <c r="F36" s="273">
        <f>D36+E36</f>
        <v>237</v>
      </c>
    </row>
    <row r="37" spans="1:6" s="150" customFormat="1" ht="12" customHeight="1" thickBot="1" x14ac:dyDescent="0.25">
      <c r="A37" s="209" t="s">
        <v>359</v>
      </c>
      <c r="B37" s="211" t="s">
        <v>1</v>
      </c>
      <c r="C37" s="279"/>
      <c r="D37" s="279"/>
      <c r="E37" s="279"/>
      <c r="F37" s="279"/>
    </row>
    <row r="38" spans="1:6" s="216" customFormat="1" ht="12" customHeight="1" thickBot="1" x14ac:dyDescent="0.25">
      <c r="A38" s="208" t="s">
        <v>360</v>
      </c>
      <c r="B38" s="51" t="s">
        <v>361</v>
      </c>
      <c r="C38" s="281">
        <v>49256</v>
      </c>
      <c r="D38" s="281">
        <v>49256</v>
      </c>
      <c r="E38" s="281"/>
      <c r="F38" s="273">
        <f>D38+E38</f>
        <v>49256</v>
      </c>
    </row>
    <row r="39" spans="1:6" s="216" customFormat="1" ht="15" customHeight="1" thickBot="1" x14ac:dyDescent="0.25">
      <c r="A39" s="74" t="s">
        <v>15</v>
      </c>
      <c r="B39" s="75" t="s">
        <v>362</v>
      </c>
      <c r="C39" s="148">
        <f>+C34+C35</f>
        <v>54065</v>
      </c>
      <c r="D39" s="148">
        <f>+D34+D35</f>
        <v>54065</v>
      </c>
      <c r="E39" s="148">
        <f>+E34+E35</f>
        <v>258</v>
      </c>
      <c r="F39" s="148">
        <f>+F34+F35</f>
        <v>54323</v>
      </c>
    </row>
    <row r="40" spans="1:6" s="216" customFormat="1" ht="15" customHeight="1" x14ac:dyDescent="0.2">
      <c r="A40" s="76"/>
      <c r="B40" s="77"/>
      <c r="C40" s="145"/>
      <c r="D40" s="145"/>
      <c r="E40" s="145"/>
      <c r="F40" s="145"/>
    </row>
    <row r="41" spans="1:6" ht="13.5" thickBot="1" x14ac:dyDescent="0.25">
      <c r="A41" s="78"/>
      <c r="B41" s="79"/>
      <c r="C41" s="146"/>
      <c r="D41" s="146"/>
      <c r="E41" s="146"/>
      <c r="F41" s="146"/>
    </row>
    <row r="42" spans="1:6" s="215" customFormat="1" ht="16.5" customHeight="1" thickBot="1" x14ac:dyDescent="0.25">
      <c r="A42" s="80"/>
      <c r="B42" s="81" t="s">
        <v>43</v>
      </c>
      <c r="C42" s="147"/>
      <c r="D42" s="147"/>
      <c r="E42" s="147"/>
      <c r="F42" s="147"/>
    </row>
    <row r="43" spans="1:6" s="217" customFormat="1" ht="12" customHeight="1" thickBot="1" x14ac:dyDescent="0.25">
      <c r="A43" s="61" t="s">
        <v>6</v>
      </c>
      <c r="B43" s="48" t="s">
        <v>363</v>
      </c>
      <c r="C43" s="113">
        <f>SUM(C44:C48)</f>
        <v>54065</v>
      </c>
      <c r="D43" s="113">
        <f>SUM(D44:D48)</f>
        <v>54065</v>
      </c>
      <c r="E43" s="113">
        <f>SUM(E44:E48)</f>
        <v>258</v>
      </c>
      <c r="F43" s="113">
        <f>SUM(F44:F48)</f>
        <v>54323</v>
      </c>
    </row>
    <row r="44" spans="1:6" ht="12" customHeight="1" thickBot="1" x14ac:dyDescent="0.25">
      <c r="A44" s="208" t="s">
        <v>61</v>
      </c>
      <c r="B44" s="6" t="s">
        <v>37</v>
      </c>
      <c r="C44" s="36">
        <v>32552</v>
      </c>
      <c r="D44" s="36">
        <v>32952</v>
      </c>
      <c r="E44" s="36">
        <v>-146</v>
      </c>
      <c r="F44" s="273">
        <f>D44+E44</f>
        <v>32806</v>
      </c>
    </row>
    <row r="45" spans="1:6" ht="12" customHeight="1" thickBot="1" x14ac:dyDescent="0.25">
      <c r="A45" s="208" t="s">
        <v>62</v>
      </c>
      <c r="B45" s="5" t="s">
        <v>111</v>
      </c>
      <c r="C45" s="37">
        <v>6622</v>
      </c>
      <c r="D45" s="37">
        <v>6622</v>
      </c>
      <c r="E45" s="37">
        <v>47</v>
      </c>
      <c r="F45" s="273">
        <f>D45+E45</f>
        <v>6669</v>
      </c>
    </row>
    <row r="46" spans="1:6" ht="12" customHeight="1" thickBot="1" x14ac:dyDescent="0.25">
      <c r="A46" s="208" t="s">
        <v>63</v>
      </c>
      <c r="B46" s="5" t="s">
        <v>86</v>
      </c>
      <c r="C46" s="37">
        <v>14891</v>
      </c>
      <c r="D46" s="37">
        <v>14491</v>
      </c>
      <c r="E46" s="37">
        <v>357</v>
      </c>
      <c r="F46" s="273">
        <f>D46+E46</f>
        <v>14848</v>
      </c>
    </row>
    <row r="47" spans="1:6" ht="12" customHeight="1" thickBot="1" x14ac:dyDescent="0.25">
      <c r="A47" s="208" t="s">
        <v>64</v>
      </c>
      <c r="B47" s="5" t="s">
        <v>112</v>
      </c>
      <c r="C47" s="37"/>
      <c r="D47" s="37"/>
      <c r="E47" s="37"/>
      <c r="F47" s="273">
        <f>D47+E47</f>
        <v>0</v>
      </c>
    </row>
    <row r="48" spans="1:6" ht="12" customHeight="1" thickBot="1" x14ac:dyDescent="0.25">
      <c r="A48" s="208" t="s">
        <v>87</v>
      </c>
      <c r="B48" s="5" t="s">
        <v>113</v>
      </c>
      <c r="C48" s="37"/>
      <c r="D48" s="37"/>
      <c r="E48" s="37"/>
      <c r="F48" s="273">
        <f>D48+E48</f>
        <v>0</v>
      </c>
    </row>
    <row r="49" spans="1:6" ht="12" customHeight="1" thickBot="1" x14ac:dyDescent="0.25">
      <c r="A49" s="61" t="s">
        <v>7</v>
      </c>
      <c r="B49" s="48" t="s">
        <v>364</v>
      </c>
      <c r="C49" s="113"/>
      <c r="D49" s="113"/>
      <c r="E49" s="113"/>
      <c r="F49" s="113"/>
    </row>
    <row r="50" spans="1:6" s="217" customFormat="1" ht="12" customHeight="1" x14ac:dyDescent="0.2">
      <c r="A50" s="208" t="s">
        <v>67</v>
      </c>
      <c r="B50" s="6" t="s">
        <v>131</v>
      </c>
      <c r="C50" s="36"/>
      <c r="D50" s="36"/>
      <c r="E50" s="36"/>
      <c r="F50" s="36"/>
    </row>
    <row r="51" spans="1:6" ht="12" customHeight="1" x14ac:dyDescent="0.2">
      <c r="A51" s="208" t="s">
        <v>68</v>
      </c>
      <c r="B51" s="5" t="s">
        <v>115</v>
      </c>
      <c r="C51" s="37"/>
      <c r="D51" s="37"/>
      <c r="E51" s="37"/>
      <c r="F51" s="37"/>
    </row>
    <row r="52" spans="1:6" ht="12" customHeight="1" x14ac:dyDescent="0.2">
      <c r="A52" s="208" t="s">
        <v>69</v>
      </c>
      <c r="B52" s="5" t="s">
        <v>44</v>
      </c>
      <c r="C52" s="37"/>
      <c r="D52" s="37"/>
      <c r="E52" s="37"/>
      <c r="F52" s="37"/>
    </row>
    <row r="53" spans="1:6" ht="12" customHeight="1" thickBot="1" x14ac:dyDescent="0.25">
      <c r="A53" s="208" t="s">
        <v>70</v>
      </c>
      <c r="B53" s="5" t="s">
        <v>2</v>
      </c>
      <c r="C53" s="37"/>
      <c r="D53" s="37"/>
      <c r="E53" s="37"/>
      <c r="F53" s="37"/>
    </row>
    <row r="54" spans="1:6" ht="15" customHeight="1" thickBot="1" x14ac:dyDescent="0.25">
      <c r="A54" s="61" t="s">
        <v>8</v>
      </c>
      <c r="B54" s="82" t="s">
        <v>365</v>
      </c>
      <c r="C54" s="148">
        <f>+C43+C49</f>
        <v>54065</v>
      </c>
      <c r="D54" s="148">
        <f>+D43+D49</f>
        <v>54065</v>
      </c>
      <c r="E54" s="148">
        <f>+E43+E49</f>
        <v>258</v>
      </c>
      <c r="F54" s="148">
        <f>F43+F49</f>
        <v>54323</v>
      </c>
    </row>
    <row r="55" spans="1:6" ht="13.5" thickBot="1" x14ac:dyDescent="0.25">
      <c r="C55" s="149"/>
      <c r="D55" s="149"/>
      <c r="E55" s="149"/>
      <c r="F55" s="149"/>
    </row>
    <row r="56" spans="1:6" ht="15" customHeight="1" thickBot="1" x14ac:dyDescent="0.25">
      <c r="A56" s="85" t="s">
        <v>127</v>
      </c>
      <c r="B56" s="86"/>
      <c r="C56" s="46">
        <v>10</v>
      </c>
      <c r="D56" s="46">
        <v>10</v>
      </c>
      <c r="E56" s="46">
        <v>10</v>
      </c>
      <c r="F56" s="46">
        <v>10</v>
      </c>
    </row>
    <row r="57" spans="1:6" ht="14.25" customHeight="1" thickBot="1" x14ac:dyDescent="0.25">
      <c r="A57" s="85" t="s">
        <v>128</v>
      </c>
      <c r="B57" s="86"/>
      <c r="C57" s="46"/>
      <c r="D57" s="46"/>
      <c r="E57" s="46"/>
      <c r="F57" s="46"/>
    </row>
  </sheetData>
  <sheetProtection formatCells="0"/>
  <phoneticPr fontId="23" type="noConversion"/>
  <printOptions horizontalCentered="1"/>
  <pageMargins left="0.78740157480314965" right="0.78740157480314965" top="0.98425196850393704" bottom="0.78740157480314965" header="0.39370078740157483" footer="0.39370078740157483"/>
  <pageSetup paperSize="9" scale="60" fitToHeight="2" orientation="portrait" verticalDpi="300" r:id="rId1"/>
  <headerFooter alignWithMargins="0">
    <oddHeader xml:space="preserve">&amp;R&amp;"Times New Roman CE,Félkövér dőlt"&amp;11 11. melléklet az 5/2020. (VII. 21.)  önkormányzati rendelethez 
11. melléklet a 3/2019. (II. 14.) önkormányzati rendelethez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O81"/>
  <sheetViews>
    <sheetView view="pageLayout" zoomScaleNormal="100" workbookViewId="0">
      <selection activeCell="O7" sqref="N7:O7"/>
    </sheetView>
  </sheetViews>
  <sheetFormatPr defaultRowHeight="15.75" x14ac:dyDescent="0.25"/>
  <cols>
    <col min="1" max="1" width="6.83203125" style="310" customWidth="1"/>
    <col min="2" max="2" width="31.1640625" style="309" customWidth="1"/>
    <col min="3" max="4" width="9" style="309" customWidth="1"/>
    <col min="5" max="5" width="9.5" style="309" customWidth="1"/>
    <col min="6" max="6" width="8.83203125" style="309" customWidth="1"/>
    <col min="7" max="7" width="8.6640625" style="309" customWidth="1"/>
    <col min="8" max="8" width="8.83203125" style="309" customWidth="1"/>
    <col min="9" max="9" width="8.1640625" style="309" customWidth="1"/>
    <col min="10" max="10" width="10" style="309" customWidth="1"/>
    <col min="11" max="11" width="10.5" style="309" customWidth="1"/>
    <col min="12" max="14" width="9.5" style="309" customWidth="1"/>
    <col min="15" max="15" width="12.6640625" style="310" customWidth="1"/>
    <col min="16" max="16384" width="9.33203125" style="309"/>
  </cols>
  <sheetData>
    <row r="1" spans="1:15" ht="31.5" customHeight="1" x14ac:dyDescent="0.25">
      <c r="A1" s="466" t="s">
        <v>445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</row>
    <row r="2" spans="1:15" ht="16.5" thickBot="1" x14ac:dyDescent="0.3">
      <c r="O2" s="341" t="s">
        <v>416</v>
      </c>
    </row>
    <row r="3" spans="1:15" s="310" customFormat="1" ht="26.1" customHeight="1" thickBot="1" x14ac:dyDescent="0.3">
      <c r="A3" s="340" t="s">
        <v>385</v>
      </c>
      <c r="B3" s="339" t="s">
        <v>47</v>
      </c>
      <c r="C3" s="339" t="s">
        <v>408</v>
      </c>
      <c r="D3" s="339" t="s">
        <v>407</v>
      </c>
      <c r="E3" s="339" t="s">
        <v>406</v>
      </c>
      <c r="F3" s="339" t="s">
        <v>405</v>
      </c>
      <c r="G3" s="339" t="s">
        <v>404</v>
      </c>
      <c r="H3" s="339" t="s">
        <v>403</v>
      </c>
      <c r="I3" s="339" t="s">
        <v>402</v>
      </c>
      <c r="J3" s="339" t="s">
        <v>413</v>
      </c>
      <c r="K3" s="339" t="s">
        <v>409</v>
      </c>
      <c r="L3" s="339" t="s">
        <v>410</v>
      </c>
      <c r="M3" s="339" t="s">
        <v>411</v>
      </c>
      <c r="N3" s="339" t="s">
        <v>412</v>
      </c>
      <c r="O3" s="338" t="s">
        <v>39</v>
      </c>
    </row>
    <row r="4" spans="1:15" s="318" customFormat="1" ht="15" customHeight="1" thickBot="1" x14ac:dyDescent="0.25">
      <c r="A4" s="332" t="s">
        <v>6</v>
      </c>
      <c r="B4" s="463" t="s">
        <v>42</v>
      </c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5"/>
    </row>
    <row r="5" spans="1:15" s="318" customFormat="1" ht="22.5" x14ac:dyDescent="0.2">
      <c r="A5" s="337" t="s">
        <v>7</v>
      </c>
      <c r="B5" s="336" t="s">
        <v>312</v>
      </c>
      <c r="C5" s="335">
        <v>5220</v>
      </c>
      <c r="D5" s="335">
        <v>5220</v>
      </c>
      <c r="E5" s="335">
        <v>5220</v>
      </c>
      <c r="F5" s="335">
        <v>5220</v>
      </c>
      <c r="G5" s="335">
        <v>5220</v>
      </c>
      <c r="H5" s="335">
        <v>5220</v>
      </c>
      <c r="I5" s="335">
        <v>5220</v>
      </c>
      <c r="J5" s="335">
        <v>5220</v>
      </c>
      <c r="K5" s="335">
        <v>5220</v>
      </c>
      <c r="L5" s="335">
        <v>5220</v>
      </c>
      <c r="M5" s="335">
        <v>5220</v>
      </c>
      <c r="N5" s="335">
        <v>5227</v>
      </c>
      <c r="O5" s="334">
        <v>62647</v>
      </c>
    </row>
    <row r="6" spans="1:15" s="322" customFormat="1" ht="22.5" x14ac:dyDescent="0.2">
      <c r="A6" s="326" t="s">
        <v>8</v>
      </c>
      <c r="B6" s="327" t="s">
        <v>401</v>
      </c>
      <c r="C6" s="324">
        <v>708</v>
      </c>
      <c r="D6" s="324">
        <v>708</v>
      </c>
      <c r="E6" s="324">
        <v>708</v>
      </c>
      <c r="F6" s="324">
        <v>708</v>
      </c>
      <c r="G6" s="324">
        <v>708</v>
      </c>
      <c r="H6" s="324">
        <v>708</v>
      </c>
      <c r="I6" s="324">
        <v>708</v>
      </c>
      <c r="J6" s="324">
        <v>708</v>
      </c>
      <c r="K6" s="324">
        <v>708</v>
      </c>
      <c r="L6" s="324">
        <v>708</v>
      </c>
      <c r="M6" s="324">
        <v>708</v>
      </c>
      <c r="N6" s="324">
        <v>710</v>
      </c>
      <c r="O6" s="323">
        <v>8498</v>
      </c>
    </row>
    <row r="7" spans="1:15" s="322" customFormat="1" ht="22.5" x14ac:dyDescent="0.2">
      <c r="A7" s="326" t="s">
        <v>9</v>
      </c>
      <c r="B7" s="333" t="s">
        <v>400</v>
      </c>
      <c r="C7" s="329"/>
      <c r="D7" s="329"/>
      <c r="E7" s="329"/>
      <c r="F7" s="329">
        <v>50000</v>
      </c>
      <c r="G7" s="329"/>
      <c r="H7" s="329"/>
      <c r="I7" s="329">
        <v>5600</v>
      </c>
      <c r="J7" s="329">
        <v>2726</v>
      </c>
      <c r="K7" s="329"/>
      <c r="L7" s="329"/>
      <c r="M7" s="329"/>
      <c r="N7" s="329"/>
      <c r="O7" s="328">
        <v>58326</v>
      </c>
    </row>
    <row r="8" spans="1:15" s="322" customFormat="1" ht="14.1" customHeight="1" x14ac:dyDescent="0.2">
      <c r="A8" s="326" t="s">
        <v>10</v>
      </c>
      <c r="B8" s="325" t="s">
        <v>102</v>
      </c>
      <c r="C8" s="324">
        <v>50</v>
      </c>
      <c r="D8" s="324">
        <v>10</v>
      </c>
      <c r="E8" s="324">
        <v>84000</v>
      </c>
      <c r="F8" s="324">
        <v>12000</v>
      </c>
      <c r="G8" s="324">
        <v>100</v>
      </c>
      <c r="H8" s="324">
        <v>100</v>
      </c>
      <c r="I8" s="324">
        <v>60</v>
      </c>
      <c r="J8" s="324">
        <v>40</v>
      </c>
      <c r="K8" s="324">
        <v>100000</v>
      </c>
      <c r="L8" s="324">
        <v>8000</v>
      </c>
      <c r="M8" s="324">
        <v>400</v>
      </c>
      <c r="N8" s="324">
        <v>340</v>
      </c>
      <c r="O8" s="323">
        <v>205100</v>
      </c>
    </row>
    <row r="9" spans="1:15" s="322" customFormat="1" ht="14.1" customHeight="1" x14ac:dyDescent="0.2">
      <c r="A9" s="326" t="s">
        <v>11</v>
      </c>
      <c r="B9" s="325" t="s">
        <v>399</v>
      </c>
      <c r="C9" s="324">
        <v>1681</v>
      </c>
      <c r="D9" s="324">
        <v>1681</v>
      </c>
      <c r="E9" s="324">
        <v>1681</v>
      </c>
      <c r="F9" s="324">
        <v>1681</v>
      </c>
      <c r="G9" s="324">
        <v>1681</v>
      </c>
      <c r="H9" s="324">
        <v>1845</v>
      </c>
      <c r="I9" s="324">
        <v>1386</v>
      </c>
      <c r="J9" s="324">
        <v>1386</v>
      </c>
      <c r="K9" s="324">
        <v>1681</v>
      </c>
      <c r="L9" s="324">
        <v>1681</v>
      </c>
      <c r="M9" s="324">
        <v>1684</v>
      </c>
      <c r="N9" s="324">
        <v>1600</v>
      </c>
      <c r="O9" s="323">
        <v>19668</v>
      </c>
    </row>
    <row r="10" spans="1:15" s="322" customFormat="1" ht="14.1" customHeight="1" x14ac:dyDescent="0.2">
      <c r="A10" s="326" t="s">
        <v>12</v>
      </c>
      <c r="B10" s="325" t="s">
        <v>3</v>
      </c>
      <c r="C10" s="324">
        <v>4700</v>
      </c>
      <c r="D10" s="324">
        <v>4700</v>
      </c>
      <c r="E10" s="324"/>
      <c r="F10" s="324"/>
      <c r="G10" s="324">
        <v>4700</v>
      </c>
      <c r="H10" s="324">
        <v>4400</v>
      </c>
      <c r="I10" s="324"/>
      <c r="J10" s="324"/>
      <c r="K10" s="324"/>
      <c r="L10" s="324">
        <v>12000</v>
      </c>
      <c r="M10" s="324">
        <v>12913</v>
      </c>
      <c r="N10" s="324"/>
      <c r="O10" s="323">
        <v>43413</v>
      </c>
    </row>
    <row r="11" spans="1:15" s="322" customFormat="1" ht="14.1" customHeight="1" x14ac:dyDescent="0.2">
      <c r="A11" s="326" t="s">
        <v>13</v>
      </c>
      <c r="B11" s="325" t="s">
        <v>314</v>
      </c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3"/>
    </row>
    <row r="12" spans="1:15" s="322" customFormat="1" ht="22.5" x14ac:dyDescent="0.2">
      <c r="A12" s="326" t="s">
        <v>14</v>
      </c>
      <c r="B12" s="327" t="s">
        <v>355</v>
      </c>
      <c r="C12" s="324"/>
      <c r="D12" s="324"/>
      <c r="E12" s="324"/>
      <c r="F12" s="324"/>
      <c r="G12" s="324"/>
      <c r="H12" s="324"/>
      <c r="I12" s="324"/>
      <c r="J12" s="324"/>
      <c r="K12" s="324"/>
      <c r="L12" s="324"/>
      <c r="M12" s="324"/>
      <c r="N12" s="324"/>
      <c r="O12" s="323"/>
    </row>
    <row r="13" spans="1:15" s="322" customFormat="1" ht="14.1" customHeight="1" thickBot="1" x14ac:dyDescent="0.25">
      <c r="A13" s="326" t="s">
        <v>15</v>
      </c>
      <c r="B13" s="325" t="s">
        <v>398</v>
      </c>
      <c r="C13" s="324">
        <v>32925</v>
      </c>
      <c r="D13" s="324">
        <v>41049</v>
      </c>
      <c r="E13" s="324">
        <v>5000</v>
      </c>
      <c r="F13" s="324">
        <v>36000</v>
      </c>
      <c r="G13" s="324">
        <v>96089</v>
      </c>
      <c r="H13" s="324">
        <v>101778</v>
      </c>
      <c r="I13" s="324">
        <v>32528</v>
      </c>
      <c r="J13" s="324">
        <v>65422</v>
      </c>
      <c r="K13" s="324"/>
      <c r="L13" s="324">
        <v>24611</v>
      </c>
      <c r="M13" s="324">
        <v>3186</v>
      </c>
      <c r="N13" s="324">
        <v>12027</v>
      </c>
      <c r="O13" s="323">
        <v>450615</v>
      </c>
    </row>
    <row r="14" spans="1:15" s="318" customFormat="1" ht="15.95" customHeight="1" thickBot="1" x14ac:dyDescent="0.25">
      <c r="A14" s="332" t="s">
        <v>16</v>
      </c>
      <c r="B14" s="321" t="s">
        <v>397</v>
      </c>
      <c r="C14" s="320">
        <v>45284</v>
      </c>
      <c r="D14" s="320">
        <v>53368</v>
      </c>
      <c r="E14" s="320">
        <v>96609</v>
      </c>
      <c r="F14" s="320">
        <v>105609</v>
      </c>
      <c r="G14" s="320">
        <v>108498</v>
      </c>
      <c r="H14" s="320">
        <v>114051</v>
      </c>
      <c r="I14" s="320">
        <v>45502</v>
      </c>
      <c r="J14" s="320">
        <v>75502</v>
      </c>
      <c r="K14" s="320">
        <v>107609</v>
      </c>
      <c r="L14" s="320">
        <v>52220</v>
      </c>
      <c r="M14" s="320">
        <v>24111</v>
      </c>
      <c r="N14" s="320">
        <v>19904</v>
      </c>
      <c r="O14" s="319">
        <v>848267</v>
      </c>
    </row>
    <row r="15" spans="1:15" s="318" customFormat="1" ht="15" customHeight="1" thickBot="1" x14ac:dyDescent="0.25">
      <c r="A15" s="332" t="s">
        <v>17</v>
      </c>
      <c r="B15" s="463" t="s">
        <v>43</v>
      </c>
      <c r="C15" s="464"/>
      <c r="D15" s="464"/>
      <c r="E15" s="464"/>
      <c r="F15" s="464"/>
      <c r="G15" s="464"/>
      <c r="H15" s="464"/>
      <c r="I15" s="464"/>
      <c r="J15" s="464"/>
      <c r="K15" s="464"/>
      <c r="L15" s="464"/>
      <c r="M15" s="464"/>
      <c r="N15" s="464"/>
      <c r="O15" s="465"/>
    </row>
    <row r="16" spans="1:15" s="322" customFormat="1" ht="14.1" customHeight="1" x14ac:dyDescent="0.2">
      <c r="A16" s="331" t="s">
        <v>18</v>
      </c>
      <c r="B16" s="330" t="s">
        <v>48</v>
      </c>
      <c r="C16" s="329">
        <v>6142</v>
      </c>
      <c r="D16" s="329">
        <v>6142</v>
      </c>
      <c r="E16" s="329">
        <v>6142</v>
      </c>
      <c r="F16" s="329">
        <v>6142</v>
      </c>
      <c r="G16" s="329">
        <v>6672</v>
      </c>
      <c r="H16" s="329">
        <v>6142</v>
      </c>
      <c r="I16" s="329">
        <v>6142</v>
      </c>
      <c r="J16" s="329">
        <v>6142</v>
      </c>
      <c r="K16" s="329">
        <v>6142</v>
      </c>
      <c r="L16" s="329">
        <v>6142</v>
      </c>
      <c r="M16" s="329">
        <v>6142</v>
      </c>
      <c r="N16" s="329">
        <v>6148</v>
      </c>
      <c r="O16" s="328">
        <v>74240</v>
      </c>
    </row>
    <row r="17" spans="1:15" s="322" customFormat="1" ht="27" customHeight="1" x14ac:dyDescent="0.2">
      <c r="A17" s="326" t="s">
        <v>19</v>
      </c>
      <c r="B17" s="327" t="s">
        <v>111</v>
      </c>
      <c r="C17" s="324">
        <v>1217</v>
      </c>
      <c r="D17" s="324">
        <v>1217</v>
      </c>
      <c r="E17" s="324">
        <v>1217</v>
      </c>
      <c r="F17" s="324">
        <v>1217</v>
      </c>
      <c r="G17" s="324">
        <v>1217</v>
      </c>
      <c r="H17" s="324">
        <v>1217</v>
      </c>
      <c r="I17" s="324">
        <v>1217</v>
      </c>
      <c r="J17" s="324">
        <v>1217</v>
      </c>
      <c r="K17" s="324">
        <v>1217</v>
      </c>
      <c r="L17" s="324">
        <v>1217</v>
      </c>
      <c r="M17" s="324">
        <v>1217</v>
      </c>
      <c r="N17" s="324">
        <v>1220</v>
      </c>
      <c r="O17" s="323">
        <v>14607</v>
      </c>
    </row>
    <row r="18" spans="1:15" s="322" customFormat="1" ht="14.1" customHeight="1" x14ac:dyDescent="0.2">
      <c r="A18" s="326" t="s">
        <v>20</v>
      </c>
      <c r="B18" s="325" t="s">
        <v>86</v>
      </c>
      <c r="C18" s="324">
        <v>4593</v>
      </c>
      <c r="D18" s="324">
        <v>4593</v>
      </c>
      <c r="E18" s="324">
        <v>4948</v>
      </c>
      <c r="F18" s="324">
        <v>5593</v>
      </c>
      <c r="G18" s="324">
        <v>60243</v>
      </c>
      <c r="H18" s="324">
        <v>6593</v>
      </c>
      <c r="I18" s="324">
        <v>6593</v>
      </c>
      <c r="J18" s="324">
        <v>6593</v>
      </c>
      <c r="K18" s="324">
        <v>4593</v>
      </c>
      <c r="L18" s="324">
        <v>5146</v>
      </c>
      <c r="M18" s="324">
        <v>5320</v>
      </c>
      <c r="N18" s="324">
        <v>5765</v>
      </c>
      <c r="O18" s="323">
        <v>120573</v>
      </c>
    </row>
    <row r="19" spans="1:15" s="322" customFormat="1" ht="14.1" customHeight="1" x14ac:dyDescent="0.2">
      <c r="A19" s="326" t="s">
        <v>21</v>
      </c>
      <c r="B19" s="325" t="s">
        <v>112</v>
      </c>
      <c r="C19" s="324">
        <v>16</v>
      </c>
      <c r="D19" s="324">
        <v>16</v>
      </c>
      <c r="E19" s="324">
        <v>16</v>
      </c>
      <c r="F19" s="324">
        <v>174</v>
      </c>
      <c r="G19" s="324">
        <v>32</v>
      </c>
      <c r="H19" s="324">
        <v>150</v>
      </c>
      <c r="I19" s="324">
        <v>150</v>
      </c>
      <c r="J19" s="324">
        <v>150</v>
      </c>
      <c r="K19" s="324">
        <v>150</v>
      </c>
      <c r="L19" s="324">
        <v>50</v>
      </c>
      <c r="M19" s="324">
        <v>32</v>
      </c>
      <c r="N19" s="324">
        <v>2125</v>
      </c>
      <c r="O19" s="323">
        <v>3061</v>
      </c>
    </row>
    <row r="20" spans="1:15" s="322" customFormat="1" ht="14.1" customHeight="1" x14ac:dyDescent="0.2">
      <c r="A20" s="326" t="s">
        <v>22</v>
      </c>
      <c r="B20" s="325" t="s">
        <v>396</v>
      </c>
      <c r="C20" s="324">
        <v>11400</v>
      </c>
      <c r="D20" s="324">
        <v>11400</v>
      </c>
      <c r="E20" s="324">
        <v>11400</v>
      </c>
      <c r="F20" s="324">
        <v>11400</v>
      </c>
      <c r="G20" s="324">
        <v>11400</v>
      </c>
      <c r="H20" s="324">
        <v>19949</v>
      </c>
      <c r="I20" s="324">
        <v>11400</v>
      </c>
      <c r="J20" s="324">
        <v>11400</v>
      </c>
      <c r="K20" s="324">
        <v>11400</v>
      </c>
      <c r="L20" s="324">
        <v>11400</v>
      </c>
      <c r="M20" s="324">
        <v>11400</v>
      </c>
      <c r="N20" s="324">
        <v>11827</v>
      </c>
      <c r="O20" s="323">
        <v>145776</v>
      </c>
    </row>
    <row r="21" spans="1:15" s="322" customFormat="1" ht="14.1" customHeight="1" x14ac:dyDescent="0.2">
      <c r="A21" s="326" t="s">
        <v>23</v>
      </c>
      <c r="B21" s="325" t="s">
        <v>131</v>
      </c>
      <c r="C21" s="324"/>
      <c r="D21" s="324"/>
      <c r="E21" s="324">
        <v>30000</v>
      </c>
      <c r="F21" s="324">
        <v>40000</v>
      </c>
      <c r="G21" s="324">
        <v>29445</v>
      </c>
      <c r="H21" s="324"/>
      <c r="I21" s="324"/>
      <c r="J21" s="324"/>
      <c r="K21" s="324">
        <v>30000</v>
      </c>
      <c r="L21" s="324"/>
      <c r="M21" s="324"/>
      <c r="N21" s="324"/>
      <c r="O21" s="323">
        <v>129445</v>
      </c>
    </row>
    <row r="22" spans="1:15" s="322" customFormat="1" x14ac:dyDescent="0.2">
      <c r="A22" s="326" t="s">
        <v>24</v>
      </c>
      <c r="B22" s="327" t="s">
        <v>115</v>
      </c>
      <c r="C22" s="324"/>
      <c r="D22" s="324"/>
      <c r="E22" s="324">
        <v>10000</v>
      </c>
      <c r="F22" s="324">
        <v>20000</v>
      </c>
      <c r="G22" s="324"/>
      <c r="H22" s="324">
        <v>50000</v>
      </c>
      <c r="I22" s="324">
        <v>20000</v>
      </c>
      <c r="J22" s="324">
        <v>50000</v>
      </c>
      <c r="K22" s="324">
        <v>50000</v>
      </c>
      <c r="L22" s="324">
        <v>28265</v>
      </c>
      <c r="M22" s="324"/>
      <c r="N22" s="324"/>
      <c r="O22" s="323">
        <v>228265</v>
      </c>
    </row>
    <row r="23" spans="1:15" s="322" customFormat="1" ht="14.1" customHeight="1" x14ac:dyDescent="0.2">
      <c r="A23" s="326" t="s">
        <v>25</v>
      </c>
      <c r="B23" s="325" t="s">
        <v>134</v>
      </c>
      <c r="C23" s="324"/>
      <c r="D23" s="324"/>
      <c r="E23" s="324"/>
      <c r="F23" s="324">
        <v>294</v>
      </c>
      <c r="G23" s="324"/>
      <c r="H23" s="324"/>
      <c r="I23" s="324"/>
      <c r="J23" s="324"/>
      <c r="K23" s="324"/>
      <c r="L23" s="324"/>
      <c r="M23" s="324"/>
      <c r="N23" s="324"/>
      <c r="O23" s="323">
        <v>294</v>
      </c>
    </row>
    <row r="24" spans="1:15" s="322" customFormat="1" ht="14.1" customHeight="1" thickBot="1" x14ac:dyDescent="0.25">
      <c r="A24" s="326" t="s">
        <v>26</v>
      </c>
      <c r="B24" s="325" t="s">
        <v>395</v>
      </c>
      <c r="C24" s="324">
        <v>21916</v>
      </c>
      <c r="D24" s="324">
        <v>30000</v>
      </c>
      <c r="E24" s="324">
        <v>30090</v>
      </c>
      <c r="F24" s="324">
        <v>20000</v>
      </c>
      <c r="G24" s="324"/>
      <c r="H24" s="324">
        <v>30000</v>
      </c>
      <c r="I24" s="324"/>
      <c r="J24" s="324"/>
      <c r="K24" s="324"/>
      <c r="L24" s="324"/>
      <c r="M24" s="324"/>
      <c r="N24" s="324"/>
      <c r="O24" s="323">
        <v>132006</v>
      </c>
    </row>
    <row r="25" spans="1:15" s="318" customFormat="1" ht="15.95" customHeight="1" thickBot="1" x14ac:dyDescent="0.25">
      <c r="A25" s="317" t="s">
        <v>27</v>
      </c>
      <c r="B25" s="321" t="s">
        <v>394</v>
      </c>
      <c r="C25" s="320">
        <v>45284</v>
      </c>
      <c r="D25" s="320">
        <v>53368</v>
      </c>
      <c r="E25" s="320">
        <v>93813</v>
      </c>
      <c r="F25" s="320">
        <v>104820</v>
      </c>
      <c r="G25" s="320">
        <v>109009</v>
      </c>
      <c r="H25" s="320">
        <v>114051</v>
      </c>
      <c r="I25" s="320">
        <v>45502</v>
      </c>
      <c r="J25" s="320">
        <v>75502</v>
      </c>
      <c r="K25" s="320">
        <v>103502</v>
      </c>
      <c r="L25" s="320">
        <v>52220</v>
      </c>
      <c r="M25" s="320">
        <v>24111</v>
      </c>
      <c r="N25" s="320">
        <v>27085</v>
      </c>
      <c r="O25" s="319">
        <v>848267</v>
      </c>
    </row>
    <row r="26" spans="1:15" ht="16.5" thickBot="1" x14ac:dyDescent="0.3">
      <c r="A26" s="317" t="s">
        <v>28</v>
      </c>
      <c r="B26" s="316" t="s">
        <v>393</v>
      </c>
      <c r="C26" s="315"/>
      <c r="D26" s="315"/>
      <c r="E26" s="315">
        <v>2796</v>
      </c>
      <c r="F26" s="315">
        <v>789</v>
      </c>
      <c r="G26" s="315">
        <v>-511</v>
      </c>
      <c r="H26" s="315"/>
      <c r="I26" s="315"/>
      <c r="J26" s="315"/>
      <c r="K26" s="315">
        <v>4107</v>
      </c>
      <c r="L26" s="315"/>
      <c r="M26" s="315"/>
      <c r="N26" s="315">
        <v>-7181</v>
      </c>
      <c r="O26" s="314"/>
    </row>
    <row r="27" spans="1:15" x14ac:dyDescent="0.25">
      <c r="A27" s="313"/>
    </row>
    <row r="28" spans="1:15" x14ac:dyDescent="0.25">
      <c r="B28" s="312"/>
      <c r="C28" s="311"/>
      <c r="D28" s="311"/>
      <c r="O28" s="309"/>
    </row>
    <row r="29" spans="1:15" x14ac:dyDescent="0.25">
      <c r="O29" s="309"/>
    </row>
    <row r="30" spans="1:15" x14ac:dyDescent="0.25">
      <c r="O30" s="309"/>
    </row>
    <row r="31" spans="1:15" x14ac:dyDescent="0.25">
      <c r="O31" s="309"/>
    </row>
    <row r="32" spans="1:15" x14ac:dyDescent="0.25">
      <c r="O32" s="309"/>
    </row>
    <row r="33" spans="15:15" x14ac:dyDescent="0.25">
      <c r="O33" s="309"/>
    </row>
    <row r="34" spans="15:15" x14ac:dyDescent="0.25">
      <c r="O34" s="309"/>
    </row>
    <row r="35" spans="15:15" x14ac:dyDescent="0.25">
      <c r="O35" s="309"/>
    </row>
    <row r="36" spans="15:15" x14ac:dyDescent="0.25">
      <c r="O36" s="309"/>
    </row>
    <row r="37" spans="15:15" x14ac:dyDescent="0.25">
      <c r="O37" s="309"/>
    </row>
    <row r="38" spans="15:15" x14ac:dyDescent="0.25">
      <c r="O38" s="309"/>
    </row>
    <row r="39" spans="15:15" x14ac:dyDescent="0.25">
      <c r="O39" s="309"/>
    </row>
    <row r="40" spans="15:15" x14ac:dyDescent="0.25">
      <c r="O40" s="309"/>
    </row>
    <row r="41" spans="15:15" x14ac:dyDescent="0.25">
      <c r="O41" s="309"/>
    </row>
    <row r="42" spans="15:15" x14ac:dyDescent="0.25">
      <c r="O42" s="309"/>
    </row>
    <row r="43" spans="15:15" x14ac:dyDescent="0.25">
      <c r="O43" s="309"/>
    </row>
    <row r="44" spans="15:15" x14ac:dyDescent="0.25">
      <c r="O44" s="309"/>
    </row>
    <row r="45" spans="15:15" x14ac:dyDescent="0.25">
      <c r="O45" s="309"/>
    </row>
    <row r="46" spans="15:15" x14ac:dyDescent="0.25">
      <c r="O46" s="309"/>
    </row>
    <row r="47" spans="15:15" x14ac:dyDescent="0.25">
      <c r="O47" s="309"/>
    </row>
    <row r="48" spans="15:15" x14ac:dyDescent="0.25">
      <c r="O48" s="309"/>
    </row>
    <row r="49" spans="15:15" x14ac:dyDescent="0.25">
      <c r="O49" s="309"/>
    </row>
    <row r="50" spans="15:15" x14ac:dyDescent="0.25">
      <c r="O50" s="309"/>
    </row>
    <row r="51" spans="15:15" x14ac:dyDescent="0.25">
      <c r="O51" s="309"/>
    </row>
    <row r="52" spans="15:15" x14ac:dyDescent="0.25">
      <c r="O52" s="309"/>
    </row>
    <row r="53" spans="15:15" x14ac:dyDescent="0.25">
      <c r="O53" s="309"/>
    </row>
    <row r="54" spans="15:15" x14ac:dyDescent="0.25">
      <c r="O54" s="309"/>
    </row>
    <row r="55" spans="15:15" x14ac:dyDescent="0.25">
      <c r="O55" s="309"/>
    </row>
    <row r="56" spans="15:15" x14ac:dyDescent="0.25">
      <c r="O56" s="309"/>
    </row>
    <row r="57" spans="15:15" x14ac:dyDescent="0.25">
      <c r="O57" s="309"/>
    </row>
    <row r="58" spans="15:15" x14ac:dyDescent="0.25">
      <c r="O58" s="309"/>
    </row>
    <row r="59" spans="15:15" x14ac:dyDescent="0.25">
      <c r="O59" s="309"/>
    </row>
    <row r="60" spans="15:15" x14ac:dyDescent="0.25">
      <c r="O60" s="309"/>
    </row>
    <row r="61" spans="15:15" x14ac:dyDescent="0.25">
      <c r="O61" s="309"/>
    </row>
    <row r="62" spans="15:15" x14ac:dyDescent="0.25">
      <c r="O62" s="309"/>
    </row>
    <row r="63" spans="15:15" x14ac:dyDescent="0.25">
      <c r="O63" s="309"/>
    </row>
    <row r="64" spans="15:15" x14ac:dyDescent="0.25">
      <c r="O64" s="309"/>
    </row>
    <row r="65" spans="15:15" x14ac:dyDescent="0.25">
      <c r="O65" s="309"/>
    </row>
    <row r="66" spans="15:15" x14ac:dyDescent="0.25">
      <c r="O66" s="309"/>
    </row>
    <row r="67" spans="15:15" x14ac:dyDescent="0.25">
      <c r="O67" s="309"/>
    </row>
    <row r="68" spans="15:15" x14ac:dyDescent="0.25">
      <c r="O68" s="309"/>
    </row>
    <row r="69" spans="15:15" x14ac:dyDescent="0.25">
      <c r="O69" s="309"/>
    </row>
    <row r="70" spans="15:15" x14ac:dyDescent="0.25">
      <c r="O70" s="309"/>
    </row>
    <row r="71" spans="15:15" x14ac:dyDescent="0.25">
      <c r="O71" s="309"/>
    </row>
    <row r="72" spans="15:15" x14ac:dyDescent="0.25">
      <c r="O72" s="309"/>
    </row>
    <row r="73" spans="15:15" x14ac:dyDescent="0.25">
      <c r="O73" s="309"/>
    </row>
    <row r="74" spans="15:15" x14ac:dyDescent="0.25">
      <c r="O74" s="309"/>
    </row>
    <row r="75" spans="15:15" x14ac:dyDescent="0.25">
      <c r="O75" s="309"/>
    </row>
    <row r="76" spans="15:15" x14ac:dyDescent="0.25">
      <c r="O76" s="309"/>
    </row>
    <row r="77" spans="15:15" x14ac:dyDescent="0.25">
      <c r="O77" s="309"/>
    </row>
    <row r="78" spans="15:15" x14ac:dyDescent="0.25">
      <c r="O78" s="309"/>
    </row>
    <row r="79" spans="15:15" x14ac:dyDescent="0.25">
      <c r="O79" s="309"/>
    </row>
    <row r="80" spans="15:15" x14ac:dyDescent="0.25">
      <c r="O80" s="309"/>
    </row>
    <row r="81" spans="15:15" x14ac:dyDescent="0.25">
      <c r="O81" s="309"/>
    </row>
  </sheetData>
  <printOptions horizontalCentered="1"/>
  <pageMargins left="0.59055118110236227" right="0.59055118110236227" top="1.0629921259842521" bottom="0.98425196850393704" header="0.78740157480314965" footer="0.78740157480314965"/>
  <pageSetup paperSize="9" scale="90" orientation="landscape" r:id="rId1"/>
  <headerFooter alignWithMargins="0">
    <oddHeader xml:space="preserve">&amp;R&amp;"Times New Roman CE,Félkövér dőlt"&amp;11 12. melléklet az 5/2020. (VII. 21.)  önkormányzati rendelethez
12. melléklet a 3/2019. (II. 14.) önkormányzati rendelethez 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F38"/>
  <sheetViews>
    <sheetView view="pageLayout" zoomScaleNormal="100" workbookViewId="0">
      <selection activeCell="F4" sqref="F4"/>
    </sheetView>
  </sheetViews>
  <sheetFormatPr defaultRowHeight="12.75" x14ac:dyDescent="0.2"/>
  <cols>
    <col min="1" max="1" width="6.1640625" customWidth="1"/>
    <col min="2" max="2" width="33.1640625" customWidth="1"/>
    <col min="3" max="3" width="25.5" customWidth="1"/>
    <col min="4" max="4" width="11.83203125" customWidth="1"/>
    <col min="5" max="5" width="11.6640625" customWidth="1"/>
    <col min="6" max="6" width="10.83203125" customWidth="1"/>
  </cols>
  <sheetData>
    <row r="1" spans="1:6" ht="45" customHeight="1" x14ac:dyDescent="0.25">
      <c r="A1" s="516" t="s">
        <v>446</v>
      </c>
      <c r="B1" s="516"/>
      <c r="C1" s="516"/>
      <c r="D1" s="516"/>
      <c r="E1" s="516"/>
      <c r="F1" s="516"/>
    </row>
    <row r="2" spans="1:6" ht="17.25" customHeight="1" x14ac:dyDescent="0.25">
      <c r="A2" s="151"/>
      <c r="B2" s="151"/>
      <c r="C2" s="151"/>
      <c r="D2" s="151"/>
    </row>
    <row r="3" spans="1:6" ht="13.5" thickBot="1" x14ac:dyDescent="0.25">
      <c r="A3" s="62"/>
      <c r="B3" s="62"/>
      <c r="C3" s="517" t="s">
        <v>416</v>
      </c>
      <c r="D3" s="517"/>
      <c r="E3" s="517"/>
      <c r="F3" s="517"/>
    </row>
    <row r="4" spans="1:6" ht="63" customHeight="1" thickBot="1" x14ac:dyDescent="0.25">
      <c r="A4" s="402" t="s">
        <v>49</v>
      </c>
      <c r="B4" s="407" t="s">
        <v>80</v>
      </c>
      <c r="C4" s="152" t="s">
        <v>81</v>
      </c>
      <c r="D4" s="260" t="s">
        <v>384</v>
      </c>
      <c r="E4" s="260" t="s">
        <v>383</v>
      </c>
      <c r="F4" s="260" t="s">
        <v>382</v>
      </c>
    </row>
    <row r="5" spans="1:6" ht="15.75" customHeight="1" x14ac:dyDescent="0.2">
      <c r="A5" s="403" t="s">
        <v>6</v>
      </c>
      <c r="B5" s="404" t="s">
        <v>420</v>
      </c>
      <c r="C5" s="397" t="s">
        <v>421</v>
      </c>
      <c r="D5" s="24">
        <v>30000</v>
      </c>
      <c r="E5" s="24">
        <v>7325</v>
      </c>
      <c r="F5" s="24">
        <f t="shared" ref="F5:F11" si="0">SUM(D5:E5)</f>
        <v>37325</v>
      </c>
    </row>
    <row r="6" spans="1:6" ht="15.95" customHeight="1" x14ac:dyDescent="0.2">
      <c r="A6" s="63" t="s">
        <v>7</v>
      </c>
      <c r="B6" s="25" t="s">
        <v>422</v>
      </c>
      <c r="C6" s="25" t="s">
        <v>423</v>
      </c>
      <c r="D6" s="26">
        <v>8364</v>
      </c>
      <c r="E6" s="26"/>
      <c r="F6" s="26">
        <f t="shared" si="0"/>
        <v>8364</v>
      </c>
    </row>
    <row r="7" spans="1:6" ht="15.95" customHeight="1" x14ac:dyDescent="0.2">
      <c r="A7" s="63" t="s">
        <v>8</v>
      </c>
      <c r="B7" s="25" t="s">
        <v>424</v>
      </c>
      <c r="C7" s="25" t="s">
        <v>425</v>
      </c>
      <c r="D7" s="26">
        <v>10500</v>
      </c>
      <c r="E7" s="26">
        <v>2525</v>
      </c>
      <c r="F7" s="26">
        <f t="shared" si="0"/>
        <v>13025</v>
      </c>
    </row>
    <row r="8" spans="1:6" ht="15.95" customHeight="1" x14ac:dyDescent="0.2">
      <c r="A8" s="63" t="s">
        <v>9</v>
      </c>
      <c r="B8" s="25" t="s">
        <v>426</v>
      </c>
      <c r="C8" s="25" t="s">
        <v>427</v>
      </c>
      <c r="D8" s="26">
        <v>2100</v>
      </c>
      <c r="E8" s="26"/>
      <c r="F8" s="26">
        <f t="shared" si="0"/>
        <v>2100</v>
      </c>
    </row>
    <row r="9" spans="1:6" ht="15.95" customHeight="1" x14ac:dyDescent="0.2">
      <c r="A9" s="63" t="s">
        <v>10</v>
      </c>
      <c r="B9" s="25" t="s">
        <v>428</v>
      </c>
      <c r="C9" s="25" t="s">
        <v>429</v>
      </c>
      <c r="D9" s="26">
        <v>1800</v>
      </c>
      <c r="E9" s="26"/>
      <c r="F9" s="26">
        <f t="shared" si="0"/>
        <v>1800</v>
      </c>
    </row>
    <row r="10" spans="1:6" ht="22.5" x14ac:dyDescent="0.2">
      <c r="A10" s="63" t="s">
        <v>11</v>
      </c>
      <c r="B10" s="25" t="s">
        <v>426</v>
      </c>
      <c r="C10" s="405" t="s">
        <v>430</v>
      </c>
      <c r="D10" s="26">
        <v>2400</v>
      </c>
      <c r="E10" s="26"/>
      <c r="F10" s="26">
        <f t="shared" si="0"/>
        <v>2400</v>
      </c>
    </row>
    <row r="11" spans="1:6" ht="22.5" x14ac:dyDescent="0.2">
      <c r="A11" s="63" t="s">
        <v>12</v>
      </c>
      <c r="B11" s="406" t="s">
        <v>431</v>
      </c>
      <c r="C11" s="405" t="s">
        <v>432</v>
      </c>
      <c r="D11" s="26">
        <v>12840</v>
      </c>
      <c r="E11" s="26">
        <v>3830</v>
      </c>
      <c r="F11" s="26">
        <f t="shared" si="0"/>
        <v>16670</v>
      </c>
    </row>
    <row r="12" spans="1:6" ht="15.95" customHeight="1" x14ac:dyDescent="0.2">
      <c r="A12" s="63" t="s">
        <v>13</v>
      </c>
      <c r="B12" s="25"/>
      <c r="C12" s="25"/>
      <c r="D12" s="26"/>
      <c r="E12" s="26"/>
      <c r="F12" s="26"/>
    </row>
    <row r="13" spans="1:6" ht="15.95" customHeight="1" x14ac:dyDescent="0.2">
      <c r="A13" s="63" t="s">
        <v>14</v>
      </c>
      <c r="B13" s="25"/>
      <c r="C13" s="25"/>
      <c r="D13" s="26"/>
      <c r="E13" s="26"/>
      <c r="F13" s="26"/>
    </row>
    <row r="14" spans="1:6" ht="15.95" customHeight="1" x14ac:dyDescent="0.2">
      <c r="A14" s="63" t="s">
        <v>15</v>
      </c>
      <c r="B14" s="345"/>
      <c r="C14" s="345"/>
      <c r="D14" s="346"/>
      <c r="E14" s="26"/>
      <c r="F14" s="346"/>
    </row>
    <row r="15" spans="1:6" ht="15.95" customHeight="1" x14ac:dyDescent="0.2">
      <c r="A15" s="63" t="s">
        <v>16</v>
      </c>
      <c r="B15" s="25"/>
      <c r="C15" s="25"/>
      <c r="D15" s="26"/>
      <c r="E15" s="26"/>
      <c r="F15" s="26"/>
    </row>
    <row r="16" spans="1:6" ht="15.95" customHeight="1" x14ac:dyDescent="0.2">
      <c r="A16" s="63" t="s">
        <v>17</v>
      </c>
      <c r="B16" s="25"/>
      <c r="C16" s="25"/>
      <c r="D16" s="26"/>
      <c r="E16" s="26"/>
      <c r="F16" s="26"/>
    </row>
    <row r="17" spans="1:6" ht="15.95" customHeight="1" x14ac:dyDescent="0.2">
      <c r="A17" s="63" t="s">
        <v>18</v>
      </c>
      <c r="B17" s="25"/>
      <c r="C17" s="25"/>
      <c r="D17" s="26"/>
      <c r="E17" s="26"/>
      <c r="F17" s="26"/>
    </row>
    <row r="18" spans="1:6" ht="15.95" customHeight="1" x14ac:dyDescent="0.2">
      <c r="A18" s="63" t="s">
        <v>19</v>
      </c>
      <c r="B18" s="25"/>
      <c r="C18" s="25"/>
      <c r="D18" s="26"/>
      <c r="E18" s="26"/>
      <c r="F18" s="26"/>
    </row>
    <row r="19" spans="1:6" ht="15.95" customHeight="1" x14ac:dyDescent="0.2">
      <c r="A19" s="63" t="s">
        <v>20</v>
      </c>
      <c r="B19" s="25"/>
      <c r="C19" s="25"/>
      <c r="D19" s="26"/>
      <c r="E19" s="26"/>
      <c r="F19" s="26"/>
    </row>
    <row r="20" spans="1:6" ht="15.95" customHeight="1" x14ac:dyDescent="0.2">
      <c r="A20" s="63" t="s">
        <v>21</v>
      </c>
      <c r="B20" s="25"/>
      <c r="C20" s="25"/>
      <c r="D20" s="26"/>
      <c r="E20" s="26"/>
      <c r="F20" s="26"/>
    </row>
    <row r="21" spans="1:6" ht="15.95" customHeight="1" x14ac:dyDescent="0.2">
      <c r="A21" s="63" t="s">
        <v>22</v>
      </c>
      <c r="B21" s="25"/>
      <c r="C21" s="25"/>
      <c r="D21" s="26"/>
      <c r="E21" s="26"/>
      <c r="F21" s="26"/>
    </row>
    <row r="22" spans="1:6" ht="15.95" customHeight="1" x14ac:dyDescent="0.2">
      <c r="A22" s="63" t="s">
        <v>23</v>
      </c>
      <c r="B22" s="25"/>
      <c r="C22" s="25"/>
      <c r="D22" s="26"/>
      <c r="E22" s="26"/>
      <c r="F22" s="26"/>
    </row>
    <row r="23" spans="1:6" ht="15.95" customHeight="1" x14ac:dyDescent="0.2">
      <c r="A23" s="63" t="s">
        <v>24</v>
      </c>
      <c r="B23" s="25"/>
      <c r="C23" s="25"/>
      <c r="D23" s="26"/>
      <c r="E23" s="26"/>
      <c r="F23" s="26"/>
    </row>
    <row r="24" spans="1:6" ht="15.95" customHeight="1" x14ac:dyDescent="0.2">
      <c r="A24" s="63" t="s">
        <v>25</v>
      </c>
      <c r="B24" s="25"/>
      <c r="C24" s="25"/>
      <c r="D24" s="26"/>
      <c r="E24" s="26"/>
      <c r="F24" s="26"/>
    </row>
    <row r="25" spans="1:6" ht="15.95" customHeight="1" x14ac:dyDescent="0.2">
      <c r="A25" s="63" t="s">
        <v>26</v>
      </c>
      <c r="B25" s="25"/>
      <c r="C25" s="25"/>
      <c r="D25" s="26"/>
      <c r="E25" s="26"/>
      <c r="F25" s="26"/>
    </row>
    <row r="26" spans="1:6" ht="15.95" customHeight="1" x14ac:dyDescent="0.2">
      <c r="A26" s="63" t="s">
        <v>27</v>
      </c>
      <c r="B26" s="25"/>
      <c r="C26" s="25"/>
      <c r="D26" s="26"/>
      <c r="E26" s="26"/>
      <c r="F26" s="26"/>
    </row>
    <row r="27" spans="1:6" ht="15.95" customHeight="1" x14ac:dyDescent="0.2">
      <c r="A27" s="63" t="s">
        <v>28</v>
      </c>
      <c r="B27" s="25"/>
      <c r="C27" s="25"/>
      <c r="D27" s="26"/>
      <c r="E27" s="26"/>
      <c r="F27" s="26"/>
    </row>
    <row r="28" spans="1:6" ht="15.95" customHeight="1" x14ac:dyDescent="0.2">
      <c r="A28" s="63" t="s">
        <v>29</v>
      </c>
      <c r="B28" s="25"/>
      <c r="C28" s="25"/>
      <c r="D28" s="26"/>
      <c r="E28" s="26"/>
      <c r="F28" s="26"/>
    </row>
    <row r="29" spans="1:6" ht="15.95" customHeight="1" x14ac:dyDescent="0.2">
      <c r="A29" s="63" t="s">
        <v>30</v>
      </c>
      <c r="B29" s="25"/>
      <c r="C29" s="25"/>
      <c r="D29" s="26"/>
      <c r="E29" s="26"/>
      <c r="F29" s="26"/>
    </row>
    <row r="30" spans="1:6" ht="15.95" customHeight="1" x14ac:dyDescent="0.2">
      <c r="A30" s="63" t="s">
        <v>31</v>
      </c>
      <c r="B30" s="25"/>
      <c r="C30" s="25"/>
      <c r="D30" s="26"/>
      <c r="E30" s="26"/>
      <c r="F30" s="26"/>
    </row>
    <row r="31" spans="1:6" ht="15.95" customHeight="1" x14ac:dyDescent="0.2">
      <c r="A31" s="63" t="s">
        <v>32</v>
      </c>
      <c r="B31" s="25"/>
      <c r="C31" s="25"/>
      <c r="D31" s="26"/>
      <c r="E31" s="26"/>
      <c r="F31" s="26"/>
    </row>
    <row r="32" spans="1:6" ht="15.95" customHeight="1" x14ac:dyDescent="0.2">
      <c r="A32" s="63" t="s">
        <v>33</v>
      </c>
      <c r="B32" s="25"/>
      <c r="C32" s="25"/>
      <c r="D32" s="26"/>
      <c r="E32" s="26"/>
      <c r="F32" s="26"/>
    </row>
    <row r="33" spans="1:6" ht="15.95" customHeight="1" x14ac:dyDescent="0.2">
      <c r="A33" s="63" t="s">
        <v>34</v>
      </c>
      <c r="B33" s="25"/>
      <c r="C33" s="25"/>
      <c r="D33" s="26"/>
      <c r="E33" s="26"/>
      <c r="F33" s="26"/>
    </row>
    <row r="34" spans="1:6" ht="15.95" customHeight="1" x14ac:dyDescent="0.2">
      <c r="A34" s="63" t="s">
        <v>82</v>
      </c>
      <c r="B34" s="25"/>
      <c r="C34" s="25"/>
      <c r="D34" s="39"/>
      <c r="E34" s="39"/>
      <c r="F34" s="39"/>
    </row>
    <row r="35" spans="1:6" ht="15.95" customHeight="1" x14ac:dyDescent="0.2">
      <c r="A35" s="63" t="s">
        <v>83</v>
      </c>
      <c r="B35" s="25"/>
      <c r="C35" s="25"/>
      <c r="D35" s="39"/>
      <c r="E35" s="39"/>
      <c r="F35" s="39"/>
    </row>
    <row r="36" spans="1:6" ht="15.95" customHeight="1" x14ac:dyDescent="0.2">
      <c r="A36" s="63" t="s">
        <v>84</v>
      </c>
      <c r="B36" s="25"/>
      <c r="C36" s="25"/>
      <c r="D36" s="39"/>
      <c r="E36" s="39"/>
      <c r="F36" s="39"/>
    </row>
    <row r="37" spans="1:6" ht="15.95" customHeight="1" thickBot="1" x14ac:dyDescent="0.25">
      <c r="A37" s="64" t="s">
        <v>85</v>
      </c>
      <c r="B37" s="27"/>
      <c r="C37" s="27"/>
      <c r="D37" s="40"/>
      <c r="E37" s="40"/>
      <c r="F37" s="40"/>
    </row>
    <row r="38" spans="1:6" ht="15.95" customHeight="1" thickBot="1" x14ac:dyDescent="0.25">
      <c r="A38" s="514" t="s">
        <v>39</v>
      </c>
      <c r="B38" s="515"/>
      <c r="C38" s="65"/>
      <c r="D38" s="66">
        <f>SUM(D5:D37)</f>
        <v>68004</v>
      </c>
      <c r="E38" s="66">
        <f>SUM(E5:E37)</f>
        <v>13680</v>
      </c>
      <c r="F38" s="66">
        <f>SUM(F5:F37)</f>
        <v>81684</v>
      </c>
    </row>
  </sheetData>
  <mergeCells count="3">
    <mergeCell ref="A38:B38"/>
    <mergeCell ref="A1:F1"/>
    <mergeCell ref="C3:F3"/>
  </mergeCells>
  <conditionalFormatting sqref="D38:F38">
    <cfRule type="cellIs" dxfId="1" priority="3" stopIfTrue="1" operator="equal">
      <formula>0</formula>
    </cfRule>
  </conditionalFormatting>
  <printOptions horizontalCentered="1"/>
  <pageMargins left="0.78740157480314965" right="0.78740157480314965" top="0.78740157480314965" bottom="0.39370078740157483" header="0.39370078740157483" footer="0.39370078740157483"/>
  <pageSetup paperSize="9" scale="95" orientation="portrait" r:id="rId1"/>
  <headerFooter alignWithMargins="0">
    <oddHeader xml:space="preserve">&amp;R&amp;"Times New Roman CE,Félkövér dőlt"&amp;11 13. melléklet az 5/2020. (VII. 21.)  önkormányzati rendelethez 
13. melléklet a 3/2019. (II. 14.) önkormányzati rendelethez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N151"/>
  <sheetViews>
    <sheetView view="pageLayout" zoomScaleNormal="120" zoomScaleSheetLayoutView="100" workbookViewId="0">
      <selection activeCell="H2" sqref="H2"/>
    </sheetView>
  </sheetViews>
  <sheetFormatPr defaultRowHeight="15.75" x14ac:dyDescent="0.25"/>
  <cols>
    <col min="1" max="1" width="9.5" style="154" customWidth="1"/>
    <col min="2" max="2" width="48.5" style="154" customWidth="1"/>
    <col min="3" max="5" width="11.1640625" style="154" customWidth="1"/>
    <col min="6" max="6" width="11.33203125" style="154" customWidth="1"/>
    <col min="7" max="7" width="11.83203125" style="154" customWidth="1"/>
    <col min="8" max="8" width="12.5" style="154" customWidth="1"/>
    <col min="9" max="9" width="9" style="172" customWidth="1"/>
    <col min="10" max="16384" width="9.33203125" style="172"/>
  </cols>
  <sheetData>
    <row r="1" spans="1:8" ht="39.75" customHeight="1" x14ac:dyDescent="0.25">
      <c r="A1" s="486" t="s">
        <v>448</v>
      </c>
      <c r="B1" s="486"/>
      <c r="C1" s="486"/>
      <c r="D1" s="486"/>
      <c r="E1" s="486"/>
      <c r="F1" s="486"/>
      <c r="G1" s="486"/>
      <c r="H1" s="486"/>
    </row>
    <row r="3" spans="1:8" ht="15.95" customHeight="1" x14ac:dyDescent="0.25">
      <c r="A3" s="487" t="s">
        <v>4</v>
      </c>
      <c r="B3" s="487"/>
      <c r="C3" s="487"/>
      <c r="D3" s="487"/>
      <c r="E3" s="487"/>
      <c r="F3" s="487"/>
      <c r="G3" s="487"/>
      <c r="H3" s="487"/>
    </row>
    <row r="4" spans="1:8" ht="15.95" customHeight="1" thickBot="1" x14ac:dyDescent="0.3">
      <c r="A4" s="484" t="s">
        <v>90</v>
      </c>
      <c r="B4" s="484"/>
      <c r="C4" s="220"/>
      <c r="D4" s="220"/>
      <c r="E4" s="220"/>
      <c r="F4" s="220"/>
      <c r="G4" s="220"/>
      <c r="H4" s="220"/>
    </row>
    <row r="5" spans="1:8" ht="42.75" customHeight="1" thickBot="1" x14ac:dyDescent="0.3">
      <c r="A5" s="20" t="s">
        <v>49</v>
      </c>
      <c r="B5" s="21" t="s">
        <v>5</v>
      </c>
      <c r="C5" s="31" t="s">
        <v>415</v>
      </c>
      <c r="D5" s="31" t="s">
        <v>451</v>
      </c>
      <c r="E5" s="31" t="s">
        <v>458</v>
      </c>
      <c r="F5" s="31" t="s">
        <v>447</v>
      </c>
      <c r="G5" s="31" t="s">
        <v>419</v>
      </c>
      <c r="H5" s="31" t="s">
        <v>449</v>
      </c>
    </row>
    <row r="6" spans="1:8" s="173" customFormat="1" ht="12" customHeight="1" thickBot="1" x14ac:dyDescent="0.25">
      <c r="A6" s="167">
        <v>1</v>
      </c>
      <c r="B6" s="168">
        <v>2</v>
      </c>
      <c r="C6" s="169">
        <v>3</v>
      </c>
      <c r="D6" s="371">
        <v>4</v>
      </c>
      <c r="E6" s="371">
        <v>5</v>
      </c>
      <c r="F6" s="371">
        <v>6</v>
      </c>
      <c r="G6" s="371">
        <v>7</v>
      </c>
      <c r="H6" s="169">
        <v>8</v>
      </c>
    </row>
    <row r="7" spans="1:8" s="174" customFormat="1" ht="12" customHeight="1" thickBot="1" x14ac:dyDescent="0.25">
      <c r="A7" s="17" t="s">
        <v>6</v>
      </c>
      <c r="B7" s="18" t="s">
        <v>152</v>
      </c>
      <c r="C7" s="95">
        <f>+C8+C9+C10+C11+C12+C13</f>
        <v>62647</v>
      </c>
      <c r="D7" s="95">
        <f>+D8+D9+D10+D11+D12+D13</f>
        <v>4998</v>
      </c>
      <c r="E7" s="95">
        <f>SUM(E8:E13)</f>
        <v>67645</v>
      </c>
      <c r="F7" s="95">
        <f>+F8+F9+F10+F11+F12+F13</f>
        <v>65690</v>
      </c>
      <c r="G7" s="95">
        <f>+G8+G9+G10+G11+G12+G13</f>
        <v>67606</v>
      </c>
      <c r="H7" s="95">
        <f>+H8+H9+H10+H11+H12+H13</f>
        <v>68922</v>
      </c>
    </row>
    <row r="8" spans="1:8" s="174" customFormat="1" ht="12" customHeight="1" x14ac:dyDescent="0.2">
      <c r="A8" s="12" t="s">
        <v>61</v>
      </c>
      <c r="B8" s="175" t="s">
        <v>153</v>
      </c>
      <c r="C8" s="98">
        <v>0</v>
      </c>
      <c r="D8" s="98"/>
      <c r="E8" s="98">
        <v>0</v>
      </c>
      <c r="F8" s="98">
        <v>0</v>
      </c>
      <c r="G8" s="98">
        <v>0</v>
      </c>
      <c r="H8" s="98">
        <v>0</v>
      </c>
    </row>
    <row r="9" spans="1:8" s="174" customFormat="1" ht="14.25" customHeight="1" x14ac:dyDescent="0.2">
      <c r="A9" s="11" t="s">
        <v>62</v>
      </c>
      <c r="B9" s="394" t="s">
        <v>154</v>
      </c>
      <c r="C9" s="97">
        <v>46654</v>
      </c>
      <c r="D9" s="97">
        <v>1495</v>
      </c>
      <c r="E9" s="97">
        <v>48149</v>
      </c>
      <c r="F9" s="97">
        <v>48987</v>
      </c>
      <c r="G9" s="97">
        <v>50456</v>
      </c>
      <c r="H9" s="97">
        <v>51465</v>
      </c>
    </row>
    <row r="10" spans="1:8" s="174" customFormat="1" ht="12" customHeight="1" x14ac:dyDescent="0.2">
      <c r="A10" s="11" t="s">
        <v>63</v>
      </c>
      <c r="B10" s="395" t="s">
        <v>155</v>
      </c>
      <c r="C10" s="97">
        <v>14193</v>
      </c>
      <c r="D10" s="97">
        <v>3503</v>
      </c>
      <c r="E10" s="97">
        <v>17696</v>
      </c>
      <c r="F10" s="97">
        <v>14903</v>
      </c>
      <c r="G10" s="97">
        <v>15350</v>
      </c>
      <c r="H10" s="97">
        <v>15657</v>
      </c>
    </row>
    <row r="11" spans="1:8" s="174" customFormat="1" ht="12" customHeight="1" x14ac:dyDescent="0.2">
      <c r="A11" s="11" t="s">
        <v>64</v>
      </c>
      <c r="B11" s="176" t="s">
        <v>156</v>
      </c>
      <c r="C11" s="97">
        <v>1800</v>
      </c>
      <c r="D11" s="97"/>
      <c r="E11" s="97">
        <v>1800</v>
      </c>
      <c r="F11" s="97">
        <v>1800</v>
      </c>
      <c r="G11" s="97">
        <v>1800</v>
      </c>
      <c r="H11" s="97">
        <v>1800</v>
      </c>
    </row>
    <row r="12" spans="1:8" s="174" customFormat="1" ht="12" customHeight="1" x14ac:dyDescent="0.2">
      <c r="A12" s="11" t="s">
        <v>87</v>
      </c>
      <c r="B12" s="176" t="s">
        <v>157</v>
      </c>
      <c r="C12" s="97">
        <v>0</v>
      </c>
      <c r="D12" s="97"/>
      <c r="E12" s="97">
        <v>0</v>
      </c>
      <c r="F12" s="97">
        <v>0</v>
      </c>
      <c r="G12" s="97">
        <v>0</v>
      </c>
      <c r="H12" s="97">
        <v>0</v>
      </c>
    </row>
    <row r="13" spans="1:8" s="174" customFormat="1" ht="12" customHeight="1" thickBot="1" x14ac:dyDescent="0.25">
      <c r="A13" s="13" t="s">
        <v>65</v>
      </c>
      <c r="B13" s="177" t="s">
        <v>158</v>
      </c>
      <c r="C13" s="97"/>
      <c r="D13" s="97"/>
      <c r="E13" s="97"/>
      <c r="F13" s="97"/>
      <c r="G13" s="97"/>
      <c r="H13" s="97"/>
    </row>
    <row r="14" spans="1:8" s="174" customFormat="1" ht="23.25" customHeight="1" thickBot="1" x14ac:dyDescent="0.25">
      <c r="A14" s="17" t="s">
        <v>7</v>
      </c>
      <c r="B14" s="90" t="s">
        <v>159</v>
      </c>
      <c r="C14" s="95">
        <f>SUM(C15:C19)</f>
        <v>8498</v>
      </c>
      <c r="D14" s="95">
        <f>SUM(D15:D19)</f>
        <v>5246</v>
      </c>
      <c r="E14" s="95">
        <f>SUM(E15:E19)</f>
        <v>13744</v>
      </c>
      <c r="F14" s="95">
        <v>29132</v>
      </c>
      <c r="G14" s="95">
        <v>29132</v>
      </c>
      <c r="H14" s="95">
        <v>29132</v>
      </c>
    </row>
    <row r="15" spans="1:8" s="174" customFormat="1" ht="12" customHeight="1" x14ac:dyDescent="0.2">
      <c r="A15" s="12" t="s">
        <v>67</v>
      </c>
      <c r="B15" s="175" t="s">
        <v>160</v>
      </c>
      <c r="C15" s="98"/>
      <c r="D15" s="98"/>
      <c r="E15" s="98"/>
      <c r="F15" s="98"/>
      <c r="G15" s="98"/>
      <c r="H15" s="98"/>
    </row>
    <row r="16" spans="1:8" s="174" customFormat="1" ht="12" customHeight="1" x14ac:dyDescent="0.2">
      <c r="A16" s="11" t="s">
        <v>68</v>
      </c>
      <c r="B16" s="176" t="s">
        <v>161</v>
      </c>
      <c r="C16" s="97"/>
      <c r="D16" s="97"/>
      <c r="E16" s="97"/>
      <c r="F16" s="97"/>
      <c r="G16" s="97"/>
      <c r="H16" s="97"/>
    </row>
    <row r="17" spans="1:8" s="174" customFormat="1" ht="12" customHeight="1" x14ac:dyDescent="0.2">
      <c r="A17" s="11" t="s">
        <v>69</v>
      </c>
      <c r="B17" s="176" t="s">
        <v>368</v>
      </c>
      <c r="C17" s="97"/>
      <c r="D17" s="97"/>
      <c r="E17" s="97"/>
      <c r="F17" s="97"/>
      <c r="G17" s="97"/>
      <c r="H17" s="97"/>
    </row>
    <row r="18" spans="1:8" s="174" customFormat="1" ht="12" customHeight="1" x14ac:dyDescent="0.2">
      <c r="A18" s="11" t="s">
        <v>70</v>
      </c>
      <c r="B18" s="176" t="s">
        <v>369</v>
      </c>
      <c r="C18" s="97"/>
      <c r="D18" s="97"/>
      <c r="E18" s="97"/>
      <c r="F18" s="97"/>
      <c r="G18" s="97"/>
      <c r="H18" s="97"/>
    </row>
    <row r="19" spans="1:8" s="174" customFormat="1" ht="12" customHeight="1" x14ac:dyDescent="0.2">
      <c r="A19" s="11" t="s">
        <v>71</v>
      </c>
      <c r="B19" s="176" t="s">
        <v>162</v>
      </c>
      <c r="C19" s="97">
        <v>8498</v>
      </c>
      <c r="D19" s="97">
        <v>5246</v>
      </c>
      <c r="E19" s="97">
        <v>13744</v>
      </c>
      <c r="F19" s="97">
        <v>8498</v>
      </c>
      <c r="G19" s="97">
        <v>8498</v>
      </c>
      <c r="H19" s="97">
        <v>8498</v>
      </c>
    </row>
    <row r="20" spans="1:8" s="174" customFormat="1" ht="12" customHeight="1" thickBot="1" x14ac:dyDescent="0.25">
      <c r="A20" s="13" t="s">
        <v>77</v>
      </c>
      <c r="B20" s="177" t="s">
        <v>163</v>
      </c>
      <c r="C20" s="99"/>
      <c r="D20" s="99"/>
      <c r="E20" s="99"/>
      <c r="F20" s="99"/>
      <c r="G20" s="99"/>
      <c r="H20" s="99"/>
    </row>
    <row r="21" spans="1:8" s="174" customFormat="1" ht="24" customHeight="1" thickBot="1" x14ac:dyDescent="0.25">
      <c r="A21" s="17" t="s">
        <v>8</v>
      </c>
      <c r="B21" s="18" t="s">
        <v>164</v>
      </c>
      <c r="C21" s="95">
        <f>+C22+C23+C24+C25+C26</f>
        <v>58326</v>
      </c>
      <c r="D21" s="95"/>
      <c r="E21" s="95">
        <f>SUM(E22:E26)</f>
        <v>58326</v>
      </c>
      <c r="F21" s="95">
        <f>+F22+F23+F24+F25+F26</f>
        <v>32000</v>
      </c>
      <c r="G21" s="95">
        <f>+G22+G23+G24+G25+G26</f>
        <v>25000</v>
      </c>
      <c r="H21" s="95">
        <f>+H22+H23+H24+H25+H26</f>
        <v>12000</v>
      </c>
    </row>
    <row r="22" spans="1:8" s="174" customFormat="1" ht="12" customHeight="1" x14ac:dyDescent="0.2">
      <c r="A22" s="12" t="s">
        <v>50</v>
      </c>
      <c r="B22" s="175" t="s">
        <v>165</v>
      </c>
      <c r="C22" s="98"/>
      <c r="D22" s="98"/>
      <c r="E22" s="98"/>
      <c r="F22" s="98"/>
      <c r="G22" s="98"/>
      <c r="H22" s="98"/>
    </row>
    <row r="23" spans="1:8" s="174" customFormat="1" ht="12" customHeight="1" x14ac:dyDescent="0.2">
      <c r="A23" s="11" t="s">
        <v>51</v>
      </c>
      <c r="B23" s="176" t="s">
        <v>166</v>
      </c>
      <c r="C23" s="97"/>
      <c r="D23" s="97"/>
      <c r="E23" s="97"/>
      <c r="F23" s="97"/>
      <c r="G23" s="97"/>
      <c r="H23" s="97"/>
    </row>
    <row r="24" spans="1:8" s="174" customFormat="1" ht="12" customHeight="1" x14ac:dyDescent="0.2">
      <c r="A24" s="11" t="s">
        <v>52</v>
      </c>
      <c r="B24" s="176" t="s">
        <v>370</v>
      </c>
      <c r="C24" s="97"/>
      <c r="D24" s="97"/>
      <c r="E24" s="97"/>
      <c r="F24" s="97"/>
      <c r="G24" s="97"/>
      <c r="H24" s="97"/>
    </row>
    <row r="25" spans="1:8" s="174" customFormat="1" ht="12" customHeight="1" x14ac:dyDescent="0.2">
      <c r="A25" s="11" t="s">
        <v>53</v>
      </c>
      <c r="B25" s="176" t="s">
        <v>371</v>
      </c>
      <c r="C25" s="97"/>
      <c r="D25" s="97"/>
      <c r="E25" s="97"/>
      <c r="F25" s="97"/>
      <c r="G25" s="97"/>
      <c r="H25" s="97"/>
    </row>
    <row r="26" spans="1:8" s="174" customFormat="1" ht="12" customHeight="1" x14ac:dyDescent="0.2">
      <c r="A26" s="11" t="s">
        <v>99</v>
      </c>
      <c r="B26" s="176" t="s">
        <v>167</v>
      </c>
      <c r="C26" s="97">
        <v>58326</v>
      </c>
      <c r="D26" s="97"/>
      <c r="E26" s="97">
        <v>58326</v>
      </c>
      <c r="F26" s="97">
        <v>32000</v>
      </c>
      <c r="G26" s="97">
        <v>25000</v>
      </c>
      <c r="H26" s="97">
        <v>12000</v>
      </c>
    </row>
    <row r="27" spans="1:8" s="174" customFormat="1" ht="12" customHeight="1" thickBot="1" x14ac:dyDescent="0.25">
      <c r="A27" s="13" t="s">
        <v>100</v>
      </c>
      <c r="B27" s="177" t="s">
        <v>168</v>
      </c>
      <c r="C27" s="99"/>
      <c r="D27" s="99"/>
      <c r="E27" s="99"/>
      <c r="F27" s="99"/>
      <c r="G27" s="99"/>
      <c r="H27" s="99"/>
    </row>
    <row r="28" spans="1:8" s="174" customFormat="1" ht="12" customHeight="1" thickBot="1" x14ac:dyDescent="0.25">
      <c r="A28" s="17" t="s">
        <v>101</v>
      </c>
      <c r="B28" s="18" t="s">
        <v>169</v>
      </c>
      <c r="C28" s="101">
        <f>C29+C32+C34</f>
        <v>205100</v>
      </c>
      <c r="D28" s="101"/>
      <c r="E28" s="101">
        <f>SUM(E30:E34)</f>
        <v>205100</v>
      </c>
      <c r="F28" s="101">
        <f>+F29+F32+F33+F34</f>
        <v>185500</v>
      </c>
      <c r="G28" s="101">
        <f>+G29+G32+G33+G34</f>
        <v>185500</v>
      </c>
      <c r="H28" s="101">
        <f>+H29+H32+H33+H34</f>
        <v>185500</v>
      </c>
    </row>
    <row r="29" spans="1:8" s="174" customFormat="1" ht="12" customHeight="1" x14ac:dyDescent="0.2">
      <c r="A29" s="12" t="s">
        <v>170</v>
      </c>
      <c r="B29" s="175" t="s">
        <v>176</v>
      </c>
      <c r="C29" s="170">
        <f>SUM(C30:C31)</f>
        <v>202500</v>
      </c>
      <c r="D29" s="170"/>
      <c r="E29" s="170">
        <v>202500</v>
      </c>
      <c r="F29" s="170">
        <v>181500</v>
      </c>
      <c r="G29" s="170">
        <v>181500</v>
      </c>
      <c r="H29" s="170">
        <v>181500</v>
      </c>
    </row>
    <row r="30" spans="1:8" s="174" customFormat="1" ht="12" customHeight="1" x14ac:dyDescent="0.2">
      <c r="A30" s="11" t="s">
        <v>171</v>
      </c>
      <c r="B30" s="176" t="s">
        <v>177</v>
      </c>
      <c r="C30" s="97">
        <v>2500</v>
      </c>
      <c r="D30" s="97"/>
      <c r="E30" s="97">
        <v>2500</v>
      </c>
      <c r="F30" s="97">
        <v>1500</v>
      </c>
      <c r="G30" s="97">
        <v>1500</v>
      </c>
      <c r="H30" s="97">
        <v>1500</v>
      </c>
    </row>
    <row r="31" spans="1:8" s="174" customFormat="1" ht="12" customHeight="1" x14ac:dyDescent="0.2">
      <c r="A31" s="11" t="s">
        <v>172</v>
      </c>
      <c r="B31" s="176" t="s">
        <v>178</v>
      </c>
      <c r="C31" s="97">
        <v>200000</v>
      </c>
      <c r="D31" s="97"/>
      <c r="E31" s="97">
        <v>200000</v>
      </c>
      <c r="F31" s="97">
        <v>180000</v>
      </c>
      <c r="G31" s="97">
        <v>180000</v>
      </c>
      <c r="H31" s="97">
        <v>180000</v>
      </c>
    </row>
    <row r="32" spans="1:8" s="174" customFormat="1" ht="12" customHeight="1" x14ac:dyDescent="0.2">
      <c r="A32" s="11" t="s">
        <v>173</v>
      </c>
      <c r="B32" s="176" t="s">
        <v>179</v>
      </c>
      <c r="C32" s="97">
        <v>2500</v>
      </c>
      <c r="D32" s="97"/>
      <c r="E32" s="97">
        <v>2500</v>
      </c>
      <c r="F32" s="97">
        <v>3500</v>
      </c>
      <c r="G32" s="97">
        <v>3500</v>
      </c>
      <c r="H32" s="97">
        <v>3500</v>
      </c>
    </row>
    <row r="33" spans="1:8" s="174" customFormat="1" ht="12" customHeight="1" x14ac:dyDescent="0.2">
      <c r="A33" s="11" t="s">
        <v>174</v>
      </c>
      <c r="B33" s="176" t="s">
        <v>180</v>
      </c>
      <c r="C33" s="97"/>
      <c r="D33" s="97"/>
      <c r="E33" s="97"/>
      <c r="F33" s="97"/>
      <c r="G33" s="97"/>
      <c r="H33" s="97"/>
    </row>
    <row r="34" spans="1:8" s="174" customFormat="1" ht="12" customHeight="1" thickBot="1" x14ac:dyDescent="0.25">
      <c r="A34" s="13" t="s">
        <v>175</v>
      </c>
      <c r="B34" s="177" t="s">
        <v>181</v>
      </c>
      <c r="C34" s="99">
        <v>100</v>
      </c>
      <c r="D34" s="99"/>
      <c r="E34" s="99">
        <v>100</v>
      </c>
      <c r="F34" s="99">
        <v>500</v>
      </c>
      <c r="G34" s="99">
        <v>500</v>
      </c>
      <c r="H34" s="99">
        <v>500</v>
      </c>
    </row>
    <row r="35" spans="1:8" s="174" customFormat="1" ht="12" customHeight="1" thickBot="1" x14ac:dyDescent="0.25">
      <c r="A35" s="17" t="s">
        <v>10</v>
      </c>
      <c r="B35" s="18" t="s">
        <v>182</v>
      </c>
      <c r="C35" s="95">
        <f t="shared" ref="C35:H35" si="0">SUM(C36:C45)</f>
        <v>15088</v>
      </c>
      <c r="D35" s="95">
        <f t="shared" si="0"/>
        <v>32838</v>
      </c>
      <c r="E35" s="95">
        <f t="shared" si="0"/>
        <v>47926</v>
      </c>
      <c r="F35" s="95">
        <f t="shared" si="0"/>
        <v>18383</v>
      </c>
      <c r="G35" s="95">
        <f t="shared" si="0"/>
        <v>18093</v>
      </c>
      <c r="H35" s="95">
        <f t="shared" si="0"/>
        <v>17793</v>
      </c>
    </row>
    <row r="36" spans="1:8" s="174" customFormat="1" ht="12" customHeight="1" x14ac:dyDescent="0.2">
      <c r="A36" s="12" t="s">
        <v>54</v>
      </c>
      <c r="B36" s="175" t="s">
        <v>185</v>
      </c>
      <c r="C36" s="98">
        <v>73</v>
      </c>
      <c r="D36" s="98">
        <v>-73</v>
      </c>
      <c r="E36" s="98"/>
      <c r="F36" s="98"/>
      <c r="G36" s="98"/>
      <c r="H36" s="98"/>
    </row>
    <row r="37" spans="1:8" s="174" customFormat="1" ht="12" customHeight="1" x14ac:dyDescent="0.2">
      <c r="A37" s="11" t="s">
        <v>55</v>
      </c>
      <c r="B37" s="176" t="s">
        <v>186</v>
      </c>
      <c r="C37" s="97">
        <v>2409</v>
      </c>
      <c r="D37" s="97">
        <v>-2336</v>
      </c>
      <c r="E37" s="97">
        <v>73</v>
      </c>
      <c r="F37" s="97">
        <v>73</v>
      </c>
      <c r="G37" s="97">
        <v>73</v>
      </c>
      <c r="H37" s="97">
        <v>73</v>
      </c>
    </row>
    <row r="38" spans="1:8" s="174" customFormat="1" ht="12" customHeight="1" x14ac:dyDescent="0.2">
      <c r="A38" s="11" t="s">
        <v>56</v>
      </c>
      <c r="B38" s="176" t="s">
        <v>187</v>
      </c>
      <c r="C38" s="97">
        <v>4289</v>
      </c>
      <c r="D38" s="97">
        <v>-1880</v>
      </c>
      <c r="E38" s="97">
        <v>2409</v>
      </c>
      <c r="F38" s="97">
        <v>3800</v>
      </c>
      <c r="G38" s="97">
        <v>3500</v>
      </c>
      <c r="H38" s="97">
        <v>3200</v>
      </c>
    </row>
    <row r="39" spans="1:8" s="174" customFormat="1" ht="12" customHeight="1" x14ac:dyDescent="0.2">
      <c r="A39" s="11" t="s">
        <v>103</v>
      </c>
      <c r="B39" s="176" t="s">
        <v>188</v>
      </c>
      <c r="C39" s="97"/>
      <c r="D39" s="97">
        <v>2714</v>
      </c>
      <c r="E39" s="97">
        <v>2714</v>
      </c>
      <c r="F39" s="97">
        <v>2800</v>
      </c>
      <c r="G39" s="97">
        <v>2810</v>
      </c>
      <c r="H39" s="97">
        <v>2810</v>
      </c>
    </row>
    <row r="40" spans="1:8" s="174" customFormat="1" ht="12" customHeight="1" x14ac:dyDescent="0.2">
      <c r="A40" s="11" t="s">
        <v>104</v>
      </c>
      <c r="B40" s="176" t="s">
        <v>189</v>
      </c>
      <c r="C40" s="97">
        <v>7414</v>
      </c>
      <c r="D40" s="97">
        <v>-5645</v>
      </c>
      <c r="E40" s="97">
        <v>1769</v>
      </c>
      <c r="F40" s="97">
        <v>1710</v>
      </c>
      <c r="G40" s="97">
        <v>1710</v>
      </c>
      <c r="H40" s="97">
        <v>1710</v>
      </c>
    </row>
    <row r="41" spans="1:8" s="174" customFormat="1" ht="12" customHeight="1" x14ac:dyDescent="0.2">
      <c r="A41" s="11" t="s">
        <v>105</v>
      </c>
      <c r="B41" s="176" t="s">
        <v>190</v>
      </c>
      <c r="C41" s="97">
        <v>903</v>
      </c>
      <c r="D41" s="97">
        <v>35800</v>
      </c>
      <c r="E41" s="97">
        <f>SUM(C41:D41)</f>
        <v>36703</v>
      </c>
      <c r="F41" s="97">
        <v>6000</v>
      </c>
      <c r="G41" s="97">
        <v>6000</v>
      </c>
      <c r="H41" s="97">
        <v>6000</v>
      </c>
    </row>
    <row r="42" spans="1:8" s="174" customFormat="1" ht="12" customHeight="1" x14ac:dyDescent="0.2">
      <c r="A42" s="11" t="s">
        <v>106</v>
      </c>
      <c r="B42" s="176" t="s">
        <v>191</v>
      </c>
      <c r="C42" s="97"/>
      <c r="D42" s="97"/>
      <c r="E42" s="97"/>
      <c r="F42" s="97"/>
      <c r="G42" s="97"/>
      <c r="H42" s="97"/>
    </row>
    <row r="43" spans="1:8" s="174" customFormat="1" ht="12" customHeight="1" x14ac:dyDescent="0.2">
      <c r="A43" s="11" t="s">
        <v>107</v>
      </c>
      <c r="B43" s="176" t="s">
        <v>192</v>
      </c>
      <c r="C43" s="97"/>
      <c r="D43" s="97">
        <v>2258</v>
      </c>
      <c r="E43" s="97">
        <v>2258</v>
      </c>
      <c r="F43" s="97">
        <v>2000</v>
      </c>
      <c r="G43" s="97">
        <v>2000</v>
      </c>
      <c r="H43" s="97">
        <v>2000</v>
      </c>
    </row>
    <row r="44" spans="1:8" s="174" customFormat="1" ht="12" customHeight="1" x14ac:dyDescent="0.2">
      <c r="A44" s="11" t="s">
        <v>183</v>
      </c>
      <c r="B44" s="176" t="s">
        <v>193</v>
      </c>
      <c r="C44" s="100"/>
      <c r="D44" s="100"/>
      <c r="E44" s="100"/>
      <c r="F44" s="100"/>
      <c r="G44" s="100"/>
      <c r="H44" s="100"/>
    </row>
    <row r="45" spans="1:8" s="174" customFormat="1" ht="12" customHeight="1" thickBot="1" x14ac:dyDescent="0.25">
      <c r="A45" s="13" t="s">
        <v>184</v>
      </c>
      <c r="B45" s="177" t="s">
        <v>194</v>
      </c>
      <c r="C45" s="164"/>
      <c r="D45" s="164">
        <v>2000</v>
      </c>
      <c r="E45" s="164">
        <v>2000</v>
      </c>
      <c r="F45" s="164">
        <v>2000</v>
      </c>
      <c r="G45" s="164">
        <v>2000</v>
      </c>
      <c r="H45" s="164">
        <v>2000</v>
      </c>
    </row>
    <row r="46" spans="1:8" s="174" customFormat="1" ht="12" customHeight="1" thickBot="1" x14ac:dyDescent="0.25">
      <c r="A46" s="17" t="s">
        <v>11</v>
      </c>
      <c r="B46" s="18" t="s">
        <v>195</v>
      </c>
      <c r="C46" s="95">
        <f>SUM(C47:C51)</f>
        <v>43413</v>
      </c>
      <c r="D46" s="95">
        <f>SUM(D47:D51)</f>
        <v>77000</v>
      </c>
      <c r="E46" s="95">
        <f>SUM(E47:E50)</f>
        <v>120413</v>
      </c>
      <c r="F46" s="95">
        <f>SUM(F47:F51)</f>
        <v>8000</v>
      </c>
      <c r="G46" s="95">
        <f>SUM(G47:G51)</f>
        <v>8000</v>
      </c>
      <c r="H46" s="95">
        <f>SUM(H47:H51)</f>
        <v>8000</v>
      </c>
    </row>
    <row r="47" spans="1:8" s="174" customFormat="1" ht="12" customHeight="1" x14ac:dyDescent="0.2">
      <c r="A47" s="12" t="s">
        <v>57</v>
      </c>
      <c r="B47" s="175" t="s">
        <v>199</v>
      </c>
      <c r="C47" s="218"/>
      <c r="D47" s="218"/>
      <c r="E47" s="218"/>
      <c r="F47" s="218"/>
      <c r="G47" s="218"/>
      <c r="H47" s="218"/>
    </row>
    <row r="48" spans="1:8" s="174" customFormat="1" ht="12" customHeight="1" x14ac:dyDescent="0.2">
      <c r="A48" s="11" t="s">
        <v>58</v>
      </c>
      <c r="B48" s="176" t="s">
        <v>200</v>
      </c>
      <c r="C48" s="100">
        <v>43413</v>
      </c>
      <c r="D48" s="100">
        <v>77000</v>
      </c>
      <c r="E48" s="100">
        <v>120413</v>
      </c>
      <c r="F48" s="100"/>
      <c r="G48" s="100"/>
      <c r="H48" s="100"/>
    </row>
    <row r="49" spans="1:8" s="174" customFormat="1" ht="12" customHeight="1" x14ac:dyDescent="0.2">
      <c r="A49" s="11" t="s">
        <v>196</v>
      </c>
      <c r="B49" s="176" t="s">
        <v>201</v>
      </c>
      <c r="C49" s="100"/>
      <c r="D49" s="100"/>
      <c r="E49" s="100"/>
      <c r="F49" s="100">
        <v>8000</v>
      </c>
      <c r="G49" s="100">
        <v>8000</v>
      </c>
      <c r="H49" s="100">
        <v>8000</v>
      </c>
    </row>
    <row r="50" spans="1:8" s="174" customFormat="1" ht="12" customHeight="1" x14ac:dyDescent="0.2">
      <c r="A50" s="11" t="s">
        <v>197</v>
      </c>
      <c r="B50" s="176" t="s">
        <v>202</v>
      </c>
      <c r="C50" s="100"/>
      <c r="D50" s="100"/>
      <c r="E50" s="100"/>
      <c r="F50" s="100"/>
      <c r="G50" s="100"/>
      <c r="H50" s="100"/>
    </row>
    <row r="51" spans="1:8" s="174" customFormat="1" ht="12" customHeight="1" thickBot="1" x14ac:dyDescent="0.25">
      <c r="A51" s="13" t="s">
        <v>198</v>
      </c>
      <c r="B51" s="177" t="s">
        <v>203</v>
      </c>
      <c r="C51" s="164"/>
      <c r="D51" s="164"/>
      <c r="E51" s="164"/>
      <c r="F51" s="164"/>
      <c r="G51" s="164"/>
      <c r="H51" s="164"/>
    </row>
    <row r="52" spans="1:8" s="174" customFormat="1" ht="12" customHeight="1" thickBot="1" x14ac:dyDescent="0.25">
      <c r="A52" s="17" t="s">
        <v>108</v>
      </c>
      <c r="B52" s="18" t="s">
        <v>204</v>
      </c>
      <c r="C52" s="95">
        <f>SUM(C53:C55)</f>
        <v>0</v>
      </c>
      <c r="D52" s="95">
        <f>SUM(D53:D56)</f>
        <v>12000</v>
      </c>
      <c r="E52" s="95">
        <f>SUM(E53:E56)</f>
        <v>12000</v>
      </c>
      <c r="F52" s="95">
        <f>SUM(F53:F55)</f>
        <v>0</v>
      </c>
      <c r="G52" s="95">
        <f>SUM(G53:G55)</f>
        <v>0</v>
      </c>
      <c r="H52" s="95">
        <f>SUM(H53:H55)</f>
        <v>0</v>
      </c>
    </row>
    <row r="53" spans="1:8" s="174" customFormat="1" ht="12" customHeight="1" x14ac:dyDescent="0.2">
      <c r="A53" s="12" t="s">
        <v>59</v>
      </c>
      <c r="B53" s="175" t="s">
        <v>205</v>
      </c>
      <c r="C53" s="98"/>
      <c r="D53" s="98"/>
      <c r="E53" s="98"/>
      <c r="F53" s="98"/>
      <c r="G53" s="98"/>
      <c r="H53" s="98"/>
    </row>
    <row r="54" spans="1:8" s="174" customFormat="1" ht="12" customHeight="1" x14ac:dyDescent="0.2">
      <c r="A54" s="11" t="s">
        <v>60</v>
      </c>
      <c r="B54" s="176" t="s">
        <v>372</v>
      </c>
      <c r="C54" s="97"/>
      <c r="D54" s="97"/>
      <c r="E54" s="97"/>
      <c r="F54" s="97"/>
      <c r="G54" s="97"/>
      <c r="H54" s="97"/>
    </row>
    <row r="55" spans="1:8" s="174" customFormat="1" ht="12" customHeight="1" x14ac:dyDescent="0.2">
      <c r="A55" s="11" t="s">
        <v>209</v>
      </c>
      <c r="B55" s="176" t="s">
        <v>207</v>
      </c>
      <c r="C55" s="97"/>
      <c r="D55" s="97">
        <v>12000</v>
      </c>
      <c r="E55" s="97">
        <v>12000</v>
      </c>
      <c r="F55" s="97"/>
      <c r="G55" s="97"/>
      <c r="H55" s="97"/>
    </row>
    <row r="56" spans="1:8" s="174" customFormat="1" ht="12" customHeight="1" thickBot="1" x14ac:dyDescent="0.25">
      <c r="A56" s="13" t="s">
        <v>210</v>
      </c>
      <c r="B56" s="177" t="s">
        <v>208</v>
      </c>
      <c r="C56" s="99"/>
      <c r="D56" s="99"/>
      <c r="E56" s="99"/>
      <c r="F56" s="99"/>
      <c r="G56" s="99"/>
      <c r="H56" s="99"/>
    </row>
    <row r="57" spans="1:8" s="174" customFormat="1" ht="21.75" thickBot="1" x14ac:dyDescent="0.25">
      <c r="A57" s="17" t="s">
        <v>13</v>
      </c>
      <c r="B57" s="90" t="s">
        <v>211</v>
      </c>
      <c r="C57" s="95">
        <f>SUM(C58:C60)</f>
        <v>0</v>
      </c>
      <c r="D57" s="95"/>
      <c r="E57" s="95"/>
      <c r="F57" s="95">
        <f>SUM(F58:F60)</f>
        <v>0</v>
      </c>
      <c r="G57" s="95">
        <f>SUM(G58:G60)</f>
        <v>0</v>
      </c>
      <c r="H57" s="95">
        <f>SUM(H58:H60)</f>
        <v>0</v>
      </c>
    </row>
    <row r="58" spans="1:8" s="174" customFormat="1" ht="12" customHeight="1" x14ac:dyDescent="0.2">
      <c r="A58" s="12" t="s">
        <v>109</v>
      </c>
      <c r="B58" s="175" t="s">
        <v>213</v>
      </c>
      <c r="C58" s="100"/>
      <c r="D58" s="100"/>
      <c r="E58" s="100"/>
      <c r="F58" s="100"/>
      <c r="G58" s="100"/>
      <c r="H58" s="100"/>
    </row>
    <row r="59" spans="1:8" s="174" customFormat="1" ht="12" customHeight="1" x14ac:dyDescent="0.2">
      <c r="A59" s="11" t="s">
        <v>110</v>
      </c>
      <c r="B59" s="176" t="s">
        <v>373</v>
      </c>
      <c r="C59" s="100"/>
      <c r="D59" s="100"/>
      <c r="E59" s="100"/>
      <c r="F59" s="100"/>
      <c r="G59" s="100"/>
      <c r="H59" s="100"/>
    </row>
    <row r="60" spans="1:8" s="174" customFormat="1" ht="12" customHeight="1" x14ac:dyDescent="0.2">
      <c r="A60" s="11" t="s">
        <v>133</v>
      </c>
      <c r="B60" s="176" t="s">
        <v>214</v>
      </c>
      <c r="C60" s="100"/>
      <c r="D60" s="100"/>
      <c r="E60" s="100"/>
      <c r="F60" s="100"/>
      <c r="G60" s="100"/>
      <c r="H60" s="100"/>
    </row>
    <row r="61" spans="1:8" s="174" customFormat="1" ht="12" customHeight="1" thickBot="1" x14ac:dyDescent="0.25">
      <c r="A61" s="13" t="s">
        <v>212</v>
      </c>
      <c r="B61" s="177" t="s">
        <v>215</v>
      </c>
      <c r="C61" s="100"/>
      <c r="D61" s="100"/>
      <c r="E61" s="100"/>
      <c r="F61" s="100"/>
      <c r="G61" s="100"/>
      <c r="H61" s="100"/>
    </row>
    <row r="62" spans="1:8" s="174" customFormat="1" ht="13.5" thickBot="1" x14ac:dyDescent="0.25">
      <c r="A62" s="17" t="s">
        <v>14</v>
      </c>
      <c r="B62" s="18" t="s">
        <v>216</v>
      </c>
      <c r="C62" s="101">
        <f>C7+C14+C21+C28+C35+C46+C52+C57</f>
        <v>393072</v>
      </c>
      <c r="D62" s="101">
        <f>D7+D14+D21+D28+D35+D46+D52+D57</f>
        <v>132082</v>
      </c>
      <c r="E62" s="101">
        <f>E7+E14+E21+E28+E35+E46+E52+E57</f>
        <v>525154</v>
      </c>
      <c r="F62" s="101">
        <f>+F7+F14+F21+F28+F35+F46+F52+F57</f>
        <v>338705</v>
      </c>
      <c r="G62" s="101">
        <f>+G7+G14+G21+G28+G35+G46+G52+G57</f>
        <v>333331</v>
      </c>
      <c r="H62" s="101">
        <f>+H7+H14+H21+H28+H35+H46+H52+H57</f>
        <v>321347</v>
      </c>
    </row>
    <row r="63" spans="1:8" s="174" customFormat="1" ht="21.75" thickBot="1" x14ac:dyDescent="0.25">
      <c r="A63" s="178" t="s">
        <v>217</v>
      </c>
      <c r="B63" s="90" t="s">
        <v>218</v>
      </c>
      <c r="C63" s="95">
        <f>SUM(C64:C66)</f>
        <v>0</v>
      </c>
      <c r="D63" s="95"/>
      <c r="E63" s="95"/>
      <c r="F63" s="95">
        <f>SUM(F64:F66)</f>
        <v>0</v>
      </c>
      <c r="G63" s="95">
        <f>SUM(G64:G66)</f>
        <v>0</v>
      </c>
      <c r="H63" s="95">
        <f>SUM(H64:H66)</f>
        <v>0</v>
      </c>
    </row>
    <row r="64" spans="1:8" s="174" customFormat="1" ht="12" customHeight="1" x14ac:dyDescent="0.2">
      <c r="A64" s="12" t="s">
        <v>251</v>
      </c>
      <c r="B64" s="175" t="s">
        <v>219</v>
      </c>
      <c r="C64" s="100"/>
      <c r="D64" s="100"/>
      <c r="E64" s="100"/>
      <c r="F64" s="100"/>
      <c r="G64" s="100"/>
      <c r="H64" s="100"/>
    </row>
    <row r="65" spans="1:9" s="174" customFormat="1" ht="12" customHeight="1" x14ac:dyDescent="0.2">
      <c r="A65" s="11" t="s">
        <v>260</v>
      </c>
      <c r="B65" s="176" t="s">
        <v>220</v>
      </c>
      <c r="C65" s="100"/>
      <c r="D65" s="100"/>
      <c r="E65" s="100"/>
      <c r="F65" s="100"/>
      <c r="G65" s="100"/>
      <c r="H65" s="100"/>
    </row>
    <row r="66" spans="1:9" s="174" customFormat="1" ht="12" customHeight="1" thickBot="1" x14ac:dyDescent="0.25">
      <c r="A66" s="13" t="s">
        <v>261</v>
      </c>
      <c r="B66" s="179" t="s">
        <v>221</v>
      </c>
      <c r="C66" s="100"/>
      <c r="D66" s="100"/>
      <c r="E66" s="100"/>
      <c r="F66" s="100"/>
      <c r="G66" s="100"/>
      <c r="H66" s="100"/>
    </row>
    <row r="67" spans="1:9" s="174" customFormat="1" ht="12" customHeight="1" thickBot="1" x14ac:dyDescent="0.25">
      <c r="A67" s="178" t="s">
        <v>222</v>
      </c>
      <c r="B67" s="90" t="s">
        <v>223</v>
      </c>
      <c r="C67" s="95">
        <f>SUM(C68:C71)</f>
        <v>0</v>
      </c>
      <c r="D67" s="95">
        <f>SUM(D68:D71)</f>
        <v>343101</v>
      </c>
      <c r="E67" s="95">
        <f>SUM(C67:D67)</f>
        <v>343101</v>
      </c>
      <c r="F67" s="95">
        <f>SUM(F68:F71)</f>
        <v>0</v>
      </c>
      <c r="G67" s="95">
        <f>SUM(G68:G71)</f>
        <v>0</v>
      </c>
      <c r="H67" s="95">
        <f>SUM(H68:H71)</f>
        <v>0</v>
      </c>
    </row>
    <row r="68" spans="1:9" s="174" customFormat="1" ht="12" customHeight="1" x14ac:dyDescent="0.2">
      <c r="A68" s="12" t="s">
        <v>88</v>
      </c>
      <c r="B68" s="175" t="s">
        <v>224</v>
      </c>
      <c r="C68" s="100"/>
      <c r="D68" s="100">
        <v>343101</v>
      </c>
      <c r="E68" s="100">
        <f>SUM(C68:D68)</f>
        <v>343101</v>
      </c>
      <c r="F68" s="100"/>
      <c r="G68" s="100"/>
      <c r="H68" s="100"/>
    </row>
    <row r="69" spans="1:9" s="174" customFormat="1" ht="12" customHeight="1" x14ac:dyDescent="0.2">
      <c r="A69" s="11" t="s">
        <v>89</v>
      </c>
      <c r="B69" s="176" t="s">
        <v>225</v>
      </c>
      <c r="C69" s="100"/>
      <c r="D69" s="100"/>
      <c r="E69" s="100"/>
      <c r="F69" s="100"/>
      <c r="G69" s="100"/>
      <c r="H69" s="100"/>
    </row>
    <row r="70" spans="1:9" s="174" customFormat="1" ht="12" customHeight="1" x14ac:dyDescent="0.2">
      <c r="A70" s="11" t="s">
        <v>252</v>
      </c>
      <c r="B70" s="176" t="s">
        <v>226</v>
      </c>
      <c r="C70" s="100"/>
      <c r="D70" s="100"/>
      <c r="E70" s="100"/>
      <c r="F70" s="100"/>
      <c r="G70" s="100"/>
      <c r="H70" s="100"/>
    </row>
    <row r="71" spans="1:9" s="174" customFormat="1" ht="12" customHeight="1" thickBot="1" x14ac:dyDescent="0.25">
      <c r="A71" s="13" t="s">
        <v>253</v>
      </c>
      <c r="B71" s="177" t="s">
        <v>227</v>
      </c>
      <c r="C71" s="100"/>
      <c r="D71" s="100"/>
      <c r="E71" s="100"/>
      <c r="F71" s="100"/>
      <c r="G71" s="100"/>
      <c r="H71" s="100"/>
    </row>
    <row r="72" spans="1:9" s="174" customFormat="1" ht="12" customHeight="1" thickBot="1" x14ac:dyDescent="0.25">
      <c r="A72" s="178" t="s">
        <v>228</v>
      </c>
      <c r="B72" s="90" t="s">
        <v>229</v>
      </c>
      <c r="C72" s="95">
        <f>SUM(C73:C74)</f>
        <v>216441</v>
      </c>
      <c r="D72" s="95">
        <f>SUM(D73:D74)</f>
        <v>-154927</v>
      </c>
      <c r="E72" s="95">
        <f>SUM(C72:D72)</f>
        <v>61514</v>
      </c>
      <c r="F72" s="95">
        <f>SUM(F73:F74)</f>
        <v>138165</v>
      </c>
      <c r="G72" s="95">
        <f>SUM(G73:G74)</f>
        <v>138165</v>
      </c>
      <c r="H72" s="95">
        <f>SUM(H73:H74)</f>
        <v>88165</v>
      </c>
      <c r="I72" s="261"/>
    </row>
    <row r="73" spans="1:9" s="174" customFormat="1" ht="12" customHeight="1" x14ac:dyDescent="0.2">
      <c r="A73" s="12" t="s">
        <v>254</v>
      </c>
      <c r="B73" s="175" t="s">
        <v>230</v>
      </c>
      <c r="C73" s="100">
        <v>216441</v>
      </c>
      <c r="D73" s="100">
        <v>-154927</v>
      </c>
      <c r="E73" s="100">
        <f>SUM(C73:D73)</f>
        <v>61514</v>
      </c>
      <c r="F73" s="100">
        <v>138165</v>
      </c>
      <c r="G73" s="100">
        <v>138165</v>
      </c>
      <c r="H73" s="100">
        <v>88165</v>
      </c>
    </row>
    <row r="74" spans="1:9" s="174" customFormat="1" ht="12" customHeight="1" thickBot="1" x14ac:dyDescent="0.25">
      <c r="A74" s="13" t="s">
        <v>255</v>
      </c>
      <c r="B74" s="177" t="s">
        <v>231</v>
      </c>
      <c r="C74" s="100"/>
      <c r="D74" s="100"/>
      <c r="E74" s="100"/>
      <c r="F74" s="100"/>
      <c r="G74" s="100"/>
      <c r="H74" s="100"/>
    </row>
    <row r="75" spans="1:9" s="174" customFormat="1" ht="12" customHeight="1" thickBot="1" x14ac:dyDescent="0.25">
      <c r="A75" s="178" t="s">
        <v>232</v>
      </c>
      <c r="B75" s="90" t="s">
        <v>233</v>
      </c>
      <c r="C75" s="95">
        <f>SUM(C76:C78)</f>
        <v>0</v>
      </c>
      <c r="D75" s="95">
        <f>SUM(D76:D78)</f>
        <v>46000</v>
      </c>
      <c r="E75" s="95">
        <f>SUM(C75:D75)</f>
        <v>46000</v>
      </c>
      <c r="F75" s="95">
        <f>SUM(F76:F78)</f>
        <v>0</v>
      </c>
      <c r="G75" s="95">
        <f>SUM(G76:G78)</f>
        <v>0</v>
      </c>
      <c r="H75" s="95">
        <f>SUM(H76:H78)</f>
        <v>0</v>
      </c>
    </row>
    <row r="76" spans="1:9" s="174" customFormat="1" ht="12" customHeight="1" x14ac:dyDescent="0.2">
      <c r="A76" s="12" t="s">
        <v>256</v>
      </c>
      <c r="B76" s="175" t="s">
        <v>234</v>
      </c>
      <c r="C76" s="100"/>
      <c r="D76" s="378">
        <v>46000</v>
      </c>
      <c r="E76" s="378">
        <f>SUM(D76)</f>
        <v>46000</v>
      </c>
      <c r="F76" s="100"/>
      <c r="G76" s="100"/>
      <c r="H76" s="100"/>
    </row>
    <row r="77" spans="1:9" s="174" customFormat="1" ht="12" customHeight="1" x14ac:dyDescent="0.2">
      <c r="A77" s="11" t="s">
        <v>257</v>
      </c>
      <c r="B77" s="176" t="s">
        <v>235</v>
      </c>
      <c r="C77" s="100"/>
      <c r="D77" s="100"/>
      <c r="E77" s="100"/>
      <c r="F77" s="100"/>
      <c r="G77" s="100"/>
      <c r="H77" s="100"/>
    </row>
    <row r="78" spans="1:9" s="174" customFormat="1" ht="12" customHeight="1" thickBot="1" x14ac:dyDescent="0.25">
      <c r="A78" s="13" t="s">
        <v>258</v>
      </c>
      <c r="B78" s="177" t="s">
        <v>236</v>
      </c>
      <c r="C78" s="100"/>
      <c r="D78" s="100"/>
      <c r="E78" s="100"/>
      <c r="F78" s="100"/>
      <c r="G78" s="100"/>
      <c r="H78" s="100"/>
    </row>
    <row r="79" spans="1:9" s="174" customFormat="1" ht="12" customHeight="1" thickBot="1" x14ac:dyDescent="0.25">
      <c r="A79" s="178" t="s">
        <v>237</v>
      </c>
      <c r="B79" s="90" t="s">
        <v>259</v>
      </c>
      <c r="C79" s="225"/>
      <c r="D79" s="352"/>
      <c r="E79" s="352"/>
      <c r="F79" s="225"/>
      <c r="G79" s="225"/>
      <c r="H79" s="225"/>
    </row>
    <row r="80" spans="1:9" s="174" customFormat="1" ht="12" customHeight="1" x14ac:dyDescent="0.2">
      <c r="A80" s="180" t="s">
        <v>238</v>
      </c>
      <c r="B80" s="175" t="s">
        <v>239</v>
      </c>
      <c r="C80" s="222"/>
      <c r="D80" s="379"/>
      <c r="E80" s="379"/>
      <c r="F80" s="222"/>
      <c r="G80" s="222"/>
      <c r="H80" s="222"/>
    </row>
    <row r="81" spans="1:9" s="174" customFormat="1" ht="12" customHeight="1" x14ac:dyDescent="0.2">
      <c r="A81" s="181" t="s">
        <v>240</v>
      </c>
      <c r="B81" s="176" t="s">
        <v>241</v>
      </c>
      <c r="C81" s="223"/>
      <c r="D81" s="380"/>
      <c r="E81" s="380"/>
      <c r="F81" s="223"/>
      <c r="G81" s="223"/>
      <c r="H81" s="223"/>
    </row>
    <row r="82" spans="1:9" s="174" customFormat="1" ht="12" customHeight="1" x14ac:dyDescent="0.2">
      <c r="A82" s="181" t="s">
        <v>242</v>
      </c>
      <c r="B82" s="176" t="s">
        <v>243</v>
      </c>
      <c r="C82" s="223"/>
      <c r="D82" s="380"/>
      <c r="E82" s="380"/>
      <c r="F82" s="223"/>
      <c r="G82" s="223"/>
      <c r="H82" s="223"/>
    </row>
    <row r="83" spans="1:9" s="174" customFormat="1" ht="12" customHeight="1" thickBot="1" x14ac:dyDescent="0.25">
      <c r="A83" s="182" t="s">
        <v>244</v>
      </c>
      <c r="B83" s="177" t="s">
        <v>245</v>
      </c>
      <c r="C83" s="224"/>
      <c r="D83" s="381"/>
      <c r="E83" s="381"/>
      <c r="F83" s="224"/>
      <c r="G83" s="224"/>
      <c r="H83" s="224"/>
    </row>
    <row r="84" spans="1:9" s="174" customFormat="1" ht="21.75" thickBot="1" x14ac:dyDescent="0.25">
      <c r="A84" s="178" t="s">
        <v>246</v>
      </c>
      <c r="B84" s="90" t="s">
        <v>247</v>
      </c>
      <c r="C84" s="225"/>
      <c r="D84" s="409"/>
      <c r="E84" s="352"/>
      <c r="F84" s="225"/>
      <c r="G84" s="225"/>
      <c r="H84" s="225"/>
    </row>
    <row r="85" spans="1:9" s="174" customFormat="1" ht="29.25" customHeight="1" thickBot="1" x14ac:dyDescent="0.25">
      <c r="A85" s="178" t="s">
        <v>248</v>
      </c>
      <c r="B85" s="183" t="s">
        <v>249</v>
      </c>
      <c r="C85" s="101">
        <f>C67+C72</f>
        <v>216441</v>
      </c>
      <c r="D85" s="101">
        <f>D63+D67+D72+D75+D79+D84</f>
        <v>234174</v>
      </c>
      <c r="E85" s="101">
        <f>E63+E67+E72+E75+E79+E84</f>
        <v>450615</v>
      </c>
      <c r="F85" s="101">
        <f>F67+F72</f>
        <v>138165</v>
      </c>
      <c r="G85" s="101">
        <f>G67+G72</f>
        <v>138165</v>
      </c>
      <c r="H85" s="101">
        <f>H67+H72</f>
        <v>88165</v>
      </c>
    </row>
    <row r="86" spans="1:9" s="174" customFormat="1" ht="30" customHeight="1" thickBot="1" x14ac:dyDescent="0.25">
      <c r="A86" s="184" t="s">
        <v>262</v>
      </c>
      <c r="B86" s="185" t="s">
        <v>250</v>
      </c>
      <c r="C86" s="101">
        <f>+C62+C85</f>
        <v>609513</v>
      </c>
      <c r="D86" s="101">
        <f>D62+D85</f>
        <v>366256</v>
      </c>
      <c r="E86" s="101">
        <f>E62+E85</f>
        <v>975769</v>
      </c>
      <c r="F86" s="101">
        <f>+F62+F85</f>
        <v>476870</v>
      </c>
      <c r="G86" s="101">
        <f>+G62+G85</f>
        <v>471496</v>
      </c>
      <c r="H86" s="101">
        <f>+H62+H85</f>
        <v>409512</v>
      </c>
      <c r="I86" s="261"/>
    </row>
    <row r="87" spans="1:9" s="174" customFormat="1" ht="32.25" customHeight="1" x14ac:dyDescent="0.2">
      <c r="A87" s="2"/>
      <c r="B87" s="3"/>
      <c r="C87" s="3"/>
      <c r="D87" s="3"/>
      <c r="E87" s="3"/>
      <c r="F87" s="3"/>
      <c r="G87" s="3"/>
      <c r="H87" s="3"/>
    </row>
    <row r="88" spans="1:9" ht="16.5" customHeight="1" x14ac:dyDescent="0.25">
      <c r="A88" s="487" t="s">
        <v>35</v>
      </c>
      <c r="B88" s="487"/>
      <c r="C88" s="487"/>
      <c r="D88" s="487"/>
      <c r="E88" s="487"/>
      <c r="F88" s="487"/>
      <c r="G88" s="487"/>
      <c r="H88" s="487"/>
    </row>
    <row r="89" spans="1:9" s="186" customFormat="1" ht="16.5" customHeight="1" thickBot="1" x14ac:dyDescent="0.3">
      <c r="A89" s="485" t="s">
        <v>91</v>
      </c>
      <c r="B89" s="485"/>
      <c r="C89" s="221"/>
      <c r="D89" s="221"/>
      <c r="E89" s="221"/>
      <c r="F89" s="221"/>
      <c r="G89" s="221"/>
      <c r="H89" s="221"/>
    </row>
    <row r="90" spans="1:9" ht="38.1" customHeight="1" thickBot="1" x14ac:dyDescent="0.3">
      <c r="A90" s="20" t="s">
        <v>49</v>
      </c>
      <c r="B90" s="21" t="s">
        <v>36</v>
      </c>
      <c r="C90" s="31" t="s">
        <v>415</v>
      </c>
      <c r="D90" s="31" t="s">
        <v>451</v>
      </c>
      <c r="E90" s="31" t="s">
        <v>458</v>
      </c>
      <c r="F90" s="31" t="s">
        <v>447</v>
      </c>
      <c r="G90" s="31" t="s">
        <v>419</v>
      </c>
      <c r="H90" s="31" t="s">
        <v>449</v>
      </c>
    </row>
    <row r="91" spans="1:9" s="173" customFormat="1" ht="12" customHeight="1" thickBot="1" x14ac:dyDescent="0.25">
      <c r="A91" s="28">
        <v>1</v>
      </c>
      <c r="B91" s="29">
        <v>2</v>
      </c>
      <c r="C91" s="169">
        <v>3</v>
      </c>
      <c r="D91" s="371">
        <v>4</v>
      </c>
      <c r="E91" s="371">
        <v>5</v>
      </c>
      <c r="F91" s="371">
        <v>6</v>
      </c>
      <c r="G91" s="371">
        <v>7</v>
      </c>
      <c r="H91" s="169">
        <v>8</v>
      </c>
    </row>
    <row r="92" spans="1:9" ht="12" customHeight="1" thickBot="1" x14ac:dyDescent="0.3">
      <c r="A92" s="19" t="s">
        <v>6</v>
      </c>
      <c r="B92" s="23" t="s">
        <v>265</v>
      </c>
      <c r="C92" s="94">
        <f t="shared" ref="C92:H92" si="1">SUM(C93:C97)</f>
        <v>316829</v>
      </c>
      <c r="D92" s="94">
        <f t="shared" si="1"/>
        <v>115632</v>
      </c>
      <c r="E92" s="94">
        <f t="shared" si="1"/>
        <v>432461</v>
      </c>
      <c r="F92" s="94">
        <f t="shared" si="1"/>
        <v>220386</v>
      </c>
      <c r="G92" s="94">
        <f t="shared" si="1"/>
        <v>223167</v>
      </c>
      <c r="H92" s="94">
        <f t="shared" si="1"/>
        <v>225078</v>
      </c>
    </row>
    <row r="93" spans="1:9" ht="12" customHeight="1" x14ac:dyDescent="0.25">
      <c r="A93" s="14" t="s">
        <v>61</v>
      </c>
      <c r="B93" s="7" t="s">
        <v>37</v>
      </c>
      <c r="C93" s="96">
        <v>97196</v>
      </c>
      <c r="D93" s="96">
        <v>-20382</v>
      </c>
      <c r="E93" s="96">
        <f>SUM(C93:D93)</f>
        <v>76814</v>
      </c>
      <c r="F93" s="96">
        <v>77396</v>
      </c>
      <c r="G93" s="96">
        <v>79717</v>
      </c>
      <c r="H93" s="96">
        <v>81312</v>
      </c>
    </row>
    <row r="94" spans="1:9" ht="22.5" x14ac:dyDescent="0.25">
      <c r="A94" s="11" t="s">
        <v>62</v>
      </c>
      <c r="B94" s="5" t="s">
        <v>111</v>
      </c>
      <c r="C94" s="97">
        <v>20180</v>
      </c>
      <c r="D94" s="97">
        <v>-3979</v>
      </c>
      <c r="E94" s="97">
        <f>SUM(C94:D94)</f>
        <v>16201</v>
      </c>
      <c r="F94" s="97">
        <v>15337</v>
      </c>
      <c r="G94" s="97">
        <v>15797</v>
      </c>
      <c r="H94" s="97">
        <v>16113</v>
      </c>
    </row>
    <row r="95" spans="1:9" ht="12" customHeight="1" x14ac:dyDescent="0.25">
      <c r="A95" s="11" t="s">
        <v>63</v>
      </c>
      <c r="B95" s="5" t="s">
        <v>86</v>
      </c>
      <c r="C95" s="99">
        <v>58838</v>
      </c>
      <c r="D95" s="99">
        <v>90248</v>
      </c>
      <c r="E95" s="99">
        <f>SUM(C95:D95)</f>
        <v>149086</v>
      </c>
      <c r="F95" s="99">
        <v>62300</v>
      </c>
      <c r="G95" s="99">
        <v>62300</v>
      </c>
      <c r="H95" s="99">
        <v>62300</v>
      </c>
    </row>
    <row r="96" spans="1:9" ht="12" customHeight="1" x14ac:dyDescent="0.25">
      <c r="A96" s="11" t="s">
        <v>64</v>
      </c>
      <c r="B96" s="8" t="s">
        <v>112</v>
      </c>
      <c r="C96" s="99">
        <v>2803</v>
      </c>
      <c r="D96" s="99">
        <v>536</v>
      </c>
      <c r="E96" s="99">
        <f>SUM(C96:D96)</f>
        <v>3339</v>
      </c>
      <c r="F96" s="99">
        <v>2803</v>
      </c>
      <c r="G96" s="99">
        <v>2803</v>
      </c>
      <c r="H96" s="99">
        <v>2803</v>
      </c>
    </row>
    <row r="97" spans="1:8" ht="12" customHeight="1" x14ac:dyDescent="0.25">
      <c r="A97" s="11" t="s">
        <v>72</v>
      </c>
      <c r="B97" s="16" t="s">
        <v>113</v>
      </c>
      <c r="C97" s="99">
        <v>137812</v>
      </c>
      <c r="D97" s="99">
        <v>49209</v>
      </c>
      <c r="E97" s="99">
        <f>SUM(C97:D97)</f>
        <v>187021</v>
      </c>
      <c r="F97" s="99">
        <v>62550</v>
      </c>
      <c r="G97" s="99">
        <v>62550</v>
      </c>
      <c r="H97" s="99">
        <v>62550</v>
      </c>
    </row>
    <row r="98" spans="1:8" ht="12" customHeight="1" x14ac:dyDescent="0.25">
      <c r="A98" s="11" t="s">
        <v>65</v>
      </c>
      <c r="B98" s="5" t="s">
        <v>266</v>
      </c>
      <c r="C98" s="99">
        <v>69223</v>
      </c>
      <c r="D98" s="99">
        <v>73942</v>
      </c>
      <c r="E98" s="99">
        <v>73942</v>
      </c>
      <c r="F98" s="99">
        <v>69223</v>
      </c>
      <c r="G98" s="99">
        <v>69223</v>
      </c>
      <c r="H98" s="99">
        <v>69223</v>
      </c>
    </row>
    <row r="99" spans="1:8" ht="12" customHeight="1" x14ac:dyDescent="0.25">
      <c r="A99" s="11" t="s">
        <v>66</v>
      </c>
      <c r="B99" s="52" t="s">
        <v>267</v>
      </c>
      <c r="C99" s="99"/>
      <c r="D99" s="99"/>
      <c r="E99" s="99"/>
      <c r="F99" s="99"/>
      <c r="G99" s="99"/>
      <c r="H99" s="99"/>
    </row>
    <row r="100" spans="1:8" ht="22.5" x14ac:dyDescent="0.25">
      <c r="A100" s="11" t="s">
        <v>73</v>
      </c>
      <c r="B100" s="53" t="s">
        <v>268</v>
      </c>
      <c r="C100" s="99"/>
      <c r="D100" s="99"/>
      <c r="E100" s="99"/>
      <c r="F100" s="99"/>
      <c r="G100" s="99"/>
      <c r="H100" s="99"/>
    </row>
    <row r="101" spans="1:8" ht="22.5" x14ac:dyDescent="0.25">
      <c r="A101" s="11" t="s">
        <v>74</v>
      </c>
      <c r="B101" s="53" t="s">
        <v>269</v>
      </c>
      <c r="C101" s="99"/>
      <c r="D101" s="99"/>
      <c r="E101" s="99"/>
      <c r="F101" s="99"/>
      <c r="G101" s="99"/>
      <c r="H101" s="99"/>
    </row>
    <row r="102" spans="1:8" ht="12" customHeight="1" x14ac:dyDescent="0.25">
      <c r="A102" s="11" t="s">
        <v>75</v>
      </c>
      <c r="B102" s="52" t="s">
        <v>270</v>
      </c>
      <c r="C102" s="99">
        <v>90</v>
      </c>
      <c r="D102" s="99">
        <v>9734</v>
      </c>
      <c r="E102" s="99">
        <v>9734</v>
      </c>
      <c r="F102" s="99">
        <v>90</v>
      </c>
      <c r="G102" s="99">
        <v>90</v>
      </c>
      <c r="H102" s="99">
        <v>90</v>
      </c>
    </row>
    <row r="103" spans="1:8" ht="12" customHeight="1" x14ac:dyDescent="0.25">
      <c r="A103" s="11" t="s">
        <v>76</v>
      </c>
      <c r="B103" s="52" t="s">
        <v>271</v>
      </c>
      <c r="C103" s="99"/>
      <c r="D103" s="99"/>
      <c r="E103" s="99">
        <f>SUM(D103)</f>
        <v>0</v>
      </c>
      <c r="F103" s="99"/>
      <c r="G103" s="99"/>
      <c r="H103" s="99"/>
    </row>
    <row r="104" spans="1:8" ht="22.5" x14ac:dyDescent="0.25">
      <c r="A104" s="11" t="s">
        <v>78</v>
      </c>
      <c r="B104" s="53" t="s">
        <v>272</v>
      </c>
      <c r="C104" s="99"/>
      <c r="D104" s="99"/>
      <c r="E104" s="99"/>
      <c r="F104" s="99"/>
      <c r="G104" s="99"/>
      <c r="H104" s="99"/>
    </row>
    <row r="105" spans="1:8" ht="12" customHeight="1" x14ac:dyDescent="0.25">
      <c r="A105" s="10" t="s">
        <v>114</v>
      </c>
      <c r="B105" s="54" t="s">
        <v>273</v>
      </c>
      <c r="C105" s="99"/>
      <c r="D105" s="99"/>
      <c r="E105" s="99"/>
      <c r="F105" s="99"/>
      <c r="G105" s="99"/>
      <c r="H105" s="99"/>
    </row>
    <row r="106" spans="1:8" ht="12" customHeight="1" x14ac:dyDescent="0.25">
      <c r="A106" s="11" t="s">
        <v>263</v>
      </c>
      <c r="B106" s="54" t="s">
        <v>274</v>
      </c>
      <c r="C106" s="99"/>
      <c r="D106" s="99"/>
      <c r="E106" s="99"/>
      <c r="F106" s="99"/>
      <c r="G106" s="99"/>
      <c r="H106" s="99"/>
    </row>
    <row r="107" spans="1:8" ht="23.25" thickBot="1" x14ac:dyDescent="0.3">
      <c r="A107" s="15" t="s">
        <v>264</v>
      </c>
      <c r="B107" s="55" t="s">
        <v>275</v>
      </c>
      <c r="C107" s="103">
        <v>67914</v>
      </c>
      <c r="D107" s="103">
        <v>-4814</v>
      </c>
      <c r="E107" s="103">
        <f>SUM(C107:D107)</f>
        <v>63100</v>
      </c>
      <c r="F107" s="103">
        <v>65000</v>
      </c>
      <c r="G107" s="103">
        <v>62000</v>
      </c>
      <c r="H107" s="103">
        <v>62000</v>
      </c>
    </row>
    <row r="108" spans="1:8" ht="12" customHeight="1" thickBot="1" x14ac:dyDescent="0.3">
      <c r="A108" s="17" t="s">
        <v>7</v>
      </c>
      <c r="B108" s="22" t="s">
        <v>276</v>
      </c>
      <c r="C108" s="95">
        <f>C109+C111+C113</f>
        <v>292684</v>
      </c>
      <c r="D108" s="95">
        <f>SUM(D109:D113)</f>
        <v>134645</v>
      </c>
      <c r="E108" s="95">
        <f>SUM(E109:E113)</f>
        <v>418229</v>
      </c>
      <c r="F108" s="95">
        <f>F109+F111+F113</f>
        <v>224568</v>
      </c>
      <c r="G108" s="95">
        <f>G109+G111+G113</f>
        <v>216413</v>
      </c>
      <c r="H108" s="95">
        <f>H109+H111+H113</f>
        <v>152518</v>
      </c>
    </row>
    <row r="109" spans="1:8" ht="12" customHeight="1" x14ac:dyDescent="0.25">
      <c r="A109" s="12" t="s">
        <v>67</v>
      </c>
      <c r="B109" s="5" t="s">
        <v>131</v>
      </c>
      <c r="C109" s="393">
        <v>5334</v>
      </c>
      <c r="D109" s="98">
        <v>184336</v>
      </c>
      <c r="E109" s="98">
        <f>SUM(C109:D109)</f>
        <v>189670</v>
      </c>
      <c r="F109" s="393">
        <v>130000</v>
      </c>
      <c r="G109" s="393">
        <v>130000</v>
      </c>
      <c r="H109" s="393">
        <v>87518</v>
      </c>
    </row>
    <row r="110" spans="1:8" ht="12" customHeight="1" x14ac:dyDescent="0.25">
      <c r="A110" s="12" t="s">
        <v>68</v>
      </c>
      <c r="B110" s="9" t="s">
        <v>280</v>
      </c>
      <c r="C110" s="234"/>
      <c r="D110" s="98"/>
      <c r="E110" s="98"/>
      <c r="F110" s="234"/>
      <c r="G110" s="234"/>
      <c r="H110" s="234"/>
    </row>
    <row r="111" spans="1:8" ht="12" customHeight="1" x14ac:dyDescent="0.25">
      <c r="A111" s="12" t="s">
        <v>69</v>
      </c>
      <c r="B111" s="9" t="s">
        <v>115</v>
      </c>
      <c r="C111" s="234">
        <v>278250</v>
      </c>
      <c r="D111" s="97">
        <v>-49985</v>
      </c>
      <c r="E111" s="97">
        <f>SUM(C111:D111)</f>
        <v>228265</v>
      </c>
      <c r="F111" s="234">
        <v>94568</v>
      </c>
      <c r="G111" s="234">
        <v>86413</v>
      </c>
      <c r="H111" s="234">
        <v>65000</v>
      </c>
    </row>
    <row r="112" spans="1:8" ht="12" customHeight="1" x14ac:dyDescent="0.25">
      <c r="A112" s="12" t="s">
        <v>70</v>
      </c>
      <c r="B112" s="9" t="s">
        <v>281</v>
      </c>
      <c r="C112" s="234"/>
      <c r="D112" s="97"/>
      <c r="E112" s="97"/>
      <c r="F112" s="234"/>
      <c r="G112" s="234"/>
      <c r="H112" s="234"/>
    </row>
    <row r="113" spans="1:8" ht="12" customHeight="1" x14ac:dyDescent="0.25">
      <c r="A113" s="12" t="s">
        <v>71</v>
      </c>
      <c r="B113" s="92" t="s">
        <v>134</v>
      </c>
      <c r="C113" s="234">
        <v>9100</v>
      </c>
      <c r="D113" s="97">
        <f>SUM(D115:D121)</f>
        <v>294</v>
      </c>
      <c r="E113" s="97">
        <v>294</v>
      </c>
      <c r="F113" s="234">
        <f>SUM(F114:F121)</f>
        <v>0</v>
      </c>
      <c r="G113" s="234">
        <f>SUM(G114:G121)</f>
        <v>0</v>
      </c>
      <c r="H113" s="234">
        <f>SUM(H114:H121)</f>
        <v>0</v>
      </c>
    </row>
    <row r="114" spans="1:8" ht="22.5" x14ac:dyDescent="0.25">
      <c r="A114" s="12" t="s">
        <v>77</v>
      </c>
      <c r="B114" s="91" t="s">
        <v>374</v>
      </c>
      <c r="C114" s="234"/>
      <c r="D114" s="97"/>
      <c r="E114" s="97"/>
      <c r="F114" s="234"/>
      <c r="G114" s="234"/>
      <c r="H114" s="234"/>
    </row>
    <row r="115" spans="1:8" ht="22.5" x14ac:dyDescent="0.25">
      <c r="A115" s="12" t="s">
        <v>79</v>
      </c>
      <c r="B115" s="171" t="s">
        <v>286</v>
      </c>
      <c r="C115" s="234"/>
      <c r="D115" s="97"/>
      <c r="E115" s="97"/>
      <c r="F115" s="234"/>
      <c r="G115" s="234"/>
      <c r="H115" s="234"/>
    </row>
    <row r="116" spans="1:8" ht="22.5" x14ac:dyDescent="0.25">
      <c r="A116" s="12" t="s">
        <v>116</v>
      </c>
      <c r="B116" s="53" t="s">
        <v>269</v>
      </c>
      <c r="C116" s="234"/>
      <c r="D116" s="97"/>
      <c r="E116" s="97"/>
      <c r="F116" s="234"/>
      <c r="G116" s="234"/>
      <c r="H116" s="234"/>
    </row>
    <row r="117" spans="1:8" ht="22.5" x14ac:dyDescent="0.25">
      <c r="A117" s="12" t="s">
        <v>117</v>
      </c>
      <c r="B117" s="53" t="s">
        <v>285</v>
      </c>
      <c r="C117" s="234"/>
      <c r="D117" s="97">
        <v>294</v>
      </c>
      <c r="E117" s="97">
        <v>294</v>
      </c>
      <c r="F117" s="234"/>
      <c r="G117" s="234"/>
      <c r="H117" s="234"/>
    </row>
    <row r="118" spans="1:8" ht="22.5" x14ac:dyDescent="0.25">
      <c r="A118" s="12" t="s">
        <v>118</v>
      </c>
      <c r="B118" s="53" t="s">
        <v>284</v>
      </c>
      <c r="C118" s="234"/>
      <c r="D118" s="97"/>
      <c r="E118" s="97"/>
      <c r="F118" s="234"/>
      <c r="G118" s="234"/>
      <c r="H118" s="234"/>
    </row>
    <row r="119" spans="1:8" ht="22.5" x14ac:dyDescent="0.25">
      <c r="A119" s="12" t="s">
        <v>277</v>
      </c>
      <c r="B119" s="53" t="s">
        <v>272</v>
      </c>
      <c r="C119" s="234"/>
      <c r="D119" s="97"/>
      <c r="E119" s="97"/>
      <c r="F119" s="234"/>
      <c r="G119" s="234"/>
      <c r="H119" s="234"/>
    </row>
    <row r="120" spans="1:8" ht="12" customHeight="1" x14ac:dyDescent="0.25">
      <c r="A120" s="12" t="s">
        <v>278</v>
      </c>
      <c r="B120" s="53" t="s">
        <v>283</v>
      </c>
      <c r="C120" s="234"/>
      <c r="D120" s="97"/>
      <c r="E120" s="97"/>
      <c r="F120" s="234"/>
      <c r="G120" s="234"/>
      <c r="H120" s="234"/>
    </row>
    <row r="121" spans="1:8" ht="23.25" thickBot="1" x14ac:dyDescent="0.3">
      <c r="A121" s="10" t="s">
        <v>279</v>
      </c>
      <c r="B121" s="53" t="s">
        <v>282</v>
      </c>
      <c r="C121" s="236">
        <v>9100</v>
      </c>
      <c r="D121" s="99"/>
      <c r="E121" s="99">
        <f>SUM(D121)</f>
        <v>0</v>
      </c>
      <c r="F121" s="236"/>
      <c r="G121" s="236"/>
      <c r="H121" s="236"/>
    </row>
    <row r="122" spans="1:8" ht="12" customHeight="1" thickBot="1" x14ac:dyDescent="0.3">
      <c r="A122" s="17" t="s">
        <v>8</v>
      </c>
      <c r="B122" s="230" t="s">
        <v>287</v>
      </c>
      <c r="C122" s="262">
        <f>+C123+C124</f>
        <v>0</v>
      </c>
      <c r="D122" s="95">
        <f>SUM(D123:D124)</f>
        <v>37705</v>
      </c>
      <c r="E122" s="95">
        <f>SUM(E123:E124)</f>
        <v>37705</v>
      </c>
      <c r="F122" s="262">
        <f>+F123+F124</f>
        <v>30000</v>
      </c>
      <c r="G122" s="262">
        <f>+G123+G124</f>
        <v>30000</v>
      </c>
      <c r="H122" s="262">
        <f>+H123+H124</f>
        <v>30000</v>
      </c>
    </row>
    <row r="123" spans="1:8" ht="12" customHeight="1" x14ac:dyDescent="0.25">
      <c r="A123" s="12" t="s">
        <v>50</v>
      </c>
      <c r="B123" s="6" t="s">
        <v>45</v>
      </c>
      <c r="C123" s="98"/>
      <c r="D123" s="98">
        <v>37705</v>
      </c>
      <c r="E123" s="98">
        <v>37705</v>
      </c>
      <c r="F123" s="98">
        <v>30000</v>
      </c>
      <c r="G123" s="98">
        <v>30000</v>
      </c>
      <c r="H123" s="98">
        <v>30000</v>
      </c>
    </row>
    <row r="124" spans="1:8" ht="12" customHeight="1" thickBot="1" x14ac:dyDescent="0.3">
      <c r="A124" s="13" t="s">
        <v>51</v>
      </c>
      <c r="B124" s="9" t="s">
        <v>46</v>
      </c>
      <c r="C124" s="99"/>
      <c r="D124" s="99"/>
      <c r="E124" s="99"/>
      <c r="F124" s="99"/>
      <c r="G124" s="99"/>
      <c r="H124" s="99"/>
    </row>
    <row r="125" spans="1:8" ht="12" customHeight="1" thickBot="1" x14ac:dyDescent="0.3">
      <c r="A125" s="17" t="s">
        <v>9</v>
      </c>
      <c r="B125" s="48" t="s">
        <v>288</v>
      </c>
      <c r="C125" s="95">
        <f>+C92+C108+C122</f>
        <v>609513</v>
      </c>
      <c r="D125" s="95">
        <f>D92+D108+D122</f>
        <v>287982</v>
      </c>
      <c r="E125" s="95">
        <f>E92+E108+E122</f>
        <v>888395</v>
      </c>
      <c r="F125" s="95">
        <f>+F92+F108+F122</f>
        <v>474954</v>
      </c>
      <c r="G125" s="95">
        <f>+G92+G108+G122</f>
        <v>469580</v>
      </c>
      <c r="H125" s="95">
        <f>+H92+H108+H122</f>
        <v>407596</v>
      </c>
    </row>
    <row r="126" spans="1:8" ht="22.5" customHeight="1" thickBot="1" x14ac:dyDescent="0.3">
      <c r="A126" s="17" t="s">
        <v>10</v>
      </c>
      <c r="B126" s="48" t="s">
        <v>289</v>
      </c>
      <c r="C126" s="95">
        <f>+C127+C128+C129</f>
        <v>0</v>
      </c>
      <c r="D126" s="95"/>
      <c r="E126" s="95"/>
      <c r="F126" s="95">
        <f>+F127+F128+F129</f>
        <v>0</v>
      </c>
      <c r="G126" s="95">
        <f>+G127+G128+G129</f>
        <v>0</v>
      </c>
      <c r="H126" s="95">
        <f>+H127+H128+H129</f>
        <v>0</v>
      </c>
    </row>
    <row r="127" spans="1:8" ht="12" customHeight="1" x14ac:dyDescent="0.25">
      <c r="A127" s="12" t="s">
        <v>54</v>
      </c>
      <c r="B127" s="6" t="s">
        <v>290</v>
      </c>
      <c r="C127" s="88"/>
      <c r="D127" s="97"/>
      <c r="E127" s="97"/>
      <c r="F127" s="88"/>
      <c r="G127" s="88"/>
      <c r="H127" s="88"/>
    </row>
    <row r="128" spans="1:8" ht="22.5" x14ac:dyDescent="0.25">
      <c r="A128" s="12" t="s">
        <v>55</v>
      </c>
      <c r="B128" s="6" t="s">
        <v>291</v>
      </c>
      <c r="C128" s="88"/>
      <c r="D128" s="97"/>
      <c r="E128" s="97"/>
      <c r="F128" s="88"/>
      <c r="G128" s="88"/>
      <c r="H128" s="88"/>
    </row>
    <row r="129" spans="1:8" ht="12" customHeight="1" thickBot="1" x14ac:dyDescent="0.3">
      <c r="A129" s="10" t="s">
        <v>56</v>
      </c>
      <c r="B129" s="4" t="s">
        <v>292</v>
      </c>
      <c r="C129" s="88"/>
      <c r="D129" s="97"/>
      <c r="E129" s="97"/>
      <c r="F129" s="88"/>
      <c r="G129" s="88"/>
      <c r="H129" s="88"/>
    </row>
    <row r="130" spans="1:8" ht="12" customHeight="1" thickBot="1" x14ac:dyDescent="0.3">
      <c r="A130" s="17" t="s">
        <v>11</v>
      </c>
      <c r="B130" s="48" t="s">
        <v>338</v>
      </c>
      <c r="C130" s="95">
        <f>+C131+C132+C133+C134</f>
        <v>0</v>
      </c>
      <c r="D130" s="95">
        <f>SUM(D131:D134)</f>
        <v>40000</v>
      </c>
      <c r="E130" s="95">
        <f>SUM(E131:E134)</f>
        <v>40000</v>
      </c>
      <c r="F130" s="95">
        <f>+F131+F132+F133+F134</f>
        <v>0</v>
      </c>
      <c r="G130" s="95">
        <f>+G131+G132+G133+G134</f>
        <v>0</v>
      </c>
      <c r="H130" s="95">
        <f>+H131+H132+H133+H134</f>
        <v>0</v>
      </c>
    </row>
    <row r="131" spans="1:8" ht="12" customHeight="1" x14ac:dyDescent="0.25">
      <c r="A131" s="12" t="s">
        <v>57</v>
      </c>
      <c r="B131" s="6" t="s">
        <v>293</v>
      </c>
      <c r="C131" s="88"/>
      <c r="D131" s="97">
        <v>40000</v>
      </c>
      <c r="E131" s="97">
        <f>SUM(D131)</f>
        <v>40000</v>
      </c>
      <c r="F131" s="88"/>
      <c r="G131" s="88"/>
      <c r="H131" s="88"/>
    </row>
    <row r="132" spans="1:8" ht="12" customHeight="1" x14ac:dyDescent="0.25">
      <c r="A132" s="12" t="s">
        <v>58</v>
      </c>
      <c r="B132" s="6" t="s">
        <v>294</v>
      </c>
      <c r="C132" s="88"/>
      <c r="D132" s="97"/>
      <c r="E132" s="97"/>
      <c r="F132" s="88"/>
      <c r="G132" s="88"/>
      <c r="H132" s="88"/>
    </row>
    <row r="133" spans="1:8" ht="12" customHeight="1" x14ac:dyDescent="0.25">
      <c r="A133" s="12" t="s">
        <v>196</v>
      </c>
      <c r="B133" s="6" t="s">
        <v>295</v>
      </c>
      <c r="C133" s="88"/>
      <c r="D133" s="97"/>
      <c r="E133" s="97"/>
      <c r="F133" s="88"/>
      <c r="G133" s="88"/>
      <c r="H133" s="88"/>
    </row>
    <row r="134" spans="1:8" ht="12" customHeight="1" thickBot="1" x14ac:dyDescent="0.3">
      <c r="A134" s="10" t="s">
        <v>197</v>
      </c>
      <c r="B134" s="4" t="s">
        <v>296</v>
      </c>
      <c r="C134" s="88"/>
      <c r="D134" s="97"/>
      <c r="E134" s="97"/>
      <c r="F134" s="88"/>
      <c r="G134" s="88"/>
      <c r="H134" s="88"/>
    </row>
    <row r="135" spans="1:8" ht="12" customHeight="1" thickBot="1" x14ac:dyDescent="0.3">
      <c r="A135" s="17" t="s">
        <v>12</v>
      </c>
      <c r="B135" s="48" t="s">
        <v>297</v>
      </c>
      <c r="C135" s="101">
        <f>+C136+C137+C138+C139</f>
        <v>0</v>
      </c>
      <c r="D135" s="101">
        <f>SUM(D136:D139)</f>
        <v>47374</v>
      </c>
      <c r="E135" s="101">
        <f>SUM(E136:E139)</f>
        <v>47374</v>
      </c>
      <c r="F135" s="101">
        <f>+F136+F137+F138+F139</f>
        <v>1916</v>
      </c>
      <c r="G135" s="101">
        <f>+G136+G137+G138+G139</f>
        <v>1916</v>
      </c>
      <c r="H135" s="101">
        <f>+H136+H137+H138+H139</f>
        <v>1916</v>
      </c>
    </row>
    <row r="136" spans="1:8" ht="12" customHeight="1" x14ac:dyDescent="0.25">
      <c r="A136" s="12" t="s">
        <v>59</v>
      </c>
      <c r="B136" s="6" t="s">
        <v>298</v>
      </c>
      <c r="C136" s="88"/>
      <c r="D136" s="97"/>
      <c r="E136" s="97"/>
      <c r="F136" s="88"/>
      <c r="G136" s="88"/>
      <c r="H136" s="88"/>
    </row>
    <row r="137" spans="1:8" ht="12" customHeight="1" x14ac:dyDescent="0.25">
      <c r="A137" s="12" t="s">
        <v>60</v>
      </c>
      <c r="B137" s="6" t="s">
        <v>308</v>
      </c>
      <c r="C137" s="88"/>
      <c r="D137" s="97">
        <v>47374</v>
      </c>
      <c r="E137" s="97">
        <f>SUM(C137:D137)</f>
        <v>47374</v>
      </c>
      <c r="F137" s="88">
        <v>1916</v>
      </c>
      <c r="G137" s="88">
        <v>1916</v>
      </c>
      <c r="H137" s="88">
        <v>1916</v>
      </c>
    </row>
    <row r="138" spans="1:8" ht="12" customHeight="1" x14ac:dyDescent="0.25">
      <c r="A138" s="12" t="s">
        <v>209</v>
      </c>
      <c r="B138" s="6" t="s">
        <v>299</v>
      </c>
      <c r="C138" s="88"/>
      <c r="D138" s="97"/>
      <c r="E138" s="97"/>
      <c r="F138" s="88"/>
      <c r="G138" s="88"/>
      <c r="H138" s="88"/>
    </row>
    <row r="139" spans="1:8" ht="12" customHeight="1" thickBot="1" x14ac:dyDescent="0.3">
      <c r="A139" s="10" t="s">
        <v>210</v>
      </c>
      <c r="B139" s="4" t="s">
        <v>300</v>
      </c>
      <c r="C139" s="88"/>
      <c r="D139" s="97"/>
      <c r="E139" s="97"/>
      <c r="F139" s="88"/>
      <c r="G139" s="88"/>
      <c r="H139" s="88"/>
    </row>
    <row r="140" spans="1:8" ht="12" customHeight="1" thickBot="1" x14ac:dyDescent="0.3">
      <c r="A140" s="17" t="s">
        <v>13</v>
      </c>
      <c r="B140" s="48" t="s">
        <v>301</v>
      </c>
      <c r="C140" s="104">
        <f>+C141+C142+C143+C144</f>
        <v>0</v>
      </c>
      <c r="D140" s="104"/>
      <c r="E140" s="104"/>
      <c r="F140" s="104">
        <f>+F141+F142+F143+F144</f>
        <v>0</v>
      </c>
      <c r="G140" s="104">
        <f>+G141+G142+G143+G144</f>
        <v>0</v>
      </c>
      <c r="H140" s="104">
        <f>+H141+H142+H143+H144</f>
        <v>0</v>
      </c>
    </row>
    <row r="141" spans="1:8" ht="12" customHeight="1" x14ac:dyDescent="0.25">
      <c r="A141" s="12" t="s">
        <v>109</v>
      </c>
      <c r="B141" s="228" t="s">
        <v>302</v>
      </c>
      <c r="C141" s="391"/>
      <c r="D141" s="97"/>
      <c r="E141" s="97"/>
      <c r="F141" s="391"/>
      <c r="G141" s="391"/>
      <c r="H141" s="391"/>
    </row>
    <row r="142" spans="1:8" ht="12" customHeight="1" x14ac:dyDescent="0.25">
      <c r="A142" s="12" t="s">
        <v>110</v>
      </c>
      <c r="B142" s="228" t="s">
        <v>303</v>
      </c>
      <c r="C142" s="389"/>
      <c r="D142" s="97"/>
      <c r="E142" s="97"/>
      <c r="F142" s="389"/>
      <c r="G142" s="389"/>
      <c r="H142" s="389"/>
    </row>
    <row r="143" spans="1:8" ht="12" customHeight="1" x14ac:dyDescent="0.25">
      <c r="A143" s="12" t="s">
        <v>133</v>
      </c>
      <c r="B143" s="228" t="s">
        <v>304</v>
      </c>
      <c r="C143" s="389"/>
      <c r="D143" s="97"/>
      <c r="E143" s="97"/>
      <c r="F143" s="389"/>
      <c r="G143" s="389"/>
      <c r="H143" s="389"/>
    </row>
    <row r="144" spans="1:8" ht="12" customHeight="1" thickBot="1" x14ac:dyDescent="0.3">
      <c r="A144" s="12" t="s">
        <v>212</v>
      </c>
      <c r="B144" s="228" t="s">
        <v>305</v>
      </c>
      <c r="C144" s="392"/>
      <c r="D144" s="97"/>
      <c r="E144" s="97"/>
      <c r="F144" s="392"/>
      <c r="G144" s="392"/>
      <c r="H144" s="392"/>
    </row>
    <row r="145" spans="1:14" ht="15" customHeight="1" thickBot="1" x14ac:dyDescent="0.3">
      <c r="A145" s="17" t="s">
        <v>14</v>
      </c>
      <c r="B145" s="230" t="s">
        <v>306</v>
      </c>
      <c r="C145" s="269">
        <f>+C126+C130+C135+C140</f>
        <v>0</v>
      </c>
      <c r="D145" s="187">
        <f>D126+D130+D135+D140</f>
        <v>87374</v>
      </c>
      <c r="E145" s="187">
        <f>E126+E130+E135</f>
        <v>87374</v>
      </c>
      <c r="F145" s="269">
        <f>+F126+F130+F135+F140</f>
        <v>1916</v>
      </c>
      <c r="G145" s="269">
        <f>+G126+G130+G135+G140</f>
        <v>1916</v>
      </c>
      <c r="H145" s="269">
        <f>+H126+H130+H135+H140</f>
        <v>1916</v>
      </c>
      <c r="K145" s="188"/>
      <c r="L145" s="189"/>
      <c r="M145" s="189"/>
      <c r="N145" s="189"/>
    </row>
    <row r="146" spans="1:14" s="174" customFormat="1" ht="12.95" customHeight="1" thickBot="1" x14ac:dyDescent="0.25">
      <c r="A146" s="93" t="s">
        <v>15</v>
      </c>
      <c r="B146" s="235" t="s">
        <v>307</v>
      </c>
      <c r="C146" s="269">
        <f>+C125+C145</f>
        <v>609513</v>
      </c>
      <c r="D146" s="187">
        <f>D125+D145</f>
        <v>375356</v>
      </c>
      <c r="E146" s="187">
        <f>E125+E145</f>
        <v>975769</v>
      </c>
      <c r="F146" s="269">
        <f>+F125+F145</f>
        <v>476870</v>
      </c>
      <c r="G146" s="269">
        <f>+G125+G145</f>
        <v>471496</v>
      </c>
      <c r="H146" s="269">
        <f>+H125+H145</f>
        <v>409512</v>
      </c>
    </row>
    <row r="147" spans="1:14" ht="15.75" customHeight="1" x14ac:dyDescent="0.25"/>
    <row r="148" spans="1:14" x14ac:dyDescent="0.25">
      <c r="A148" s="483" t="s">
        <v>309</v>
      </c>
      <c r="B148" s="483"/>
      <c r="C148" s="483"/>
      <c r="D148" s="483"/>
      <c r="E148" s="483"/>
      <c r="F148" s="483"/>
      <c r="G148" s="483"/>
      <c r="H148" s="483"/>
    </row>
    <row r="149" spans="1:14" ht="15" customHeight="1" thickBot="1" x14ac:dyDescent="0.3">
      <c r="A149" s="484" t="s">
        <v>92</v>
      </c>
      <c r="B149" s="484"/>
      <c r="C149" s="220"/>
      <c r="D149" s="220"/>
      <c r="E149" s="220"/>
      <c r="F149" s="220"/>
      <c r="G149" s="220"/>
      <c r="H149" s="220"/>
    </row>
    <row r="150" spans="1:14" ht="27.75" customHeight="1" thickBot="1" x14ac:dyDescent="0.3">
      <c r="A150" s="17" t="s">
        <v>6</v>
      </c>
      <c r="B150" s="22" t="s">
        <v>310</v>
      </c>
      <c r="C150" s="390">
        <f t="shared" ref="C150:H150" si="2">C62-C125</f>
        <v>-216441</v>
      </c>
      <c r="D150" s="95">
        <f t="shared" si="2"/>
        <v>-155900</v>
      </c>
      <c r="E150" s="95">
        <f t="shared" si="2"/>
        <v>-363241</v>
      </c>
      <c r="F150" s="390">
        <f t="shared" si="2"/>
        <v>-136249</v>
      </c>
      <c r="G150" s="390">
        <f t="shared" si="2"/>
        <v>-136249</v>
      </c>
      <c r="H150" s="388">
        <f t="shared" si="2"/>
        <v>-86249</v>
      </c>
      <c r="I150" s="190"/>
    </row>
    <row r="151" spans="1:14" ht="32.25" thickBot="1" x14ac:dyDescent="0.3">
      <c r="A151" s="17" t="s">
        <v>7</v>
      </c>
      <c r="B151" s="22" t="s">
        <v>311</v>
      </c>
      <c r="C151" s="390">
        <f t="shared" ref="C151:H151" si="3">C85-C145</f>
        <v>216441</v>
      </c>
      <c r="D151" s="95">
        <f t="shared" si="3"/>
        <v>146800</v>
      </c>
      <c r="E151" s="95">
        <f t="shared" si="3"/>
        <v>363241</v>
      </c>
      <c r="F151" s="390">
        <f t="shared" si="3"/>
        <v>136249</v>
      </c>
      <c r="G151" s="390">
        <f t="shared" si="3"/>
        <v>136249</v>
      </c>
      <c r="H151" s="388">
        <f t="shared" si="3"/>
        <v>86249</v>
      </c>
    </row>
  </sheetData>
  <mergeCells count="7">
    <mergeCell ref="A149:B149"/>
    <mergeCell ref="A1:H1"/>
    <mergeCell ref="A3:H3"/>
    <mergeCell ref="A4:B4"/>
    <mergeCell ref="A88:H88"/>
    <mergeCell ref="A89:B89"/>
    <mergeCell ref="A148:H148"/>
  </mergeCells>
  <printOptions horizontalCentered="1"/>
  <pageMargins left="0.39370078740157483" right="0.39370078740157483" top="0.98425196850393704" bottom="0.78740157480314965" header="0.39370078740157483" footer="0.39370078740157483"/>
  <pageSetup paperSize="9" scale="64" fitToHeight="2" orientation="portrait" r:id="rId1"/>
  <headerFooter alignWithMargins="0">
    <oddHeader xml:space="preserve">&amp;R&amp;"Times New Roman CE,Félkövér dőlt"&amp;11 14. melléklet az 5/2020. (VII. 21.)  önkormányzati rendelethez
14. melléklet a 3/2019. (II. 14.) önkormányzati rendelethez 
</oddHeader>
  </headerFooter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0C400-7D95-4BAC-BA12-8F6EFD55463D}">
  <sheetPr>
    <tabColor rgb="FF92D050"/>
  </sheetPr>
  <dimension ref="A1:E58"/>
  <sheetViews>
    <sheetView zoomScaleNormal="100" workbookViewId="0">
      <selection activeCell="H26" sqref="H26"/>
    </sheetView>
  </sheetViews>
  <sheetFormatPr defaultRowHeight="12.75" x14ac:dyDescent="0.2"/>
  <cols>
    <col min="1" max="1" width="13.83203125" style="582" customWidth="1"/>
    <col min="2" max="2" width="79.1640625" style="530" customWidth="1"/>
    <col min="3" max="5" width="15.83203125" style="530" customWidth="1"/>
    <col min="6" max="256" width="9.33203125" style="530"/>
    <col min="257" max="257" width="13.83203125" style="530" customWidth="1"/>
    <col min="258" max="258" width="79.1640625" style="530" customWidth="1"/>
    <col min="259" max="261" width="15.83203125" style="530" customWidth="1"/>
    <col min="262" max="512" width="9.33203125" style="530"/>
    <col min="513" max="513" width="13.83203125" style="530" customWidth="1"/>
    <col min="514" max="514" width="79.1640625" style="530" customWidth="1"/>
    <col min="515" max="517" width="15.83203125" style="530" customWidth="1"/>
    <col min="518" max="768" width="9.33203125" style="530"/>
    <col min="769" max="769" width="13.83203125" style="530" customWidth="1"/>
    <col min="770" max="770" width="79.1640625" style="530" customWidth="1"/>
    <col min="771" max="773" width="15.83203125" style="530" customWidth="1"/>
    <col min="774" max="1024" width="9.33203125" style="530"/>
    <col min="1025" max="1025" width="13.83203125" style="530" customWidth="1"/>
    <col min="1026" max="1026" width="79.1640625" style="530" customWidth="1"/>
    <col min="1027" max="1029" width="15.83203125" style="530" customWidth="1"/>
    <col min="1030" max="1280" width="9.33203125" style="530"/>
    <col min="1281" max="1281" width="13.83203125" style="530" customWidth="1"/>
    <col min="1282" max="1282" width="79.1640625" style="530" customWidth="1"/>
    <col min="1283" max="1285" width="15.83203125" style="530" customWidth="1"/>
    <col min="1286" max="1536" width="9.33203125" style="530"/>
    <col min="1537" max="1537" width="13.83203125" style="530" customWidth="1"/>
    <col min="1538" max="1538" width="79.1640625" style="530" customWidth="1"/>
    <col min="1539" max="1541" width="15.83203125" style="530" customWidth="1"/>
    <col min="1542" max="1792" width="9.33203125" style="530"/>
    <col min="1793" max="1793" width="13.83203125" style="530" customWidth="1"/>
    <col min="1794" max="1794" width="79.1640625" style="530" customWidth="1"/>
    <col min="1795" max="1797" width="15.83203125" style="530" customWidth="1"/>
    <col min="1798" max="2048" width="9.33203125" style="530"/>
    <col min="2049" max="2049" width="13.83203125" style="530" customWidth="1"/>
    <col min="2050" max="2050" width="79.1640625" style="530" customWidth="1"/>
    <col min="2051" max="2053" width="15.83203125" style="530" customWidth="1"/>
    <col min="2054" max="2304" width="9.33203125" style="530"/>
    <col min="2305" max="2305" width="13.83203125" style="530" customWidth="1"/>
    <col min="2306" max="2306" width="79.1640625" style="530" customWidth="1"/>
    <col min="2307" max="2309" width="15.83203125" style="530" customWidth="1"/>
    <col min="2310" max="2560" width="9.33203125" style="530"/>
    <col min="2561" max="2561" width="13.83203125" style="530" customWidth="1"/>
    <col min="2562" max="2562" width="79.1640625" style="530" customWidth="1"/>
    <col min="2563" max="2565" width="15.83203125" style="530" customWidth="1"/>
    <col min="2566" max="2816" width="9.33203125" style="530"/>
    <col min="2817" max="2817" width="13.83203125" style="530" customWidth="1"/>
    <col min="2818" max="2818" width="79.1640625" style="530" customWidth="1"/>
    <col min="2819" max="2821" width="15.83203125" style="530" customWidth="1"/>
    <col min="2822" max="3072" width="9.33203125" style="530"/>
    <col min="3073" max="3073" width="13.83203125" style="530" customWidth="1"/>
    <col min="3074" max="3074" width="79.1640625" style="530" customWidth="1"/>
    <col min="3075" max="3077" width="15.83203125" style="530" customWidth="1"/>
    <col min="3078" max="3328" width="9.33203125" style="530"/>
    <col min="3329" max="3329" width="13.83203125" style="530" customWidth="1"/>
    <col min="3330" max="3330" width="79.1640625" style="530" customWidth="1"/>
    <col min="3331" max="3333" width="15.83203125" style="530" customWidth="1"/>
    <col min="3334" max="3584" width="9.33203125" style="530"/>
    <col min="3585" max="3585" width="13.83203125" style="530" customWidth="1"/>
    <col min="3586" max="3586" width="79.1640625" style="530" customWidth="1"/>
    <col min="3587" max="3589" width="15.83203125" style="530" customWidth="1"/>
    <col min="3590" max="3840" width="9.33203125" style="530"/>
    <col min="3841" max="3841" width="13.83203125" style="530" customWidth="1"/>
    <col min="3842" max="3842" width="79.1640625" style="530" customWidth="1"/>
    <col min="3843" max="3845" width="15.83203125" style="530" customWidth="1"/>
    <col min="3846" max="4096" width="9.33203125" style="530"/>
    <col min="4097" max="4097" width="13.83203125" style="530" customWidth="1"/>
    <col min="4098" max="4098" width="79.1640625" style="530" customWidth="1"/>
    <col min="4099" max="4101" width="15.83203125" style="530" customWidth="1"/>
    <col min="4102" max="4352" width="9.33203125" style="530"/>
    <col min="4353" max="4353" width="13.83203125" style="530" customWidth="1"/>
    <col min="4354" max="4354" width="79.1640625" style="530" customWidth="1"/>
    <col min="4355" max="4357" width="15.83203125" style="530" customWidth="1"/>
    <col min="4358" max="4608" width="9.33203125" style="530"/>
    <col min="4609" max="4609" width="13.83203125" style="530" customWidth="1"/>
    <col min="4610" max="4610" width="79.1640625" style="530" customWidth="1"/>
    <col min="4611" max="4613" width="15.83203125" style="530" customWidth="1"/>
    <col min="4614" max="4864" width="9.33203125" style="530"/>
    <col min="4865" max="4865" width="13.83203125" style="530" customWidth="1"/>
    <col min="4866" max="4866" width="79.1640625" style="530" customWidth="1"/>
    <col min="4867" max="4869" width="15.83203125" style="530" customWidth="1"/>
    <col min="4870" max="5120" width="9.33203125" style="530"/>
    <col min="5121" max="5121" width="13.83203125" style="530" customWidth="1"/>
    <col min="5122" max="5122" width="79.1640625" style="530" customWidth="1"/>
    <col min="5123" max="5125" width="15.83203125" style="530" customWidth="1"/>
    <col min="5126" max="5376" width="9.33203125" style="530"/>
    <col min="5377" max="5377" width="13.83203125" style="530" customWidth="1"/>
    <col min="5378" max="5378" width="79.1640625" style="530" customWidth="1"/>
    <col min="5379" max="5381" width="15.83203125" style="530" customWidth="1"/>
    <col min="5382" max="5632" width="9.33203125" style="530"/>
    <col min="5633" max="5633" width="13.83203125" style="530" customWidth="1"/>
    <col min="5634" max="5634" width="79.1640625" style="530" customWidth="1"/>
    <col min="5635" max="5637" width="15.83203125" style="530" customWidth="1"/>
    <col min="5638" max="5888" width="9.33203125" style="530"/>
    <col min="5889" max="5889" width="13.83203125" style="530" customWidth="1"/>
    <col min="5890" max="5890" width="79.1640625" style="530" customWidth="1"/>
    <col min="5891" max="5893" width="15.83203125" style="530" customWidth="1"/>
    <col min="5894" max="6144" width="9.33203125" style="530"/>
    <col min="6145" max="6145" width="13.83203125" style="530" customWidth="1"/>
    <col min="6146" max="6146" width="79.1640625" style="530" customWidth="1"/>
    <col min="6147" max="6149" width="15.83203125" style="530" customWidth="1"/>
    <col min="6150" max="6400" width="9.33203125" style="530"/>
    <col min="6401" max="6401" width="13.83203125" style="530" customWidth="1"/>
    <col min="6402" max="6402" width="79.1640625" style="530" customWidth="1"/>
    <col min="6403" max="6405" width="15.83203125" style="530" customWidth="1"/>
    <col min="6406" max="6656" width="9.33203125" style="530"/>
    <col min="6657" max="6657" width="13.83203125" style="530" customWidth="1"/>
    <col min="6658" max="6658" width="79.1640625" style="530" customWidth="1"/>
    <col min="6659" max="6661" width="15.83203125" style="530" customWidth="1"/>
    <col min="6662" max="6912" width="9.33203125" style="530"/>
    <col min="6913" max="6913" width="13.83203125" style="530" customWidth="1"/>
    <col min="6914" max="6914" width="79.1640625" style="530" customWidth="1"/>
    <col min="6915" max="6917" width="15.83203125" style="530" customWidth="1"/>
    <col min="6918" max="7168" width="9.33203125" style="530"/>
    <col min="7169" max="7169" width="13.83203125" style="530" customWidth="1"/>
    <col min="7170" max="7170" width="79.1640625" style="530" customWidth="1"/>
    <col min="7171" max="7173" width="15.83203125" style="530" customWidth="1"/>
    <col min="7174" max="7424" width="9.33203125" style="530"/>
    <col min="7425" max="7425" width="13.83203125" style="530" customWidth="1"/>
    <col min="7426" max="7426" width="79.1640625" style="530" customWidth="1"/>
    <col min="7427" max="7429" width="15.83203125" style="530" customWidth="1"/>
    <col min="7430" max="7680" width="9.33203125" style="530"/>
    <col min="7681" max="7681" width="13.83203125" style="530" customWidth="1"/>
    <col min="7682" max="7682" width="79.1640625" style="530" customWidth="1"/>
    <col min="7683" max="7685" width="15.83203125" style="530" customWidth="1"/>
    <col min="7686" max="7936" width="9.33203125" style="530"/>
    <col min="7937" max="7937" width="13.83203125" style="530" customWidth="1"/>
    <col min="7938" max="7938" width="79.1640625" style="530" customWidth="1"/>
    <col min="7939" max="7941" width="15.83203125" style="530" customWidth="1"/>
    <col min="7942" max="8192" width="9.33203125" style="530"/>
    <col min="8193" max="8193" width="13.83203125" style="530" customWidth="1"/>
    <col min="8194" max="8194" width="79.1640625" style="530" customWidth="1"/>
    <col min="8195" max="8197" width="15.83203125" style="530" customWidth="1"/>
    <col min="8198" max="8448" width="9.33203125" style="530"/>
    <col min="8449" max="8449" width="13.83203125" style="530" customWidth="1"/>
    <col min="8450" max="8450" width="79.1640625" style="530" customWidth="1"/>
    <col min="8451" max="8453" width="15.83203125" style="530" customWidth="1"/>
    <col min="8454" max="8704" width="9.33203125" style="530"/>
    <col min="8705" max="8705" width="13.83203125" style="530" customWidth="1"/>
    <col min="8706" max="8706" width="79.1640625" style="530" customWidth="1"/>
    <col min="8707" max="8709" width="15.83203125" style="530" customWidth="1"/>
    <col min="8710" max="8960" width="9.33203125" style="530"/>
    <col min="8961" max="8961" width="13.83203125" style="530" customWidth="1"/>
    <col min="8962" max="8962" width="79.1640625" style="530" customWidth="1"/>
    <col min="8963" max="8965" width="15.83203125" style="530" customWidth="1"/>
    <col min="8966" max="9216" width="9.33203125" style="530"/>
    <col min="9217" max="9217" width="13.83203125" style="530" customWidth="1"/>
    <col min="9218" max="9218" width="79.1640625" style="530" customWidth="1"/>
    <col min="9219" max="9221" width="15.83203125" style="530" customWidth="1"/>
    <col min="9222" max="9472" width="9.33203125" style="530"/>
    <col min="9473" max="9473" width="13.83203125" style="530" customWidth="1"/>
    <col min="9474" max="9474" width="79.1640625" style="530" customWidth="1"/>
    <col min="9475" max="9477" width="15.83203125" style="530" customWidth="1"/>
    <col min="9478" max="9728" width="9.33203125" style="530"/>
    <col min="9729" max="9729" width="13.83203125" style="530" customWidth="1"/>
    <col min="9730" max="9730" width="79.1640625" style="530" customWidth="1"/>
    <col min="9731" max="9733" width="15.83203125" style="530" customWidth="1"/>
    <col min="9734" max="9984" width="9.33203125" style="530"/>
    <col min="9985" max="9985" width="13.83203125" style="530" customWidth="1"/>
    <col min="9986" max="9986" width="79.1640625" style="530" customWidth="1"/>
    <col min="9987" max="9989" width="15.83203125" style="530" customWidth="1"/>
    <col min="9990" max="10240" width="9.33203125" style="530"/>
    <col min="10241" max="10241" width="13.83203125" style="530" customWidth="1"/>
    <col min="10242" max="10242" width="79.1640625" style="530" customWidth="1"/>
    <col min="10243" max="10245" width="15.83203125" style="530" customWidth="1"/>
    <col min="10246" max="10496" width="9.33203125" style="530"/>
    <col min="10497" max="10497" width="13.83203125" style="530" customWidth="1"/>
    <col min="10498" max="10498" width="79.1640625" style="530" customWidth="1"/>
    <col min="10499" max="10501" width="15.83203125" style="530" customWidth="1"/>
    <col min="10502" max="10752" width="9.33203125" style="530"/>
    <col min="10753" max="10753" width="13.83203125" style="530" customWidth="1"/>
    <col min="10754" max="10754" width="79.1640625" style="530" customWidth="1"/>
    <col min="10755" max="10757" width="15.83203125" style="530" customWidth="1"/>
    <col min="10758" max="11008" width="9.33203125" style="530"/>
    <col min="11009" max="11009" width="13.83203125" style="530" customWidth="1"/>
    <col min="11010" max="11010" width="79.1640625" style="530" customWidth="1"/>
    <col min="11011" max="11013" width="15.83203125" style="530" customWidth="1"/>
    <col min="11014" max="11264" width="9.33203125" style="530"/>
    <col min="11265" max="11265" width="13.83203125" style="530" customWidth="1"/>
    <col min="11266" max="11266" width="79.1640625" style="530" customWidth="1"/>
    <col min="11267" max="11269" width="15.83203125" style="530" customWidth="1"/>
    <col min="11270" max="11520" width="9.33203125" style="530"/>
    <col min="11521" max="11521" width="13.83203125" style="530" customWidth="1"/>
    <col min="11522" max="11522" width="79.1640625" style="530" customWidth="1"/>
    <col min="11523" max="11525" width="15.83203125" style="530" customWidth="1"/>
    <col min="11526" max="11776" width="9.33203125" style="530"/>
    <col min="11777" max="11777" width="13.83203125" style="530" customWidth="1"/>
    <col min="11778" max="11778" width="79.1640625" style="530" customWidth="1"/>
    <col min="11779" max="11781" width="15.83203125" style="530" customWidth="1"/>
    <col min="11782" max="12032" width="9.33203125" style="530"/>
    <col min="12033" max="12033" width="13.83203125" style="530" customWidth="1"/>
    <col min="12034" max="12034" width="79.1640625" style="530" customWidth="1"/>
    <col min="12035" max="12037" width="15.83203125" style="530" customWidth="1"/>
    <col min="12038" max="12288" width="9.33203125" style="530"/>
    <col min="12289" max="12289" width="13.83203125" style="530" customWidth="1"/>
    <col min="12290" max="12290" width="79.1640625" style="530" customWidth="1"/>
    <col min="12291" max="12293" width="15.83203125" style="530" customWidth="1"/>
    <col min="12294" max="12544" width="9.33203125" style="530"/>
    <col min="12545" max="12545" width="13.83203125" style="530" customWidth="1"/>
    <col min="12546" max="12546" width="79.1640625" style="530" customWidth="1"/>
    <col min="12547" max="12549" width="15.83203125" style="530" customWidth="1"/>
    <col min="12550" max="12800" width="9.33203125" style="530"/>
    <col min="12801" max="12801" width="13.83203125" style="530" customWidth="1"/>
    <col min="12802" max="12802" width="79.1640625" style="530" customWidth="1"/>
    <col min="12803" max="12805" width="15.83203125" style="530" customWidth="1"/>
    <col min="12806" max="13056" width="9.33203125" style="530"/>
    <col min="13057" max="13057" width="13.83203125" style="530" customWidth="1"/>
    <col min="13058" max="13058" width="79.1640625" style="530" customWidth="1"/>
    <col min="13059" max="13061" width="15.83203125" style="530" customWidth="1"/>
    <col min="13062" max="13312" width="9.33203125" style="530"/>
    <col min="13313" max="13313" width="13.83203125" style="530" customWidth="1"/>
    <col min="13314" max="13314" width="79.1640625" style="530" customWidth="1"/>
    <col min="13315" max="13317" width="15.83203125" style="530" customWidth="1"/>
    <col min="13318" max="13568" width="9.33203125" style="530"/>
    <col min="13569" max="13569" width="13.83203125" style="530" customWidth="1"/>
    <col min="13570" max="13570" width="79.1640625" style="530" customWidth="1"/>
    <col min="13571" max="13573" width="15.83203125" style="530" customWidth="1"/>
    <col min="13574" max="13824" width="9.33203125" style="530"/>
    <col min="13825" max="13825" width="13.83203125" style="530" customWidth="1"/>
    <col min="13826" max="13826" width="79.1640625" style="530" customWidth="1"/>
    <col min="13827" max="13829" width="15.83203125" style="530" customWidth="1"/>
    <col min="13830" max="14080" width="9.33203125" style="530"/>
    <col min="14081" max="14081" width="13.83203125" style="530" customWidth="1"/>
    <col min="14082" max="14082" width="79.1640625" style="530" customWidth="1"/>
    <col min="14083" max="14085" width="15.83203125" style="530" customWidth="1"/>
    <col min="14086" max="14336" width="9.33203125" style="530"/>
    <col min="14337" max="14337" width="13.83203125" style="530" customWidth="1"/>
    <col min="14338" max="14338" width="79.1640625" style="530" customWidth="1"/>
    <col min="14339" max="14341" width="15.83203125" style="530" customWidth="1"/>
    <col min="14342" max="14592" width="9.33203125" style="530"/>
    <col min="14593" max="14593" width="13.83203125" style="530" customWidth="1"/>
    <col min="14594" max="14594" width="79.1640625" style="530" customWidth="1"/>
    <col min="14595" max="14597" width="15.83203125" style="530" customWidth="1"/>
    <col min="14598" max="14848" width="9.33203125" style="530"/>
    <col min="14849" max="14849" width="13.83203125" style="530" customWidth="1"/>
    <col min="14850" max="14850" width="79.1640625" style="530" customWidth="1"/>
    <col min="14851" max="14853" width="15.83203125" style="530" customWidth="1"/>
    <col min="14854" max="15104" width="9.33203125" style="530"/>
    <col min="15105" max="15105" width="13.83203125" style="530" customWidth="1"/>
    <col min="15106" max="15106" width="79.1640625" style="530" customWidth="1"/>
    <col min="15107" max="15109" width="15.83203125" style="530" customWidth="1"/>
    <col min="15110" max="15360" width="9.33203125" style="530"/>
    <col min="15361" max="15361" width="13.83203125" style="530" customWidth="1"/>
    <col min="15362" max="15362" width="79.1640625" style="530" customWidth="1"/>
    <col min="15363" max="15365" width="15.83203125" style="530" customWidth="1"/>
    <col min="15366" max="15616" width="9.33203125" style="530"/>
    <col min="15617" max="15617" width="13.83203125" style="530" customWidth="1"/>
    <col min="15618" max="15618" width="79.1640625" style="530" customWidth="1"/>
    <col min="15619" max="15621" width="15.83203125" style="530" customWidth="1"/>
    <col min="15622" max="15872" width="9.33203125" style="530"/>
    <col min="15873" max="15873" width="13.83203125" style="530" customWidth="1"/>
    <col min="15874" max="15874" width="79.1640625" style="530" customWidth="1"/>
    <col min="15875" max="15877" width="15.83203125" style="530" customWidth="1"/>
    <col min="15878" max="16128" width="9.33203125" style="530"/>
    <col min="16129" max="16129" width="13.83203125" style="530" customWidth="1"/>
    <col min="16130" max="16130" width="79.1640625" style="530" customWidth="1"/>
    <col min="16131" max="16133" width="15.83203125" style="530" customWidth="1"/>
    <col min="16134" max="16384" width="9.33203125" style="530"/>
  </cols>
  <sheetData>
    <row r="1" spans="1:5" ht="15.75" thickBot="1" x14ac:dyDescent="0.25">
      <c r="A1" s="587" t="s">
        <v>464</v>
      </c>
      <c r="B1" s="587"/>
      <c r="C1" s="587"/>
      <c r="D1" s="587"/>
      <c r="E1" s="587"/>
    </row>
    <row r="2" spans="1:5" s="521" customFormat="1" ht="42.75" customHeight="1" x14ac:dyDescent="0.2">
      <c r="A2" s="518" t="s">
        <v>125</v>
      </c>
      <c r="B2" s="519" t="s">
        <v>381</v>
      </c>
      <c r="C2" s="520"/>
      <c r="D2" s="520"/>
      <c r="E2" s="520"/>
    </row>
    <row r="3" spans="1:5" s="521" customFormat="1" ht="24.75" thickBot="1" x14ac:dyDescent="0.25">
      <c r="A3" s="522" t="s">
        <v>124</v>
      </c>
      <c r="B3" s="523" t="s">
        <v>367</v>
      </c>
      <c r="C3" s="524"/>
      <c r="D3" s="524"/>
      <c r="E3" s="524"/>
    </row>
    <row r="4" spans="1:5" s="526" customFormat="1" ht="15.95" customHeight="1" thickBot="1" x14ac:dyDescent="0.25">
      <c r="A4" s="525"/>
      <c r="B4" s="525"/>
      <c r="C4" s="525"/>
      <c r="D4" s="525"/>
      <c r="E4" s="525"/>
    </row>
    <row r="5" spans="1:5" ht="24.75" thickBot="1" x14ac:dyDescent="0.25">
      <c r="A5" s="527" t="s">
        <v>126</v>
      </c>
      <c r="B5" s="528" t="s">
        <v>41</v>
      </c>
      <c r="C5" s="529" t="s">
        <v>378</v>
      </c>
      <c r="D5" s="529" t="s">
        <v>451</v>
      </c>
      <c r="E5" s="529" t="s">
        <v>458</v>
      </c>
    </row>
    <row r="6" spans="1:5" s="534" customFormat="1" ht="12.95" customHeight="1" thickBot="1" x14ac:dyDescent="0.25">
      <c r="A6" s="531">
        <v>1</v>
      </c>
      <c r="B6" s="532">
        <v>2</v>
      </c>
      <c r="C6" s="533">
        <v>3</v>
      </c>
      <c r="D6" s="533">
        <v>4</v>
      </c>
      <c r="E6" s="533">
        <v>5</v>
      </c>
    </row>
    <row r="7" spans="1:5" s="534" customFormat="1" ht="15.95" customHeight="1" thickBot="1" x14ac:dyDescent="0.25">
      <c r="A7" s="535"/>
      <c r="B7" s="536" t="s">
        <v>42</v>
      </c>
      <c r="C7" s="537"/>
      <c r="D7" s="537"/>
      <c r="E7" s="537"/>
    </row>
    <row r="8" spans="1:5" s="540" customFormat="1" ht="12" customHeight="1" thickBot="1" x14ac:dyDescent="0.25">
      <c r="A8" s="531" t="s">
        <v>6</v>
      </c>
      <c r="B8" s="538" t="s">
        <v>345</v>
      </c>
      <c r="C8" s="539">
        <f>SUM(C9:C18)</f>
        <v>4247</v>
      </c>
      <c r="D8" s="539">
        <f>SUM(D9:D18)</f>
        <v>325</v>
      </c>
      <c r="E8" s="539">
        <f>SUM(E9:E18)</f>
        <v>4572</v>
      </c>
    </row>
    <row r="9" spans="1:5" s="540" customFormat="1" ht="12" customHeight="1" x14ac:dyDescent="0.2">
      <c r="A9" s="541" t="s">
        <v>61</v>
      </c>
      <c r="B9" s="542" t="s">
        <v>185</v>
      </c>
      <c r="C9" s="543"/>
      <c r="D9" s="543"/>
      <c r="E9" s="543"/>
    </row>
    <row r="10" spans="1:5" s="540" customFormat="1" ht="12" customHeight="1" x14ac:dyDescent="0.2">
      <c r="A10" s="544" t="s">
        <v>62</v>
      </c>
      <c r="B10" s="545" t="s">
        <v>186</v>
      </c>
      <c r="C10" s="543">
        <v>1575</v>
      </c>
      <c r="D10" s="543"/>
      <c r="E10" s="543">
        <f>SUM(C10:D10)</f>
        <v>1575</v>
      </c>
    </row>
    <row r="11" spans="1:5" s="540" customFormat="1" ht="12" customHeight="1" x14ac:dyDescent="0.2">
      <c r="A11" s="544" t="s">
        <v>63</v>
      </c>
      <c r="B11" s="545" t="s">
        <v>187</v>
      </c>
      <c r="C11" s="543"/>
      <c r="D11" s="543"/>
      <c r="E11" s="543"/>
    </row>
    <row r="12" spans="1:5" s="540" customFormat="1" ht="12" customHeight="1" x14ac:dyDescent="0.2">
      <c r="A12" s="544" t="s">
        <v>64</v>
      </c>
      <c r="B12" s="545" t="s">
        <v>188</v>
      </c>
      <c r="C12" s="543">
        <v>1769</v>
      </c>
      <c r="D12" s="543"/>
      <c r="E12" s="543">
        <f>SUM(C12:D12)</f>
        <v>1769</v>
      </c>
    </row>
    <row r="13" spans="1:5" s="540" customFormat="1" ht="12" customHeight="1" x14ac:dyDescent="0.2">
      <c r="A13" s="544" t="s">
        <v>87</v>
      </c>
      <c r="B13" s="545" t="s">
        <v>189</v>
      </c>
      <c r="C13" s="543">
        <v>903</v>
      </c>
      <c r="D13" s="543">
        <v>325</v>
      </c>
      <c r="E13" s="543">
        <f>SUM(C13:D13)</f>
        <v>1228</v>
      </c>
    </row>
    <row r="14" spans="1:5" s="540" customFormat="1" ht="12" customHeight="1" x14ac:dyDescent="0.2">
      <c r="A14" s="544" t="s">
        <v>65</v>
      </c>
      <c r="B14" s="545" t="s">
        <v>346</v>
      </c>
      <c r="C14" s="543"/>
      <c r="D14" s="543"/>
      <c r="E14" s="543"/>
    </row>
    <row r="15" spans="1:5" s="540" customFormat="1" ht="12" customHeight="1" x14ac:dyDescent="0.2">
      <c r="A15" s="544" t="s">
        <v>66</v>
      </c>
      <c r="B15" s="546" t="s">
        <v>347</v>
      </c>
      <c r="C15" s="547"/>
      <c r="D15" s="547"/>
      <c r="E15" s="547"/>
    </row>
    <row r="16" spans="1:5" s="540" customFormat="1" ht="12" customHeight="1" x14ac:dyDescent="0.2">
      <c r="A16" s="544" t="s">
        <v>73</v>
      </c>
      <c r="B16" s="545" t="s">
        <v>192</v>
      </c>
      <c r="C16" s="543"/>
      <c r="D16" s="543"/>
      <c r="E16" s="543"/>
    </row>
    <row r="17" spans="1:5" s="549" customFormat="1" ht="12" customHeight="1" x14ac:dyDescent="0.2">
      <c r="A17" s="544" t="s">
        <v>74</v>
      </c>
      <c r="B17" s="545" t="s">
        <v>193</v>
      </c>
      <c r="C17" s="548"/>
      <c r="D17" s="548"/>
      <c r="E17" s="548"/>
    </row>
    <row r="18" spans="1:5" s="549" customFormat="1" ht="12" customHeight="1" thickBot="1" x14ac:dyDescent="0.25">
      <c r="A18" s="544" t="s">
        <v>75</v>
      </c>
      <c r="B18" s="546" t="s">
        <v>194</v>
      </c>
      <c r="C18" s="550"/>
      <c r="D18" s="550"/>
      <c r="E18" s="550"/>
    </row>
    <row r="19" spans="1:5" s="540" customFormat="1" ht="12" customHeight="1" thickBot="1" x14ac:dyDescent="0.25">
      <c r="A19" s="531" t="s">
        <v>7</v>
      </c>
      <c r="B19" s="538" t="s">
        <v>348</v>
      </c>
      <c r="C19" s="539">
        <f>SUM(C20:C22)</f>
        <v>0</v>
      </c>
      <c r="D19" s="539"/>
      <c r="E19" s="539"/>
    </row>
    <row r="20" spans="1:5" s="549" customFormat="1" ht="12" customHeight="1" x14ac:dyDescent="0.2">
      <c r="A20" s="544" t="s">
        <v>67</v>
      </c>
      <c r="B20" s="551" t="s">
        <v>160</v>
      </c>
      <c r="C20" s="552"/>
      <c r="D20" s="552"/>
      <c r="E20" s="552"/>
    </row>
    <row r="21" spans="1:5" s="549" customFormat="1" ht="12" customHeight="1" x14ac:dyDescent="0.2">
      <c r="A21" s="544" t="s">
        <v>68</v>
      </c>
      <c r="B21" s="545" t="s">
        <v>349</v>
      </c>
      <c r="C21" s="552"/>
      <c r="D21" s="552"/>
      <c r="E21" s="552"/>
    </row>
    <row r="22" spans="1:5" s="549" customFormat="1" ht="12" customHeight="1" x14ac:dyDescent="0.2">
      <c r="A22" s="544" t="s">
        <v>69</v>
      </c>
      <c r="B22" s="545" t="s">
        <v>350</v>
      </c>
      <c r="C22" s="552"/>
      <c r="D22" s="552"/>
      <c r="E22" s="552"/>
    </row>
    <row r="23" spans="1:5" s="549" customFormat="1" ht="12" customHeight="1" thickBot="1" x14ac:dyDescent="0.25">
      <c r="A23" s="544" t="s">
        <v>70</v>
      </c>
      <c r="B23" s="545" t="s">
        <v>0</v>
      </c>
      <c r="C23" s="552"/>
      <c r="D23" s="552"/>
      <c r="E23" s="552"/>
    </row>
    <row r="24" spans="1:5" s="549" customFormat="1" ht="12" customHeight="1" thickBot="1" x14ac:dyDescent="0.25">
      <c r="A24" s="553" t="s">
        <v>8</v>
      </c>
      <c r="B24" s="554" t="s">
        <v>102</v>
      </c>
      <c r="C24" s="555"/>
      <c r="D24" s="555"/>
      <c r="E24" s="555"/>
    </row>
    <row r="25" spans="1:5" s="549" customFormat="1" ht="12" customHeight="1" thickBot="1" x14ac:dyDescent="0.25">
      <c r="A25" s="553" t="s">
        <v>9</v>
      </c>
      <c r="B25" s="554" t="s">
        <v>351</v>
      </c>
      <c r="C25" s="539">
        <f>+C26+C27</f>
        <v>0</v>
      </c>
      <c r="D25" s="539"/>
      <c r="E25" s="539"/>
    </row>
    <row r="26" spans="1:5" s="549" customFormat="1" ht="12" customHeight="1" x14ac:dyDescent="0.2">
      <c r="A26" s="556" t="s">
        <v>170</v>
      </c>
      <c r="B26" s="557" t="s">
        <v>349</v>
      </c>
      <c r="C26" s="558"/>
      <c r="D26" s="558"/>
      <c r="E26" s="558"/>
    </row>
    <row r="27" spans="1:5" s="549" customFormat="1" ht="12" customHeight="1" x14ac:dyDescent="0.2">
      <c r="A27" s="556" t="s">
        <v>173</v>
      </c>
      <c r="B27" s="559" t="s">
        <v>352</v>
      </c>
      <c r="C27" s="560"/>
      <c r="D27" s="560"/>
      <c r="E27" s="560"/>
    </row>
    <row r="28" spans="1:5" s="549" customFormat="1" ht="12" customHeight="1" thickBot="1" x14ac:dyDescent="0.25">
      <c r="A28" s="544" t="s">
        <v>174</v>
      </c>
      <c r="B28" s="561" t="s">
        <v>353</v>
      </c>
      <c r="C28" s="562"/>
      <c r="D28" s="562"/>
      <c r="E28" s="562"/>
    </row>
    <row r="29" spans="1:5" s="549" customFormat="1" ht="12" customHeight="1" thickBot="1" x14ac:dyDescent="0.25">
      <c r="A29" s="553" t="s">
        <v>10</v>
      </c>
      <c r="B29" s="554" t="s">
        <v>354</v>
      </c>
      <c r="C29" s="539">
        <f>+C30+C31+C32</f>
        <v>0</v>
      </c>
      <c r="D29" s="539"/>
      <c r="E29" s="539"/>
    </row>
    <row r="30" spans="1:5" s="549" customFormat="1" ht="12" customHeight="1" x14ac:dyDescent="0.2">
      <c r="A30" s="556" t="s">
        <v>54</v>
      </c>
      <c r="B30" s="557" t="s">
        <v>199</v>
      </c>
      <c r="C30" s="558"/>
      <c r="D30" s="558"/>
      <c r="E30" s="558"/>
    </row>
    <row r="31" spans="1:5" s="549" customFormat="1" ht="12" customHeight="1" x14ac:dyDescent="0.2">
      <c r="A31" s="556" t="s">
        <v>55</v>
      </c>
      <c r="B31" s="559" t="s">
        <v>200</v>
      </c>
      <c r="C31" s="560"/>
      <c r="D31" s="560"/>
      <c r="E31" s="560"/>
    </row>
    <row r="32" spans="1:5" s="549" customFormat="1" ht="12" customHeight="1" thickBot="1" x14ac:dyDescent="0.25">
      <c r="A32" s="544" t="s">
        <v>56</v>
      </c>
      <c r="B32" s="563" t="s">
        <v>201</v>
      </c>
      <c r="C32" s="562"/>
      <c r="D32" s="562"/>
      <c r="E32" s="562"/>
    </row>
    <row r="33" spans="1:5" s="540" customFormat="1" ht="12" customHeight="1" thickBot="1" x14ac:dyDescent="0.25">
      <c r="A33" s="553" t="s">
        <v>11</v>
      </c>
      <c r="B33" s="554" t="s">
        <v>314</v>
      </c>
      <c r="C33" s="555"/>
      <c r="D33" s="555"/>
      <c r="E33" s="555"/>
    </row>
    <row r="34" spans="1:5" s="540" customFormat="1" ht="12" customHeight="1" thickBot="1" x14ac:dyDescent="0.25">
      <c r="A34" s="553" t="s">
        <v>12</v>
      </c>
      <c r="B34" s="554" t="s">
        <v>355</v>
      </c>
      <c r="C34" s="555"/>
      <c r="D34" s="555"/>
      <c r="E34" s="555"/>
    </row>
    <row r="35" spans="1:5" s="540" customFormat="1" ht="12" customHeight="1" thickBot="1" x14ac:dyDescent="0.25">
      <c r="A35" s="531" t="s">
        <v>13</v>
      </c>
      <c r="B35" s="554" t="s">
        <v>356</v>
      </c>
      <c r="C35" s="539">
        <f>+C8+C19+C24+C25+C29+C33+C34</f>
        <v>4247</v>
      </c>
      <c r="D35" s="539">
        <f>D8+D19+D24+D25+D29+D33+D34</f>
        <v>325</v>
      </c>
      <c r="E35" s="539">
        <f>E8+E19+E24+E25+E29+E33+E34</f>
        <v>4572</v>
      </c>
    </row>
    <row r="36" spans="1:5" s="540" customFormat="1" ht="12" customHeight="1" thickBot="1" x14ac:dyDescent="0.25">
      <c r="A36" s="564" t="s">
        <v>14</v>
      </c>
      <c r="B36" s="554" t="s">
        <v>357</v>
      </c>
      <c r="C36" s="539">
        <f>SUM(C37:C39)</f>
        <v>49818</v>
      </c>
      <c r="D36" s="539">
        <f>SUM(D37:D39)</f>
        <v>-325</v>
      </c>
      <c r="E36" s="539">
        <f>SUM(E37:E39)</f>
        <v>49493</v>
      </c>
    </row>
    <row r="37" spans="1:5" s="540" customFormat="1" ht="12" customHeight="1" x14ac:dyDescent="0.2">
      <c r="A37" s="556" t="s">
        <v>358</v>
      </c>
      <c r="B37" s="557" t="s">
        <v>140</v>
      </c>
      <c r="C37" s="565">
        <v>562</v>
      </c>
      <c r="D37" s="565">
        <v>-325</v>
      </c>
      <c r="E37" s="565">
        <f>SUM(C37:D37)</f>
        <v>237</v>
      </c>
    </row>
    <row r="38" spans="1:5" s="540" customFormat="1" ht="12" customHeight="1" x14ac:dyDescent="0.2">
      <c r="A38" s="556" t="s">
        <v>359</v>
      </c>
      <c r="B38" s="559" t="s">
        <v>1</v>
      </c>
      <c r="C38" s="566"/>
      <c r="D38" s="566"/>
      <c r="E38" s="566"/>
    </row>
    <row r="39" spans="1:5" s="549" customFormat="1" ht="12" customHeight="1" thickBot="1" x14ac:dyDescent="0.25">
      <c r="A39" s="544" t="s">
        <v>360</v>
      </c>
      <c r="B39" s="563" t="s">
        <v>361</v>
      </c>
      <c r="C39" s="567">
        <v>49256</v>
      </c>
      <c r="D39" s="567"/>
      <c r="E39" s="567">
        <f>SUM(C39:D39)</f>
        <v>49256</v>
      </c>
    </row>
    <row r="40" spans="1:5" s="549" customFormat="1" ht="15" customHeight="1" thickBot="1" x14ac:dyDescent="0.25">
      <c r="A40" s="564" t="s">
        <v>15</v>
      </c>
      <c r="B40" s="568" t="s">
        <v>362</v>
      </c>
      <c r="C40" s="569">
        <f>+C35+C36</f>
        <v>54065</v>
      </c>
      <c r="D40" s="569">
        <f>SUM(D35:D36)</f>
        <v>0</v>
      </c>
      <c r="E40" s="569">
        <f>SUM(E35:E36)</f>
        <v>54065</v>
      </c>
    </row>
    <row r="41" spans="1:5" s="549" customFormat="1" ht="15" customHeight="1" x14ac:dyDescent="0.2">
      <c r="A41" s="570"/>
      <c r="B41" s="571"/>
      <c r="C41" s="572"/>
      <c r="D41" s="572"/>
      <c r="E41" s="572"/>
    </row>
    <row r="42" spans="1:5" ht="13.5" thickBot="1" x14ac:dyDescent="0.25">
      <c r="A42" s="573"/>
      <c r="B42" s="574"/>
      <c r="C42" s="575"/>
      <c r="D42" s="575"/>
      <c r="E42" s="575"/>
    </row>
    <row r="43" spans="1:5" s="534" customFormat="1" ht="16.5" customHeight="1" thickBot="1" x14ac:dyDescent="0.25">
      <c r="A43" s="576"/>
      <c r="B43" s="577" t="s">
        <v>43</v>
      </c>
      <c r="C43" s="578"/>
      <c r="D43" s="578"/>
      <c r="E43" s="578"/>
    </row>
    <row r="44" spans="1:5" s="579" customFormat="1" ht="12" customHeight="1" thickBot="1" x14ac:dyDescent="0.25">
      <c r="A44" s="553" t="s">
        <v>6</v>
      </c>
      <c r="B44" s="554" t="s">
        <v>363</v>
      </c>
      <c r="C44" s="539">
        <f>SUM(C45:C49)</f>
        <v>54065</v>
      </c>
      <c r="D44" s="539">
        <f>SUM(D45:D49)</f>
        <v>0</v>
      </c>
      <c r="E44" s="539">
        <f>SUM(E45:E49)</f>
        <v>54065</v>
      </c>
    </row>
    <row r="45" spans="1:5" ht="12" customHeight="1" x14ac:dyDescent="0.2">
      <c r="A45" s="544" t="s">
        <v>61</v>
      </c>
      <c r="B45" s="551" t="s">
        <v>37</v>
      </c>
      <c r="C45" s="558">
        <v>32552</v>
      </c>
      <c r="D45" s="558">
        <v>400</v>
      </c>
      <c r="E45" s="558">
        <f>SUM(C45:D45)</f>
        <v>32952</v>
      </c>
    </row>
    <row r="46" spans="1:5" ht="12" customHeight="1" x14ac:dyDescent="0.2">
      <c r="A46" s="544" t="s">
        <v>62</v>
      </c>
      <c r="B46" s="545" t="s">
        <v>111</v>
      </c>
      <c r="C46" s="580">
        <v>6622</v>
      </c>
      <c r="D46" s="580"/>
      <c r="E46" s="580">
        <f>SUM(C46:D46)</f>
        <v>6622</v>
      </c>
    </row>
    <row r="47" spans="1:5" ht="12" customHeight="1" x14ac:dyDescent="0.2">
      <c r="A47" s="544" t="s">
        <v>63</v>
      </c>
      <c r="B47" s="545" t="s">
        <v>86</v>
      </c>
      <c r="C47" s="580">
        <v>14891</v>
      </c>
      <c r="D47" s="580">
        <v>-400</v>
      </c>
      <c r="E47" s="580">
        <f>SUM(C47:D47)</f>
        <v>14491</v>
      </c>
    </row>
    <row r="48" spans="1:5" ht="12" customHeight="1" x14ac:dyDescent="0.2">
      <c r="A48" s="544" t="s">
        <v>64</v>
      </c>
      <c r="B48" s="545" t="s">
        <v>112</v>
      </c>
      <c r="C48" s="580"/>
      <c r="D48" s="580"/>
      <c r="E48" s="580"/>
    </row>
    <row r="49" spans="1:5" ht="12" customHeight="1" thickBot="1" x14ac:dyDescent="0.25">
      <c r="A49" s="544" t="s">
        <v>87</v>
      </c>
      <c r="B49" s="545" t="s">
        <v>113</v>
      </c>
      <c r="C49" s="580"/>
      <c r="D49" s="580"/>
      <c r="E49" s="580"/>
    </row>
    <row r="50" spans="1:5" ht="12" customHeight="1" thickBot="1" x14ac:dyDescent="0.25">
      <c r="A50" s="553" t="s">
        <v>7</v>
      </c>
      <c r="B50" s="554" t="s">
        <v>364</v>
      </c>
      <c r="C50" s="539"/>
      <c r="D50" s="539"/>
      <c r="E50" s="539"/>
    </row>
    <row r="51" spans="1:5" s="579" customFormat="1" ht="12" customHeight="1" x14ac:dyDescent="0.2">
      <c r="A51" s="544" t="s">
        <v>67</v>
      </c>
      <c r="B51" s="551" t="s">
        <v>131</v>
      </c>
      <c r="C51" s="558"/>
      <c r="D51" s="558"/>
      <c r="E51" s="558"/>
    </row>
    <row r="52" spans="1:5" ht="12" customHeight="1" x14ac:dyDescent="0.2">
      <c r="A52" s="544" t="s">
        <v>68</v>
      </c>
      <c r="B52" s="545" t="s">
        <v>115</v>
      </c>
      <c r="C52" s="580"/>
      <c r="D52" s="580"/>
      <c r="E52" s="580"/>
    </row>
    <row r="53" spans="1:5" ht="12" customHeight="1" x14ac:dyDescent="0.2">
      <c r="A53" s="544" t="s">
        <v>69</v>
      </c>
      <c r="B53" s="545" t="s">
        <v>44</v>
      </c>
      <c r="C53" s="580"/>
      <c r="D53" s="580"/>
      <c r="E53" s="580"/>
    </row>
    <row r="54" spans="1:5" ht="12" customHeight="1" thickBot="1" x14ac:dyDescent="0.25">
      <c r="A54" s="544" t="s">
        <v>70</v>
      </c>
      <c r="B54" s="545" t="s">
        <v>2</v>
      </c>
      <c r="C54" s="580"/>
      <c r="D54" s="580"/>
      <c r="E54" s="580"/>
    </row>
    <row r="55" spans="1:5" ht="15" customHeight="1" thickBot="1" x14ac:dyDescent="0.25">
      <c r="A55" s="553" t="s">
        <v>8</v>
      </c>
      <c r="B55" s="581" t="s">
        <v>365</v>
      </c>
      <c r="C55" s="569">
        <f>+C44+C50</f>
        <v>54065</v>
      </c>
      <c r="D55" s="569"/>
      <c r="E55" s="569">
        <f>E44+E50</f>
        <v>54065</v>
      </c>
    </row>
    <row r="56" spans="1:5" ht="13.5" thickBot="1" x14ac:dyDescent="0.25">
      <c r="C56" s="583"/>
      <c r="D56" s="583"/>
      <c r="E56" s="583"/>
    </row>
    <row r="57" spans="1:5" ht="15" customHeight="1" thickBot="1" x14ac:dyDescent="0.25">
      <c r="A57" s="584" t="s">
        <v>127</v>
      </c>
      <c r="B57" s="585"/>
      <c r="C57" s="586">
        <v>10</v>
      </c>
      <c r="D57" s="586"/>
      <c r="E57" s="586">
        <v>10</v>
      </c>
    </row>
    <row r="58" spans="1:5" ht="14.25" customHeight="1" thickBot="1" x14ac:dyDescent="0.25">
      <c r="A58" s="584" t="s">
        <v>128</v>
      </c>
      <c r="B58" s="585"/>
      <c r="C58" s="586"/>
      <c r="D58" s="586"/>
      <c r="E58" s="586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F7832-DFA7-49FF-9EB8-CCF431A3B28D}">
  <sheetPr>
    <tabColor rgb="FF92D050"/>
  </sheetPr>
  <dimension ref="A1:G27"/>
  <sheetViews>
    <sheetView workbookViewId="0">
      <selection activeCell="P24" sqref="P24"/>
    </sheetView>
  </sheetViews>
  <sheetFormatPr defaultRowHeight="12.75" x14ac:dyDescent="0.2"/>
  <cols>
    <col min="1" max="1" width="5.5" customWidth="1"/>
    <col min="2" max="2" width="33.1640625" customWidth="1"/>
    <col min="3" max="3" width="12.33203125" customWidth="1"/>
    <col min="4" max="4" width="11.5" customWidth="1"/>
    <col min="5" max="5" width="11.33203125" customWidth="1"/>
    <col min="6" max="6" width="11" customWidth="1"/>
    <col min="7" max="7" width="14.33203125" customWidth="1"/>
    <col min="257" max="257" width="5.5" customWidth="1"/>
    <col min="258" max="258" width="33.1640625" customWidth="1"/>
    <col min="259" max="259" width="12.33203125" customWidth="1"/>
    <col min="260" max="260" width="11.5" customWidth="1"/>
    <col min="261" max="261" width="11.33203125" customWidth="1"/>
    <col min="262" max="262" width="11" customWidth="1"/>
    <col min="263" max="263" width="14.33203125" customWidth="1"/>
    <col min="513" max="513" width="5.5" customWidth="1"/>
    <col min="514" max="514" width="33.1640625" customWidth="1"/>
    <col min="515" max="515" width="12.33203125" customWidth="1"/>
    <col min="516" max="516" width="11.5" customWidth="1"/>
    <col min="517" max="517" width="11.33203125" customWidth="1"/>
    <col min="518" max="518" width="11" customWidth="1"/>
    <col min="519" max="519" width="14.33203125" customWidth="1"/>
    <col min="769" max="769" width="5.5" customWidth="1"/>
    <col min="770" max="770" width="33.1640625" customWidth="1"/>
    <col min="771" max="771" width="12.33203125" customWidth="1"/>
    <col min="772" max="772" width="11.5" customWidth="1"/>
    <col min="773" max="773" width="11.33203125" customWidth="1"/>
    <col min="774" max="774" width="11" customWidth="1"/>
    <col min="775" max="775" width="14.33203125" customWidth="1"/>
    <col min="1025" max="1025" width="5.5" customWidth="1"/>
    <col min="1026" max="1026" width="33.1640625" customWidth="1"/>
    <col min="1027" max="1027" width="12.33203125" customWidth="1"/>
    <col min="1028" max="1028" width="11.5" customWidth="1"/>
    <col min="1029" max="1029" width="11.33203125" customWidth="1"/>
    <col min="1030" max="1030" width="11" customWidth="1"/>
    <col min="1031" max="1031" width="14.33203125" customWidth="1"/>
    <col min="1281" max="1281" width="5.5" customWidth="1"/>
    <col min="1282" max="1282" width="33.1640625" customWidth="1"/>
    <col min="1283" max="1283" width="12.33203125" customWidth="1"/>
    <col min="1284" max="1284" width="11.5" customWidth="1"/>
    <col min="1285" max="1285" width="11.33203125" customWidth="1"/>
    <col min="1286" max="1286" width="11" customWidth="1"/>
    <col min="1287" max="1287" width="14.33203125" customWidth="1"/>
    <col min="1537" max="1537" width="5.5" customWidth="1"/>
    <col min="1538" max="1538" width="33.1640625" customWidth="1"/>
    <col min="1539" max="1539" width="12.33203125" customWidth="1"/>
    <col min="1540" max="1540" width="11.5" customWidth="1"/>
    <col min="1541" max="1541" width="11.33203125" customWidth="1"/>
    <col min="1542" max="1542" width="11" customWidth="1"/>
    <col min="1543" max="1543" width="14.33203125" customWidth="1"/>
    <col min="1793" max="1793" width="5.5" customWidth="1"/>
    <col min="1794" max="1794" width="33.1640625" customWidth="1"/>
    <col min="1795" max="1795" width="12.33203125" customWidth="1"/>
    <col min="1796" max="1796" width="11.5" customWidth="1"/>
    <col min="1797" max="1797" width="11.33203125" customWidth="1"/>
    <col min="1798" max="1798" width="11" customWidth="1"/>
    <col min="1799" max="1799" width="14.33203125" customWidth="1"/>
    <col min="2049" max="2049" width="5.5" customWidth="1"/>
    <col min="2050" max="2050" width="33.1640625" customWidth="1"/>
    <col min="2051" max="2051" width="12.33203125" customWidth="1"/>
    <col min="2052" max="2052" width="11.5" customWidth="1"/>
    <col min="2053" max="2053" width="11.33203125" customWidth="1"/>
    <col min="2054" max="2054" width="11" customWidth="1"/>
    <col min="2055" max="2055" width="14.33203125" customWidth="1"/>
    <col min="2305" max="2305" width="5.5" customWidth="1"/>
    <col min="2306" max="2306" width="33.1640625" customWidth="1"/>
    <col min="2307" max="2307" width="12.33203125" customWidth="1"/>
    <col min="2308" max="2308" width="11.5" customWidth="1"/>
    <col min="2309" max="2309" width="11.33203125" customWidth="1"/>
    <col min="2310" max="2310" width="11" customWidth="1"/>
    <col min="2311" max="2311" width="14.33203125" customWidth="1"/>
    <col min="2561" max="2561" width="5.5" customWidth="1"/>
    <col min="2562" max="2562" width="33.1640625" customWidth="1"/>
    <col min="2563" max="2563" width="12.33203125" customWidth="1"/>
    <col min="2564" max="2564" width="11.5" customWidth="1"/>
    <col min="2565" max="2565" width="11.33203125" customWidth="1"/>
    <col min="2566" max="2566" width="11" customWidth="1"/>
    <col min="2567" max="2567" width="14.33203125" customWidth="1"/>
    <col min="2817" max="2817" width="5.5" customWidth="1"/>
    <col min="2818" max="2818" width="33.1640625" customWidth="1"/>
    <col min="2819" max="2819" width="12.33203125" customWidth="1"/>
    <col min="2820" max="2820" width="11.5" customWidth="1"/>
    <col min="2821" max="2821" width="11.33203125" customWidth="1"/>
    <col min="2822" max="2822" width="11" customWidth="1"/>
    <col min="2823" max="2823" width="14.33203125" customWidth="1"/>
    <col min="3073" max="3073" width="5.5" customWidth="1"/>
    <col min="3074" max="3074" width="33.1640625" customWidth="1"/>
    <col min="3075" max="3075" width="12.33203125" customWidth="1"/>
    <col min="3076" max="3076" width="11.5" customWidth="1"/>
    <col min="3077" max="3077" width="11.33203125" customWidth="1"/>
    <col min="3078" max="3078" width="11" customWidth="1"/>
    <col min="3079" max="3079" width="14.33203125" customWidth="1"/>
    <col min="3329" max="3329" width="5.5" customWidth="1"/>
    <col min="3330" max="3330" width="33.1640625" customWidth="1"/>
    <col min="3331" max="3331" width="12.33203125" customWidth="1"/>
    <col min="3332" max="3332" width="11.5" customWidth="1"/>
    <col min="3333" max="3333" width="11.33203125" customWidth="1"/>
    <col min="3334" max="3334" width="11" customWidth="1"/>
    <col min="3335" max="3335" width="14.33203125" customWidth="1"/>
    <col min="3585" max="3585" width="5.5" customWidth="1"/>
    <col min="3586" max="3586" width="33.1640625" customWidth="1"/>
    <col min="3587" max="3587" width="12.33203125" customWidth="1"/>
    <col min="3588" max="3588" width="11.5" customWidth="1"/>
    <col min="3589" max="3589" width="11.33203125" customWidth="1"/>
    <col min="3590" max="3590" width="11" customWidth="1"/>
    <col min="3591" max="3591" width="14.33203125" customWidth="1"/>
    <col min="3841" max="3841" width="5.5" customWidth="1"/>
    <col min="3842" max="3842" width="33.1640625" customWidth="1"/>
    <col min="3843" max="3843" width="12.33203125" customWidth="1"/>
    <col min="3844" max="3844" width="11.5" customWidth="1"/>
    <col min="3845" max="3845" width="11.33203125" customWidth="1"/>
    <col min="3846" max="3846" width="11" customWidth="1"/>
    <col min="3847" max="3847" width="14.33203125" customWidth="1"/>
    <col min="4097" max="4097" width="5.5" customWidth="1"/>
    <col min="4098" max="4098" width="33.1640625" customWidth="1"/>
    <col min="4099" max="4099" width="12.33203125" customWidth="1"/>
    <col min="4100" max="4100" width="11.5" customWidth="1"/>
    <col min="4101" max="4101" width="11.33203125" customWidth="1"/>
    <col min="4102" max="4102" width="11" customWidth="1"/>
    <col min="4103" max="4103" width="14.33203125" customWidth="1"/>
    <col min="4353" max="4353" width="5.5" customWidth="1"/>
    <col min="4354" max="4354" width="33.1640625" customWidth="1"/>
    <col min="4355" max="4355" width="12.33203125" customWidth="1"/>
    <col min="4356" max="4356" width="11.5" customWidth="1"/>
    <col min="4357" max="4357" width="11.33203125" customWidth="1"/>
    <col min="4358" max="4358" width="11" customWidth="1"/>
    <col min="4359" max="4359" width="14.33203125" customWidth="1"/>
    <col min="4609" max="4609" width="5.5" customWidth="1"/>
    <col min="4610" max="4610" width="33.1640625" customWidth="1"/>
    <col min="4611" max="4611" width="12.33203125" customWidth="1"/>
    <col min="4612" max="4612" width="11.5" customWidth="1"/>
    <col min="4613" max="4613" width="11.33203125" customWidth="1"/>
    <col min="4614" max="4614" width="11" customWidth="1"/>
    <col min="4615" max="4615" width="14.33203125" customWidth="1"/>
    <col min="4865" max="4865" width="5.5" customWidth="1"/>
    <col min="4866" max="4866" width="33.1640625" customWidth="1"/>
    <col min="4867" max="4867" width="12.33203125" customWidth="1"/>
    <col min="4868" max="4868" width="11.5" customWidth="1"/>
    <col min="4869" max="4869" width="11.33203125" customWidth="1"/>
    <col min="4870" max="4870" width="11" customWidth="1"/>
    <col min="4871" max="4871" width="14.33203125" customWidth="1"/>
    <col min="5121" max="5121" width="5.5" customWidth="1"/>
    <col min="5122" max="5122" width="33.1640625" customWidth="1"/>
    <col min="5123" max="5123" width="12.33203125" customWidth="1"/>
    <col min="5124" max="5124" width="11.5" customWidth="1"/>
    <col min="5125" max="5125" width="11.33203125" customWidth="1"/>
    <col min="5126" max="5126" width="11" customWidth="1"/>
    <col min="5127" max="5127" width="14.33203125" customWidth="1"/>
    <col min="5377" max="5377" width="5.5" customWidth="1"/>
    <col min="5378" max="5378" width="33.1640625" customWidth="1"/>
    <col min="5379" max="5379" width="12.33203125" customWidth="1"/>
    <col min="5380" max="5380" width="11.5" customWidth="1"/>
    <col min="5381" max="5381" width="11.33203125" customWidth="1"/>
    <col min="5382" max="5382" width="11" customWidth="1"/>
    <col min="5383" max="5383" width="14.33203125" customWidth="1"/>
    <col min="5633" max="5633" width="5.5" customWidth="1"/>
    <col min="5634" max="5634" width="33.1640625" customWidth="1"/>
    <col min="5635" max="5635" width="12.33203125" customWidth="1"/>
    <col min="5636" max="5636" width="11.5" customWidth="1"/>
    <col min="5637" max="5637" width="11.33203125" customWidth="1"/>
    <col min="5638" max="5638" width="11" customWidth="1"/>
    <col min="5639" max="5639" width="14.33203125" customWidth="1"/>
    <col min="5889" max="5889" width="5.5" customWidth="1"/>
    <col min="5890" max="5890" width="33.1640625" customWidth="1"/>
    <col min="5891" max="5891" width="12.33203125" customWidth="1"/>
    <col min="5892" max="5892" width="11.5" customWidth="1"/>
    <col min="5893" max="5893" width="11.33203125" customWidth="1"/>
    <col min="5894" max="5894" width="11" customWidth="1"/>
    <col min="5895" max="5895" width="14.33203125" customWidth="1"/>
    <col min="6145" max="6145" width="5.5" customWidth="1"/>
    <col min="6146" max="6146" width="33.1640625" customWidth="1"/>
    <col min="6147" max="6147" width="12.33203125" customWidth="1"/>
    <col min="6148" max="6148" width="11.5" customWidth="1"/>
    <col min="6149" max="6149" width="11.33203125" customWidth="1"/>
    <col min="6150" max="6150" width="11" customWidth="1"/>
    <col min="6151" max="6151" width="14.33203125" customWidth="1"/>
    <col min="6401" max="6401" width="5.5" customWidth="1"/>
    <col min="6402" max="6402" width="33.1640625" customWidth="1"/>
    <col min="6403" max="6403" width="12.33203125" customWidth="1"/>
    <col min="6404" max="6404" width="11.5" customWidth="1"/>
    <col min="6405" max="6405" width="11.33203125" customWidth="1"/>
    <col min="6406" max="6406" width="11" customWidth="1"/>
    <col min="6407" max="6407" width="14.33203125" customWidth="1"/>
    <col min="6657" max="6657" width="5.5" customWidth="1"/>
    <col min="6658" max="6658" width="33.1640625" customWidth="1"/>
    <col min="6659" max="6659" width="12.33203125" customWidth="1"/>
    <col min="6660" max="6660" width="11.5" customWidth="1"/>
    <col min="6661" max="6661" width="11.33203125" customWidth="1"/>
    <col min="6662" max="6662" width="11" customWidth="1"/>
    <col min="6663" max="6663" width="14.33203125" customWidth="1"/>
    <col min="6913" max="6913" width="5.5" customWidth="1"/>
    <col min="6914" max="6914" width="33.1640625" customWidth="1"/>
    <col min="6915" max="6915" width="12.33203125" customWidth="1"/>
    <col min="6916" max="6916" width="11.5" customWidth="1"/>
    <col min="6917" max="6917" width="11.33203125" customWidth="1"/>
    <col min="6918" max="6918" width="11" customWidth="1"/>
    <col min="6919" max="6919" width="14.33203125" customWidth="1"/>
    <col min="7169" max="7169" width="5.5" customWidth="1"/>
    <col min="7170" max="7170" width="33.1640625" customWidth="1"/>
    <col min="7171" max="7171" width="12.33203125" customWidth="1"/>
    <col min="7172" max="7172" width="11.5" customWidth="1"/>
    <col min="7173" max="7173" width="11.33203125" customWidth="1"/>
    <col min="7174" max="7174" width="11" customWidth="1"/>
    <col min="7175" max="7175" width="14.33203125" customWidth="1"/>
    <col min="7425" max="7425" width="5.5" customWidth="1"/>
    <col min="7426" max="7426" width="33.1640625" customWidth="1"/>
    <col min="7427" max="7427" width="12.33203125" customWidth="1"/>
    <col min="7428" max="7428" width="11.5" customWidth="1"/>
    <col min="7429" max="7429" width="11.33203125" customWidth="1"/>
    <col min="7430" max="7430" width="11" customWidth="1"/>
    <col min="7431" max="7431" width="14.33203125" customWidth="1"/>
    <col min="7681" max="7681" width="5.5" customWidth="1"/>
    <col min="7682" max="7682" width="33.1640625" customWidth="1"/>
    <col min="7683" max="7683" width="12.33203125" customWidth="1"/>
    <col min="7684" max="7684" width="11.5" customWidth="1"/>
    <col min="7685" max="7685" width="11.33203125" customWidth="1"/>
    <col min="7686" max="7686" width="11" customWidth="1"/>
    <col min="7687" max="7687" width="14.33203125" customWidth="1"/>
    <col min="7937" max="7937" width="5.5" customWidth="1"/>
    <col min="7938" max="7938" width="33.1640625" customWidth="1"/>
    <col min="7939" max="7939" width="12.33203125" customWidth="1"/>
    <col min="7940" max="7940" width="11.5" customWidth="1"/>
    <col min="7941" max="7941" width="11.33203125" customWidth="1"/>
    <col min="7942" max="7942" width="11" customWidth="1"/>
    <col min="7943" max="7943" width="14.33203125" customWidth="1"/>
    <col min="8193" max="8193" width="5.5" customWidth="1"/>
    <col min="8194" max="8194" width="33.1640625" customWidth="1"/>
    <col min="8195" max="8195" width="12.33203125" customWidth="1"/>
    <col min="8196" max="8196" width="11.5" customWidth="1"/>
    <col min="8197" max="8197" width="11.33203125" customWidth="1"/>
    <col min="8198" max="8198" width="11" customWidth="1"/>
    <col min="8199" max="8199" width="14.33203125" customWidth="1"/>
    <col min="8449" max="8449" width="5.5" customWidth="1"/>
    <col min="8450" max="8450" width="33.1640625" customWidth="1"/>
    <col min="8451" max="8451" width="12.33203125" customWidth="1"/>
    <col min="8452" max="8452" width="11.5" customWidth="1"/>
    <col min="8453" max="8453" width="11.33203125" customWidth="1"/>
    <col min="8454" max="8454" width="11" customWidth="1"/>
    <col min="8455" max="8455" width="14.33203125" customWidth="1"/>
    <col min="8705" max="8705" width="5.5" customWidth="1"/>
    <col min="8706" max="8706" width="33.1640625" customWidth="1"/>
    <col min="8707" max="8707" width="12.33203125" customWidth="1"/>
    <col min="8708" max="8708" width="11.5" customWidth="1"/>
    <col min="8709" max="8709" width="11.33203125" customWidth="1"/>
    <col min="8710" max="8710" width="11" customWidth="1"/>
    <col min="8711" max="8711" width="14.33203125" customWidth="1"/>
    <col min="8961" max="8961" width="5.5" customWidth="1"/>
    <col min="8962" max="8962" width="33.1640625" customWidth="1"/>
    <col min="8963" max="8963" width="12.33203125" customWidth="1"/>
    <col min="8964" max="8964" width="11.5" customWidth="1"/>
    <col min="8965" max="8965" width="11.33203125" customWidth="1"/>
    <col min="8966" max="8966" width="11" customWidth="1"/>
    <col min="8967" max="8967" width="14.33203125" customWidth="1"/>
    <col min="9217" max="9217" width="5.5" customWidth="1"/>
    <col min="9218" max="9218" width="33.1640625" customWidth="1"/>
    <col min="9219" max="9219" width="12.33203125" customWidth="1"/>
    <col min="9220" max="9220" width="11.5" customWidth="1"/>
    <col min="9221" max="9221" width="11.33203125" customWidth="1"/>
    <col min="9222" max="9222" width="11" customWidth="1"/>
    <col min="9223" max="9223" width="14.33203125" customWidth="1"/>
    <col min="9473" max="9473" width="5.5" customWidth="1"/>
    <col min="9474" max="9474" width="33.1640625" customWidth="1"/>
    <col min="9475" max="9475" width="12.33203125" customWidth="1"/>
    <col min="9476" max="9476" width="11.5" customWidth="1"/>
    <col min="9477" max="9477" width="11.33203125" customWidth="1"/>
    <col min="9478" max="9478" width="11" customWidth="1"/>
    <col min="9479" max="9479" width="14.33203125" customWidth="1"/>
    <col min="9729" max="9729" width="5.5" customWidth="1"/>
    <col min="9730" max="9730" width="33.1640625" customWidth="1"/>
    <col min="9731" max="9731" width="12.33203125" customWidth="1"/>
    <col min="9732" max="9732" width="11.5" customWidth="1"/>
    <col min="9733" max="9733" width="11.33203125" customWidth="1"/>
    <col min="9734" max="9734" width="11" customWidth="1"/>
    <col min="9735" max="9735" width="14.33203125" customWidth="1"/>
    <col min="9985" max="9985" width="5.5" customWidth="1"/>
    <col min="9986" max="9986" width="33.1640625" customWidth="1"/>
    <col min="9987" max="9987" width="12.33203125" customWidth="1"/>
    <col min="9988" max="9988" width="11.5" customWidth="1"/>
    <col min="9989" max="9989" width="11.33203125" customWidth="1"/>
    <col min="9990" max="9990" width="11" customWidth="1"/>
    <col min="9991" max="9991" width="14.33203125" customWidth="1"/>
    <col min="10241" max="10241" width="5.5" customWidth="1"/>
    <col min="10242" max="10242" width="33.1640625" customWidth="1"/>
    <col min="10243" max="10243" width="12.33203125" customWidth="1"/>
    <col min="10244" max="10244" width="11.5" customWidth="1"/>
    <col min="10245" max="10245" width="11.33203125" customWidth="1"/>
    <col min="10246" max="10246" width="11" customWidth="1"/>
    <col min="10247" max="10247" width="14.33203125" customWidth="1"/>
    <col min="10497" max="10497" width="5.5" customWidth="1"/>
    <col min="10498" max="10498" width="33.1640625" customWidth="1"/>
    <col min="10499" max="10499" width="12.33203125" customWidth="1"/>
    <col min="10500" max="10500" width="11.5" customWidth="1"/>
    <col min="10501" max="10501" width="11.33203125" customWidth="1"/>
    <col min="10502" max="10502" width="11" customWidth="1"/>
    <col min="10503" max="10503" width="14.33203125" customWidth="1"/>
    <col min="10753" max="10753" width="5.5" customWidth="1"/>
    <col min="10754" max="10754" width="33.1640625" customWidth="1"/>
    <col min="10755" max="10755" width="12.33203125" customWidth="1"/>
    <col min="10756" max="10756" width="11.5" customWidth="1"/>
    <col min="10757" max="10757" width="11.33203125" customWidth="1"/>
    <col min="10758" max="10758" width="11" customWidth="1"/>
    <col min="10759" max="10759" width="14.33203125" customWidth="1"/>
    <col min="11009" max="11009" width="5.5" customWidth="1"/>
    <col min="11010" max="11010" width="33.1640625" customWidth="1"/>
    <col min="11011" max="11011" width="12.33203125" customWidth="1"/>
    <col min="11012" max="11012" width="11.5" customWidth="1"/>
    <col min="11013" max="11013" width="11.33203125" customWidth="1"/>
    <col min="11014" max="11014" width="11" customWidth="1"/>
    <col min="11015" max="11015" width="14.33203125" customWidth="1"/>
    <col min="11265" max="11265" width="5.5" customWidth="1"/>
    <col min="11266" max="11266" width="33.1640625" customWidth="1"/>
    <col min="11267" max="11267" width="12.33203125" customWidth="1"/>
    <col min="11268" max="11268" width="11.5" customWidth="1"/>
    <col min="11269" max="11269" width="11.33203125" customWidth="1"/>
    <col min="11270" max="11270" width="11" customWidth="1"/>
    <col min="11271" max="11271" width="14.33203125" customWidth="1"/>
    <col min="11521" max="11521" width="5.5" customWidth="1"/>
    <col min="11522" max="11522" width="33.1640625" customWidth="1"/>
    <col min="11523" max="11523" width="12.33203125" customWidth="1"/>
    <col min="11524" max="11524" width="11.5" customWidth="1"/>
    <col min="11525" max="11525" width="11.33203125" customWidth="1"/>
    <col min="11526" max="11526" width="11" customWidth="1"/>
    <col min="11527" max="11527" width="14.33203125" customWidth="1"/>
    <col min="11777" max="11777" width="5.5" customWidth="1"/>
    <col min="11778" max="11778" width="33.1640625" customWidth="1"/>
    <col min="11779" max="11779" width="12.33203125" customWidth="1"/>
    <col min="11780" max="11780" width="11.5" customWidth="1"/>
    <col min="11781" max="11781" width="11.33203125" customWidth="1"/>
    <col min="11782" max="11782" width="11" customWidth="1"/>
    <col min="11783" max="11783" width="14.33203125" customWidth="1"/>
    <col min="12033" max="12033" width="5.5" customWidth="1"/>
    <col min="12034" max="12034" width="33.1640625" customWidth="1"/>
    <col min="12035" max="12035" width="12.33203125" customWidth="1"/>
    <col min="12036" max="12036" width="11.5" customWidth="1"/>
    <col min="12037" max="12037" width="11.33203125" customWidth="1"/>
    <col min="12038" max="12038" width="11" customWidth="1"/>
    <col min="12039" max="12039" width="14.33203125" customWidth="1"/>
    <col min="12289" max="12289" width="5.5" customWidth="1"/>
    <col min="12290" max="12290" width="33.1640625" customWidth="1"/>
    <col min="12291" max="12291" width="12.33203125" customWidth="1"/>
    <col min="12292" max="12292" width="11.5" customWidth="1"/>
    <col min="12293" max="12293" width="11.33203125" customWidth="1"/>
    <col min="12294" max="12294" width="11" customWidth="1"/>
    <col min="12295" max="12295" width="14.33203125" customWidth="1"/>
    <col min="12545" max="12545" width="5.5" customWidth="1"/>
    <col min="12546" max="12546" width="33.1640625" customWidth="1"/>
    <col min="12547" max="12547" width="12.33203125" customWidth="1"/>
    <col min="12548" max="12548" width="11.5" customWidth="1"/>
    <col min="12549" max="12549" width="11.33203125" customWidth="1"/>
    <col min="12550" max="12550" width="11" customWidth="1"/>
    <col min="12551" max="12551" width="14.33203125" customWidth="1"/>
    <col min="12801" max="12801" width="5.5" customWidth="1"/>
    <col min="12802" max="12802" width="33.1640625" customWidth="1"/>
    <col min="12803" max="12803" width="12.33203125" customWidth="1"/>
    <col min="12804" max="12804" width="11.5" customWidth="1"/>
    <col min="12805" max="12805" width="11.33203125" customWidth="1"/>
    <col min="12806" max="12806" width="11" customWidth="1"/>
    <col min="12807" max="12807" width="14.33203125" customWidth="1"/>
    <col min="13057" max="13057" width="5.5" customWidth="1"/>
    <col min="13058" max="13058" width="33.1640625" customWidth="1"/>
    <col min="13059" max="13059" width="12.33203125" customWidth="1"/>
    <col min="13060" max="13060" width="11.5" customWidth="1"/>
    <col min="13061" max="13061" width="11.33203125" customWidth="1"/>
    <col min="13062" max="13062" width="11" customWidth="1"/>
    <col min="13063" max="13063" width="14.33203125" customWidth="1"/>
    <col min="13313" max="13313" width="5.5" customWidth="1"/>
    <col min="13314" max="13314" width="33.1640625" customWidth="1"/>
    <col min="13315" max="13315" width="12.33203125" customWidth="1"/>
    <col min="13316" max="13316" width="11.5" customWidth="1"/>
    <col min="13317" max="13317" width="11.33203125" customWidth="1"/>
    <col min="13318" max="13318" width="11" customWidth="1"/>
    <col min="13319" max="13319" width="14.33203125" customWidth="1"/>
    <col min="13569" max="13569" width="5.5" customWidth="1"/>
    <col min="13570" max="13570" width="33.1640625" customWidth="1"/>
    <col min="13571" max="13571" width="12.33203125" customWidth="1"/>
    <col min="13572" max="13572" width="11.5" customWidth="1"/>
    <col min="13573" max="13573" width="11.33203125" customWidth="1"/>
    <col min="13574" max="13574" width="11" customWidth="1"/>
    <col min="13575" max="13575" width="14.33203125" customWidth="1"/>
    <col min="13825" max="13825" width="5.5" customWidth="1"/>
    <col min="13826" max="13826" width="33.1640625" customWidth="1"/>
    <col min="13827" max="13827" width="12.33203125" customWidth="1"/>
    <col min="13828" max="13828" width="11.5" customWidth="1"/>
    <col min="13829" max="13829" width="11.33203125" customWidth="1"/>
    <col min="13830" max="13830" width="11" customWidth="1"/>
    <col min="13831" max="13831" width="14.33203125" customWidth="1"/>
    <col min="14081" max="14081" width="5.5" customWidth="1"/>
    <col min="14082" max="14082" width="33.1640625" customWidth="1"/>
    <col min="14083" max="14083" width="12.33203125" customWidth="1"/>
    <col min="14084" max="14084" width="11.5" customWidth="1"/>
    <col min="14085" max="14085" width="11.33203125" customWidth="1"/>
    <col min="14086" max="14086" width="11" customWidth="1"/>
    <col min="14087" max="14087" width="14.33203125" customWidth="1"/>
    <col min="14337" max="14337" width="5.5" customWidth="1"/>
    <col min="14338" max="14338" width="33.1640625" customWidth="1"/>
    <col min="14339" max="14339" width="12.33203125" customWidth="1"/>
    <col min="14340" max="14340" width="11.5" customWidth="1"/>
    <col min="14341" max="14341" width="11.33203125" customWidth="1"/>
    <col min="14342" max="14342" width="11" customWidth="1"/>
    <col min="14343" max="14343" width="14.33203125" customWidth="1"/>
    <col min="14593" max="14593" width="5.5" customWidth="1"/>
    <col min="14594" max="14594" width="33.1640625" customWidth="1"/>
    <col min="14595" max="14595" width="12.33203125" customWidth="1"/>
    <col min="14596" max="14596" width="11.5" customWidth="1"/>
    <col min="14597" max="14597" width="11.33203125" customWidth="1"/>
    <col min="14598" max="14598" width="11" customWidth="1"/>
    <col min="14599" max="14599" width="14.33203125" customWidth="1"/>
    <col min="14849" max="14849" width="5.5" customWidth="1"/>
    <col min="14850" max="14850" width="33.1640625" customWidth="1"/>
    <col min="14851" max="14851" width="12.33203125" customWidth="1"/>
    <col min="14852" max="14852" width="11.5" customWidth="1"/>
    <col min="14853" max="14853" width="11.33203125" customWidth="1"/>
    <col min="14854" max="14854" width="11" customWidth="1"/>
    <col min="14855" max="14855" width="14.33203125" customWidth="1"/>
    <col min="15105" max="15105" width="5.5" customWidth="1"/>
    <col min="15106" max="15106" width="33.1640625" customWidth="1"/>
    <col min="15107" max="15107" width="12.33203125" customWidth="1"/>
    <col min="15108" max="15108" width="11.5" customWidth="1"/>
    <col min="15109" max="15109" width="11.33203125" customWidth="1"/>
    <col min="15110" max="15110" width="11" customWidth="1"/>
    <col min="15111" max="15111" width="14.33203125" customWidth="1"/>
    <col min="15361" max="15361" width="5.5" customWidth="1"/>
    <col min="15362" max="15362" width="33.1640625" customWidth="1"/>
    <col min="15363" max="15363" width="12.33203125" customWidth="1"/>
    <col min="15364" max="15364" width="11.5" customWidth="1"/>
    <col min="15365" max="15365" width="11.33203125" customWidth="1"/>
    <col min="15366" max="15366" width="11" customWidth="1"/>
    <col min="15367" max="15367" width="14.33203125" customWidth="1"/>
    <col min="15617" max="15617" width="5.5" customWidth="1"/>
    <col min="15618" max="15618" width="33.1640625" customWidth="1"/>
    <col min="15619" max="15619" width="12.33203125" customWidth="1"/>
    <col min="15620" max="15620" width="11.5" customWidth="1"/>
    <col min="15621" max="15621" width="11.33203125" customWidth="1"/>
    <col min="15622" max="15622" width="11" customWidth="1"/>
    <col min="15623" max="15623" width="14.33203125" customWidth="1"/>
    <col min="15873" max="15873" width="5.5" customWidth="1"/>
    <col min="15874" max="15874" width="33.1640625" customWidth="1"/>
    <col min="15875" max="15875" width="12.33203125" customWidth="1"/>
    <col min="15876" max="15876" width="11.5" customWidth="1"/>
    <col min="15877" max="15877" width="11.33203125" customWidth="1"/>
    <col min="15878" max="15878" width="11" customWidth="1"/>
    <col min="15879" max="15879" width="14.33203125" customWidth="1"/>
    <col min="16129" max="16129" width="5.5" customWidth="1"/>
    <col min="16130" max="16130" width="33.1640625" customWidth="1"/>
    <col min="16131" max="16131" width="12.33203125" customWidth="1"/>
    <col min="16132" max="16132" width="11.5" customWidth="1"/>
    <col min="16133" max="16133" width="11.33203125" customWidth="1"/>
    <col min="16134" max="16134" width="11" customWidth="1"/>
    <col min="16135" max="16135" width="14.33203125" customWidth="1"/>
  </cols>
  <sheetData>
    <row r="1" spans="1:7" ht="15" x14ac:dyDescent="0.25">
      <c r="A1" s="621" t="s">
        <v>484</v>
      </c>
      <c r="B1" s="621"/>
      <c r="C1" s="621"/>
      <c r="D1" s="621"/>
      <c r="E1" s="621"/>
      <c r="F1" s="621"/>
      <c r="G1" s="621"/>
    </row>
    <row r="2" spans="1:7" ht="15.75" x14ac:dyDescent="0.25">
      <c r="A2" s="516" t="s">
        <v>465</v>
      </c>
      <c r="B2" s="516"/>
      <c r="C2" s="516"/>
      <c r="D2" s="516"/>
      <c r="E2" s="516"/>
      <c r="F2" s="516"/>
      <c r="G2" s="516"/>
    </row>
    <row r="4" spans="1:7" s="591" customFormat="1" ht="15.75" x14ac:dyDescent="0.25">
      <c r="A4" s="588" t="s">
        <v>466</v>
      </c>
      <c r="B4" s="589"/>
      <c r="C4" s="590" t="s">
        <v>467</v>
      </c>
      <c r="D4" s="590"/>
      <c r="E4" s="590"/>
      <c r="F4" s="590"/>
      <c r="G4" s="590"/>
    </row>
    <row r="5" spans="1:7" s="591" customFormat="1" ht="15.75" x14ac:dyDescent="0.25">
      <c r="A5" s="589"/>
      <c r="B5" s="589"/>
      <c r="C5" s="589"/>
      <c r="D5" s="589"/>
      <c r="E5" s="589"/>
      <c r="F5" s="589"/>
      <c r="G5" s="589"/>
    </row>
    <row r="6" spans="1:7" s="591" customFormat="1" ht="15.75" x14ac:dyDescent="0.25">
      <c r="A6" s="588" t="s">
        <v>468</v>
      </c>
      <c r="B6" s="589"/>
      <c r="C6" s="590" t="s">
        <v>467</v>
      </c>
      <c r="D6" s="590"/>
      <c r="E6" s="590"/>
      <c r="F6" s="590"/>
      <c r="G6" s="589"/>
    </row>
    <row r="7" spans="1:7" s="592" customFormat="1" x14ac:dyDescent="0.2">
      <c r="A7"/>
      <c r="B7"/>
      <c r="C7"/>
      <c r="D7"/>
      <c r="E7"/>
      <c r="F7"/>
      <c r="G7"/>
    </row>
    <row r="8" spans="1:7" s="595" customFormat="1" ht="15" x14ac:dyDescent="0.25">
      <c r="A8" s="593" t="s">
        <v>469</v>
      </c>
      <c r="B8" s="594"/>
      <c r="C8" s="594"/>
    </row>
    <row r="9" spans="1:7" s="595" customFormat="1" ht="15.75" thickBot="1" x14ac:dyDescent="0.3">
      <c r="A9" s="593" t="s">
        <v>470</v>
      </c>
    </row>
    <row r="10" spans="1:7" s="599" customFormat="1" ht="36.75" thickBot="1" x14ac:dyDescent="0.25">
      <c r="A10" s="596" t="s">
        <v>385</v>
      </c>
      <c r="B10" s="597" t="s">
        <v>471</v>
      </c>
      <c r="C10" s="597" t="s">
        <v>472</v>
      </c>
      <c r="D10" s="597" t="s">
        <v>473</v>
      </c>
      <c r="E10" s="597" t="s">
        <v>474</v>
      </c>
      <c r="F10" s="597" t="s">
        <v>475</v>
      </c>
      <c r="G10" s="598" t="s">
        <v>39</v>
      </c>
    </row>
    <row r="11" spans="1:7" x14ac:dyDescent="0.2">
      <c r="A11" s="600" t="s">
        <v>6</v>
      </c>
      <c r="B11" s="601" t="s">
        <v>476</v>
      </c>
      <c r="C11" s="602"/>
      <c r="D11" s="602"/>
      <c r="E11" s="602"/>
      <c r="F11" s="602"/>
      <c r="G11" s="603">
        <f t="shared" ref="G11:G17" si="0">SUM(C11:F11)</f>
        <v>0</v>
      </c>
    </row>
    <row r="12" spans="1:7" ht="22.5" x14ac:dyDescent="0.2">
      <c r="A12" s="604" t="s">
        <v>7</v>
      </c>
      <c r="B12" s="605" t="s">
        <v>477</v>
      </c>
      <c r="C12" s="606"/>
      <c r="D12" s="606"/>
      <c r="E12" s="606"/>
      <c r="F12" s="606"/>
      <c r="G12" s="607">
        <f t="shared" si="0"/>
        <v>0</v>
      </c>
    </row>
    <row r="13" spans="1:7" ht="22.5" x14ac:dyDescent="0.2">
      <c r="A13" s="604" t="s">
        <v>8</v>
      </c>
      <c r="B13" s="605" t="s">
        <v>478</v>
      </c>
      <c r="C13" s="606"/>
      <c r="D13" s="606"/>
      <c r="E13" s="606"/>
      <c r="F13" s="606"/>
      <c r="G13" s="607">
        <f t="shared" si="0"/>
        <v>0</v>
      </c>
    </row>
    <row r="14" spans="1:7" x14ac:dyDescent="0.2">
      <c r="A14" s="604" t="s">
        <v>9</v>
      </c>
      <c r="B14" s="605" t="s">
        <v>479</v>
      </c>
      <c r="C14" s="606"/>
      <c r="D14" s="606"/>
      <c r="E14" s="606"/>
      <c r="F14" s="606"/>
      <c r="G14" s="607">
        <f t="shared" si="0"/>
        <v>0</v>
      </c>
    </row>
    <row r="15" spans="1:7" ht="22.5" x14ac:dyDescent="0.2">
      <c r="A15" s="604" t="s">
        <v>10</v>
      </c>
      <c r="B15" s="605" t="s">
        <v>480</v>
      </c>
      <c r="C15" s="606"/>
      <c r="D15" s="606"/>
      <c r="E15" s="606"/>
      <c r="F15" s="606"/>
      <c r="G15" s="607">
        <f t="shared" si="0"/>
        <v>0</v>
      </c>
    </row>
    <row r="16" spans="1:7" ht="13.5" thickBot="1" x14ac:dyDescent="0.25">
      <c r="A16" s="608" t="s">
        <v>11</v>
      </c>
      <c r="B16" s="609" t="s">
        <v>481</v>
      </c>
      <c r="C16" s="610"/>
      <c r="D16" s="610"/>
      <c r="E16" s="610"/>
      <c r="F16" s="610"/>
      <c r="G16" s="611">
        <f t="shared" si="0"/>
        <v>0</v>
      </c>
    </row>
    <row r="17" spans="1:7" s="616" customFormat="1" ht="13.5" thickBot="1" x14ac:dyDescent="0.25">
      <c r="A17" s="612" t="s">
        <v>12</v>
      </c>
      <c r="B17" s="613" t="s">
        <v>39</v>
      </c>
      <c r="C17" s="614">
        <f>SUM(C11:C16)</f>
        <v>0</v>
      </c>
      <c r="D17" s="614">
        <f>SUM(D11:D16)</f>
        <v>0</v>
      </c>
      <c r="E17" s="614">
        <f>SUM(E11:E16)</f>
        <v>0</v>
      </c>
      <c r="F17" s="614">
        <f>SUM(F11:F16)</f>
        <v>0</v>
      </c>
      <c r="G17" s="615">
        <f t="shared" si="0"/>
        <v>0</v>
      </c>
    </row>
    <row r="18" spans="1:7" s="592" customFormat="1" x14ac:dyDescent="0.2">
      <c r="A18"/>
      <c r="B18"/>
      <c r="C18"/>
      <c r="D18"/>
      <c r="E18"/>
      <c r="F18"/>
      <c r="G18"/>
    </row>
    <row r="19" spans="1:7" s="592" customFormat="1" x14ac:dyDescent="0.2">
      <c r="A19"/>
      <c r="B19"/>
      <c r="C19"/>
      <c r="D19"/>
      <c r="E19"/>
      <c r="F19"/>
      <c r="G19"/>
    </row>
    <row r="20" spans="1:7" s="592" customFormat="1" x14ac:dyDescent="0.2">
      <c r="A20"/>
      <c r="B20"/>
      <c r="C20"/>
      <c r="D20"/>
      <c r="E20"/>
      <c r="F20"/>
      <c r="G20"/>
    </row>
    <row r="21" spans="1:7" s="592" customFormat="1" ht="15.75" x14ac:dyDescent="0.25">
      <c r="A21" s="617" t="s">
        <v>482</v>
      </c>
      <c r="B21" s="617"/>
      <c r="C21" s="617"/>
      <c r="D21"/>
      <c r="E21"/>
      <c r="F21"/>
      <c r="G21"/>
    </row>
    <row r="22" spans="1:7" s="592" customFormat="1" x14ac:dyDescent="0.2">
      <c r="A22"/>
      <c r="B22"/>
      <c r="C22"/>
      <c r="D22"/>
      <c r="E22"/>
      <c r="F22"/>
      <c r="G22"/>
    </row>
    <row r="24" spans="1:7" x14ac:dyDescent="0.2">
      <c r="C24" s="592"/>
      <c r="D24" s="592"/>
      <c r="E24" s="592"/>
      <c r="F24" s="592"/>
    </row>
    <row r="25" spans="1:7" ht="13.5" x14ac:dyDescent="0.25">
      <c r="C25" s="618"/>
      <c r="D25" s="619" t="s">
        <v>483</v>
      </c>
      <c r="E25" s="619"/>
      <c r="F25" s="618"/>
    </row>
    <row r="26" spans="1:7" ht="13.5" x14ac:dyDescent="0.25">
      <c r="D26" s="620"/>
      <c r="E26" s="620"/>
    </row>
    <row r="27" spans="1:7" ht="13.5" x14ac:dyDescent="0.25">
      <c r="D27" s="620"/>
      <c r="E27" s="620"/>
    </row>
  </sheetData>
  <mergeCells count="5">
    <mergeCell ref="A2:G2"/>
    <mergeCell ref="C4:G4"/>
    <mergeCell ref="C6:F6"/>
    <mergeCell ref="A21:C21"/>
    <mergeCell ref="A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EBDF4-F40A-4A0C-BEAD-1B4BA1FB18B6}">
  <sheetPr>
    <tabColor rgb="FF92D050"/>
  </sheetPr>
  <dimension ref="A1:O82"/>
  <sheetViews>
    <sheetView workbookViewId="0">
      <selection activeCell="R24" sqref="R24"/>
    </sheetView>
  </sheetViews>
  <sheetFormatPr defaultRowHeight="15.75" x14ac:dyDescent="0.25"/>
  <cols>
    <col min="1" max="1" width="6.83203125" style="625" customWidth="1"/>
    <col min="2" max="2" width="31.1640625" style="624" customWidth="1"/>
    <col min="3" max="4" width="9" style="624" customWidth="1"/>
    <col min="5" max="5" width="9.5" style="624" customWidth="1"/>
    <col min="6" max="6" width="8.83203125" style="624" customWidth="1"/>
    <col min="7" max="7" width="8.6640625" style="624" customWidth="1"/>
    <col min="8" max="8" width="8.83203125" style="624" customWidth="1"/>
    <col min="9" max="9" width="8.1640625" style="624" customWidth="1"/>
    <col min="10" max="10" width="10" style="624" customWidth="1"/>
    <col min="11" max="11" width="10.5" style="624" customWidth="1"/>
    <col min="12" max="14" width="9.5" style="624" customWidth="1"/>
    <col min="15" max="15" width="12.6640625" style="625" customWidth="1"/>
    <col min="16" max="256" width="9.33203125" style="624"/>
    <col min="257" max="257" width="6.83203125" style="624" customWidth="1"/>
    <col min="258" max="258" width="31.1640625" style="624" customWidth="1"/>
    <col min="259" max="260" width="9" style="624" customWidth="1"/>
    <col min="261" max="261" width="9.5" style="624" customWidth="1"/>
    <col min="262" max="262" width="8.83203125" style="624" customWidth="1"/>
    <col min="263" max="263" width="8.6640625" style="624" customWidth="1"/>
    <col min="264" max="264" width="8.83203125" style="624" customWidth="1"/>
    <col min="265" max="265" width="8.1640625" style="624" customWidth="1"/>
    <col min="266" max="266" width="10" style="624" customWidth="1"/>
    <col min="267" max="267" width="10.5" style="624" customWidth="1"/>
    <col min="268" max="270" width="9.5" style="624" customWidth="1"/>
    <col min="271" max="271" width="12.6640625" style="624" customWidth="1"/>
    <col min="272" max="512" width="9.33203125" style="624"/>
    <col min="513" max="513" width="6.83203125" style="624" customWidth="1"/>
    <col min="514" max="514" width="31.1640625" style="624" customWidth="1"/>
    <col min="515" max="516" width="9" style="624" customWidth="1"/>
    <col min="517" max="517" width="9.5" style="624" customWidth="1"/>
    <col min="518" max="518" width="8.83203125" style="624" customWidth="1"/>
    <col min="519" max="519" width="8.6640625" style="624" customWidth="1"/>
    <col min="520" max="520" width="8.83203125" style="624" customWidth="1"/>
    <col min="521" max="521" width="8.1640625" style="624" customWidth="1"/>
    <col min="522" max="522" width="10" style="624" customWidth="1"/>
    <col min="523" max="523" width="10.5" style="624" customWidth="1"/>
    <col min="524" max="526" width="9.5" style="624" customWidth="1"/>
    <col min="527" max="527" width="12.6640625" style="624" customWidth="1"/>
    <col min="528" max="768" width="9.33203125" style="624"/>
    <col min="769" max="769" width="6.83203125" style="624" customWidth="1"/>
    <col min="770" max="770" width="31.1640625" style="624" customWidth="1"/>
    <col min="771" max="772" width="9" style="624" customWidth="1"/>
    <col min="773" max="773" width="9.5" style="624" customWidth="1"/>
    <col min="774" max="774" width="8.83203125" style="624" customWidth="1"/>
    <col min="775" max="775" width="8.6640625" style="624" customWidth="1"/>
    <col min="776" max="776" width="8.83203125" style="624" customWidth="1"/>
    <col min="777" max="777" width="8.1640625" style="624" customWidth="1"/>
    <col min="778" max="778" width="10" style="624" customWidth="1"/>
    <col min="779" max="779" width="10.5" style="624" customWidth="1"/>
    <col min="780" max="782" width="9.5" style="624" customWidth="1"/>
    <col min="783" max="783" width="12.6640625" style="624" customWidth="1"/>
    <col min="784" max="1024" width="9.33203125" style="624"/>
    <col min="1025" max="1025" width="6.83203125" style="624" customWidth="1"/>
    <col min="1026" max="1026" width="31.1640625" style="624" customWidth="1"/>
    <col min="1027" max="1028" width="9" style="624" customWidth="1"/>
    <col min="1029" max="1029" width="9.5" style="624" customWidth="1"/>
    <col min="1030" max="1030" width="8.83203125" style="624" customWidth="1"/>
    <col min="1031" max="1031" width="8.6640625" style="624" customWidth="1"/>
    <col min="1032" max="1032" width="8.83203125" style="624" customWidth="1"/>
    <col min="1033" max="1033" width="8.1640625" style="624" customWidth="1"/>
    <col min="1034" max="1034" width="10" style="624" customWidth="1"/>
    <col min="1035" max="1035" width="10.5" style="624" customWidth="1"/>
    <col min="1036" max="1038" width="9.5" style="624" customWidth="1"/>
    <col min="1039" max="1039" width="12.6640625" style="624" customWidth="1"/>
    <col min="1040" max="1280" width="9.33203125" style="624"/>
    <col min="1281" max="1281" width="6.83203125" style="624" customWidth="1"/>
    <col min="1282" max="1282" width="31.1640625" style="624" customWidth="1"/>
    <col min="1283" max="1284" width="9" style="624" customWidth="1"/>
    <col min="1285" max="1285" width="9.5" style="624" customWidth="1"/>
    <col min="1286" max="1286" width="8.83203125" style="624" customWidth="1"/>
    <col min="1287" max="1287" width="8.6640625" style="624" customWidth="1"/>
    <col min="1288" max="1288" width="8.83203125" style="624" customWidth="1"/>
    <col min="1289" max="1289" width="8.1640625" style="624" customWidth="1"/>
    <col min="1290" max="1290" width="10" style="624" customWidth="1"/>
    <col min="1291" max="1291" width="10.5" style="624" customWidth="1"/>
    <col min="1292" max="1294" width="9.5" style="624" customWidth="1"/>
    <col min="1295" max="1295" width="12.6640625" style="624" customWidth="1"/>
    <col min="1296" max="1536" width="9.33203125" style="624"/>
    <col min="1537" max="1537" width="6.83203125" style="624" customWidth="1"/>
    <col min="1538" max="1538" width="31.1640625" style="624" customWidth="1"/>
    <col min="1539" max="1540" width="9" style="624" customWidth="1"/>
    <col min="1541" max="1541" width="9.5" style="624" customWidth="1"/>
    <col min="1542" max="1542" width="8.83203125" style="624" customWidth="1"/>
    <col min="1543" max="1543" width="8.6640625" style="624" customWidth="1"/>
    <col min="1544" max="1544" width="8.83203125" style="624" customWidth="1"/>
    <col min="1545" max="1545" width="8.1640625" style="624" customWidth="1"/>
    <col min="1546" max="1546" width="10" style="624" customWidth="1"/>
    <col min="1547" max="1547" width="10.5" style="624" customWidth="1"/>
    <col min="1548" max="1550" width="9.5" style="624" customWidth="1"/>
    <col min="1551" max="1551" width="12.6640625" style="624" customWidth="1"/>
    <col min="1552" max="1792" width="9.33203125" style="624"/>
    <col min="1793" max="1793" width="6.83203125" style="624" customWidth="1"/>
    <col min="1794" max="1794" width="31.1640625" style="624" customWidth="1"/>
    <col min="1795" max="1796" width="9" style="624" customWidth="1"/>
    <col min="1797" max="1797" width="9.5" style="624" customWidth="1"/>
    <col min="1798" max="1798" width="8.83203125" style="624" customWidth="1"/>
    <col min="1799" max="1799" width="8.6640625" style="624" customWidth="1"/>
    <col min="1800" max="1800" width="8.83203125" style="624" customWidth="1"/>
    <col min="1801" max="1801" width="8.1640625" style="624" customWidth="1"/>
    <col min="1802" max="1802" width="10" style="624" customWidth="1"/>
    <col min="1803" max="1803" width="10.5" style="624" customWidth="1"/>
    <col min="1804" max="1806" width="9.5" style="624" customWidth="1"/>
    <col min="1807" max="1807" width="12.6640625" style="624" customWidth="1"/>
    <col min="1808" max="2048" width="9.33203125" style="624"/>
    <col min="2049" max="2049" width="6.83203125" style="624" customWidth="1"/>
    <col min="2050" max="2050" width="31.1640625" style="624" customWidth="1"/>
    <col min="2051" max="2052" width="9" style="624" customWidth="1"/>
    <col min="2053" max="2053" width="9.5" style="624" customWidth="1"/>
    <col min="2054" max="2054" width="8.83203125" style="624" customWidth="1"/>
    <col min="2055" max="2055" width="8.6640625" style="624" customWidth="1"/>
    <col min="2056" max="2056" width="8.83203125" style="624" customWidth="1"/>
    <col min="2057" max="2057" width="8.1640625" style="624" customWidth="1"/>
    <col min="2058" max="2058" width="10" style="624" customWidth="1"/>
    <col min="2059" max="2059" width="10.5" style="624" customWidth="1"/>
    <col min="2060" max="2062" width="9.5" style="624" customWidth="1"/>
    <col min="2063" max="2063" width="12.6640625" style="624" customWidth="1"/>
    <col min="2064" max="2304" width="9.33203125" style="624"/>
    <col min="2305" max="2305" width="6.83203125" style="624" customWidth="1"/>
    <col min="2306" max="2306" width="31.1640625" style="624" customWidth="1"/>
    <col min="2307" max="2308" width="9" style="624" customWidth="1"/>
    <col min="2309" max="2309" width="9.5" style="624" customWidth="1"/>
    <col min="2310" max="2310" width="8.83203125" style="624" customWidth="1"/>
    <col min="2311" max="2311" width="8.6640625" style="624" customWidth="1"/>
    <col min="2312" max="2312" width="8.83203125" style="624" customWidth="1"/>
    <col min="2313" max="2313" width="8.1640625" style="624" customWidth="1"/>
    <col min="2314" max="2314" width="10" style="624" customWidth="1"/>
    <col min="2315" max="2315" width="10.5" style="624" customWidth="1"/>
    <col min="2316" max="2318" width="9.5" style="624" customWidth="1"/>
    <col min="2319" max="2319" width="12.6640625" style="624" customWidth="1"/>
    <col min="2320" max="2560" width="9.33203125" style="624"/>
    <col min="2561" max="2561" width="6.83203125" style="624" customWidth="1"/>
    <col min="2562" max="2562" width="31.1640625" style="624" customWidth="1"/>
    <col min="2563" max="2564" width="9" style="624" customWidth="1"/>
    <col min="2565" max="2565" width="9.5" style="624" customWidth="1"/>
    <col min="2566" max="2566" width="8.83203125" style="624" customWidth="1"/>
    <col min="2567" max="2567" width="8.6640625" style="624" customWidth="1"/>
    <col min="2568" max="2568" width="8.83203125" style="624" customWidth="1"/>
    <col min="2569" max="2569" width="8.1640625" style="624" customWidth="1"/>
    <col min="2570" max="2570" width="10" style="624" customWidth="1"/>
    <col min="2571" max="2571" width="10.5" style="624" customWidth="1"/>
    <col min="2572" max="2574" width="9.5" style="624" customWidth="1"/>
    <col min="2575" max="2575" width="12.6640625" style="624" customWidth="1"/>
    <col min="2576" max="2816" width="9.33203125" style="624"/>
    <col min="2817" max="2817" width="6.83203125" style="624" customWidth="1"/>
    <col min="2818" max="2818" width="31.1640625" style="624" customWidth="1"/>
    <col min="2819" max="2820" width="9" style="624" customWidth="1"/>
    <col min="2821" max="2821" width="9.5" style="624" customWidth="1"/>
    <col min="2822" max="2822" width="8.83203125" style="624" customWidth="1"/>
    <col min="2823" max="2823" width="8.6640625" style="624" customWidth="1"/>
    <col min="2824" max="2824" width="8.83203125" style="624" customWidth="1"/>
    <col min="2825" max="2825" width="8.1640625" style="624" customWidth="1"/>
    <col min="2826" max="2826" width="10" style="624" customWidth="1"/>
    <col min="2827" max="2827" width="10.5" style="624" customWidth="1"/>
    <col min="2828" max="2830" width="9.5" style="624" customWidth="1"/>
    <col min="2831" max="2831" width="12.6640625" style="624" customWidth="1"/>
    <col min="2832" max="3072" width="9.33203125" style="624"/>
    <col min="3073" max="3073" width="6.83203125" style="624" customWidth="1"/>
    <col min="3074" max="3074" width="31.1640625" style="624" customWidth="1"/>
    <col min="3075" max="3076" width="9" style="624" customWidth="1"/>
    <col min="3077" max="3077" width="9.5" style="624" customWidth="1"/>
    <col min="3078" max="3078" width="8.83203125" style="624" customWidth="1"/>
    <col min="3079" max="3079" width="8.6640625" style="624" customWidth="1"/>
    <col min="3080" max="3080" width="8.83203125" style="624" customWidth="1"/>
    <col min="3081" max="3081" width="8.1640625" style="624" customWidth="1"/>
    <col min="3082" max="3082" width="10" style="624" customWidth="1"/>
    <col min="3083" max="3083" width="10.5" style="624" customWidth="1"/>
    <col min="3084" max="3086" width="9.5" style="624" customWidth="1"/>
    <col min="3087" max="3087" width="12.6640625" style="624" customWidth="1"/>
    <col min="3088" max="3328" width="9.33203125" style="624"/>
    <col min="3329" max="3329" width="6.83203125" style="624" customWidth="1"/>
    <col min="3330" max="3330" width="31.1640625" style="624" customWidth="1"/>
    <col min="3331" max="3332" width="9" style="624" customWidth="1"/>
    <col min="3333" max="3333" width="9.5" style="624" customWidth="1"/>
    <col min="3334" max="3334" width="8.83203125" style="624" customWidth="1"/>
    <col min="3335" max="3335" width="8.6640625" style="624" customWidth="1"/>
    <col min="3336" max="3336" width="8.83203125" style="624" customWidth="1"/>
    <col min="3337" max="3337" width="8.1640625" style="624" customWidth="1"/>
    <col min="3338" max="3338" width="10" style="624" customWidth="1"/>
    <col min="3339" max="3339" width="10.5" style="624" customWidth="1"/>
    <col min="3340" max="3342" width="9.5" style="624" customWidth="1"/>
    <col min="3343" max="3343" width="12.6640625" style="624" customWidth="1"/>
    <col min="3344" max="3584" width="9.33203125" style="624"/>
    <col min="3585" max="3585" width="6.83203125" style="624" customWidth="1"/>
    <col min="3586" max="3586" width="31.1640625" style="624" customWidth="1"/>
    <col min="3587" max="3588" width="9" style="624" customWidth="1"/>
    <col min="3589" max="3589" width="9.5" style="624" customWidth="1"/>
    <col min="3590" max="3590" width="8.83203125" style="624" customWidth="1"/>
    <col min="3591" max="3591" width="8.6640625" style="624" customWidth="1"/>
    <col min="3592" max="3592" width="8.83203125" style="624" customWidth="1"/>
    <col min="3593" max="3593" width="8.1640625" style="624" customWidth="1"/>
    <col min="3594" max="3594" width="10" style="624" customWidth="1"/>
    <col min="3595" max="3595" width="10.5" style="624" customWidth="1"/>
    <col min="3596" max="3598" width="9.5" style="624" customWidth="1"/>
    <col min="3599" max="3599" width="12.6640625" style="624" customWidth="1"/>
    <col min="3600" max="3840" width="9.33203125" style="624"/>
    <col min="3841" max="3841" width="6.83203125" style="624" customWidth="1"/>
    <col min="3842" max="3842" width="31.1640625" style="624" customWidth="1"/>
    <col min="3843" max="3844" width="9" style="624" customWidth="1"/>
    <col min="3845" max="3845" width="9.5" style="624" customWidth="1"/>
    <col min="3846" max="3846" width="8.83203125" style="624" customWidth="1"/>
    <col min="3847" max="3847" width="8.6640625" style="624" customWidth="1"/>
    <col min="3848" max="3848" width="8.83203125" style="624" customWidth="1"/>
    <col min="3849" max="3849" width="8.1640625" style="624" customWidth="1"/>
    <col min="3850" max="3850" width="10" style="624" customWidth="1"/>
    <col min="3851" max="3851" width="10.5" style="624" customWidth="1"/>
    <col min="3852" max="3854" width="9.5" style="624" customWidth="1"/>
    <col min="3855" max="3855" width="12.6640625" style="624" customWidth="1"/>
    <col min="3856" max="4096" width="9.33203125" style="624"/>
    <col min="4097" max="4097" width="6.83203125" style="624" customWidth="1"/>
    <col min="4098" max="4098" width="31.1640625" style="624" customWidth="1"/>
    <col min="4099" max="4100" width="9" style="624" customWidth="1"/>
    <col min="4101" max="4101" width="9.5" style="624" customWidth="1"/>
    <col min="4102" max="4102" width="8.83203125" style="624" customWidth="1"/>
    <col min="4103" max="4103" width="8.6640625" style="624" customWidth="1"/>
    <col min="4104" max="4104" width="8.83203125" style="624" customWidth="1"/>
    <col min="4105" max="4105" width="8.1640625" style="624" customWidth="1"/>
    <col min="4106" max="4106" width="10" style="624" customWidth="1"/>
    <col min="4107" max="4107" width="10.5" style="624" customWidth="1"/>
    <col min="4108" max="4110" width="9.5" style="624" customWidth="1"/>
    <col min="4111" max="4111" width="12.6640625" style="624" customWidth="1"/>
    <col min="4112" max="4352" width="9.33203125" style="624"/>
    <col min="4353" max="4353" width="6.83203125" style="624" customWidth="1"/>
    <col min="4354" max="4354" width="31.1640625" style="624" customWidth="1"/>
    <col min="4355" max="4356" width="9" style="624" customWidth="1"/>
    <col min="4357" max="4357" width="9.5" style="624" customWidth="1"/>
    <col min="4358" max="4358" width="8.83203125" style="624" customWidth="1"/>
    <col min="4359" max="4359" width="8.6640625" style="624" customWidth="1"/>
    <col min="4360" max="4360" width="8.83203125" style="624" customWidth="1"/>
    <col min="4361" max="4361" width="8.1640625" style="624" customWidth="1"/>
    <col min="4362" max="4362" width="10" style="624" customWidth="1"/>
    <col min="4363" max="4363" width="10.5" style="624" customWidth="1"/>
    <col min="4364" max="4366" width="9.5" style="624" customWidth="1"/>
    <col min="4367" max="4367" width="12.6640625" style="624" customWidth="1"/>
    <col min="4368" max="4608" width="9.33203125" style="624"/>
    <col min="4609" max="4609" width="6.83203125" style="624" customWidth="1"/>
    <col min="4610" max="4610" width="31.1640625" style="624" customWidth="1"/>
    <col min="4611" max="4612" width="9" style="624" customWidth="1"/>
    <col min="4613" max="4613" width="9.5" style="624" customWidth="1"/>
    <col min="4614" max="4614" width="8.83203125" style="624" customWidth="1"/>
    <col min="4615" max="4615" width="8.6640625" style="624" customWidth="1"/>
    <col min="4616" max="4616" width="8.83203125" style="624" customWidth="1"/>
    <col min="4617" max="4617" width="8.1640625" style="624" customWidth="1"/>
    <col min="4618" max="4618" width="10" style="624" customWidth="1"/>
    <col min="4619" max="4619" width="10.5" style="624" customWidth="1"/>
    <col min="4620" max="4622" width="9.5" style="624" customWidth="1"/>
    <col min="4623" max="4623" width="12.6640625" style="624" customWidth="1"/>
    <col min="4624" max="4864" width="9.33203125" style="624"/>
    <col min="4865" max="4865" width="6.83203125" style="624" customWidth="1"/>
    <col min="4866" max="4866" width="31.1640625" style="624" customWidth="1"/>
    <col min="4867" max="4868" width="9" style="624" customWidth="1"/>
    <col min="4869" max="4869" width="9.5" style="624" customWidth="1"/>
    <col min="4870" max="4870" width="8.83203125" style="624" customWidth="1"/>
    <col min="4871" max="4871" width="8.6640625" style="624" customWidth="1"/>
    <col min="4872" max="4872" width="8.83203125" style="624" customWidth="1"/>
    <col min="4873" max="4873" width="8.1640625" style="624" customWidth="1"/>
    <col min="4874" max="4874" width="10" style="624" customWidth="1"/>
    <col min="4875" max="4875" width="10.5" style="624" customWidth="1"/>
    <col min="4876" max="4878" width="9.5" style="624" customWidth="1"/>
    <col min="4879" max="4879" width="12.6640625" style="624" customWidth="1"/>
    <col min="4880" max="5120" width="9.33203125" style="624"/>
    <col min="5121" max="5121" width="6.83203125" style="624" customWidth="1"/>
    <col min="5122" max="5122" width="31.1640625" style="624" customWidth="1"/>
    <col min="5123" max="5124" width="9" style="624" customWidth="1"/>
    <col min="5125" max="5125" width="9.5" style="624" customWidth="1"/>
    <col min="5126" max="5126" width="8.83203125" style="624" customWidth="1"/>
    <col min="5127" max="5127" width="8.6640625" style="624" customWidth="1"/>
    <col min="5128" max="5128" width="8.83203125" style="624" customWidth="1"/>
    <col min="5129" max="5129" width="8.1640625" style="624" customWidth="1"/>
    <col min="5130" max="5130" width="10" style="624" customWidth="1"/>
    <col min="5131" max="5131" width="10.5" style="624" customWidth="1"/>
    <col min="5132" max="5134" width="9.5" style="624" customWidth="1"/>
    <col min="5135" max="5135" width="12.6640625" style="624" customWidth="1"/>
    <col min="5136" max="5376" width="9.33203125" style="624"/>
    <col min="5377" max="5377" width="6.83203125" style="624" customWidth="1"/>
    <col min="5378" max="5378" width="31.1640625" style="624" customWidth="1"/>
    <col min="5379" max="5380" width="9" style="624" customWidth="1"/>
    <col min="5381" max="5381" width="9.5" style="624" customWidth="1"/>
    <col min="5382" max="5382" width="8.83203125" style="624" customWidth="1"/>
    <col min="5383" max="5383" width="8.6640625" style="624" customWidth="1"/>
    <col min="5384" max="5384" width="8.83203125" style="624" customWidth="1"/>
    <col min="5385" max="5385" width="8.1640625" style="624" customWidth="1"/>
    <col min="5386" max="5386" width="10" style="624" customWidth="1"/>
    <col min="5387" max="5387" width="10.5" style="624" customWidth="1"/>
    <col min="5388" max="5390" width="9.5" style="624" customWidth="1"/>
    <col min="5391" max="5391" width="12.6640625" style="624" customWidth="1"/>
    <col min="5392" max="5632" width="9.33203125" style="624"/>
    <col min="5633" max="5633" width="6.83203125" style="624" customWidth="1"/>
    <col min="5634" max="5634" width="31.1640625" style="624" customWidth="1"/>
    <col min="5635" max="5636" width="9" style="624" customWidth="1"/>
    <col min="5637" max="5637" width="9.5" style="624" customWidth="1"/>
    <col min="5638" max="5638" width="8.83203125" style="624" customWidth="1"/>
    <col min="5639" max="5639" width="8.6640625" style="624" customWidth="1"/>
    <col min="5640" max="5640" width="8.83203125" style="624" customWidth="1"/>
    <col min="5641" max="5641" width="8.1640625" style="624" customWidth="1"/>
    <col min="5642" max="5642" width="10" style="624" customWidth="1"/>
    <col min="5643" max="5643" width="10.5" style="624" customWidth="1"/>
    <col min="5644" max="5646" width="9.5" style="624" customWidth="1"/>
    <col min="5647" max="5647" width="12.6640625" style="624" customWidth="1"/>
    <col min="5648" max="5888" width="9.33203125" style="624"/>
    <col min="5889" max="5889" width="6.83203125" style="624" customWidth="1"/>
    <col min="5890" max="5890" width="31.1640625" style="624" customWidth="1"/>
    <col min="5891" max="5892" width="9" style="624" customWidth="1"/>
    <col min="5893" max="5893" width="9.5" style="624" customWidth="1"/>
    <col min="5894" max="5894" width="8.83203125" style="624" customWidth="1"/>
    <col min="5895" max="5895" width="8.6640625" style="624" customWidth="1"/>
    <col min="5896" max="5896" width="8.83203125" style="624" customWidth="1"/>
    <col min="5897" max="5897" width="8.1640625" style="624" customWidth="1"/>
    <col min="5898" max="5898" width="10" style="624" customWidth="1"/>
    <col min="5899" max="5899" width="10.5" style="624" customWidth="1"/>
    <col min="5900" max="5902" width="9.5" style="624" customWidth="1"/>
    <col min="5903" max="5903" width="12.6640625" style="624" customWidth="1"/>
    <col min="5904" max="6144" width="9.33203125" style="624"/>
    <col min="6145" max="6145" width="6.83203125" style="624" customWidth="1"/>
    <col min="6146" max="6146" width="31.1640625" style="624" customWidth="1"/>
    <col min="6147" max="6148" width="9" style="624" customWidth="1"/>
    <col min="6149" max="6149" width="9.5" style="624" customWidth="1"/>
    <col min="6150" max="6150" width="8.83203125" style="624" customWidth="1"/>
    <col min="6151" max="6151" width="8.6640625" style="624" customWidth="1"/>
    <col min="6152" max="6152" width="8.83203125" style="624" customWidth="1"/>
    <col min="6153" max="6153" width="8.1640625" style="624" customWidth="1"/>
    <col min="6154" max="6154" width="10" style="624" customWidth="1"/>
    <col min="6155" max="6155" width="10.5" style="624" customWidth="1"/>
    <col min="6156" max="6158" width="9.5" style="624" customWidth="1"/>
    <col min="6159" max="6159" width="12.6640625" style="624" customWidth="1"/>
    <col min="6160" max="6400" width="9.33203125" style="624"/>
    <col min="6401" max="6401" width="6.83203125" style="624" customWidth="1"/>
    <col min="6402" max="6402" width="31.1640625" style="624" customWidth="1"/>
    <col min="6403" max="6404" width="9" style="624" customWidth="1"/>
    <col min="6405" max="6405" width="9.5" style="624" customWidth="1"/>
    <col min="6406" max="6406" width="8.83203125" style="624" customWidth="1"/>
    <col min="6407" max="6407" width="8.6640625" style="624" customWidth="1"/>
    <col min="6408" max="6408" width="8.83203125" style="624" customWidth="1"/>
    <col min="6409" max="6409" width="8.1640625" style="624" customWidth="1"/>
    <col min="6410" max="6410" width="10" style="624" customWidth="1"/>
    <col min="6411" max="6411" width="10.5" style="624" customWidth="1"/>
    <col min="6412" max="6414" width="9.5" style="624" customWidth="1"/>
    <col min="6415" max="6415" width="12.6640625" style="624" customWidth="1"/>
    <col min="6416" max="6656" width="9.33203125" style="624"/>
    <col min="6657" max="6657" width="6.83203125" style="624" customWidth="1"/>
    <col min="6658" max="6658" width="31.1640625" style="624" customWidth="1"/>
    <col min="6659" max="6660" width="9" style="624" customWidth="1"/>
    <col min="6661" max="6661" width="9.5" style="624" customWidth="1"/>
    <col min="6662" max="6662" width="8.83203125" style="624" customWidth="1"/>
    <col min="6663" max="6663" width="8.6640625" style="624" customWidth="1"/>
    <col min="6664" max="6664" width="8.83203125" style="624" customWidth="1"/>
    <col min="6665" max="6665" width="8.1640625" style="624" customWidth="1"/>
    <col min="6666" max="6666" width="10" style="624" customWidth="1"/>
    <col min="6667" max="6667" width="10.5" style="624" customWidth="1"/>
    <col min="6668" max="6670" width="9.5" style="624" customWidth="1"/>
    <col min="6671" max="6671" width="12.6640625" style="624" customWidth="1"/>
    <col min="6672" max="6912" width="9.33203125" style="624"/>
    <col min="6913" max="6913" width="6.83203125" style="624" customWidth="1"/>
    <col min="6914" max="6914" width="31.1640625" style="624" customWidth="1"/>
    <col min="6915" max="6916" width="9" style="624" customWidth="1"/>
    <col min="6917" max="6917" width="9.5" style="624" customWidth="1"/>
    <col min="6918" max="6918" width="8.83203125" style="624" customWidth="1"/>
    <col min="6919" max="6919" width="8.6640625" style="624" customWidth="1"/>
    <col min="6920" max="6920" width="8.83203125" style="624" customWidth="1"/>
    <col min="6921" max="6921" width="8.1640625" style="624" customWidth="1"/>
    <col min="6922" max="6922" width="10" style="624" customWidth="1"/>
    <col min="6923" max="6923" width="10.5" style="624" customWidth="1"/>
    <col min="6924" max="6926" width="9.5" style="624" customWidth="1"/>
    <col min="6927" max="6927" width="12.6640625" style="624" customWidth="1"/>
    <col min="6928" max="7168" width="9.33203125" style="624"/>
    <col min="7169" max="7169" width="6.83203125" style="624" customWidth="1"/>
    <col min="7170" max="7170" width="31.1640625" style="624" customWidth="1"/>
    <col min="7171" max="7172" width="9" style="624" customWidth="1"/>
    <col min="7173" max="7173" width="9.5" style="624" customWidth="1"/>
    <col min="7174" max="7174" width="8.83203125" style="624" customWidth="1"/>
    <col min="7175" max="7175" width="8.6640625" style="624" customWidth="1"/>
    <col min="7176" max="7176" width="8.83203125" style="624" customWidth="1"/>
    <col min="7177" max="7177" width="8.1640625" style="624" customWidth="1"/>
    <col min="7178" max="7178" width="10" style="624" customWidth="1"/>
    <col min="7179" max="7179" width="10.5" style="624" customWidth="1"/>
    <col min="7180" max="7182" width="9.5" style="624" customWidth="1"/>
    <col min="7183" max="7183" width="12.6640625" style="624" customWidth="1"/>
    <col min="7184" max="7424" width="9.33203125" style="624"/>
    <col min="7425" max="7425" width="6.83203125" style="624" customWidth="1"/>
    <col min="7426" max="7426" width="31.1640625" style="624" customWidth="1"/>
    <col min="7427" max="7428" width="9" style="624" customWidth="1"/>
    <col min="7429" max="7429" width="9.5" style="624" customWidth="1"/>
    <col min="7430" max="7430" width="8.83203125" style="624" customWidth="1"/>
    <col min="7431" max="7431" width="8.6640625" style="624" customWidth="1"/>
    <col min="7432" max="7432" width="8.83203125" style="624" customWidth="1"/>
    <col min="7433" max="7433" width="8.1640625" style="624" customWidth="1"/>
    <col min="7434" max="7434" width="10" style="624" customWidth="1"/>
    <col min="7435" max="7435" width="10.5" style="624" customWidth="1"/>
    <col min="7436" max="7438" width="9.5" style="624" customWidth="1"/>
    <col min="7439" max="7439" width="12.6640625" style="624" customWidth="1"/>
    <col min="7440" max="7680" width="9.33203125" style="624"/>
    <col min="7681" max="7681" width="6.83203125" style="624" customWidth="1"/>
    <col min="7682" max="7682" width="31.1640625" style="624" customWidth="1"/>
    <col min="7683" max="7684" width="9" style="624" customWidth="1"/>
    <col min="7685" max="7685" width="9.5" style="624" customWidth="1"/>
    <col min="7686" max="7686" width="8.83203125" style="624" customWidth="1"/>
    <col min="7687" max="7687" width="8.6640625" style="624" customWidth="1"/>
    <col min="7688" max="7688" width="8.83203125" style="624" customWidth="1"/>
    <col min="7689" max="7689" width="8.1640625" style="624" customWidth="1"/>
    <col min="7690" max="7690" width="10" style="624" customWidth="1"/>
    <col min="7691" max="7691" width="10.5" style="624" customWidth="1"/>
    <col min="7692" max="7694" width="9.5" style="624" customWidth="1"/>
    <col min="7695" max="7695" width="12.6640625" style="624" customWidth="1"/>
    <col min="7696" max="7936" width="9.33203125" style="624"/>
    <col min="7937" max="7937" width="6.83203125" style="624" customWidth="1"/>
    <col min="7938" max="7938" width="31.1640625" style="624" customWidth="1"/>
    <col min="7939" max="7940" width="9" style="624" customWidth="1"/>
    <col min="7941" max="7941" width="9.5" style="624" customWidth="1"/>
    <col min="7942" max="7942" width="8.83203125" style="624" customWidth="1"/>
    <col min="7943" max="7943" width="8.6640625" style="624" customWidth="1"/>
    <col min="7944" max="7944" width="8.83203125" style="624" customWidth="1"/>
    <col min="7945" max="7945" width="8.1640625" style="624" customWidth="1"/>
    <col min="7946" max="7946" width="10" style="624" customWidth="1"/>
    <col min="7947" max="7947" width="10.5" style="624" customWidth="1"/>
    <col min="7948" max="7950" width="9.5" style="624" customWidth="1"/>
    <col min="7951" max="7951" width="12.6640625" style="624" customWidth="1"/>
    <col min="7952" max="8192" width="9.33203125" style="624"/>
    <col min="8193" max="8193" width="6.83203125" style="624" customWidth="1"/>
    <col min="8194" max="8194" width="31.1640625" style="624" customWidth="1"/>
    <col min="8195" max="8196" width="9" style="624" customWidth="1"/>
    <col min="8197" max="8197" width="9.5" style="624" customWidth="1"/>
    <col min="8198" max="8198" width="8.83203125" style="624" customWidth="1"/>
    <col min="8199" max="8199" width="8.6640625" style="624" customWidth="1"/>
    <col min="8200" max="8200" width="8.83203125" style="624" customWidth="1"/>
    <col min="8201" max="8201" width="8.1640625" style="624" customWidth="1"/>
    <col min="8202" max="8202" width="10" style="624" customWidth="1"/>
    <col min="8203" max="8203" width="10.5" style="624" customWidth="1"/>
    <col min="8204" max="8206" width="9.5" style="624" customWidth="1"/>
    <col min="8207" max="8207" width="12.6640625" style="624" customWidth="1"/>
    <col min="8208" max="8448" width="9.33203125" style="624"/>
    <col min="8449" max="8449" width="6.83203125" style="624" customWidth="1"/>
    <col min="8450" max="8450" width="31.1640625" style="624" customWidth="1"/>
    <col min="8451" max="8452" width="9" style="624" customWidth="1"/>
    <col min="8453" max="8453" width="9.5" style="624" customWidth="1"/>
    <col min="8454" max="8454" width="8.83203125" style="624" customWidth="1"/>
    <col min="8455" max="8455" width="8.6640625" style="624" customWidth="1"/>
    <col min="8456" max="8456" width="8.83203125" style="624" customWidth="1"/>
    <col min="8457" max="8457" width="8.1640625" style="624" customWidth="1"/>
    <col min="8458" max="8458" width="10" style="624" customWidth="1"/>
    <col min="8459" max="8459" width="10.5" style="624" customWidth="1"/>
    <col min="8460" max="8462" width="9.5" style="624" customWidth="1"/>
    <col min="8463" max="8463" width="12.6640625" style="624" customWidth="1"/>
    <col min="8464" max="8704" width="9.33203125" style="624"/>
    <col min="8705" max="8705" width="6.83203125" style="624" customWidth="1"/>
    <col min="8706" max="8706" width="31.1640625" style="624" customWidth="1"/>
    <col min="8707" max="8708" width="9" style="624" customWidth="1"/>
    <col min="8709" max="8709" width="9.5" style="624" customWidth="1"/>
    <col min="8710" max="8710" width="8.83203125" style="624" customWidth="1"/>
    <col min="8711" max="8711" width="8.6640625" style="624" customWidth="1"/>
    <col min="8712" max="8712" width="8.83203125" style="624" customWidth="1"/>
    <col min="8713" max="8713" width="8.1640625" style="624" customWidth="1"/>
    <col min="8714" max="8714" width="10" style="624" customWidth="1"/>
    <col min="8715" max="8715" width="10.5" style="624" customWidth="1"/>
    <col min="8716" max="8718" width="9.5" style="624" customWidth="1"/>
    <col min="8719" max="8719" width="12.6640625" style="624" customWidth="1"/>
    <col min="8720" max="8960" width="9.33203125" style="624"/>
    <col min="8961" max="8961" width="6.83203125" style="624" customWidth="1"/>
    <col min="8962" max="8962" width="31.1640625" style="624" customWidth="1"/>
    <col min="8963" max="8964" width="9" style="624" customWidth="1"/>
    <col min="8965" max="8965" width="9.5" style="624" customWidth="1"/>
    <col min="8966" max="8966" width="8.83203125" style="624" customWidth="1"/>
    <col min="8967" max="8967" width="8.6640625" style="624" customWidth="1"/>
    <col min="8968" max="8968" width="8.83203125" style="624" customWidth="1"/>
    <col min="8969" max="8969" width="8.1640625" style="624" customWidth="1"/>
    <col min="8970" max="8970" width="10" style="624" customWidth="1"/>
    <col min="8971" max="8971" width="10.5" style="624" customWidth="1"/>
    <col min="8972" max="8974" width="9.5" style="624" customWidth="1"/>
    <col min="8975" max="8975" width="12.6640625" style="624" customWidth="1"/>
    <col min="8976" max="9216" width="9.33203125" style="624"/>
    <col min="9217" max="9217" width="6.83203125" style="624" customWidth="1"/>
    <col min="9218" max="9218" width="31.1640625" style="624" customWidth="1"/>
    <col min="9219" max="9220" width="9" style="624" customWidth="1"/>
    <col min="9221" max="9221" width="9.5" style="624" customWidth="1"/>
    <col min="9222" max="9222" width="8.83203125" style="624" customWidth="1"/>
    <col min="9223" max="9223" width="8.6640625" style="624" customWidth="1"/>
    <col min="9224" max="9224" width="8.83203125" style="624" customWidth="1"/>
    <col min="9225" max="9225" width="8.1640625" style="624" customWidth="1"/>
    <col min="9226" max="9226" width="10" style="624" customWidth="1"/>
    <col min="9227" max="9227" width="10.5" style="624" customWidth="1"/>
    <col min="9228" max="9230" width="9.5" style="624" customWidth="1"/>
    <col min="9231" max="9231" width="12.6640625" style="624" customWidth="1"/>
    <col min="9232" max="9472" width="9.33203125" style="624"/>
    <col min="9473" max="9473" width="6.83203125" style="624" customWidth="1"/>
    <col min="9474" max="9474" width="31.1640625" style="624" customWidth="1"/>
    <col min="9475" max="9476" width="9" style="624" customWidth="1"/>
    <col min="9477" max="9477" width="9.5" style="624" customWidth="1"/>
    <col min="9478" max="9478" width="8.83203125" style="624" customWidth="1"/>
    <col min="9479" max="9479" width="8.6640625" style="624" customWidth="1"/>
    <col min="9480" max="9480" width="8.83203125" style="624" customWidth="1"/>
    <col min="9481" max="9481" width="8.1640625" style="624" customWidth="1"/>
    <col min="9482" max="9482" width="10" style="624" customWidth="1"/>
    <col min="9483" max="9483" width="10.5" style="624" customWidth="1"/>
    <col min="9484" max="9486" width="9.5" style="624" customWidth="1"/>
    <col min="9487" max="9487" width="12.6640625" style="624" customWidth="1"/>
    <col min="9488" max="9728" width="9.33203125" style="624"/>
    <col min="9729" max="9729" width="6.83203125" style="624" customWidth="1"/>
    <col min="9730" max="9730" width="31.1640625" style="624" customWidth="1"/>
    <col min="9731" max="9732" width="9" style="624" customWidth="1"/>
    <col min="9733" max="9733" width="9.5" style="624" customWidth="1"/>
    <col min="9734" max="9734" width="8.83203125" style="624" customWidth="1"/>
    <col min="9735" max="9735" width="8.6640625" style="624" customWidth="1"/>
    <col min="9736" max="9736" width="8.83203125" style="624" customWidth="1"/>
    <col min="9737" max="9737" width="8.1640625" style="624" customWidth="1"/>
    <col min="9738" max="9738" width="10" style="624" customWidth="1"/>
    <col min="9739" max="9739" width="10.5" style="624" customWidth="1"/>
    <col min="9740" max="9742" width="9.5" style="624" customWidth="1"/>
    <col min="9743" max="9743" width="12.6640625" style="624" customWidth="1"/>
    <col min="9744" max="9984" width="9.33203125" style="624"/>
    <col min="9985" max="9985" width="6.83203125" style="624" customWidth="1"/>
    <col min="9986" max="9986" width="31.1640625" style="624" customWidth="1"/>
    <col min="9987" max="9988" width="9" style="624" customWidth="1"/>
    <col min="9989" max="9989" width="9.5" style="624" customWidth="1"/>
    <col min="9990" max="9990" width="8.83203125" style="624" customWidth="1"/>
    <col min="9991" max="9991" width="8.6640625" style="624" customWidth="1"/>
    <col min="9992" max="9992" width="8.83203125" style="624" customWidth="1"/>
    <col min="9993" max="9993" width="8.1640625" style="624" customWidth="1"/>
    <col min="9994" max="9994" width="10" style="624" customWidth="1"/>
    <col min="9995" max="9995" width="10.5" style="624" customWidth="1"/>
    <col min="9996" max="9998" width="9.5" style="624" customWidth="1"/>
    <col min="9999" max="9999" width="12.6640625" style="624" customWidth="1"/>
    <col min="10000" max="10240" width="9.33203125" style="624"/>
    <col min="10241" max="10241" width="6.83203125" style="624" customWidth="1"/>
    <col min="10242" max="10242" width="31.1640625" style="624" customWidth="1"/>
    <col min="10243" max="10244" width="9" style="624" customWidth="1"/>
    <col min="10245" max="10245" width="9.5" style="624" customWidth="1"/>
    <col min="10246" max="10246" width="8.83203125" style="624" customWidth="1"/>
    <col min="10247" max="10247" width="8.6640625" style="624" customWidth="1"/>
    <col min="10248" max="10248" width="8.83203125" style="624" customWidth="1"/>
    <col min="10249" max="10249" width="8.1640625" style="624" customWidth="1"/>
    <col min="10250" max="10250" width="10" style="624" customWidth="1"/>
    <col min="10251" max="10251" width="10.5" style="624" customWidth="1"/>
    <col min="10252" max="10254" width="9.5" style="624" customWidth="1"/>
    <col min="10255" max="10255" width="12.6640625" style="624" customWidth="1"/>
    <col min="10256" max="10496" width="9.33203125" style="624"/>
    <col min="10497" max="10497" width="6.83203125" style="624" customWidth="1"/>
    <col min="10498" max="10498" width="31.1640625" style="624" customWidth="1"/>
    <col min="10499" max="10500" width="9" style="624" customWidth="1"/>
    <col min="10501" max="10501" width="9.5" style="624" customWidth="1"/>
    <col min="10502" max="10502" width="8.83203125" style="624" customWidth="1"/>
    <col min="10503" max="10503" width="8.6640625" style="624" customWidth="1"/>
    <col min="10504" max="10504" width="8.83203125" style="624" customWidth="1"/>
    <col min="10505" max="10505" width="8.1640625" style="624" customWidth="1"/>
    <col min="10506" max="10506" width="10" style="624" customWidth="1"/>
    <col min="10507" max="10507" width="10.5" style="624" customWidth="1"/>
    <col min="10508" max="10510" width="9.5" style="624" customWidth="1"/>
    <col min="10511" max="10511" width="12.6640625" style="624" customWidth="1"/>
    <col min="10512" max="10752" width="9.33203125" style="624"/>
    <col min="10753" max="10753" width="6.83203125" style="624" customWidth="1"/>
    <col min="10754" max="10754" width="31.1640625" style="624" customWidth="1"/>
    <col min="10755" max="10756" width="9" style="624" customWidth="1"/>
    <col min="10757" max="10757" width="9.5" style="624" customWidth="1"/>
    <col min="10758" max="10758" width="8.83203125" style="624" customWidth="1"/>
    <col min="10759" max="10759" width="8.6640625" style="624" customWidth="1"/>
    <col min="10760" max="10760" width="8.83203125" style="624" customWidth="1"/>
    <col min="10761" max="10761" width="8.1640625" style="624" customWidth="1"/>
    <col min="10762" max="10762" width="10" style="624" customWidth="1"/>
    <col min="10763" max="10763" width="10.5" style="624" customWidth="1"/>
    <col min="10764" max="10766" width="9.5" style="624" customWidth="1"/>
    <col min="10767" max="10767" width="12.6640625" style="624" customWidth="1"/>
    <col min="10768" max="11008" width="9.33203125" style="624"/>
    <col min="11009" max="11009" width="6.83203125" style="624" customWidth="1"/>
    <col min="11010" max="11010" width="31.1640625" style="624" customWidth="1"/>
    <col min="11011" max="11012" width="9" style="624" customWidth="1"/>
    <col min="11013" max="11013" width="9.5" style="624" customWidth="1"/>
    <col min="11014" max="11014" width="8.83203125" style="624" customWidth="1"/>
    <col min="11015" max="11015" width="8.6640625" style="624" customWidth="1"/>
    <col min="11016" max="11016" width="8.83203125" style="624" customWidth="1"/>
    <col min="11017" max="11017" width="8.1640625" style="624" customWidth="1"/>
    <col min="11018" max="11018" width="10" style="624" customWidth="1"/>
    <col min="11019" max="11019" width="10.5" style="624" customWidth="1"/>
    <col min="11020" max="11022" width="9.5" style="624" customWidth="1"/>
    <col min="11023" max="11023" width="12.6640625" style="624" customWidth="1"/>
    <col min="11024" max="11264" width="9.33203125" style="624"/>
    <col min="11265" max="11265" width="6.83203125" style="624" customWidth="1"/>
    <col min="11266" max="11266" width="31.1640625" style="624" customWidth="1"/>
    <col min="11267" max="11268" width="9" style="624" customWidth="1"/>
    <col min="11269" max="11269" width="9.5" style="624" customWidth="1"/>
    <col min="11270" max="11270" width="8.83203125" style="624" customWidth="1"/>
    <col min="11271" max="11271" width="8.6640625" style="624" customWidth="1"/>
    <col min="11272" max="11272" width="8.83203125" style="624" customWidth="1"/>
    <col min="11273" max="11273" width="8.1640625" style="624" customWidth="1"/>
    <col min="11274" max="11274" width="10" style="624" customWidth="1"/>
    <col min="11275" max="11275" width="10.5" style="624" customWidth="1"/>
    <col min="11276" max="11278" width="9.5" style="624" customWidth="1"/>
    <col min="11279" max="11279" width="12.6640625" style="624" customWidth="1"/>
    <col min="11280" max="11520" width="9.33203125" style="624"/>
    <col min="11521" max="11521" width="6.83203125" style="624" customWidth="1"/>
    <col min="11522" max="11522" width="31.1640625" style="624" customWidth="1"/>
    <col min="11523" max="11524" width="9" style="624" customWidth="1"/>
    <col min="11525" max="11525" width="9.5" style="624" customWidth="1"/>
    <col min="11526" max="11526" width="8.83203125" style="624" customWidth="1"/>
    <col min="11527" max="11527" width="8.6640625" style="624" customWidth="1"/>
    <col min="11528" max="11528" width="8.83203125" style="624" customWidth="1"/>
    <col min="11529" max="11529" width="8.1640625" style="624" customWidth="1"/>
    <col min="11530" max="11530" width="10" style="624" customWidth="1"/>
    <col min="11531" max="11531" width="10.5" style="624" customWidth="1"/>
    <col min="11532" max="11534" width="9.5" style="624" customWidth="1"/>
    <col min="11535" max="11535" width="12.6640625" style="624" customWidth="1"/>
    <col min="11536" max="11776" width="9.33203125" style="624"/>
    <col min="11777" max="11777" width="6.83203125" style="624" customWidth="1"/>
    <col min="11778" max="11778" width="31.1640625" style="624" customWidth="1"/>
    <col min="11779" max="11780" width="9" style="624" customWidth="1"/>
    <col min="11781" max="11781" width="9.5" style="624" customWidth="1"/>
    <col min="11782" max="11782" width="8.83203125" style="624" customWidth="1"/>
    <col min="11783" max="11783" width="8.6640625" style="624" customWidth="1"/>
    <col min="11784" max="11784" width="8.83203125" style="624" customWidth="1"/>
    <col min="11785" max="11785" width="8.1640625" style="624" customWidth="1"/>
    <col min="11786" max="11786" width="10" style="624" customWidth="1"/>
    <col min="11787" max="11787" width="10.5" style="624" customWidth="1"/>
    <col min="11788" max="11790" width="9.5" style="624" customWidth="1"/>
    <col min="11791" max="11791" width="12.6640625" style="624" customWidth="1"/>
    <col min="11792" max="12032" width="9.33203125" style="624"/>
    <col min="12033" max="12033" width="6.83203125" style="624" customWidth="1"/>
    <col min="12034" max="12034" width="31.1640625" style="624" customWidth="1"/>
    <col min="12035" max="12036" width="9" style="624" customWidth="1"/>
    <col min="12037" max="12037" width="9.5" style="624" customWidth="1"/>
    <col min="12038" max="12038" width="8.83203125" style="624" customWidth="1"/>
    <col min="12039" max="12039" width="8.6640625" style="624" customWidth="1"/>
    <col min="12040" max="12040" width="8.83203125" style="624" customWidth="1"/>
    <col min="12041" max="12041" width="8.1640625" style="624" customWidth="1"/>
    <col min="12042" max="12042" width="10" style="624" customWidth="1"/>
    <col min="12043" max="12043" width="10.5" style="624" customWidth="1"/>
    <col min="12044" max="12046" width="9.5" style="624" customWidth="1"/>
    <col min="12047" max="12047" width="12.6640625" style="624" customWidth="1"/>
    <col min="12048" max="12288" width="9.33203125" style="624"/>
    <col min="12289" max="12289" width="6.83203125" style="624" customWidth="1"/>
    <col min="12290" max="12290" width="31.1640625" style="624" customWidth="1"/>
    <col min="12291" max="12292" width="9" style="624" customWidth="1"/>
    <col min="12293" max="12293" width="9.5" style="624" customWidth="1"/>
    <col min="12294" max="12294" width="8.83203125" style="624" customWidth="1"/>
    <col min="12295" max="12295" width="8.6640625" style="624" customWidth="1"/>
    <col min="12296" max="12296" width="8.83203125" style="624" customWidth="1"/>
    <col min="12297" max="12297" width="8.1640625" style="624" customWidth="1"/>
    <col min="12298" max="12298" width="10" style="624" customWidth="1"/>
    <col min="12299" max="12299" width="10.5" style="624" customWidth="1"/>
    <col min="12300" max="12302" width="9.5" style="624" customWidth="1"/>
    <col min="12303" max="12303" width="12.6640625" style="624" customWidth="1"/>
    <col min="12304" max="12544" width="9.33203125" style="624"/>
    <col min="12545" max="12545" width="6.83203125" style="624" customWidth="1"/>
    <col min="12546" max="12546" width="31.1640625" style="624" customWidth="1"/>
    <col min="12547" max="12548" width="9" style="624" customWidth="1"/>
    <col min="12549" max="12549" width="9.5" style="624" customWidth="1"/>
    <col min="12550" max="12550" width="8.83203125" style="624" customWidth="1"/>
    <col min="12551" max="12551" width="8.6640625" style="624" customWidth="1"/>
    <col min="12552" max="12552" width="8.83203125" style="624" customWidth="1"/>
    <col min="12553" max="12553" width="8.1640625" style="624" customWidth="1"/>
    <col min="12554" max="12554" width="10" style="624" customWidth="1"/>
    <col min="12555" max="12555" width="10.5" style="624" customWidth="1"/>
    <col min="12556" max="12558" width="9.5" style="624" customWidth="1"/>
    <col min="12559" max="12559" width="12.6640625" style="624" customWidth="1"/>
    <col min="12560" max="12800" width="9.33203125" style="624"/>
    <col min="12801" max="12801" width="6.83203125" style="624" customWidth="1"/>
    <col min="12802" max="12802" width="31.1640625" style="624" customWidth="1"/>
    <col min="12803" max="12804" width="9" style="624" customWidth="1"/>
    <col min="12805" max="12805" width="9.5" style="624" customWidth="1"/>
    <col min="12806" max="12806" width="8.83203125" style="624" customWidth="1"/>
    <col min="12807" max="12807" width="8.6640625" style="624" customWidth="1"/>
    <col min="12808" max="12808" width="8.83203125" style="624" customWidth="1"/>
    <col min="12809" max="12809" width="8.1640625" style="624" customWidth="1"/>
    <col min="12810" max="12810" width="10" style="624" customWidth="1"/>
    <col min="12811" max="12811" width="10.5" style="624" customWidth="1"/>
    <col min="12812" max="12814" width="9.5" style="624" customWidth="1"/>
    <col min="12815" max="12815" width="12.6640625" style="624" customWidth="1"/>
    <col min="12816" max="13056" width="9.33203125" style="624"/>
    <col min="13057" max="13057" width="6.83203125" style="624" customWidth="1"/>
    <col min="13058" max="13058" width="31.1640625" style="624" customWidth="1"/>
    <col min="13059" max="13060" width="9" style="624" customWidth="1"/>
    <col min="13061" max="13061" width="9.5" style="624" customWidth="1"/>
    <col min="13062" max="13062" width="8.83203125" style="624" customWidth="1"/>
    <col min="13063" max="13063" width="8.6640625" style="624" customWidth="1"/>
    <col min="13064" max="13064" width="8.83203125" style="624" customWidth="1"/>
    <col min="13065" max="13065" width="8.1640625" style="624" customWidth="1"/>
    <col min="13066" max="13066" width="10" style="624" customWidth="1"/>
    <col min="13067" max="13067" width="10.5" style="624" customWidth="1"/>
    <col min="13068" max="13070" width="9.5" style="624" customWidth="1"/>
    <col min="13071" max="13071" width="12.6640625" style="624" customWidth="1"/>
    <col min="13072" max="13312" width="9.33203125" style="624"/>
    <col min="13313" max="13313" width="6.83203125" style="624" customWidth="1"/>
    <col min="13314" max="13314" width="31.1640625" style="624" customWidth="1"/>
    <col min="13315" max="13316" width="9" style="624" customWidth="1"/>
    <col min="13317" max="13317" width="9.5" style="624" customWidth="1"/>
    <col min="13318" max="13318" width="8.83203125" style="624" customWidth="1"/>
    <col min="13319" max="13319" width="8.6640625" style="624" customWidth="1"/>
    <col min="13320" max="13320" width="8.83203125" style="624" customWidth="1"/>
    <col min="13321" max="13321" width="8.1640625" style="624" customWidth="1"/>
    <col min="13322" max="13322" width="10" style="624" customWidth="1"/>
    <col min="13323" max="13323" width="10.5" style="624" customWidth="1"/>
    <col min="13324" max="13326" width="9.5" style="624" customWidth="1"/>
    <col min="13327" max="13327" width="12.6640625" style="624" customWidth="1"/>
    <col min="13328" max="13568" width="9.33203125" style="624"/>
    <col min="13569" max="13569" width="6.83203125" style="624" customWidth="1"/>
    <col min="13570" max="13570" width="31.1640625" style="624" customWidth="1"/>
    <col min="13571" max="13572" width="9" style="624" customWidth="1"/>
    <col min="13573" max="13573" width="9.5" style="624" customWidth="1"/>
    <col min="13574" max="13574" width="8.83203125" style="624" customWidth="1"/>
    <col min="13575" max="13575" width="8.6640625" style="624" customWidth="1"/>
    <col min="13576" max="13576" width="8.83203125" style="624" customWidth="1"/>
    <col min="13577" max="13577" width="8.1640625" style="624" customWidth="1"/>
    <col min="13578" max="13578" width="10" style="624" customWidth="1"/>
    <col min="13579" max="13579" width="10.5" style="624" customWidth="1"/>
    <col min="13580" max="13582" width="9.5" style="624" customWidth="1"/>
    <col min="13583" max="13583" width="12.6640625" style="624" customWidth="1"/>
    <col min="13584" max="13824" width="9.33203125" style="624"/>
    <col min="13825" max="13825" width="6.83203125" style="624" customWidth="1"/>
    <col min="13826" max="13826" width="31.1640625" style="624" customWidth="1"/>
    <col min="13827" max="13828" width="9" style="624" customWidth="1"/>
    <col min="13829" max="13829" width="9.5" style="624" customWidth="1"/>
    <col min="13830" max="13830" width="8.83203125" style="624" customWidth="1"/>
    <col min="13831" max="13831" width="8.6640625" style="624" customWidth="1"/>
    <col min="13832" max="13832" width="8.83203125" style="624" customWidth="1"/>
    <col min="13833" max="13833" width="8.1640625" style="624" customWidth="1"/>
    <col min="13834" max="13834" width="10" style="624" customWidth="1"/>
    <col min="13835" max="13835" width="10.5" style="624" customWidth="1"/>
    <col min="13836" max="13838" width="9.5" style="624" customWidth="1"/>
    <col min="13839" max="13839" width="12.6640625" style="624" customWidth="1"/>
    <col min="13840" max="14080" width="9.33203125" style="624"/>
    <col min="14081" max="14081" width="6.83203125" style="624" customWidth="1"/>
    <col min="14082" max="14082" width="31.1640625" style="624" customWidth="1"/>
    <col min="14083" max="14084" width="9" style="624" customWidth="1"/>
    <col min="14085" max="14085" width="9.5" style="624" customWidth="1"/>
    <col min="14086" max="14086" width="8.83203125" style="624" customWidth="1"/>
    <col min="14087" max="14087" width="8.6640625" style="624" customWidth="1"/>
    <col min="14088" max="14088" width="8.83203125" style="624" customWidth="1"/>
    <col min="14089" max="14089" width="8.1640625" style="624" customWidth="1"/>
    <col min="14090" max="14090" width="10" style="624" customWidth="1"/>
    <col min="14091" max="14091" width="10.5" style="624" customWidth="1"/>
    <col min="14092" max="14094" width="9.5" style="624" customWidth="1"/>
    <col min="14095" max="14095" width="12.6640625" style="624" customWidth="1"/>
    <col min="14096" max="14336" width="9.33203125" style="624"/>
    <col min="14337" max="14337" width="6.83203125" style="624" customWidth="1"/>
    <col min="14338" max="14338" width="31.1640625" style="624" customWidth="1"/>
    <col min="14339" max="14340" width="9" style="624" customWidth="1"/>
    <col min="14341" max="14341" width="9.5" style="624" customWidth="1"/>
    <col min="14342" max="14342" width="8.83203125" style="624" customWidth="1"/>
    <col min="14343" max="14343" width="8.6640625" style="624" customWidth="1"/>
    <col min="14344" max="14344" width="8.83203125" style="624" customWidth="1"/>
    <col min="14345" max="14345" width="8.1640625" style="624" customWidth="1"/>
    <col min="14346" max="14346" width="10" style="624" customWidth="1"/>
    <col min="14347" max="14347" width="10.5" style="624" customWidth="1"/>
    <col min="14348" max="14350" width="9.5" style="624" customWidth="1"/>
    <col min="14351" max="14351" width="12.6640625" style="624" customWidth="1"/>
    <col min="14352" max="14592" width="9.33203125" style="624"/>
    <col min="14593" max="14593" width="6.83203125" style="624" customWidth="1"/>
    <col min="14594" max="14594" width="31.1640625" style="624" customWidth="1"/>
    <col min="14595" max="14596" width="9" style="624" customWidth="1"/>
    <col min="14597" max="14597" width="9.5" style="624" customWidth="1"/>
    <col min="14598" max="14598" width="8.83203125" style="624" customWidth="1"/>
    <col min="14599" max="14599" width="8.6640625" style="624" customWidth="1"/>
    <col min="14600" max="14600" width="8.83203125" style="624" customWidth="1"/>
    <col min="14601" max="14601" width="8.1640625" style="624" customWidth="1"/>
    <col min="14602" max="14602" width="10" style="624" customWidth="1"/>
    <col min="14603" max="14603" width="10.5" style="624" customWidth="1"/>
    <col min="14604" max="14606" width="9.5" style="624" customWidth="1"/>
    <col min="14607" max="14607" width="12.6640625" style="624" customWidth="1"/>
    <col min="14608" max="14848" width="9.33203125" style="624"/>
    <col min="14849" max="14849" width="6.83203125" style="624" customWidth="1"/>
    <col min="14850" max="14850" width="31.1640625" style="624" customWidth="1"/>
    <col min="14851" max="14852" width="9" style="624" customWidth="1"/>
    <col min="14853" max="14853" width="9.5" style="624" customWidth="1"/>
    <col min="14854" max="14854" width="8.83203125" style="624" customWidth="1"/>
    <col min="14855" max="14855" width="8.6640625" style="624" customWidth="1"/>
    <col min="14856" max="14856" width="8.83203125" style="624" customWidth="1"/>
    <col min="14857" max="14857" width="8.1640625" style="624" customWidth="1"/>
    <col min="14858" max="14858" width="10" style="624" customWidth="1"/>
    <col min="14859" max="14859" width="10.5" style="624" customWidth="1"/>
    <col min="14860" max="14862" width="9.5" style="624" customWidth="1"/>
    <col min="14863" max="14863" width="12.6640625" style="624" customWidth="1"/>
    <col min="14864" max="15104" width="9.33203125" style="624"/>
    <col min="15105" max="15105" width="6.83203125" style="624" customWidth="1"/>
    <col min="15106" max="15106" width="31.1640625" style="624" customWidth="1"/>
    <col min="15107" max="15108" width="9" style="624" customWidth="1"/>
    <col min="15109" max="15109" width="9.5" style="624" customWidth="1"/>
    <col min="15110" max="15110" width="8.83203125" style="624" customWidth="1"/>
    <col min="15111" max="15111" width="8.6640625" style="624" customWidth="1"/>
    <col min="15112" max="15112" width="8.83203125" style="624" customWidth="1"/>
    <col min="15113" max="15113" width="8.1640625" style="624" customWidth="1"/>
    <col min="15114" max="15114" width="10" style="624" customWidth="1"/>
    <col min="15115" max="15115" width="10.5" style="624" customWidth="1"/>
    <col min="15116" max="15118" width="9.5" style="624" customWidth="1"/>
    <col min="15119" max="15119" width="12.6640625" style="624" customWidth="1"/>
    <col min="15120" max="15360" width="9.33203125" style="624"/>
    <col min="15361" max="15361" width="6.83203125" style="624" customWidth="1"/>
    <col min="15362" max="15362" width="31.1640625" style="624" customWidth="1"/>
    <col min="15363" max="15364" width="9" style="624" customWidth="1"/>
    <col min="15365" max="15365" width="9.5" style="624" customWidth="1"/>
    <col min="15366" max="15366" width="8.83203125" style="624" customWidth="1"/>
    <col min="15367" max="15367" width="8.6640625" style="624" customWidth="1"/>
    <col min="15368" max="15368" width="8.83203125" style="624" customWidth="1"/>
    <col min="15369" max="15369" width="8.1640625" style="624" customWidth="1"/>
    <col min="15370" max="15370" width="10" style="624" customWidth="1"/>
    <col min="15371" max="15371" width="10.5" style="624" customWidth="1"/>
    <col min="15372" max="15374" width="9.5" style="624" customWidth="1"/>
    <col min="15375" max="15375" width="12.6640625" style="624" customWidth="1"/>
    <col min="15376" max="15616" width="9.33203125" style="624"/>
    <col min="15617" max="15617" width="6.83203125" style="624" customWidth="1"/>
    <col min="15618" max="15618" width="31.1640625" style="624" customWidth="1"/>
    <col min="15619" max="15620" width="9" style="624" customWidth="1"/>
    <col min="15621" max="15621" width="9.5" style="624" customWidth="1"/>
    <col min="15622" max="15622" width="8.83203125" style="624" customWidth="1"/>
    <col min="15623" max="15623" width="8.6640625" style="624" customWidth="1"/>
    <col min="15624" max="15624" width="8.83203125" style="624" customWidth="1"/>
    <col min="15625" max="15625" width="8.1640625" style="624" customWidth="1"/>
    <col min="15626" max="15626" width="10" style="624" customWidth="1"/>
    <col min="15627" max="15627" width="10.5" style="624" customWidth="1"/>
    <col min="15628" max="15630" width="9.5" style="624" customWidth="1"/>
    <col min="15631" max="15631" width="12.6640625" style="624" customWidth="1"/>
    <col min="15632" max="15872" width="9.33203125" style="624"/>
    <col min="15873" max="15873" width="6.83203125" style="624" customWidth="1"/>
    <col min="15874" max="15874" width="31.1640625" style="624" customWidth="1"/>
    <col min="15875" max="15876" width="9" style="624" customWidth="1"/>
    <col min="15877" max="15877" width="9.5" style="624" customWidth="1"/>
    <col min="15878" max="15878" width="8.83203125" style="624" customWidth="1"/>
    <col min="15879" max="15879" width="8.6640625" style="624" customWidth="1"/>
    <col min="15880" max="15880" width="8.83203125" style="624" customWidth="1"/>
    <col min="15881" max="15881" width="8.1640625" style="624" customWidth="1"/>
    <col min="15882" max="15882" width="10" style="624" customWidth="1"/>
    <col min="15883" max="15883" width="10.5" style="624" customWidth="1"/>
    <col min="15884" max="15886" width="9.5" style="624" customWidth="1"/>
    <col min="15887" max="15887" width="12.6640625" style="624" customWidth="1"/>
    <col min="15888" max="16128" width="9.33203125" style="624"/>
    <col min="16129" max="16129" width="6.83203125" style="624" customWidth="1"/>
    <col min="16130" max="16130" width="31.1640625" style="624" customWidth="1"/>
    <col min="16131" max="16132" width="9" style="624" customWidth="1"/>
    <col min="16133" max="16133" width="9.5" style="624" customWidth="1"/>
    <col min="16134" max="16134" width="8.83203125" style="624" customWidth="1"/>
    <col min="16135" max="16135" width="8.6640625" style="624" customWidth="1"/>
    <col min="16136" max="16136" width="8.83203125" style="624" customWidth="1"/>
    <col min="16137" max="16137" width="8.1640625" style="624" customWidth="1"/>
    <col min="16138" max="16138" width="10" style="624" customWidth="1"/>
    <col min="16139" max="16139" width="10.5" style="624" customWidth="1"/>
    <col min="16140" max="16142" width="9.5" style="624" customWidth="1"/>
    <col min="16143" max="16143" width="12.6640625" style="624" customWidth="1"/>
    <col min="16144" max="16384" width="9.33203125" style="624"/>
  </cols>
  <sheetData>
    <row r="1" spans="1:15" x14ac:dyDescent="0.25">
      <c r="A1" s="660" t="s">
        <v>485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</row>
    <row r="2" spans="1:15" ht="31.5" customHeight="1" x14ac:dyDescent="0.25">
      <c r="A2" s="622" t="s">
        <v>445</v>
      </c>
      <c r="B2" s="623"/>
      <c r="C2" s="623"/>
      <c r="D2" s="623"/>
      <c r="E2" s="623"/>
      <c r="F2" s="623"/>
      <c r="G2" s="623"/>
      <c r="H2" s="623"/>
      <c r="I2" s="623"/>
      <c r="J2" s="623"/>
      <c r="K2" s="623"/>
      <c r="L2" s="623"/>
      <c r="M2" s="623"/>
      <c r="N2" s="623"/>
      <c r="O2" s="623"/>
    </row>
    <row r="3" spans="1:15" ht="16.5" thickBot="1" x14ac:dyDescent="0.3">
      <c r="O3" s="626" t="s">
        <v>416</v>
      </c>
    </row>
    <row r="4" spans="1:15" s="625" customFormat="1" ht="26.1" customHeight="1" thickBot="1" x14ac:dyDescent="0.3">
      <c r="A4" s="627" t="s">
        <v>385</v>
      </c>
      <c r="B4" s="628" t="s">
        <v>47</v>
      </c>
      <c r="C4" s="628" t="s">
        <v>408</v>
      </c>
      <c r="D4" s="628" t="s">
        <v>407</v>
      </c>
      <c r="E4" s="628" t="s">
        <v>406</v>
      </c>
      <c r="F4" s="628" t="s">
        <v>405</v>
      </c>
      <c r="G4" s="628" t="s">
        <v>404</v>
      </c>
      <c r="H4" s="628" t="s">
        <v>403</v>
      </c>
      <c r="I4" s="628" t="s">
        <v>402</v>
      </c>
      <c r="J4" s="628" t="s">
        <v>413</v>
      </c>
      <c r="K4" s="628" t="s">
        <v>409</v>
      </c>
      <c r="L4" s="628" t="s">
        <v>410</v>
      </c>
      <c r="M4" s="628" t="s">
        <v>411</v>
      </c>
      <c r="N4" s="628" t="s">
        <v>412</v>
      </c>
      <c r="O4" s="629" t="s">
        <v>39</v>
      </c>
    </row>
    <row r="5" spans="1:15" s="634" customFormat="1" ht="15" customHeight="1" thickBot="1" x14ac:dyDescent="0.25">
      <c r="A5" s="630" t="s">
        <v>6</v>
      </c>
      <c r="B5" s="631" t="s">
        <v>42</v>
      </c>
      <c r="C5" s="632"/>
      <c r="D5" s="632"/>
      <c r="E5" s="632"/>
      <c r="F5" s="632"/>
      <c r="G5" s="632"/>
      <c r="H5" s="632"/>
      <c r="I5" s="632"/>
      <c r="J5" s="632"/>
      <c r="K5" s="632"/>
      <c r="L5" s="632"/>
      <c r="M5" s="632"/>
      <c r="N5" s="632"/>
      <c r="O5" s="633"/>
    </row>
    <row r="6" spans="1:15" s="634" customFormat="1" ht="22.5" x14ac:dyDescent="0.2">
      <c r="A6" s="635" t="s">
        <v>7</v>
      </c>
      <c r="B6" s="636" t="s">
        <v>312</v>
      </c>
      <c r="C6" s="637">
        <v>5220</v>
      </c>
      <c r="D6" s="637">
        <v>5220</v>
      </c>
      <c r="E6" s="637">
        <v>5220</v>
      </c>
      <c r="F6" s="637">
        <v>5220</v>
      </c>
      <c r="G6" s="637">
        <v>5220</v>
      </c>
      <c r="H6" s="637">
        <v>5220</v>
      </c>
      <c r="I6" s="637">
        <v>5220</v>
      </c>
      <c r="J6" s="637">
        <v>5220</v>
      </c>
      <c r="K6" s="637">
        <v>5220</v>
      </c>
      <c r="L6" s="637">
        <v>5220</v>
      </c>
      <c r="M6" s="637">
        <v>5220</v>
      </c>
      <c r="N6" s="637">
        <v>5227</v>
      </c>
      <c r="O6" s="638">
        <v>62647</v>
      </c>
    </row>
    <row r="7" spans="1:15" s="643" customFormat="1" ht="22.5" x14ac:dyDescent="0.2">
      <c r="A7" s="639" t="s">
        <v>8</v>
      </c>
      <c r="B7" s="640" t="s">
        <v>401</v>
      </c>
      <c r="C7" s="641">
        <v>708</v>
      </c>
      <c r="D7" s="641">
        <v>708</v>
      </c>
      <c r="E7" s="641">
        <v>708</v>
      </c>
      <c r="F7" s="641">
        <v>708</v>
      </c>
      <c r="G7" s="641">
        <v>708</v>
      </c>
      <c r="H7" s="641">
        <v>708</v>
      </c>
      <c r="I7" s="641">
        <v>708</v>
      </c>
      <c r="J7" s="641">
        <v>708</v>
      </c>
      <c r="K7" s="641">
        <v>708</v>
      </c>
      <c r="L7" s="641">
        <v>708</v>
      </c>
      <c r="M7" s="641">
        <v>708</v>
      </c>
      <c r="N7" s="641">
        <v>710</v>
      </c>
      <c r="O7" s="642">
        <v>8498</v>
      </c>
    </row>
    <row r="8" spans="1:15" s="643" customFormat="1" ht="22.5" x14ac:dyDescent="0.2">
      <c r="A8" s="639" t="s">
        <v>9</v>
      </c>
      <c r="B8" s="644" t="s">
        <v>400</v>
      </c>
      <c r="C8" s="645"/>
      <c r="D8" s="645"/>
      <c r="E8" s="645"/>
      <c r="F8" s="645">
        <v>50000</v>
      </c>
      <c r="G8" s="645"/>
      <c r="H8" s="645"/>
      <c r="I8" s="645">
        <v>5600</v>
      </c>
      <c r="J8" s="645">
        <v>2726</v>
      </c>
      <c r="K8" s="645"/>
      <c r="L8" s="645"/>
      <c r="M8" s="645"/>
      <c r="N8" s="645"/>
      <c r="O8" s="646">
        <v>58326</v>
      </c>
    </row>
    <row r="9" spans="1:15" s="643" customFormat="1" ht="14.1" customHeight="1" x14ac:dyDescent="0.2">
      <c r="A9" s="639" t="s">
        <v>10</v>
      </c>
      <c r="B9" s="647" t="s">
        <v>102</v>
      </c>
      <c r="C9" s="641">
        <v>50</v>
      </c>
      <c r="D9" s="641">
        <v>10</v>
      </c>
      <c r="E9" s="641">
        <v>84000</v>
      </c>
      <c r="F9" s="641">
        <v>12000</v>
      </c>
      <c r="G9" s="641">
        <v>100</v>
      </c>
      <c r="H9" s="641">
        <v>100</v>
      </c>
      <c r="I9" s="641">
        <v>60</v>
      </c>
      <c r="J9" s="641">
        <v>40</v>
      </c>
      <c r="K9" s="641">
        <v>100000</v>
      </c>
      <c r="L9" s="641">
        <v>8000</v>
      </c>
      <c r="M9" s="641">
        <v>400</v>
      </c>
      <c r="N9" s="641">
        <v>340</v>
      </c>
      <c r="O9" s="642">
        <v>205100</v>
      </c>
    </row>
    <row r="10" spans="1:15" s="643" customFormat="1" ht="14.1" customHeight="1" x14ac:dyDescent="0.2">
      <c r="A10" s="639" t="s">
        <v>11</v>
      </c>
      <c r="B10" s="647" t="s">
        <v>399</v>
      </c>
      <c r="C10" s="641">
        <v>1681</v>
      </c>
      <c r="D10" s="641">
        <v>1681</v>
      </c>
      <c r="E10" s="641">
        <v>1681</v>
      </c>
      <c r="F10" s="641">
        <v>1681</v>
      </c>
      <c r="G10" s="641">
        <v>1681</v>
      </c>
      <c r="H10" s="641">
        <v>1845</v>
      </c>
      <c r="I10" s="641">
        <v>1386</v>
      </c>
      <c r="J10" s="641">
        <v>1386</v>
      </c>
      <c r="K10" s="641">
        <v>1681</v>
      </c>
      <c r="L10" s="641">
        <v>1681</v>
      </c>
      <c r="M10" s="641">
        <v>1684</v>
      </c>
      <c r="N10" s="641">
        <v>1600</v>
      </c>
      <c r="O10" s="642">
        <v>19668</v>
      </c>
    </row>
    <row r="11" spans="1:15" s="643" customFormat="1" ht="14.1" customHeight="1" x14ac:dyDescent="0.2">
      <c r="A11" s="639" t="s">
        <v>12</v>
      </c>
      <c r="B11" s="647" t="s">
        <v>3</v>
      </c>
      <c r="C11" s="641">
        <v>4700</v>
      </c>
      <c r="D11" s="641">
        <v>4700</v>
      </c>
      <c r="E11" s="641"/>
      <c r="F11" s="641"/>
      <c r="G11" s="641">
        <v>4700</v>
      </c>
      <c r="H11" s="641">
        <v>4400</v>
      </c>
      <c r="I11" s="641"/>
      <c r="J11" s="641"/>
      <c r="K11" s="641"/>
      <c r="L11" s="641">
        <v>12000</v>
      </c>
      <c r="M11" s="641">
        <v>12913</v>
      </c>
      <c r="N11" s="641"/>
      <c r="O11" s="642">
        <v>43413</v>
      </c>
    </row>
    <row r="12" spans="1:15" s="643" customFormat="1" ht="14.1" customHeight="1" x14ac:dyDescent="0.2">
      <c r="A12" s="639" t="s">
        <v>13</v>
      </c>
      <c r="B12" s="647" t="s">
        <v>314</v>
      </c>
      <c r="C12" s="641"/>
      <c r="D12" s="641"/>
      <c r="E12" s="641"/>
      <c r="F12" s="641"/>
      <c r="G12" s="641"/>
      <c r="H12" s="641"/>
      <c r="I12" s="641"/>
      <c r="J12" s="641"/>
      <c r="K12" s="641"/>
      <c r="L12" s="641"/>
      <c r="M12" s="641"/>
      <c r="N12" s="641"/>
      <c r="O12" s="642"/>
    </row>
    <row r="13" spans="1:15" s="643" customFormat="1" ht="22.5" x14ac:dyDescent="0.2">
      <c r="A13" s="639" t="s">
        <v>14</v>
      </c>
      <c r="B13" s="640" t="s">
        <v>355</v>
      </c>
      <c r="C13" s="641"/>
      <c r="D13" s="641"/>
      <c r="E13" s="641"/>
      <c r="F13" s="641"/>
      <c r="G13" s="641"/>
      <c r="H13" s="641"/>
      <c r="I13" s="641"/>
      <c r="J13" s="641"/>
      <c r="K13" s="641"/>
      <c r="L13" s="641"/>
      <c r="M13" s="641"/>
      <c r="N13" s="641"/>
      <c r="O13" s="642"/>
    </row>
    <row r="14" spans="1:15" s="643" customFormat="1" ht="14.1" customHeight="1" thickBot="1" x14ac:dyDescent="0.25">
      <c r="A14" s="639" t="s">
        <v>15</v>
      </c>
      <c r="B14" s="647" t="s">
        <v>398</v>
      </c>
      <c r="C14" s="641">
        <v>32925</v>
      </c>
      <c r="D14" s="641">
        <v>41049</v>
      </c>
      <c r="E14" s="641">
        <v>5000</v>
      </c>
      <c r="F14" s="641">
        <v>36000</v>
      </c>
      <c r="G14" s="641">
        <v>96089</v>
      </c>
      <c r="H14" s="641">
        <v>101778</v>
      </c>
      <c r="I14" s="641">
        <v>32528</v>
      </c>
      <c r="J14" s="641">
        <v>65422</v>
      </c>
      <c r="K14" s="641"/>
      <c r="L14" s="641">
        <v>24611</v>
      </c>
      <c r="M14" s="641">
        <v>3186</v>
      </c>
      <c r="N14" s="641">
        <v>12027</v>
      </c>
      <c r="O14" s="642">
        <v>450615</v>
      </c>
    </row>
    <row r="15" spans="1:15" s="634" customFormat="1" ht="15.95" customHeight="1" thickBot="1" x14ac:dyDescent="0.25">
      <c r="A15" s="630" t="s">
        <v>16</v>
      </c>
      <c r="B15" s="648" t="s">
        <v>397</v>
      </c>
      <c r="C15" s="649">
        <v>45284</v>
      </c>
      <c r="D15" s="649">
        <v>53368</v>
      </c>
      <c r="E15" s="649">
        <v>96609</v>
      </c>
      <c r="F15" s="649">
        <v>105609</v>
      </c>
      <c r="G15" s="649">
        <v>108498</v>
      </c>
      <c r="H15" s="649">
        <v>114051</v>
      </c>
      <c r="I15" s="649">
        <v>45502</v>
      </c>
      <c r="J15" s="649">
        <v>75502</v>
      </c>
      <c r="K15" s="649">
        <v>107609</v>
      </c>
      <c r="L15" s="649">
        <v>52220</v>
      </c>
      <c r="M15" s="649">
        <v>24111</v>
      </c>
      <c r="N15" s="649">
        <v>19904</v>
      </c>
      <c r="O15" s="650">
        <v>848267</v>
      </c>
    </row>
    <row r="16" spans="1:15" s="634" customFormat="1" ht="15" customHeight="1" thickBot="1" x14ac:dyDescent="0.25">
      <c r="A16" s="630" t="s">
        <v>17</v>
      </c>
      <c r="B16" s="631" t="s">
        <v>43</v>
      </c>
      <c r="C16" s="632"/>
      <c r="D16" s="632"/>
      <c r="E16" s="632"/>
      <c r="F16" s="632"/>
      <c r="G16" s="632"/>
      <c r="H16" s="632"/>
      <c r="I16" s="632"/>
      <c r="J16" s="632"/>
      <c r="K16" s="632"/>
      <c r="L16" s="632"/>
      <c r="M16" s="632"/>
      <c r="N16" s="632"/>
      <c r="O16" s="633"/>
    </row>
    <row r="17" spans="1:15" s="643" customFormat="1" ht="14.1" customHeight="1" x14ac:dyDescent="0.2">
      <c r="A17" s="651" t="s">
        <v>18</v>
      </c>
      <c r="B17" s="652" t="s">
        <v>48</v>
      </c>
      <c r="C17" s="645">
        <v>6142</v>
      </c>
      <c r="D17" s="645">
        <v>6142</v>
      </c>
      <c r="E17" s="645">
        <v>6142</v>
      </c>
      <c r="F17" s="645">
        <v>6142</v>
      </c>
      <c r="G17" s="645">
        <v>6672</v>
      </c>
      <c r="H17" s="645">
        <v>6142</v>
      </c>
      <c r="I17" s="645">
        <v>6142</v>
      </c>
      <c r="J17" s="645">
        <v>6142</v>
      </c>
      <c r="K17" s="645">
        <v>6142</v>
      </c>
      <c r="L17" s="645">
        <v>6142</v>
      </c>
      <c r="M17" s="645">
        <v>6142</v>
      </c>
      <c r="N17" s="645">
        <v>6148</v>
      </c>
      <c r="O17" s="646">
        <v>74240</v>
      </c>
    </row>
    <row r="18" spans="1:15" s="643" customFormat="1" ht="27" customHeight="1" x14ac:dyDescent="0.2">
      <c r="A18" s="639" t="s">
        <v>19</v>
      </c>
      <c r="B18" s="640" t="s">
        <v>111</v>
      </c>
      <c r="C18" s="641">
        <v>1217</v>
      </c>
      <c r="D18" s="641">
        <v>1217</v>
      </c>
      <c r="E18" s="641">
        <v>1217</v>
      </c>
      <c r="F18" s="641">
        <v>1217</v>
      </c>
      <c r="G18" s="641">
        <v>1217</v>
      </c>
      <c r="H18" s="641">
        <v>1217</v>
      </c>
      <c r="I18" s="641">
        <v>1217</v>
      </c>
      <c r="J18" s="641">
        <v>1217</v>
      </c>
      <c r="K18" s="641">
        <v>1217</v>
      </c>
      <c r="L18" s="641">
        <v>1217</v>
      </c>
      <c r="M18" s="641">
        <v>1217</v>
      </c>
      <c r="N18" s="641">
        <v>1220</v>
      </c>
      <c r="O18" s="642">
        <v>14607</v>
      </c>
    </row>
    <row r="19" spans="1:15" s="643" customFormat="1" ht="14.1" customHeight="1" x14ac:dyDescent="0.2">
      <c r="A19" s="639" t="s">
        <v>20</v>
      </c>
      <c r="B19" s="647" t="s">
        <v>86</v>
      </c>
      <c r="C19" s="641">
        <v>4593</v>
      </c>
      <c r="D19" s="641">
        <v>4593</v>
      </c>
      <c r="E19" s="641">
        <v>4948</v>
      </c>
      <c r="F19" s="641">
        <v>5593</v>
      </c>
      <c r="G19" s="641">
        <v>60243</v>
      </c>
      <c r="H19" s="641">
        <v>6593</v>
      </c>
      <c r="I19" s="641">
        <v>6593</v>
      </c>
      <c r="J19" s="641">
        <v>6593</v>
      </c>
      <c r="K19" s="641">
        <v>4593</v>
      </c>
      <c r="L19" s="641">
        <v>5146</v>
      </c>
      <c r="M19" s="641">
        <v>5320</v>
      </c>
      <c r="N19" s="641">
        <v>5765</v>
      </c>
      <c r="O19" s="642">
        <v>120573</v>
      </c>
    </row>
    <row r="20" spans="1:15" s="643" customFormat="1" ht="14.1" customHeight="1" x14ac:dyDescent="0.2">
      <c r="A20" s="639" t="s">
        <v>21</v>
      </c>
      <c r="B20" s="647" t="s">
        <v>112</v>
      </c>
      <c r="C20" s="641">
        <v>16</v>
      </c>
      <c r="D20" s="641">
        <v>16</v>
      </c>
      <c r="E20" s="641">
        <v>16</v>
      </c>
      <c r="F20" s="641">
        <v>174</v>
      </c>
      <c r="G20" s="641">
        <v>32</v>
      </c>
      <c r="H20" s="641">
        <v>150</v>
      </c>
      <c r="I20" s="641">
        <v>150</v>
      </c>
      <c r="J20" s="641">
        <v>150</v>
      </c>
      <c r="K20" s="641">
        <v>150</v>
      </c>
      <c r="L20" s="641">
        <v>50</v>
      </c>
      <c r="M20" s="641">
        <v>32</v>
      </c>
      <c r="N20" s="641">
        <v>2125</v>
      </c>
      <c r="O20" s="642">
        <v>3061</v>
      </c>
    </row>
    <row r="21" spans="1:15" s="643" customFormat="1" ht="14.1" customHeight="1" x14ac:dyDescent="0.2">
      <c r="A21" s="639" t="s">
        <v>22</v>
      </c>
      <c r="B21" s="647" t="s">
        <v>396</v>
      </c>
      <c r="C21" s="641">
        <v>11400</v>
      </c>
      <c r="D21" s="641">
        <v>11400</v>
      </c>
      <c r="E21" s="641">
        <v>11400</v>
      </c>
      <c r="F21" s="641">
        <v>11400</v>
      </c>
      <c r="G21" s="641">
        <v>11400</v>
      </c>
      <c r="H21" s="641">
        <v>19949</v>
      </c>
      <c r="I21" s="641">
        <v>11400</v>
      </c>
      <c r="J21" s="641">
        <v>11400</v>
      </c>
      <c r="K21" s="641">
        <v>11400</v>
      </c>
      <c r="L21" s="641">
        <v>11400</v>
      </c>
      <c r="M21" s="641">
        <v>11400</v>
      </c>
      <c r="N21" s="641">
        <v>11827</v>
      </c>
      <c r="O21" s="642">
        <v>145776</v>
      </c>
    </row>
    <row r="22" spans="1:15" s="643" customFormat="1" ht="14.1" customHeight="1" x14ac:dyDescent="0.2">
      <c r="A22" s="639" t="s">
        <v>23</v>
      </c>
      <c r="B22" s="647" t="s">
        <v>131</v>
      </c>
      <c r="C22" s="641"/>
      <c r="D22" s="641"/>
      <c r="E22" s="641">
        <v>30000</v>
      </c>
      <c r="F22" s="641">
        <v>40000</v>
      </c>
      <c r="G22" s="641">
        <v>29445</v>
      </c>
      <c r="H22" s="641"/>
      <c r="I22" s="641"/>
      <c r="J22" s="641"/>
      <c r="K22" s="641">
        <v>30000</v>
      </c>
      <c r="L22" s="641"/>
      <c r="M22" s="641"/>
      <c r="N22" s="641"/>
      <c r="O22" s="642">
        <v>129445</v>
      </c>
    </row>
    <row r="23" spans="1:15" s="643" customFormat="1" x14ac:dyDescent="0.2">
      <c r="A23" s="639" t="s">
        <v>24</v>
      </c>
      <c r="B23" s="640" t="s">
        <v>115</v>
      </c>
      <c r="C23" s="641"/>
      <c r="D23" s="641"/>
      <c r="E23" s="641">
        <v>10000</v>
      </c>
      <c r="F23" s="641">
        <v>20000</v>
      </c>
      <c r="G23" s="641"/>
      <c r="H23" s="641">
        <v>50000</v>
      </c>
      <c r="I23" s="641">
        <v>20000</v>
      </c>
      <c r="J23" s="641">
        <v>50000</v>
      </c>
      <c r="K23" s="641">
        <v>50000</v>
      </c>
      <c r="L23" s="641">
        <v>28265</v>
      </c>
      <c r="M23" s="641"/>
      <c r="N23" s="641"/>
      <c r="O23" s="642">
        <v>228265</v>
      </c>
    </row>
    <row r="24" spans="1:15" s="643" customFormat="1" ht="14.1" customHeight="1" x14ac:dyDescent="0.2">
      <c r="A24" s="639" t="s">
        <v>25</v>
      </c>
      <c r="B24" s="647" t="s">
        <v>134</v>
      </c>
      <c r="C24" s="641"/>
      <c r="D24" s="641"/>
      <c r="E24" s="641"/>
      <c r="F24" s="641">
        <v>294</v>
      </c>
      <c r="G24" s="641"/>
      <c r="H24" s="641"/>
      <c r="I24" s="641"/>
      <c r="J24" s="641"/>
      <c r="K24" s="641"/>
      <c r="L24" s="641"/>
      <c r="M24" s="641"/>
      <c r="N24" s="641"/>
      <c r="O24" s="642">
        <v>294</v>
      </c>
    </row>
    <row r="25" spans="1:15" s="643" customFormat="1" ht="14.1" customHeight="1" thickBot="1" x14ac:dyDescent="0.25">
      <c r="A25" s="639" t="s">
        <v>26</v>
      </c>
      <c r="B25" s="647" t="s">
        <v>395</v>
      </c>
      <c r="C25" s="641">
        <v>21916</v>
      </c>
      <c r="D25" s="641">
        <v>30000</v>
      </c>
      <c r="E25" s="641">
        <v>30090</v>
      </c>
      <c r="F25" s="641">
        <v>20000</v>
      </c>
      <c r="G25" s="641"/>
      <c r="H25" s="641">
        <v>30000</v>
      </c>
      <c r="I25" s="641"/>
      <c r="J25" s="641"/>
      <c r="K25" s="641"/>
      <c r="L25" s="641"/>
      <c r="M25" s="641"/>
      <c r="N25" s="641"/>
      <c r="O25" s="642">
        <v>132006</v>
      </c>
    </row>
    <row r="26" spans="1:15" s="634" customFormat="1" ht="15.95" customHeight="1" thickBot="1" x14ac:dyDescent="0.25">
      <c r="A26" s="653" t="s">
        <v>27</v>
      </c>
      <c r="B26" s="648" t="s">
        <v>394</v>
      </c>
      <c r="C26" s="649">
        <v>45284</v>
      </c>
      <c r="D26" s="649">
        <v>53368</v>
      </c>
      <c r="E26" s="649">
        <v>93813</v>
      </c>
      <c r="F26" s="649">
        <v>104820</v>
      </c>
      <c r="G26" s="649">
        <v>109009</v>
      </c>
      <c r="H26" s="649">
        <v>114051</v>
      </c>
      <c r="I26" s="649">
        <v>45502</v>
      </c>
      <c r="J26" s="649">
        <v>75502</v>
      </c>
      <c r="K26" s="649">
        <v>103502</v>
      </c>
      <c r="L26" s="649">
        <v>52220</v>
      </c>
      <c r="M26" s="649">
        <v>24111</v>
      </c>
      <c r="N26" s="649">
        <v>27085</v>
      </c>
      <c r="O26" s="650">
        <v>848267</v>
      </c>
    </row>
    <row r="27" spans="1:15" ht="16.5" thickBot="1" x14ac:dyDescent="0.3">
      <c r="A27" s="653" t="s">
        <v>28</v>
      </c>
      <c r="B27" s="654" t="s">
        <v>393</v>
      </c>
      <c r="C27" s="655"/>
      <c r="D27" s="655"/>
      <c r="E27" s="655">
        <v>2796</v>
      </c>
      <c r="F27" s="655">
        <v>789</v>
      </c>
      <c r="G27" s="655">
        <v>-511</v>
      </c>
      <c r="H27" s="655"/>
      <c r="I27" s="655"/>
      <c r="J27" s="655"/>
      <c r="K27" s="655">
        <v>4107</v>
      </c>
      <c r="L27" s="655"/>
      <c r="M27" s="655"/>
      <c r="N27" s="655">
        <v>-7181</v>
      </c>
      <c r="O27" s="656"/>
    </row>
    <row r="28" spans="1:15" x14ac:dyDescent="0.25">
      <c r="A28" s="657"/>
    </row>
    <row r="29" spans="1:15" x14ac:dyDescent="0.25">
      <c r="B29" s="658"/>
      <c r="C29" s="659"/>
      <c r="D29" s="659"/>
      <c r="O29" s="624"/>
    </row>
    <row r="30" spans="1:15" x14ac:dyDescent="0.25">
      <c r="O30" s="624"/>
    </row>
    <row r="31" spans="1:15" x14ac:dyDescent="0.25">
      <c r="O31" s="624"/>
    </row>
    <row r="32" spans="1:15" x14ac:dyDescent="0.25">
      <c r="O32" s="624"/>
    </row>
    <row r="33" spans="15:15" x14ac:dyDescent="0.25">
      <c r="O33" s="624"/>
    </row>
    <row r="34" spans="15:15" x14ac:dyDescent="0.25">
      <c r="O34" s="624"/>
    </row>
    <row r="35" spans="15:15" x14ac:dyDescent="0.25">
      <c r="O35" s="624"/>
    </row>
    <row r="36" spans="15:15" x14ac:dyDescent="0.25">
      <c r="O36" s="624"/>
    </row>
    <row r="37" spans="15:15" x14ac:dyDescent="0.25">
      <c r="O37" s="624"/>
    </row>
    <row r="38" spans="15:15" x14ac:dyDescent="0.25">
      <c r="O38" s="624"/>
    </row>
    <row r="39" spans="15:15" x14ac:dyDescent="0.25">
      <c r="O39" s="624"/>
    </row>
    <row r="40" spans="15:15" x14ac:dyDescent="0.25">
      <c r="O40" s="624"/>
    </row>
    <row r="41" spans="15:15" x14ac:dyDescent="0.25">
      <c r="O41" s="624"/>
    </row>
    <row r="42" spans="15:15" x14ac:dyDescent="0.25">
      <c r="O42" s="624"/>
    </row>
    <row r="43" spans="15:15" x14ac:dyDescent="0.25">
      <c r="O43" s="624"/>
    </row>
    <row r="44" spans="15:15" x14ac:dyDescent="0.25">
      <c r="O44" s="624"/>
    </row>
    <row r="45" spans="15:15" x14ac:dyDescent="0.25">
      <c r="O45" s="624"/>
    </row>
    <row r="46" spans="15:15" x14ac:dyDescent="0.25">
      <c r="O46" s="624"/>
    </row>
    <row r="47" spans="15:15" x14ac:dyDescent="0.25">
      <c r="O47" s="624"/>
    </row>
    <row r="48" spans="15:15" x14ac:dyDescent="0.25">
      <c r="O48" s="624"/>
    </row>
    <row r="49" spans="15:15" x14ac:dyDescent="0.25">
      <c r="O49" s="624"/>
    </row>
    <row r="50" spans="15:15" x14ac:dyDescent="0.25">
      <c r="O50" s="624"/>
    </row>
    <row r="51" spans="15:15" x14ac:dyDescent="0.25">
      <c r="O51" s="624"/>
    </row>
    <row r="52" spans="15:15" x14ac:dyDescent="0.25">
      <c r="O52" s="624"/>
    </row>
    <row r="53" spans="15:15" x14ac:dyDescent="0.25">
      <c r="O53" s="624"/>
    </row>
    <row r="54" spans="15:15" x14ac:dyDescent="0.25">
      <c r="O54" s="624"/>
    </row>
    <row r="55" spans="15:15" x14ac:dyDescent="0.25">
      <c r="O55" s="624"/>
    </row>
    <row r="56" spans="15:15" x14ac:dyDescent="0.25">
      <c r="O56" s="624"/>
    </row>
    <row r="57" spans="15:15" x14ac:dyDescent="0.25">
      <c r="O57" s="624"/>
    </row>
    <row r="58" spans="15:15" x14ac:dyDescent="0.25">
      <c r="O58" s="624"/>
    </row>
    <row r="59" spans="15:15" x14ac:dyDescent="0.25">
      <c r="O59" s="624"/>
    </row>
    <row r="60" spans="15:15" x14ac:dyDescent="0.25">
      <c r="O60" s="624"/>
    </row>
    <row r="61" spans="15:15" x14ac:dyDescent="0.25">
      <c r="O61" s="624"/>
    </row>
    <row r="62" spans="15:15" x14ac:dyDescent="0.25">
      <c r="O62" s="624"/>
    </row>
    <row r="63" spans="15:15" x14ac:dyDescent="0.25">
      <c r="O63" s="624"/>
    </row>
    <row r="64" spans="15:15" x14ac:dyDescent="0.25">
      <c r="O64" s="624"/>
    </row>
    <row r="65" spans="15:15" x14ac:dyDescent="0.25">
      <c r="O65" s="624"/>
    </row>
    <row r="66" spans="15:15" x14ac:dyDescent="0.25">
      <c r="O66" s="624"/>
    </row>
    <row r="67" spans="15:15" x14ac:dyDescent="0.25">
      <c r="O67" s="624"/>
    </row>
    <row r="68" spans="15:15" x14ac:dyDescent="0.25">
      <c r="O68" s="624"/>
    </row>
    <row r="69" spans="15:15" x14ac:dyDescent="0.25">
      <c r="O69" s="624"/>
    </row>
    <row r="70" spans="15:15" x14ac:dyDescent="0.25">
      <c r="O70" s="624"/>
    </row>
    <row r="71" spans="15:15" x14ac:dyDescent="0.25">
      <c r="O71" s="624"/>
    </row>
    <row r="72" spans="15:15" x14ac:dyDescent="0.25">
      <c r="O72" s="624"/>
    </row>
    <row r="73" spans="15:15" x14ac:dyDescent="0.25">
      <c r="O73" s="624"/>
    </row>
    <row r="74" spans="15:15" x14ac:dyDescent="0.25">
      <c r="O74" s="624"/>
    </row>
    <row r="75" spans="15:15" x14ac:dyDescent="0.25">
      <c r="O75" s="624"/>
    </row>
    <row r="76" spans="15:15" x14ac:dyDescent="0.25">
      <c r="O76" s="624"/>
    </row>
    <row r="77" spans="15:15" x14ac:dyDescent="0.25">
      <c r="O77" s="624"/>
    </row>
    <row r="78" spans="15:15" x14ac:dyDescent="0.25">
      <c r="O78" s="624"/>
    </row>
    <row r="79" spans="15:15" x14ac:dyDescent="0.25">
      <c r="O79" s="624"/>
    </row>
    <row r="80" spans="15:15" x14ac:dyDescent="0.25">
      <c r="O80" s="624"/>
    </row>
    <row r="81" spans="15:15" x14ac:dyDescent="0.25">
      <c r="O81" s="624"/>
    </row>
    <row r="82" spans="15:15" x14ac:dyDescent="0.25">
      <c r="O82" s="624"/>
    </row>
  </sheetData>
  <mergeCells count="1">
    <mergeCell ref="A1:O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047BB-5AA7-4435-A6B7-B3137938D053}">
  <sheetPr>
    <tabColor rgb="FF92D050"/>
  </sheetPr>
  <dimension ref="A1:F39"/>
  <sheetViews>
    <sheetView tabSelected="1" workbookViewId="0">
      <selection activeCell="R12" sqref="R12"/>
    </sheetView>
  </sheetViews>
  <sheetFormatPr defaultRowHeight="12.75" x14ac:dyDescent="0.2"/>
  <cols>
    <col min="1" max="1" width="6.1640625" customWidth="1"/>
    <col min="2" max="2" width="33.1640625" customWidth="1"/>
    <col min="3" max="3" width="25.5" customWidth="1"/>
    <col min="4" max="4" width="11.83203125" customWidth="1"/>
    <col min="5" max="5" width="11.6640625" customWidth="1"/>
    <col min="6" max="6" width="10.83203125" customWidth="1"/>
    <col min="257" max="257" width="6.1640625" customWidth="1"/>
    <col min="258" max="258" width="33.1640625" customWidth="1"/>
    <col min="259" max="259" width="25.5" customWidth="1"/>
    <col min="260" max="260" width="11.83203125" customWidth="1"/>
    <col min="261" max="261" width="11.6640625" customWidth="1"/>
    <col min="262" max="262" width="10.83203125" customWidth="1"/>
    <col min="513" max="513" width="6.1640625" customWidth="1"/>
    <col min="514" max="514" width="33.1640625" customWidth="1"/>
    <col min="515" max="515" width="25.5" customWidth="1"/>
    <col min="516" max="516" width="11.83203125" customWidth="1"/>
    <col min="517" max="517" width="11.6640625" customWidth="1"/>
    <col min="518" max="518" width="10.83203125" customWidth="1"/>
    <col min="769" max="769" width="6.1640625" customWidth="1"/>
    <col min="770" max="770" width="33.1640625" customWidth="1"/>
    <col min="771" max="771" width="25.5" customWidth="1"/>
    <col min="772" max="772" width="11.83203125" customWidth="1"/>
    <col min="773" max="773" width="11.6640625" customWidth="1"/>
    <col min="774" max="774" width="10.83203125" customWidth="1"/>
    <col min="1025" max="1025" width="6.1640625" customWidth="1"/>
    <col min="1026" max="1026" width="33.1640625" customWidth="1"/>
    <col min="1027" max="1027" width="25.5" customWidth="1"/>
    <col min="1028" max="1028" width="11.83203125" customWidth="1"/>
    <col min="1029" max="1029" width="11.6640625" customWidth="1"/>
    <col min="1030" max="1030" width="10.83203125" customWidth="1"/>
    <col min="1281" max="1281" width="6.1640625" customWidth="1"/>
    <col min="1282" max="1282" width="33.1640625" customWidth="1"/>
    <col min="1283" max="1283" width="25.5" customWidth="1"/>
    <col min="1284" max="1284" width="11.83203125" customWidth="1"/>
    <col min="1285" max="1285" width="11.6640625" customWidth="1"/>
    <col min="1286" max="1286" width="10.83203125" customWidth="1"/>
    <col min="1537" max="1537" width="6.1640625" customWidth="1"/>
    <col min="1538" max="1538" width="33.1640625" customWidth="1"/>
    <col min="1539" max="1539" width="25.5" customWidth="1"/>
    <col min="1540" max="1540" width="11.83203125" customWidth="1"/>
    <col min="1541" max="1541" width="11.6640625" customWidth="1"/>
    <col min="1542" max="1542" width="10.83203125" customWidth="1"/>
    <col min="1793" max="1793" width="6.1640625" customWidth="1"/>
    <col min="1794" max="1794" width="33.1640625" customWidth="1"/>
    <col min="1795" max="1795" width="25.5" customWidth="1"/>
    <col min="1796" max="1796" width="11.83203125" customWidth="1"/>
    <col min="1797" max="1797" width="11.6640625" customWidth="1"/>
    <col min="1798" max="1798" width="10.83203125" customWidth="1"/>
    <col min="2049" max="2049" width="6.1640625" customWidth="1"/>
    <col min="2050" max="2050" width="33.1640625" customWidth="1"/>
    <col min="2051" max="2051" width="25.5" customWidth="1"/>
    <col min="2052" max="2052" width="11.83203125" customWidth="1"/>
    <col min="2053" max="2053" width="11.6640625" customWidth="1"/>
    <col min="2054" max="2054" width="10.83203125" customWidth="1"/>
    <col min="2305" max="2305" width="6.1640625" customWidth="1"/>
    <col min="2306" max="2306" width="33.1640625" customWidth="1"/>
    <col min="2307" max="2307" width="25.5" customWidth="1"/>
    <col min="2308" max="2308" width="11.83203125" customWidth="1"/>
    <col min="2309" max="2309" width="11.6640625" customWidth="1"/>
    <col min="2310" max="2310" width="10.83203125" customWidth="1"/>
    <col min="2561" max="2561" width="6.1640625" customWidth="1"/>
    <col min="2562" max="2562" width="33.1640625" customWidth="1"/>
    <col min="2563" max="2563" width="25.5" customWidth="1"/>
    <col min="2564" max="2564" width="11.83203125" customWidth="1"/>
    <col min="2565" max="2565" width="11.6640625" customWidth="1"/>
    <col min="2566" max="2566" width="10.83203125" customWidth="1"/>
    <col min="2817" max="2817" width="6.1640625" customWidth="1"/>
    <col min="2818" max="2818" width="33.1640625" customWidth="1"/>
    <col min="2819" max="2819" width="25.5" customWidth="1"/>
    <col min="2820" max="2820" width="11.83203125" customWidth="1"/>
    <col min="2821" max="2821" width="11.6640625" customWidth="1"/>
    <col min="2822" max="2822" width="10.83203125" customWidth="1"/>
    <col min="3073" max="3073" width="6.1640625" customWidth="1"/>
    <col min="3074" max="3074" width="33.1640625" customWidth="1"/>
    <col min="3075" max="3075" width="25.5" customWidth="1"/>
    <col min="3076" max="3076" width="11.83203125" customWidth="1"/>
    <col min="3077" max="3077" width="11.6640625" customWidth="1"/>
    <col min="3078" max="3078" width="10.83203125" customWidth="1"/>
    <col min="3329" max="3329" width="6.1640625" customWidth="1"/>
    <col min="3330" max="3330" width="33.1640625" customWidth="1"/>
    <col min="3331" max="3331" width="25.5" customWidth="1"/>
    <col min="3332" max="3332" width="11.83203125" customWidth="1"/>
    <col min="3333" max="3333" width="11.6640625" customWidth="1"/>
    <col min="3334" max="3334" width="10.83203125" customWidth="1"/>
    <col min="3585" max="3585" width="6.1640625" customWidth="1"/>
    <col min="3586" max="3586" width="33.1640625" customWidth="1"/>
    <col min="3587" max="3587" width="25.5" customWidth="1"/>
    <col min="3588" max="3588" width="11.83203125" customWidth="1"/>
    <col min="3589" max="3589" width="11.6640625" customWidth="1"/>
    <col min="3590" max="3590" width="10.83203125" customWidth="1"/>
    <col min="3841" max="3841" width="6.1640625" customWidth="1"/>
    <col min="3842" max="3842" width="33.1640625" customWidth="1"/>
    <col min="3843" max="3843" width="25.5" customWidth="1"/>
    <col min="3844" max="3844" width="11.83203125" customWidth="1"/>
    <col min="3845" max="3845" width="11.6640625" customWidth="1"/>
    <col min="3846" max="3846" width="10.83203125" customWidth="1"/>
    <col min="4097" max="4097" width="6.1640625" customWidth="1"/>
    <col min="4098" max="4098" width="33.1640625" customWidth="1"/>
    <col min="4099" max="4099" width="25.5" customWidth="1"/>
    <col min="4100" max="4100" width="11.83203125" customWidth="1"/>
    <col min="4101" max="4101" width="11.6640625" customWidth="1"/>
    <col min="4102" max="4102" width="10.83203125" customWidth="1"/>
    <col min="4353" max="4353" width="6.1640625" customWidth="1"/>
    <col min="4354" max="4354" width="33.1640625" customWidth="1"/>
    <col min="4355" max="4355" width="25.5" customWidth="1"/>
    <col min="4356" max="4356" width="11.83203125" customWidth="1"/>
    <col min="4357" max="4357" width="11.6640625" customWidth="1"/>
    <col min="4358" max="4358" width="10.83203125" customWidth="1"/>
    <col min="4609" max="4609" width="6.1640625" customWidth="1"/>
    <col min="4610" max="4610" width="33.1640625" customWidth="1"/>
    <col min="4611" max="4611" width="25.5" customWidth="1"/>
    <col min="4612" max="4612" width="11.83203125" customWidth="1"/>
    <col min="4613" max="4613" width="11.6640625" customWidth="1"/>
    <col min="4614" max="4614" width="10.83203125" customWidth="1"/>
    <col min="4865" max="4865" width="6.1640625" customWidth="1"/>
    <col min="4866" max="4866" width="33.1640625" customWidth="1"/>
    <col min="4867" max="4867" width="25.5" customWidth="1"/>
    <col min="4868" max="4868" width="11.83203125" customWidth="1"/>
    <col min="4869" max="4869" width="11.6640625" customWidth="1"/>
    <col min="4870" max="4870" width="10.83203125" customWidth="1"/>
    <col min="5121" max="5121" width="6.1640625" customWidth="1"/>
    <col min="5122" max="5122" width="33.1640625" customWidth="1"/>
    <col min="5123" max="5123" width="25.5" customWidth="1"/>
    <col min="5124" max="5124" width="11.83203125" customWidth="1"/>
    <col min="5125" max="5125" width="11.6640625" customWidth="1"/>
    <col min="5126" max="5126" width="10.83203125" customWidth="1"/>
    <col min="5377" max="5377" width="6.1640625" customWidth="1"/>
    <col min="5378" max="5378" width="33.1640625" customWidth="1"/>
    <col min="5379" max="5379" width="25.5" customWidth="1"/>
    <col min="5380" max="5380" width="11.83203125" customWidth="1"/>
    <col min="5381" max="5381" width="11.6640625" customWidth="1"/>
    <col min="5382" max="5382" width="10.83203125" customWidth="1"/>
    <col min="5633" max="5633" width="6.1640625" customWidth="1"/>
    <col min="5634" max="5634" width="33.1640625" customWidth="1"/>
    <col min="5635" max="5635" width="25.5" customWidth="1"/>
    <col min="5636" max="5636" width="11.83203125" customWidth="1"/>
    <col min="5637" max="5637" width="11.6640625" customWidth="1"/>
    <col min="5638" max="5638" width="10.83203125" customWidth="1"/>
    <col min="5889" max="5889" width="6.1640625" customWidth="1"/>
    <col min="5890" max="5890" width="33.1640625" customWidth="1"/>
    <col min="5891" max="5891" width="25.5" customWidth="1"/>
    <col min="5892" max="5892" width="11.83203125" customWidth="1"/>
    <col min="5893" max="5893" width="11.6640625" customWidth="1"/>
    <col min="5894" max="5894" width="10.83203125" customWidth="1"/>
    <col min="6145" max="6145" width="6.1640625" customWidth="1"/>
    <col min="6146" max="6146" width="33.1640625" customWidth="1"/>
    <col min="6147" max="6147" width="25.5" customWidth="1"/>
    <col min="6148" max="6148" width="11.83203125" customWidth="1"/>
    <col min="6149" max="6149" width="11.6640625" customWidth="1"/>
    <col min="6150" max="6150" width="10.83203125" customWidth="1"/>
    <col min="6401" max="6401" width="6.1640625" customWidth="1"/>
    <col min="6402" max="6402" width="33.1640625" customWidth="1"/>
    <col min="6403" max="6403" width="25.5" customWidth="1"/>
    <col min="6404" max="6404" width="11.83203125" customWidth="1"/>
    <col min="6405" max="6405" width="11.6640625" customWidth="1"/>
    <col min="6406" max="6406" width="10.83203125" customWidth="1"/>
    <col min="6657" max="6657" width="6.1640625" customWidth="1"/>
    <col min="6658" max="6658" width="33.1640625" customWidth="1"/>
    <col min="6659" max="6659" width="25.5" customWidth="1"/>
    <col min="6660" max="6660" width="11.83203125" customWidth="1"/>
    <col min="6661" max="6661" width="11.6640625" customWidth="1"/>
    <col min="6662" max="6662" width="10.83203125" customWidth="1"/>
    <col min="6913" max="6913" width="6.1640625" customWidth="1"/>
    <col min="6914" max="6914" width="33.1640625" customWidth="1"/>
    <col min="6915" max="6915" width="25.5" customWidth="1"/>
    <col min="6916" max="6916" width="11.83203125" customWidth="1"/>
    <col min="6917" max="6917" width="11.6640625" customWidth="1"/>
    <col min="6918" max="6918" width="10.83203125" customWidth="1"/>
    <col min="7169" max="7169" width="6.1640625" customWidth="1"/>
    <col min="7170" max="7170" width="33.1640625" customWidth="1"/>
    <col min="7171" max="7171" width="25.5" customWidth="1"/>
    <col min="7172" max="7172" width="11.83203125" customWidth="1"/>
    <col min="7173" max="7173" width="11.6640625" customWidth="1"/>
    <col min="7174" max="7174" width="10.83203125" customWidth="1"/>
    <col min="7425" max="7425" width="6.1640625" customWidth="1"/>
    <col min="7426" max="7426" width="33.1640625" customWidth="1"/>
    <col min="7427" max="7427" width="25.5" customWidth="1"/>
    <col min="7428" max="7428" width="11.83203125" customWidth="1"/>
    <col min="7429" max="7429" width="11.6640625" customWidth="1"/>
    <col min="7430" max="7430" width="10.83203125" customWidth="1"/>
    <col min="7681" max="7681" width="6.1640625" customWidth="1"/>
    <col min="7682" max="7682" width="33.1640625" customWidth="1"/>
    <col min="7683" max="7683" width="25.5" customWidth="1"/>
    <col min="7684" max="7684" width="11.83203125" customWidth="1"/>
    <col min="7685" max="7685" width="11.6640625" customWidth="1"/>
    <col min="7686" max="7686" width="10.83203125" customWidth="1"/>
    <col min="7937" max="7937" width="6.1640625" customWidth="1"/>
    <col min="7938" max="7938" width="33.1640625" customWidth="1"/>
    <col min="7939" max="7939" width="25.5" customWidth="1"/>
    <col min="7940" max="7940" width="11.83203125" customWidth="1"/>
    <col min="7941" max="7941" width="11.6640625" customWidth="1"/>
    <col min="7942" max="7942" width="10.83203125" customWidth="1"/>
    <col min="8193" max="8193" width="6.1640625" customWidth="1"/>
    <col min="8194" max="8194" width="33.1640625" customWidth="1"/>
    <col min="8195" max="8195" width="25.5" customWidth="1"/>
    <col min="8196" max="8196" width="11.83203125" customWidth="1"/>
    <col min="8197" max="8197" width="11.6640625" customWidth="1"/>
    <col min="8198" max="8198" width="10.83203125" customWidth="1"/>
    <col min="8449" max="8449" width="6.1640625" customWidth="1"/>
    <col min="8450" max="8450" width="33.1640625" customWidth="1"/>
    <col min="8451" max="8451" width="25.5" customWidth="1"/>
    <col min="8452" max="8452" width="11.83203125" customWidth="1"/>
    <col min="8453" max="8453" width="11.6640625" customWidth="1"/>
    <col min="8454" max="8454" width="10.83203125" customWidth="1"/>
    <col min="8705" max="8705" width="6.1640625" customWidth="1"/>
    <col min="8706" max="8706" width="33.1640625" customWidth="1"/>
    <col min="8707" max="8707" width="25.5" customWidth="1"/>
    <col min="8708" max="8708" width="11.83203125" customWidth="1"/>
    <col min="8709" max="8709" width="11.6640625" customWidth="1"/>
    <col min="8710" max="8710" width="10.83203125" customWidth="1"/>
    <col min="8961" max="8961" width="6.1640625" customWidth="1"/>
    <col min="8962" max="8962" width="33.1640625" customWidth="1"/>
    <col min="8963" max="8963" width="25.5" customWidth="1"/>
    <col min="8964" max="8964" width="11.83203125" customWidth="1"/>
    <col min="8965" max="8965" width="11.6640625" customWidth="1"/>
    <col min="8966" max="8966" width="10.83203125" customWidth="1"/>
    <col min="9217" max="9217" width="6.1640625" customWidth="1"/>
    <col min="9218" max="9218" width="33.1640625" customWidth="1"/>
    <col min="9219" max="9219" width="25.5" customWidth="1"/>
    <col min="9220" max="9220" width="11.83203125" customWidth="1"/>
    <col min="9221" max="9221" width="11.6640625" customWidth="1"/>
    <col min="9222" max="9222" width="10.83203125" customWidth="1"/>
    <col min="9473" max="9473" width="6.1640625" customWidth="1"/>
    <col min="9474" max="9474" width="33.1640625" customWidth="1"/>
    <col min="9475" max="9475" width="25.5" customWidth="1"/>
    <col min="9476" max="9476" width="11.83203125" customWidth="1"/>
    <col min="9477" max="9477" width="11.6640625" customWidth="1"/>
    <col min="9478" max="9478" width="10.83203125" customWidth="1"/>
    <col min="9729" max="9729" width="6.1640625" customWidth="1"/>
    <col min="9730" max="9730" width="33.1640625" customWidth="1"/>
    <col min="9731" max="9731" width="25.5" customWidth="1"/>
    <col min="9732" max="9732" width="11.83203125" customWidth="1"/>
    <col min="9733" max="9733" width="11.6640625" customWidth="1"/>
    <col min="9734" max="9734" width="10.83203125" customWidth="1"/>
    <col min="9985" max="9985" width="6.1640625" customWidth="1"/>
    <col min="9986" max="9986" width="33.1640625" customWidth="1"/>
    <col min="9987" max="9987" width="25.5" customWidth="1"/>
    <col min="9988" max="9988" width="11.83203125" customWidth="1"/>
    <col min="9989" max="9989" width="11.6640625" customWidth="1"/>
    <col min="9990" max="9990" width="10.83203125" customWidth="1"/>
    <col min="10241" max="10241" width="6.1640625" customWidth="1"/>
    <col min="10242" max="10242" width="33.1640625" customWidth="1"/>
    <col min="10243" max="10243" width="25.5" customWidth="1"/>
    <col min="10244" max="10244" width="11.83203125" customWidth="1"/>
    <col min="10245" max="10245" width="11.6640625" customWidth="1"/>
    <col min="10246" max="10246" width="10.83203125" customWidth="1"/>
    <col min="10497" max="10497" width="6.1640625" customWidth="1"/>
    <col min="10498" max="10498" width="33.1640625" customWidth="1"/>
    <col min="10499" max="10499" width="25.5" customWidth="1"/>
    <col min="10500" max="10500" width="11.83203125" customWidth="1"/>
    <col min="10501" max="10501" width="11.6640625" customWidth="1"/>
    <col min="10502" max="10502" width="10.83203125" customWidth="1"/>
    <col min="10753" max="10753" width="6.1640625" customWidth="1"/>
    <col min="10754" max="10754" width="33.1640625" customWidth="1"/>
    <col min="10755" max="10755" width="25.5" customWidth="1"/>
    <col min="10756" max="10756" width="11.83203125" customWidth="1"/>
    <col min="10757" max="10757" width="11.6640625" customWidth="1"/>
    <col min="10758" max="10758" width="10.83203125" customWidth="1"/>
    <col min="11009" max="11009" width="6.1640625" customWidth="1"/>
    <col min="11010" max="11010" width="33.1640625" customWidth="1"/>
    <col min="11011" max="11011" width="25.5" customWidth="1"/>
    <col min="11012" max="11012" width="11.83203125" customWidth="1"/>
    <col min="11013" max="11013" width="11.6640625" customWidth="1"/>
    <col min="11014" max="11014" width="10.83203125" customWidth="1"/>
    <col min="11265" max="11265" width="6.1640625" customWidth="1"/>
    <col min="11266" max="11266" width="33.1640625" customWidth="1"/>
    <col min="11267" max="11267" width="25.5" customWidth="1"/>
    <col min="11268" max="11268" width="11.83203125" customWidth="1"/>
    <col min="11269" max="11269" width="11.6640625" customWidth="1"/>
    <col min="11270" max="11270" width="10.83203125" customWidth="1"/>
    <col min="11521" max="11521" width="6.1640625" customWidth="1"/>
    <col min="11522" max="11522" width="33.1640625" customWidth="1"/>
    <col min="11523" max="11523" width="25.5" customWidth="1"/>
    <col min="11524" max="11524" width="11.83203125" customWidth="1"/>
    <col min="11525" max="11525" width="11.6640625" customWidth="1"/>
    <col min="11526" max="11526" width="10.83203125" customWidth="1"/>
    <col min="11777" max="11777" width="6.1640625" customWidth="1"/>
    <col min="11778" max="11778" width="33.1640625" customWidth="1"/>
    <col min="11779" max="11779" width="25.5" customWidth="1"/>
    <col min="11780" max="11780" width="11.83203125" customWidth="1"/>
    <col min="11781" max="11781" width="11.6640625" customWidth="1"/>
    <col min="11782" max="11782" width="10.83203125" customWidth="1"/>
    <col min="12033" max="12033" width="6.1640625" customWidth="1"/>
    <col min="12034" max="12034" width="33.1640625" customWidth="1"/>
    <col min="12035" max="12035" width="25.5" customWidth="1"/>
    <col min="12036" max="12036" width="11.83203125" customWidth="1"/>
    <col min="12037" max="12037" width="11.6640625" customWidth="1"/>
    <col min="12038" max="12038" width="10.83203125" customWidth="1"/>
    <col min="12289" max="12289" width="6.1640625" customWidth="1"/>
    <col min="12290" max="12290" width="33.1640625" customWidth="1"/>
    <col min="12291" max="12291" width="25.5" customWidth="1"/>
    <col min="12292" max="12292" width="11.83203125" customWidth="1"/>
    <col min="12293" max="12293" width="11.6640625" customWidth="1"/>
    <col min="12294" max="12294" width="10.83203125" customWidth="1"/>
    <col min="12545" max="12545" width="6.1640625" customWidth="1"/>
    <col min="12546" max="12546" width="33.1640625" customWidth="1"/>
    <col min="12547" max="12547" width="25.5" customWidth="1"/>
    <col min="12548" max="12548" width="11.83203125" customWidth="1"/>
    <col min="12549" max="12549" width="11.6640625" customWidth="1"/>
    <col min="12550" max="12550" width="10.83203125" customWidth="1"/>
    <col min="12801" max="12801" width="6.1640625" customWidth="1"/>
    <col min="12802" max="12802" width="33.1640625" customWidth="1"/>
    <col min="12803" max="12803" width="25.5" customWidth="1"/>
    <col min="12804" max="12804" width="11.83203125" customWidth="1"/>
    <col min="12805" max="12805" width="11.6640625" customWidth="1"/>
    <col min="12806" max="12806" width="10.83203125" customWidth="1"/>
    <col min="13057" max="13057" width="6.1640625" customWidth="1"/>
    <col min="13058" max="13058" width="33.1640625" customWidth="1"/>
    <col min="13059" max="13059" width="25.5" customWidth="1"/>
    <col min="13060" max="13060" width="11.83203125" customWidth="1"/>
    <col min="13061" max="13061" width="11.6640625" customWidth="1"/>
    <col min="13062" max="13062" width="10.83203125" customWidth="1"/>
    <col min="13313" max="13313" width="6.1640625" customWidth="1"/>
    <col min="13314" max="13314" width="33.1640625" customWidth="1"/>
    <col min="13315" max="13315" width="25.5" customWidth="1"/>
    <col min="13316" max="13316" width="11.83203125" customWidth="1"/>
    <col min="13317" max="13317" width="11.6640625" customWidth="1"/>
    <col min="13318" max="13318" width="10.83203125" customWidth="1"/>
    <col min="13569" max="13569" width="6.1640625" customWidth="1"/>
    <col min="13570" max="13570" width="33.1640625" customWidth="1"/>
    <col min="13571" max="13571" width="25.5" customWidth="1"/>
    <col min="13572" max="13572" width="11.83203125" customWidth="1"/>
    <col min="13573" max="13573" width="11.6640625" customWidth="1"/>
    <col min="13574" max="13574" width="10.83203125" customWidth="1"/>
    <col min="13825" max="13825" width="6.1640625" customWidth="1"/>
    <col min="13826" max="13826" width="33.1640625" customWidth="1"/>
    <col min="13827" max="13827" width="25.5" customWidth="1"/>
    <col min="13828" max="13828" width="11.83203125" customWidth="1"/>
    <col min="13829" max="13829" width="11.6640625" customWidth="1"/>
    <col min="13830" max="13830" width="10.83203125" customWidth="1"/>
    <col min="14081" max="14081" width="6.1640625" customWidth="1"/>
    <col min="14082" max="14082" width="33.1640625" customWidth="1"/>
    <col min="14083" max="14083" width="25.5" customWidth="1"/>
    <col min="14084" max="14084" width="11.83203125" customWidth="1"/>
    <col min="14085" max="14085" width="11.6640625" customWidth="1"/>
    <col min="14086" max="14086" width="10.83203125" customWidth="1"/>
    <col min="14337" max="14337" width="6.1640625" customWidth="1"/>
    <col min="14338" max="14338" width="33.1640625" customWidth="1"/>
    <col min="14339" max="14339" width="25.5" customWidth="1"/>
    <col min="14340" max="14340" width="11.83203125" customWidth="1"/>
    <col min="14341" max="14341" width="11.6640625" customWidth="1"/>
    <col min="14342" max="14342" width="10.83203125" customWidth="1"/>
    <col min="14593" max="14593" width="6.1640625" customWidth="1"/>
    <col min="14594" max="14594" width="33.1640625" customWidth="1"/>
    <col min="14595" max="14595" width="25.5" customWidth="1"/>
    <col min="14596" max="14596" width="11.83203125" customWidth="1"/>
    <col min="14597" max="14597" width="11.6640625" customWidth="1"/>
    <col min="14598" max="14598" width="10.83203125" customWidth="1"/>
    <col min="14849" max="14849" width="6.1640625" customWidth="1"/>
    <col min="14850" max="14850" width="33.1640625" customWidth="1"/>
    <col min="14851" max="14851" width="25.5" customWidth="1"/>
    <col min="14852" max="14852" width="11.83203125" customWidth="1"/>
    <col min="14853" max="14853" width="11.6640625" customWidth="1"/>
    <col min="14854" max="14854" width="10.83203125" customWidth="1"/>
    <col min="15105" max="15105" width="6.1640625" customWidth="1"/>
    <col min="15106" max="15106" width="33.1640625" customWidth="1"/>
    <col min="15107" max="15107" width="25.5" customWidth="1"/>
    <col min="15108" max="15108" width="11.83203125" customWidth="1"/>
    <col min="15109" max="15109" width="11.6640625" customWidth="1"/>
    <col min="15110" max="15110" width="10.83203125" customWidth="1"/>
    <col min="15361" max="15361" width="6.1640625" customWidth="1"/>
    <col min="15362" max="15362" width="33.1640625" customWidth="1"/>
    <col min="15363" max="15363" width="25.5" customWidth="1"/>
    <col min="15364" max="15364" width="11.83203125" customWidth="1"/>
    <col min="15365" max="15365" width="11.6640625" customWidth="1"/>
    <col min="15366" max="15366" width="10.83203125" customWidth="1"/>
    <col min="15617" max="15617" width="6.1640625" customWidth="1"/>
    <col min="15618" max="15618" width="33.1640625" customWidth="1"/>
    <col min="15619" max="15619" width="25.5" customWidth="1"/>
    <col min="15620" max="15620" width="11.83203125" customWidth="1"/>
    <col min="15621" max="15621" width="11.6640625" customWidth="1"/>
    <col min="15622" max="15622" width="10.83203125" customWidth="1"/>
    <col min="15873" max="15873" width="6.1640625" customWidth="1"/>
    <col min="15874" max="15874" width="33.1640625" customWidth="1"/>
    <col min="15875" max="15875" width="25.5" customWidth="1"/>
    <col min="15876" max="15876" width="11.83203125" customWidth="1"/>
    <col min="15877" max="15877" width="11.6640625" customWidth="1"/>
    <col min="15878" max="15878" width="10.83203125" customWidth="1"/>
    <col min="16129" max="16129" width="6.1640625" customWidth="1"/>
    <col min="16130" max="16130" width="33.1640625" customWidth="1"/>
    <col min="16131" max="16131" width="25.5" customWidth="1"/>
    <col min="16132" max="16132" width="11.83203125" customWidth="1"/>
    <col min="16133" max="16133" width="11.6640625" customWidth="1"/>
    <col min="16134" max="16134" width="10.83203125" customWidth="1"/>
  </cols>
  <sheetData>
    <row r="1" spans="1:6" ht="15" x14ac:dyDescent="0.25">
      <c r="A1" s="621" t="s">
        <v>486</v>
      </c>
      <c r="B1" s="621"/>
      <c r="C1" s="621"/>
      <c r="D1" s="621"/>
      <c r="E1" s="621"/>
      <c r="F1" s="621"/>
    </row>
    <row r="2" spans="1:6" ht="15.75" x14ac:dyDescent="0.25">
      <c r="A2" s="516" t="s">
        <v>446</v>
      </c>
      <c r="B2" s="516"/>
      <c r="C2" s="516"/>
      <c r="D2" s="516"/>
      <c r="E2" s="516"/>
      <c r="F2" s="516"/>
    </row>
    <row r="3" spans="1:6" ht="15.75" x14ac:dyDescent="0.25">
      <c r="A3" s="482"/>
      <c r="B3" s="482"/>
      <c r="C3" s="482"/>
      <c r="D3" s="482"/>
    </row>
    <row r="4" spans="1:6" ht="13.5" thickBot="1" x14ac:dyDescent="0.25">
      <c r="C4" s="661" t="s">
        <v>416</v>
      </c>
      <c r="D4" s="661"/>
      <c r="E4" s="661"/>
      <c r="F4" s="661"/>
    </row>
    <row r="5" spans="1:6" ht="53.25" thickBot="1" x14ac:dyDescent="0.25">
      <c r="A5" s="662" t="s">
        <v>49</v>
      </c>
      <c r="B5" s="663" t="s">
        <v>80</v>
      </c>
      <c r="C5" s="664" t="s">
        <v>81</v>
      </c>
      <c r="D5" s="665" t="s">
        <v>384</v>
      </c>
      <c r="E5" s="665" t="s">
        <v>383</v>
      </c>
      <c r="F5" s="665" t="s">
        <v>382</v>
      </c>
    </row>
    <row r="6" spans="1:6" x14ac:dyDescent="0.2">
      <c r="A6" s="666" t="s">
        <v>6</v>
      </c>
      <c r="B6" s="404" t="s">
        <v>420</v>
      </c>
      <c r="C6" s="397" t="s">
        <v>421</v>
      </c>
      <c r="D6" s="24">
        <v>30000</v>
      </c>
      <c r="E6" s="24"/>
      <c r="F6" s="24">
        <f t="shared" ref="F6:F12" si="0">SUM(D6:E6)</f>
        <v>30000</v>
      </c>
    </row>
    <row r="7" spans="1:6" ht="15.95" customHeight="1" x14ac:dyDescent="0.2">
      <c r="A7" s="667" t="s">
        <v>7</v>
      </c>
      <c r="B7" s="25" t="s">
        <v>422</v>
      </c>
      <c r="C7" s="25" t="s">
        <v>423</v>
      </c>
      <c r="D7" s="26">
        <v>8364</v>
      </c>
      <c r="E7" s="26"/>
      <c r="F7" s="26">
        <f t="shared" si="0"/>
        <v>8364</v>
      </c>
    </row>
    <row r="8" spans="1:6" ht="15.95" customHeight="1" x14ac:dyDescent="0.2">
      <c r="A8" s="667" t="s">
        <v>8</v>
      </c>
      <c r="B8" s="25" t="s">
        <v>424</v>
      </c>
      <c r="C8" s="25" t="s">
        <v>425</v>
      </c>
      <c r="D8" s="26">
        <v>10500</v>
      </c>
      <c r="E8" s="26"/>
      <c r="F8" s="26">
        <f t="shared" si="0"/>
        <v>10500</v>
      </c>
    </row>
    <row r="9" spans="1:6" ht="15.95" customHeight="1" x14ac:dyDescent="0.2">
      <c r="A9" s="667" t="s">
        <v>9</v>
      </c>
      <c r="B9" s="25" t="s">
        <v>426</v>
      </c>
      <c r="C9" s="25" t="s">
        <v>427</v>
      </c>
      <c r="D9" s="26">
        <v>2100</v>
      </c>
      <c r="E9" s="26"/>
      <c r="F9" s="26">
        <f t="shared" si="0"/>
        <v>2100</v>
      </c>
    </row>
    <row r="10" spans="1:6" ht="15.95" customHeight="1" x14ac:dyDescent="0.2">
      <c r="A10" s="667" t="s">
        <v>10</v>
      </c>
      <c r="B10" s="25" t="s">
        <v>428</v>
      </c>
      <c r="C10" s="25" t="s">
        <v>429</v>
      </c>
      <c r="D10" s="26">
        <v>1800</v>
      </c>
      <c r="E10" s="26"/>
      <c r="F10" s="26">
        <f t="shared" si="0"/>
        <v>1800</v>
      </c>
    </row>
    <row r="11" spans="1:6" ht="22.5" x14ac:dyDescent="0.2">
      <c r="A11" s="667" t="s">
        <v>11</v>
      </c>
      <c r="B11" s="25" t="s">
        <v>426</v>
      </c>
      <c r="C11" s="405" t="s">
        <v>430</v>
      </c>
      <c r="D11" s="26">
        <v>2400</v>
      </c>
      <c r="E11" s="26"/>
      <c r="F11" s="26">
        <f t="shared" si="0"/>
        <v>2400</v>
      </c>
    </row>
    <row r="12" spans="1:6" ht="22.5" x14ac:dyDescent="0.2">
      <c r="A12" s="667" t="s">
        <v>12</v>
      </c>
      <c r="B12" s="406" t="s">
        <v>431</v>
      </c>
      <c r="C12" s="405" t="s">
        <v>432</v>
      </c>
      <c r="D12" s="26">
        <v>12840</v>
      </c>
      <c r="E12" s="26">
        <v>3830</v>
      </c>
      <c r="F12" s="26">
        <f t="shared" si="0"/>
        <v>16670</v>
      </c>
    </row>
    <row r="13" spans="1:6" ht="15.95" customHeight="1" x14ac:dyDescent="0.2">
      <c r="A13" s="667" t="s">
        <v>13</v>
      </c>
      <c r="B13" s="25"/>
      <c r="C13" s="25"/>
      <c r="D13" s="26"/>
      <c r="E13" s="26"/>
      <c r="F13" s="26"/>
    </row>
    <row r="14" spans="1:6" ht="15.95" customHeight="1" x14ac:dyDescent="0.2">
      <c r="A14" s="667" t="s">
        <v>14</v>
      </c>
      <c r="B14" s="25"/>
      <c r="C14" s="25"/>
      <c r="D14" s="26"/>
      <c r="E14" s="26"/>
      <c r="F14" s="26"/>
    </row>
    <row r="15" spans="1:6" ht="15.95" customHeight="1" x14ac:dyDescent="0.2">
      <c r="A15" s="667" t="s">
        <v>15</v>
      </c>
      <c r="B15" s="668"/>
      <c r="C15" s="668"/>
      <c r="D15" s="669"/>
      <c r="E15" s="26"/>
      <c r="F15" s="669"/>
    </row>
    <row r="16" spans="1:6" ht="15.95" customHeight="1" x14ac:dyDescent="0.2">
      <c r="A16" s="667" t="s">
        <v>16</v>
      </c>
      <c r="B16" s="25"/>
      <c r="C16" s="25"/>
      <c r="D16" s="26"/>
      <c r="E16" s="26"/>
      <c r="F16" s="26"/>
    </row>
    <row r="17" spans="1:6" ht="15.95" customHeight="1" x14ac:dyDescent="0.2">
      <c r="A17" s="667" t="s">
        <v>17</v>
      </c>
      <c r="B17" s="25"/>
      <c r="C17" s="25"/>
      <c r="D17" s="26"/>
      <c r="E17" s="26"/>
      <c r="F17" s="26"/>
    </row>
    <row r="18" spans="1:6" ht="15.95" customHeight="1" x14ac:dyDescent="0.2">
      <c r="A18" s="667" t="s">
        <v>18</v>
      </c>
      <c r="B18" s="25"/>
      <c r="C18" s="25"/>
      <c r="D18" s="26"/>
      <c r="E18" s="26"/>
      <c r="F18" s="26"/>
    </row>
    <row r="19" spans="1:6" ht="15.95" customHeight="1" x14ac:dyDescent="0.2">
      <c r="A19" s="667" t="s">
        <v>19</v>
      </c>
      <c r="B19" s="25"/>
      <c r="C19" s="25"/>
      <c r="D19" s="26"/>
      <c r="E19" s="26"/>
      <c r="F19" s="26"/>
    </row>
    <row r="20" spans="1:6" ht="15.95" customHeight="1" x14ac:dyDescent="0.2">
      <c r="A20" s="667" t="s">
        <v>20</v>
      </c>
      <c r="B20" s="25"/>
      <c r="C20" s="25"/>
      <c r="D20" s="26"/>
      <c r="E20" s="26"/>
      <c r="F20" s="26"/>
    </row>
    <row r="21" spans="1:6" ht="15.95" customHeight="1" x14ac:dyDescent="0.2">
      <c r="A21" s="667" t="s">
        <v>21</v>
      </c>
      <c r="B21" s="25"/>
      <c r="C21" s="25"/>
      <c r="D21" s="26"/>
      <c r="E21" s="26"/>
      <c r="F21" s="26"/>
    </row>
    <row r="22" spans="1:6" ht="15.95" customHeight="1" x14ac:dyDescent="0.2">
      <c r="A22" s="667" t="s">
        <v>22</v>
      </c>
      <c r="B22" s="25"/>
      <c r="C22" s="25"/>
      <c r="D22" s="26"/>
      <c r="E22" s="26"/>
      <c r="F22" s="26"/>
    </row>
    <row r="23" spans="1:6" ht="15.95" customHeight="1" x14ac:dyDescent="0.2">
      <c r="A23" s="667" t="s">
        <v>23</v>
      </c>
      <c r="B23" s="25"/>
      <c r="C23" s="25"/>
      <c r="D23" s="26"/>
      <c r="E23" s="26"/>
      <c r="F23" s="26"/>
    </row>
    <row r="24" spans="1:6" ht="15.95" customHeight="1" x14ac:dyDescent="0.2">
      <c r="A24" s="667" t="s">
        <v>24</v>
      </c>
      <c r="B24" s="25"/>
      <c r="C24" s="25"/>
      <c r="D24" s="26"/>
      <c r="E24" s="26"/>
      <c r="F24" s="26"/>
    </row>
    <row r="25" spans="1:6" ht="15.95" customHeight="1" x14ac:dyDescent="0.2">
      <c r="A25" s="667" t="s">
        <v>25</v>
      </c>
      <c r="B25" s="25"/>
      <c r="C25" s="25"/>
      <c r="D25" s="26"/>
      <c r="E25" s="26"/>
      <c r="F25" s="26"/>
    </row>
    <row r="26" spans="1:6" ht="15.95" customHeight="1" x14ac:dyDescent="0.2">
      <c r="A26" s="667" t="s">
        <v>26</v>
      </c>
      <c r="B26" s="25"/>
      <c r="C26" s="25"/>
      <c r="D26" s="26"/>
      <c r="E26" s="26"/>
      <c r="F26" s="26"/>
    </row>
    <row r="27" spans="1:6" ht="15.95" customHeight="1" x14ac:dyDescent="0.2">
      <c r="A27" s="667" t="s">
        <v>27</v>
      </c>
      <c r="B27" s="25"/>
      <c r="C27" s="25"/>
      <c r="D27" s="26"/>
      <c r="E27" s="26"/>
      <c r="F27" s="26"/>
    </row>
    <row r="28" spans="1:6" ht="15.95" customHeight="1" x14ac:dyDescent="0.2">
      <c r="A28" s="667" t="s">
        <v>28</v>
      </c>
      <c r="B28" s="25"/>
      <c r="C28" s="25"/>
      <c r="D28" s="26"/>
      <c r="E28" s="26"/>
      <c r="F28" s="26"/>
    </row>
    <row r="29" spans="1:6" ht="15.95" customHeight="1" x14ac:dyDescent="0.2">
      <c r="A29" s="667" t="s">
        <v>29</v>
      </c>
      <c r="B29" s="25"/>
      <c r="C29" s="25"/>
      <c r="D29" s="26"/>
      <c r="E29" s="26"/>
      <c r="F29" s="26"/>
    </row>
    <row r="30" spans="1:6" ht="15.95" customHeight="1" x14ac:dyDescent="0.2">
      <c r="A30" s="667" t="s">
        <v>30</v>
      </c>
      <c r="B30" s="25"/>
      <c r="C30" s="25"/>
      <c r="D30" s="26"/>
      <c r="E30" s="26"/>
      <c r="F30" s="26"/>
    </row>
    <row r="31" spans="1:6" ht="15.95" customHeight="1" x14ac:dyDescent="0.2">
      <c r="A31" s="667" t="s">
        <v>31</v>
      </c>
      <c r="B31" s="25"/>
      <c r="C31" s="25"/>
      <c r="D31" s="26"/>
      <c r="E31" s="26"/>
      <c r="F31" s="26"/>
    </row>
    <row r="32" spans="1:6" ht="15.95" customHeight="1" x14ac:dyDescent="0.2">
      <c r="A32" s="667" t="s">
        <v>32</v>
      </c>
      <c r="B32" s="25"/>
      <c r="C32" s="25"/>
      <c r="D32" s="26"/>
      <c r="E32" s="26"/>
      <c r="F32" s="26"/>
    </row>
    <row r="33" spans="1:6" ht="15.95" customHeight="1" x14ac:dyDescent="0.2">
      <c r="A33" s="667" t="s">
        <v>33</v>
      </c>
      <c r="B33" s="25"/>
      <c r="C33" s="25"/>
      <c r="D33" s="26"/>
      <c r="E33" s="26"/>
      <c r="F33" s="26"/>
    </row>
    <row r="34" spans="1:6" ht="15.95" customHeight="1" x14ac:dyDescent="0.2">
      <c r="A34" s="667" t="s">
        <v>34</v>
      </c>
      <c r="B34" s="25"/>
      <c r="C34" s="25"/>
      <c r="D34" s="26"/>
      <c r="E34" s="26"/>
      <c r="F34" s="26"/>
    </row>
    <row r="35" spans="1:6" ht="15.95" customHeight="1" x14ac:dyDescent="0.2">
      <c r="A35" s="667" t="s">
        <v>82</v>
      </c>
      <c r="B35" s="25"/>
      <c r="C35" s="25"/>
      <c r="D35" s="26"/>
      <c r="E35" s="26"/>
      <c r="F35" s="26"/>
    </row>
    <row r="36" spans="1:6" ht="15.95" customHeight="1" x14ac:dyDescent="0.2">
      <c r="A36" s="667" t="s">
        <v>83</v>
      </c>
      <c r="B36" s="25"/>
      <c r="C36" s="25"/>
      <c r="D36" s="26"/>
      <c r="E36" s="26"/>
      <c r="F36" s="26"/>
    </row>
    <row r="37" spans="1:6" ht="15.95" customHeight="1" x14ac:dyDescent="0.2">
      <c r="A37" s="667" t="s">
        <v>84</v>
      </c>
      <c r="B37" s="25"/>
      <c r="C37" s="25"/>
      <c r="D37" s="26"/>
      <c r="E37" s="26"/>
      <c r="F37" s="26"/>
    </row>
    <row r="38" spans="1:6" ht="13.5" thickBot="1" x14ac:dyDescent="0.25">
      <c r="A38" s="670" t="s">
        <v>85</v>
      </c>
      <c r="B38" s="27"/>
      <c r="C38" s="27"/>
      <c r="D38" s="671"/>
      <c r="E38" s="671"/>
      <c r="F38" s="671"/>
    </row>
    <row r="39" spans="1:6" ht="13.5" thickBot="1" x14ac:dyDescent="0.25">
      <c r="A39" s="672" t="s">
        <v>39</v>
      </c>
      <c r="B39" s="673"/>
      <c r="C39" s="674"/>
      <c r="D39" s="675">
        <f>SUM(D6:D38)</f>
        <v>68004</v>
      </c>
      <c r="E39" s="675">
        <f>SUM(E6:E38)</f>
        <v>3830</v>
      </c>
      <c r="F39" s="675">
        <f>SUM(F6:F38)</f>
        <v>71834</v>
      </c>
    </row>
  </sheetData>
  <mergeCells count="4">
    <mergeCell ref="A2:F2"/>
    <mergeCell ref="C4:F4"/>
    <mergeCell ref="A39:B39"/>
    <mergeCell ref="A1:F1"/>
  </mergeCells>
  <conditionalFormatting sqref="D39:F3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EB2B0-4BD8-4B47-93AC-4A86ED43720A}">
  <sheetPr>
    <tabColor rgb="FF92D050"/>
  </sheetPr>
  <dimension ref="A1:N152"/>
  <sheetViews>
    <sheetView workbookViewId="0">
      <selection activeCell="K10" sqref="K10"/>
    </sheetView>
  </sheetViews>
  <sheetFormatPr defaultRowHeight="15.75" x14ac:dyDescent="0.25"/>
  <cols>
    <col min="1" max="1" width="9.5" style="677" customWidth="1"/>
    <col min="2" max="2" width="48.5" style="677" customWidth="1"/>
    <col min="3" max="5" width="11.1640625" style="677" customWidth="1"/>
    <col min="6" max="6" width="11.33203125" style="677" customWidth="1"/>
    <col min="7" max="7" width="11.83203125" style="677" customWidth="1"/>
    <col min="8" max="8" width="12.5" style="677" customWidth="1"/>
    <col min="9" max="9" width="9" style="677" customWidth="1"/>
    <col min="10" max="256" width="9.33203125" style="677"/>
    <col min="257" max="257" width="9.5" style="677" customWidth="1"/>
    <col min="258" max="258" width="48.5" style="677" customWidth="1"/>
    <col min="259" max="261" width="11.1640625" style="677" customWidth="1"/>
    <col min="262" max="262" width="11.33203125" style="677" customWidth="1"/>
    <col min="263" max="263" width="11.83203125" style="677" customWidth="1"/>
    <col min="264" max="264" width="12.5" style="677" customWidth="1"/>
    <col min="265" max="265" width="9" style="677" customWidth="1"/>
    <col min="266" max="512" width="9.33203125" style="677"/>
    <col min="513" max="513" width="9.5" style="677" customWidth="1"/>
    <col min="514" max="514" width="48.5" style="677" customWidth="1"/>
    <col min="515" max="517" width="11.1640625" style="677" customWidth="1"/>
    <col min="518" max="518" width="11.33203125" style="677" customWidth="1"/>
    <col min="519" max="519" width="11.83203125" style="677" customWidth="1"/>
    <col min="520" max="520" width="12.5" style="677" customWidth="1"/>
    <col min="521" max="521" width="9" style="677" customWidth="1"/>
    <col min="522" max="768" width="9.33203125" style="677"/>
    <col min="769" max="769" width="9.5" style="677" customWidth="1"/>
    <col min="770" max="770" width="48.5" style="677" customWidth="1"/>
    <col min="771" max="773" width="11.1640625" style="677" customWidth="1"/>
    <col min="774" max="774" width="11.33203125" style="677" customWidth="1"/>
    <col min="775" max="775" width="11.83203125" style="677" customWidth="1"/>
    <col min="776" max="776" width="12.5" style="677" customWidth="1"/>
    <col min="777" max="777" width="9" style="677" customWidth="1"/>
    <col min="778" max="1024" width="9.33203125" style="677"/>
    <col min="1025" max="1025" width="9.5" style="677" customWidth="1"/>
    <col min="1026" max="1026" width="48.5" style="677" customWidth="1"/>
    <col min="1027" max="1029" width="11.1640625" style="677" customWidth="1"/>
    <col min="1030" max="1030" width="11.33203125" style="677" customWidth="1"/>
    <col min="1031" max="1031" width="11.83203125" style="677" customWidth="1"/>
    <col min="1032" max="1032" width="12.5" style="677" customWidth="1"/>
    <col min="1033" max="1033" width="9" style="677" customWidth="1"/>
    <col min="1034" max="1280" width="9.33203125" style="677"/>
    <col min="1281" max="1281" width="9.5" style="677" customWidth="1"/>
    <col min="1282" max="1282" width="48.5" style="677" customWidth="1"/>
    <col min="1283" max="1285" width="11.1640625" style="677" customWidth="1"/>
    <col min="1286" max="1286" width="11.33203125" style="677" customWidth="1"/>
    <col min="1287" max="1287" width="11.83203125" style="677" customWidth="1"/>
    <col min="1288" max="1288" width="12.5" style="677" customWidth="1"/>
    <col min="1289" max="1289" width="9" style="677" customWidth="1"/>
    <col min="1290" max="1536" width="9.33203125" style="677"/>
    <col min="1537" max="1537" width="9.5" style="677" customWidth="1"/>
    <col min="1538" max="1538" width="48.5" style="677" customWidth="1"/>
    <col min="1539" max="1541" width="11.1640625" style="677" customWidth="1"/>
    <col min="1542" max="1542" width="11.33203125" style="677" customWidth="1"/>
    <col min="1543" max="1543" width="11.83203125" style="677" customWidth="1"/>
    <col min="1544" max="1544" width="12.5" style="677" customWidth="1"/>
    <col min="1545" max="1545" width="9" style="677" customWidth="1"/>
    <col min="1546" max="1792" width="9.33203125" style="677"/>
    <col min="1793" max="1793" width="9.5" style="677" customWidth="1"/>
    <col min="1794" max="1794" width="48.5" style="677" customWidth="1"/>
    <col min="1795" max="1797" width="11.1640625" style="677" customWidth="1"/>
    <col min="1798" max="1798" width="11.33203125" style="677" customWidth="1"/>
    <col min="1799" max="1799" width="11.83203125" style="677" customWidth="1"/>
    <col min="1800" max="1800" width="12.5" style="677" customWidth="1"/>
    <col min="1801" max="1801" width="9" style="677" customWidth="1"/>
    <col min="1802" max="2048" width="9.33203125" style="677"/>
    <col min="2049" max="2049" width="9.5" style="677" customWidth="1"/>
    <col min="2050" max="2050" width="48.5" style="677" customWidth="1"/>
    <col min="2051" max="2053" width="11.1640625" style="677" customWidth="1"/>
    <col min="2054" max="2054" width="11.33203125" style="677" customWidth="1"/>
    <col min="2055" max="2055" width="11.83203125" style="677" customWidth="1"/>
    <col min="2056" max="2056" width="12.5" style="677" customWidth="1"/>
    <col min="2057" max="2057" width="9" style="677" customWidth="1"/>
    <col min="2058" max="2304" width="9.33203125" style="677"/>
    <col min="2305" max="2305" width="9.5" style="677" customWidth="1"/>
    <col min="2306" max="2306" width="48.5" style="677" customWidth="1"/>
    <col min="2307" max="2309" width="11.1640625" style="677" customWidth="1"/>
    <col min="2310" max="2310" width="11.33203125" style="677" customWidth="1"/>
    <col min="2311" max="2311" width="11.83203125" style="677" customWidth="1"/>
    <col min="2312" max="2312" width="12.5" style="677" customWidth="1"/>
    <col min="2313" max="2313" width="9" style="677" customWidth="1"/>
    <col min="2314" max="2560" width="9.33203125" style="677"/>
    <col min="2561" max="2561" width="9.5" style="677" customWidth="1"/>
    <col min="2562" max="2562" width="48.5" style="677" customWidth="1"/>
    <col min="2563" max="2565" width="11.1640625" style="677" customWidth="1"/>
    <col min="2566" max="2566" width="11.33203125" style="677" customWidth="1"/>
    <col min="2567" max="2567" width="11.83203125" style="677" customWidth="1"/>
    <col min="2568" max="2568" width="12.5" style="677" customWidth="1"/>
    <col min="2569" max="2569" width="9" style="677" customWidth="1"/>
    <col min="2570" max="2816" width="9.33203125" style="677"/>
    <col min="2817" max="2817" width="9.5" style="677" customWidth="1"/>
    <col min="2818" max="2818" width="48.5" style="677" customWidth="1"/>
    <col min="2819" max="2821" width="11.1640625" style="677" customWidth="1"/>
    <col min="2822" max="2822" width="11.33203125" style="677" customWidth="1"/>
    <col min="2823" max="2823" width="11.83203125" style="677" customWidth="1"/>
    <col min="2824" max="2824" width="12.5" style="677" customWidth="1"/>
    <col min="2825" max="2825" width="9" style="677" customWidth="1"/>
    <col min="2826" max="3072" width="9.33203125" style="677"/>
    <col min="3073" max="3073" width="9.5" style="677" customWidth="1"/>
    <col min="3074" max="3074" width="48.5" style="677" customWidth="1"/>
    <col min="3075" max="3077" width="11.1640625" style="677" customWidth="1"/>
    <col min="3078" max="3078" width="11.33203125" style="677" customWidth="1"/>
    <col min="3079" max="3079" width="11.83203125" style="677" customWidth="1"/>
    <col min="3080" max="3080" width="12.5" style="677" customWidth="1"/>
    <col min="3081" max="3081" width="9" style="677" customWidth="1"/>
    <col min="3082" max="3328" width="9.33203125" style="677"/>
    <col min="3329" max="3329" width="9.5" style="677" customWidth="1"/>
    <col min="3330" max="3330" width="48.5" style="677" customWidth="1"/>
    <col min="3331" max="3333" width="11.1640625" style="677" customWidth="1"/>
    <col min="3334" max="3334" width="11.33203125" style="677" customWidth="1"/>
    <col min="3335" max="3335" width="11.83203125" style="677" customWidth="1"/>
    <col min="3336" max="3336" width="12.5" style="677" customWidth="1"/>
    <col min="3337" max="3337" width="9" style="677" customWidth="1"/>
    <col min="3338" max="3584" width="9.33203125" style="677"/>
    <col min="3585" max="3585" width="9.5" style="677" customWidth="1"/>
    <col min="3586" max="3586" width="48.5" style="677" customWidth="1"/>
    <col min="3587" max="3589" width="11.1640625" style="677" customWidth="1"/>
    <col min="3590" max="3590" width="11.33203125" style="677" customWidth="1"/>
    <col min="3591" max="3591" width="11.83203125" style="677" customWidth="1"/>
    <col min="3592" max="3592" width="12.5" style="677" customWidth="1"/>
    <col min="3593" max="3593" width="9" style="677" customWidth="1"/>
    <col min="3594" max="3840" width="9.33203125" style="677"/>
    <col min="3841" max="3841" width="9.5" style="677" customWidth="1"/>
    <col min="3842" max="3842" width="48.5" style="677" customWidth="1"/>
    <col min="3843" max="3845" width="11.1640625" style="677" customWidth="1"/>
    <col min="3846" max="3846" width="11.33203125" style="677" customWidth="1"/>
    <col min="3847" max="3847" width="11.83203125" style="677" customWidth="1"/>
    <col min="3848" max="3848" width="12.5" style="677" customWidth="1"/>
    <col min="3849" max="3849" width="9" style="677" customWidth="1"/>
    <col min="3850" max="4096" width="9.33203125" style="677"/>
    <col min="4097" max="4097" width="9.5" style="677" customWidth="1"/>
    <col min="4098" max="4098" width="48.5" style="677" customWidth="1"/>
    <col min="4099" max="4101" width="11.1640625" style="677" customWidth="1"/>
    <col min="4102" max="4102" width="11.33203125" style="677" customWidth="1"/>
    <col min="4103" max="4103" width="11.83203125" style="677" customWidth="1"/>
    <col min="4104" max="4104" width="12.5" style="677" customWidth="1"/>
    <col min="4105" max="4105" width="9" style="677" customWidth="1"/>
    <col min="4106" max="4352" width="9.33203125" style="677"/>
    <col min="4353" max="4353" width="9.5" style="677" customWidth="1"/>
    <col min="4354" max="4354" width="48.5" style="677" customWidth="1"/>
    <col min="4355" max="4357" width="11.1640625" style="677" customWidth="1"/>
    <col min="4358" max="4358" width="11.33203125" style="677" customWidth="1"/>
    <col min="4359" max="4359" width="11.83203125" style="677" customWidth="1"/>
    <col min="4360" max="4360" width="12.5" style="677" customWidth="1"/>
    <col min="4361" max="4361" width="9" style="677" customWidth="1"/>
    <col min="4362" max="4608" width="9.33203125" style="677"/>
    <col min="4609" max="4609" width="9.5" style="677" customWidth="1"/>
    <col min="4610" max="4610" width="48.5" style="677" customWidth="1"/>
    <col min="4611" max="4613" width="11.1640625" style="677" customWidth="1"/>
    <col min="4614" max="4614" width="11.33203125" style="677" customWidth="1"/>
    <col min="4615" max="4615" width="11.83203125" style="677" customWidth="1"/>
    <col min="4616" max="4616" width="12.5" style="677" customWidth="1"/>
    <col min="4617" max="4617" width="9" style="677" customWidth="1"/>
    <col min="4618" max="4864" width="9.33203125" style="677"/>
    <col min="4865" max="4865" width="9.5" style="677" customWidth="1"/>
    <col min="4866" max="4866" width="48.5" style="677" customWidth="1"/>
    <col min="4867" max="4869" width="11.1640625" style="677" customWidth="1"/>
    <col min="4870" max="4870" width="11.33203125" style="677" customWidth="1"/>
    <col min="4871" max="4871" width="11.83203125" style="677" customWidth="1"/>
    <col min="4872" max="4872" width="12.5" style="677" customWidth="1"/>
    <col min="4873" max="4873" width="9" style="677" customWidth="1"/>
    <col min="4874" max="5120" width="9.33203125" style="677"/>
    <col min="5121" max="5121" width="9.5" style="677" customWidth="1"/>
    <col min="5122" max="5122" width="48.5" style="677" customWidth="1"/>
    <col min="5123" max="5125" width="11.1640625" style="677" customWidth="1"/>
    <col min="5126" max="5126" width="11.33203125" style="677" customWidth="1"/>
    <col min="5127" max="5127" width="11.83203125" style="677" customWidth="1"/>
    <col min="5128" max="5128" width="12.5" style="677" customWidth="1"/>
    <col min="5129" max="5129" width="9" style="677" customWidth="1"/>
    <col min="5130" max="5376" width="9.33203125" style="677"/>
    <col min="5377" max="5377" width="9.5" style="677" customWidth="1"/>
    <col min="5378" max="5378" width="48.5" style="677" customWidth="1"/>
    <col min="5379" max="5381" width="11.1640625" style="677" customWidth="1"/>
    <col min="5382" max="5382" width="11.33203125" style="677" customWidth="1"/>
    <col min="5383" max="5383" width="11.83203125" style="677" customWidth="1"/>
    <col min="5384" max="5384" width="12.5" style="677" customWidth="1"/>
    <col min="5385" max="5385" width="9" style="677" customWidth="1"/>
    <col min="5386" max="5632" width="9.33203125" style="677"/>
    <col min="5633" max="5633" width="9.5" style="677" customWidth="1"/>
    <col min="5634" max="5634" width="48.5" style="677" customWidth="1"/>
    <col min="5635" max="5637" width="11.1640625" style="677" customWidth="1"/>
    <col min="5638" max="5638" width="11.33203125" style="677" customWidth="1"/>
    <col min="5639" max="5639" width="11.83203125" style="677" customWidth="1"/>
    <col min="5640" max="5640" width="12.5" style="677" customWidth="1"/>
    <col min="5641" max="5641" width="9" style="677" customWidth="1"/>
    <col min="5642" max="5888" width="9.33203125" style="677"/>
    <col min="5889" max="5889" width="9.5" style="677" customWidth="1"/>
    <col min="5890" max="5890" width="48.5" style="677" customWidth="1"/>
    <col min="5891" max="5893" width="11.1640625" style="677" customWidth="1"/>
    <col min="5894" max="5894" width="11.33203125" style="677" customWidth="1"/>
    <col min="5895" max="5895" width="11.83203125" style="677" customWidth="1"/>
    <col min="5896" max="5896" width="12.5" style="677" customWidth="1"/>
    <col min="5897" max="5897" width="9" style="677" customWidth="1"/>
    <col min="5898" max="6144" width="9.33203125" style="677"/>
    <col min="6145" max="6145" width="9.5" style="677" customWidth="1"/>
    <col min="6146" max="6146" width="48.5" style="677" customWidth="1"/>
    <col min="6147" max="6149" width="11.1640625" style="677" customWidth="1"/>
    <col min="6150" max="6150" width="11.33203125" style="677" customWidth="1"/>
    <col min="6151" max="6151" width="11.83203125" style="677" customWidth="1"/>
    <col min="6152" max="6152" width="12.5" style="677" customWidth="1"/>
    <col min="6153" max="6153" width="9" style="677" customWidth="1"/>
    <col min="6154" max="6400" width="9.33203125" style="677"/>
    <col min="6401" max="6401" width="9.5" style="677" customWidth="1"/>
    <col min="6402" max="6402" width="48.5" style="677" customWidth="1"/>
    <col min="6403" max="6405" width="11.1640625" style="677" customWidth="1"/>
    <col min="6406" max="6406" width="11.33203125" style="677" customWidth="1"/>
    <col min="6407" max="6407" width="11.83203125" style="677" customWidth="1"/>
    <col min="6408" max="6408" width="12.5" style="677" customWidth="1"/>
    <col min="6409" max="6409" width="9" style="677" customWidth="1"/>
    <col min="6410" max="6656" width="9.33203125" style="677"/>
    <col min="6657" max="6657" width="9.5" style="677" customWidth="1"/>
    <col min="6658" max="6658" width="48.5" style="677" customWidth="1"/>
    <col min="6659" max="6661" width="11.1640625" style="677" customWidth="1"/>
    <col min="6662" max="6662" width="11.33203125" style="677" customWidth="1"/>
    <col min="6663" max="6663" width="11.83203125" style="677" customWidth="1"/>
    <col min="6664" max="6664" width="12.5" style="677" customWidth="1"/>
    <col min="6665" max="6665" width="9" style="677" customWidth="1"/>
    <col min="6666" max="6912" width="9.33203125" style="677"/>
    <col min="6913" max="6913" width="9.5" style="677" customWidth="1"/>
    <col min="6914" max="6914" width="48.5" style="677" customWidth="1"/>
    <col min="6915" max="6917" width="11.1640625" style="677" customWidth="1"/>
    <col min="6918" max="6918" width="11.33203125" style="677" customWidth="1"/>
    <col min="6919" max="6919" width="11.83203125" style="677" customWidth="1"/>
    <col min="6920" max="6920" width="12.5" style="677" customWidth="1"/>
    <col min="6921" max="6921" width="9" style="677" customWidth="1"/>
    <col min="6922" max="7168" width="9.33203125" style="677"/>
    <col min="7169" max="7169" width="9.5" style="677" customWidth="1"/>
    <col min="7170" max="7170" width="48.5" style="677" customWidth="1"/>
    <col min="7171" max="7173" width="11.1640625" style="677" customWidth="1"/>
    <col min="7174" max="7174" width="11.33203125" style="677" customWidth="1"/>
    <col min="7175" max="7175" width="11.83203125" style="677" customWidth="1"/>
    <col min="7176" max="7176" width="12.5" style="677" customWidth="1"/>
    <col min="7177" max="7177" width="9" style="677" customWidth="1"/>
    <col min="7178" max="7424" width="9.33203125" style="677"/>
    <col min="7425" max="7425" width="9.5" style="677" customWidth="1"/>
    <col min="7426" max="7426" width="48.5" style="677" customWidth="1"/>
    <col min="7427" max="7429" width="11.1640625" style="677" customWidth="1"/>
    <col min="7430" max="7430" width="11.33203125" style="677" customWidth="1"/>
    <col min="7431" max="7431" width="11.83203125" style="677" customWidth="1"/>
    <col min="7432" max="7432" width="12.5" style="677" customWidth="1"/>
    <col min="7433" max="7433" width="9" style="677" customWidth="1"/>
    <col min="7434" max="7680" width="9.33203125" style="677"/>
    <col min="7681" max="7681" width="9.5" style="677" customWidth="1"/>
    <col min="7682" max="7682" width="48.5" style="677" customWidth="1"/>
    <col min="7683" max="7685" width="11.1640625" style="677" customWidth="1"/>
    <col min="7686" max="7686" width="11.33203125" style="677" customWidth="1"/>
    <col min="7687" max="7687" width="11.83203125" style="677" customWidth="1"/>
    <col min="7688" max="7688" width="12.5" style="677" customWidth="1"/>
    <col min="7689" max="7689" width="9" style="677" customWidth="1"/>
    <col min="7690" max="7936" width="9.33203125" style="677"/>
    <col min="7937" max="7937" width="9.5" style="677" customWidth="1"/>
    <col min="7938" max="7938" width="48.5" style="677" customWidth="1"/>
    <col min="7939" max="7941" width="11.1640625" style="677" customWidth="1"/>
    <col min="7942" max="7942" width="11.33203125" style="677" customWidth="1"/>
    <col min="7943" max="7943" width="11.83203125" style="677" customWidth="1"/>
    <col min="7944" max="7944" width="12.5" style="677" customWidth="1"/>
    <col min="7945" max="7945" width="9" style="677" customWidth="1"/>
    <col min="7946" max="8192" width="9.33203125" style="677"/>
    <col min="8193" max="8193" width="9.5" style="677" customWidth="1"/>
    <col min="8194" max="8194" width="48.5" style="677" customWidth="1"/>
    <col min="8195" max="8197" width="11.1640625" style="677" customWidth="1"/>
    <col min="8198" max="8198" width="11.33203125" style="677" customWidth="1"/>
    <col min="8199" max="8199" width="11.83203125" style="677" customWidth="1"/>
    <col min="8200" max="8200" width="12.5" style="677" customWidth="1"/>
    <col min="8201" max="8201" width="9" style="677" customWidth="1"/>
    <col min="8202" max="8448" width="9.33203125" style="677"/>
    <col min="8449" max="8449" width="9.5" style="677" customWidth="1"/>
    <col min="8450" max="8450" width="48.5" style="677" customWidth="1"/>
    <col min="8451" max="8453" width="11.1640625" style="677" customWidth="1"/>
    <col min="8454" max="8454" width="11.33203125" style="677" customWidth="1"/>
    <col min="8455" max="8455" width="11.83203125" style="677" customWidth="1"/>
    <col min="8456" max="8456" width="12.5" style="677" customWidth="1"/>
    <col min="8457" max="8457" width="9" style="677" customWidth="1"/>
    <col min="8458" max="8704" width="9.33203125" style="677"/>
    <col min="8705" max="8705" width="9.5" style="677" customWidth="1"/>
    <col min="8706" max="8706" width="48.5" style="677" customWidth="1"/>
    <col min="8707" max="8709" width="11.1640625" style="677" customWidth="1"/>
    <col min="8710" max="8710" width="11.33203125" style="677" customWidth="1"/>
    <col min="8711" max="8711" width="11.83203125" style="677" customWidth="1"/>
    <col min="8712" max="8712" width="12.5" style="677" customWidth="1"/>
    <col min="8713" max="8713" width="9" style="677" customWidth="1"/>
    <col min="8714" max="8960" width="9.33203125" style="677"/>
    <col min="8961" max="8961" width="9.5" style="677" customWidth="1"/>
    <col min="8962" max="8962" width="48.5" style="677" customWidth="1"/>
    <col min="8963" max="8965" width="11.1640625" style="677" customWidth="1"/>
    <col min="8966" max="8966" width="11.33203125" style="677" customWidth="1"/>
    <col min="8967" max="8967" width="11.83203125" style="677" customWidth="1"/>
    <col min="8968" max="8968" width="12.5" style="677" customWidth="1"/>
    <col min="8969" max="8969" width="9" style="677" customWidth="1"/>
    <col min="8970" max="9216" width="9.33203125" style="677"/>
    <col min="9217" max="9217" width="9.5" style="677" customWidth="1"/>
    <col min="9218" max="9218" width="48.5" style="677" customWidth="1"/>
    <col min="9219" max="9221" width="11.1640625" style="677" customWidth="1"/>
    <col min="9222" max="9222" width="11.33203125" style="677" customWidth="1"/>
    <col min="9223" max="9223" width="11.83203125" style="677" customWidth="1"/>
    <col min="9224" max="9224" width="12.5" style="677" customWidth="1"/>
    <col min="9225" max="9225" width="9" style="677" customWidth="1"/>
    <col min="9226" max="9472" width="9.33203125" style="677"/>
    <col min="9473" max="9473" width="9.5" style="677" customWidth="1"/>
    <col min="9474" max="9474" width="48.5" style="677" customWidth="1"/>
    <col min="9475" max="9477" width="11.1640625" style="677" customWidth="1"/>
    <col min="9478" max="9478" width="11.33203125" style="677" customWidth="1"/>
    <col min="9479" max="9479" width="11.83203125" style="677" customWidth="1"/>
    <col min="9480" max="9480" width="12.5" style="677" customWidth="1"/>
    <col min="9481" max="9481" width="9" style="677" customWidth="1"/>
    <col min="9482" max="9728" width="9.33203125" style="677"/>
    <col min="9729" max="9729" width="9.5" style="677" customWidth="1"/>
    <col min="9730" max="9730" width="48.5" style="677" customWidth="1"/>
    <col min="9731" max="9733" width="11.1640625" style="677" customWidth="1"/>
    <col min="9734" max="9734" width="11.33203125" style="677" customWidth="1"/>
    <col min="9735" max="9735" width="11.83203125" style="677" customWidth="1"/>
    <col min="9736" max="9736" width="12.5" style="677" customWidth="1"/>
    <col min="9737" max="9737" width="9" style="677" customWidth="1"/>
    <col min="9738" max="9984" width="9.33203125" style="677"/>
    <col min="9985" max="9985" width="9.5" style="677" customWidth="1"/>
    <col min="9986" max="9986" width="48.5" style="677" customWidth="1"/>
    <col min="9987" max="9989" width="11.1640625" style="677" customWidth="1"/>
    <col min="9990" max="9990" width="11.33203125" style="677" customWidth="1"/>
    <col min="9991" max="9991" width="11.83203125" style="677" customWidth="1"/>
    <col min="9992" max="9992" width="12.5" style="677" customWidth="1"/>
    <col min="9993" max="9993" width="9" style="677" customWidth="1"/>
    <col min="9994" max="10240" width="9.33203125" style="677"/>
    <col min="10241" max="10241" width="9.5" style="677" customWidth="1"/>
    <col min="10242" max="10242" width="48.5" style="677" customWidth="1"/>
    <col min="10243" max="10245" width="11.1640625" style="677" customWidth="1"/>
    <col min="10246" max="10246" width="11.33203125" style="677" customWidth="1"/>
    <col min="10247" max="10247" width="11.83203125" style="677" customWidth="1"/>
    <col min="10248" max="10248" width="12.5" style="677" customWidth="1"/>
    <col min="10249" max="10249" width="9" style="677" customWidth="1"/>
    <col min="10250" max="10496" width="9.33203125" style="677"/>
    <col min="10497" max="10497" width="9.5" style="677" customWidth="1"/>
    <col min="10498" max="10498" width="48.5" style="677" customWidth="1"/>
    <col min="10499" max="10501" width="11.1640625" style="677" customWidth="1"/>
    <col min="10502" max="10502" width="11.33203125" style="677" customWidth="1"/>
    <col min="10503" max="10503" width="11.83203125" style="677" customWidth="1"/>
    <col min="10504" max="10504" width="12.5" style="677" customWidth="1"/>
    <col min="10505" max="10505" width="9" style="677" customWidth="1"/>
    <col min="10506" max="10752" width="9.33203125" style="677"/>
    <col min="10753" max="10753" width="9.5" style="677" customWidth="1"/>
    <col min="10754" max="10754" width="48.5" style="677" customWidth="1"/>
    <col min="10755" max="10757" width="11.1640625" style="677" customWidth="1"/>
    <col min="10758" max="10758" width="11.33203125" style="677" customWidth="1"/>
    <col min="10759" max="10759" width="11.83203125" style="677" customWidth="1"/>
    <col min="10760" max="10760" width="12.5" style="677" customWidth="1"/>
    <col min="10761" max="10761" width="9" style="677" customWidth="1"/>
    <col min="10762" max="11008" width="9.33203125" style="677"/>
    <col min="11009" max="11009" width="9.5" style="677" customWidth="1"/>
    <col min="11010" max="11010" width="48.5" style="677" customWidth="1"/>
    <col min="11011" max="11013" width="11.1640625" style="677" customWidth="1"/>
    <col min="11014" max="11014" width="11.33203125" style="677" customWidth="1"/>
    <col min="11015" max="11015" width="11.83203125" style="677" customWidth="1"/>
    <col min="11016" max="11016" width="12.5" style="677" customWidth="1"/>
    <col min="11017" max="11017" width="9" style="677" customWidth="1"/>
    <col min="11018" max="11264" width="9.33203125" style="677"/>
    <col min="11265" max="11265" width="9.5" style="677" customWidth="1"/>
    <col min="11266" max="11266" width="48.5" style="677" customWidth="1"/>
    <col min="11267" max="11269" width="11.1640625" style="677" customWidth="1"/>
    <col min="11270" max="11270" width="11.33203125" style="677" customWidth="1"/>
    <col min="11271" max="11271" width="11.83203125" style="677" customWidth="1"/>
    <col min="11272" max="11272" width="12.5" style="677" customWidth="1"/>
    <col min="11273" max="11273" width="9" style="677" customWidth="1"/>
    <col min="11274" max="11520" width="9.33203125" style="677"/>
    <col min="11521" max="11521" width="9.5" style="677" customWidth="1"/>
    <col min="11522" max="11522" width="48.5" style="677" customWidth="1"/>
    <col min="11523" max="11525" width="11.1640625" style="677" customWidth="1"/>
    <col min="11526" max="11526" width="11.33203125" style="677" customWidth="1"/>
    <col min="11527" max="11527" width="11.83203125" style="677" customWidth="1"/>
    <col min="11528" max="11528" width="12.5" style="677" customWidth="1"/>
    <col min="11529" max="11529" width="9" style="677" customWidth="1"/>
    <col min="11530" max="11776" width="9.33203125" style="677"/>
    <col min="11777" max="11777" width="9.5" style="677" customWidth="1"/>
    <col min="11778" max="11778" width="48.5" style="677" customWidth="1"/>
    <col min="11779" max="11781" width="11.1640625" style="677" customWidth="1"/>
    <col min="11782" max="11782" width="11.33203125" style="677" customWidth="1"/>
    <col min="11783" max="11783" width="11.83203125" style="677" customWidth="1"/>
    <col min="11784" max="11784" width="12.5" style="677" customWidth="1"/>
    <col min="11785" max="11785" width="9" style="677" customWidth="1"/>
    <col min="11786" max="12032" width="9.33203125" style="677"/>
    <col min="12033" max="12033" width="9.5" style="677" customWidth="1"/>
    <col min="12034" max="12034" width="48.5" style="677" customWidth="1"/>
    <col min="12035" max="12037" width="11.1640625" style="677" customWidth="1"/>
    <col min="12038" max="12038" width="11.33203125" style="677" customWidth="1"/>
    <col min="12039" max="12039" width="11.83203125" style="677" customWidth="1"/>
    <col min="12040" max="12040" width="12.5" style="677" customWidth="1"/>
    <col min="12041" max="12041" width="9" style="677" customWidth="1"/>
    <col min="12042" max="12288" width="9.33203125" style="677"/>
    <col min="12289" max="12289" width="9.5" style="677" customWidth="1"/>
    <col min="12290" max="12290" width="48.5" style="677" customWidth="1"/>
    <col min="12291" max="12293" width="11.1640625" style="677" customWidth="1"/>
    <col min="12294" max="12294" width="11.33203125" style="677" customWidth="1"/>
    <col min="12295" max="12295" width="11.83203125" style="677" customWidth="1"/>
    <col min="12296" max="12296" width="12.5" style="677" customWidth="1"/>
    <col min="12297" max="12297" width="9" style="677" customWidth="1"/>
    <col min="12298" max="12544" width="9.33203125" style="677"/>
    <col min="12545" max="12545" width="9.5" style="677" customWidth="1"/>
    <col min="12546" max="12546" width="48.5" style="677" customWidth="1"/>
    <col min="12547" max="12549" width="11.1640625" style="677" customWidth="1"/>
    <col min="12550" max="12550" width="11.33203125" style="677" customWidth="1"/>
    <col min="12551" max="12551" width="11.83203125" style="677" customWidth="1"/>
    <col min="12552" max="12552" width="12.5" style="677" customWidth="1"/>
    <col min="12553" max="12553" width="9" style="677" customWidth="1"/>
    <col min="12554" max="12800" width="9.33203125" style="677"/>
    <col min="12801" max="12801" width="9.5" style="677" customWidth="1"/>
    <col min="12802" max="12802" width="48.5" style="677" customWidth="1"/>
    <col min="12803" max="12805" width="11.1640625" style="677" customWidth="1"/>
    <col min="12806" max="12806" width="11.33203125" style="677" customWidth="1"/>
    <col min="12807" max="12807" width="11.83203125" style="677" customWidth="1"/>
    <col min="12808" max="12808" width="12.5" style="677" customWidth="1"/>
    <col min="12809" max="12809" width="9" style="677" customWidth="1"/>
    <col min="12810" max="13056" width="9.33203125" style="677"/>
    <col min="13057" max="13057" width="9.5" style="677" customWidth="1"/>
    <col min="13058" max="13058" width="48.5" style="677" customWidth="1"/>
    <col min="13059" max="13061" width="11.1640625" style="677" customWidth="1"/>
    <col min="13062" max="13062" width="11.33203125" style="677" customWidth="1"/>
    <col min="13063" max="13063" width="11.83203125" style="677" customWidth="1"/>
    <col min="13064" max="13064" width="12.5" style="677" customWidth="1"/>
    <col min="13065" max="13065" width="9" style="677" customWidth="1"/>
    <col min="13066" max="13312" width="9.33203125" style="677"/>
    <col min="13313" max="13313" width="9.5" style="677" customWidth="1"/>
    <col min="13314" max="13314" width="48.5" style="677" customWidth="1"/>
    <col min="13315" max="13317" width="11.1640625" style="677" customWidth="1"/>
    <col min="13318" max="13318" width="11.33203125" style="677" customWidth="1"/>
    <col min="13319" max="13319" width="11.83203125" style="677" customWidth="1"/>
    <col min="13320" max="13320" width="12.5" style="677" customWidth="1"/>
    <col min="13321" max="13321" width="9" style="677" customWidth="1"/>
    <col min="13322" max="13568" width="9.33203125" style="677"/>
    <col min="13569" max="13569" width="9.5" style="677" customWidth="1"/>
    <col min="13570" max="13570" width="48.5" style="677" customWidth="1"/>
    <col min="13571" max="13573" width="11.1640625" style="677" customWidth="1"/>
    <col min="13574" max="13574" width="11.33203125" style="677" customWidth="1"/>
    <col min="13575" max="13575" width="11.83203125" style="677" customWidth="1"/>
    <col min="13576" max="13576" width="12.5" style="677" customWidth="1"/>
    <col min="13577" max="13577" width="9" style="677" customWidth="1"/>
    <col min="13578" max="13824" width="9.33203125" style="677"/>
    <col min="13825" max="13825" width="9.5" style="677" customWidth="1"/>
    <col min="13826" max="13826" width="48.5" style="677" customWidth="1"/>
    <col min="13827" max="13829" width="11.1640625" style="677" customWidth="1"/>
    <col min="13830" max="13830" width="11.33203125" style="677" customWidth="1"/>
    <col min="13831" max="13831" width="11.83203125" style="677" customWidth="1"/>
    <col min="13832" max="13832" width="12.5" style="677" customWidth="1"/>
    <col min="13833" max="13833" width="9" style="677" customWidth="1"/>
    <col min="13834" max="14080" width="9.33203125" style="677"/>
    <col min="14081" max="14081" width="9.5" style="677" customWidth="1"/>
    <col min="14082" max="14082" width="48.5" style="677" customWidth="1"/>
    <col min="14083" max="14085" width="11.1640625" style="677" customWidth="1"/>
    <col min="14086" max="14086" width="11.33203125" style="677" customWidth="1"/>
    <col min="14087" max="14087" width="11.83203125" style="677" customWidth="1"/>
    <col min="14088" max="14088" width="12.5" style="677" customWidth="1"/>
    <col min="14089" max="14089" width="9" style="677" customWidth="1"/>
    <col min="14090" max="14336" width="9.33203125" style="677"/>
    <col min="14337" max="14337" width="9.5" style="677" customWidth="1"/>
    <col min="14338" max="14338" width="48.5" style="677" customWidth="1"/>
    <col min="14339" max="14341" width="11.1640625" style="677" customWidth="1"/>
    <col min="14342" max="14342" width="11.33203125" style="677" customWidth="1"/>
    <col min="14343" max="14343" width="11.83203125" style="677" customWidth="1"/>
    <col min="14344" max="14344" width="12.5" style="677" customWidth="1"/>
    <col min="14345" max="14345" width="9" style="677" customWidth="1"/>
    <col min="14346" max="14592" width="9.33203125" style="677"/>
    <col min="14593" max="14593" width="9.5" style="677" customWidth="1"/>
    <col min="14594" max="14594" width="48.5" style="677" customWidth="1"/>
    <col min="14595" max="14597" width="11.1640625" style="677" customWidth="1"/>
    <col min="14598" max="14598" width="11.33203125" style="677" customWidth="1"/>
    <col min="14599" max="14599" width="11.83203125" style="677" customWidth="1"/>
    <col min="14600" max="14600" width="12.5" style="677" customWidth="1"/>
    <col min="14601" max="14601" width="9" style="677" customWidth="1"/>
    <col min="14602" max="14848" width="9.33203125" style="677"/>
    <col min="14849" max="14849" width="9.5" style="677" customWidth="1"/>
    <col min="14850" max="14850" width="48.5" style="677" customWidth="1"/>
    <col min="14851" max="14853" width="11.1640625" style="677" customWidth="1"/>
    <col min="14854" max="14854" width="11.33203125" style="677" customWidth="1"/>
    <col min="14855" max="14855" width="11.83203125" style="677" customWidth="1"/>
    <col min="14856" max="14856" width="12.5" style="677" customWidth="1"/>
    <col min="14857" max="14857" width="9" style="677" customWidth="1"/>
    <col min="14858" max="15104" width="9.33203125" style="677"/>
    <col min="15105" max="15105" width="9.5" style="677" customWidth="1"/>
    <col min="15106" max="15106" width="48.5" style="677" customWidth="1"/>
    <col min="15107" max="15109" width="11.1640625" style="677" customWidth="1"/>
    <col min="15110" max="15110" width="11.33203125" style="677" customWidth="1"/>
    <col min="15111" max="15111" width="11.83203125" style="677" customWidth="1"/>
    <col min="15112" max="15112" width="12.5" style="677" customWidth="1"/>
    <col min="15113" max="15113" width="9" style="677" customWidth="1"/>
    <col min="15114" max="15360" width="9.33203125" style="677"/>
    <col min="15361" max="15361" width="9.5" style="677" customWidth="1"/>
    <col min="15362" max="15362" width="48.5" style="677" customWidth="1"/>
    <col min="15363" max="15365" width="11.1640625" style="677" customWidth="1"/>
    <col min="15366" max="15366" width="11.33203125" style="677" customWidth="1"/>
    <col min="15367" max="15367" width="11.83203125" style="677" customWidth="1"/>
    <col min="15368" max="15368" width="12.5" style="677" customWidth="1"/>
    <col min="15369" max="15369" width="9" style="677" customWidth="1"/>
    <col min="15370" max="15616" width="9.33203125" style="677"/>
    <col min="15617" max="15617" width="9.5" style="677" customWidth="1"/>
    <col min="15618" max="15618" width="48.5" style="677" customWidth="1"/>
    <col min="15619" max="15621" width="11.1640625" style="677" customWidth="1"/>
    <col min="15622" max="15622" width="11.33203125" style="677" customWidth="1"/>
    <col min="15623" max="15623" width="11.83203125" style="677" customWidth="1"/>
    <col min="15624" max="15624" width="12.5" style="677" customWidth="1"/>
    <col min="15625" max="15625" width="9" style="677" customWidth="1"/>
    <col min="15626" max="15872" width="9.33203125" style="677"/>
    <col min="15873" max="15873" width="9.5" style="677" customWidth="1"/>
    <col min="15874" max="15874" width="48.5" style="677" customWidth="1"/>
    <col min="15875" max="15877" width="11.1640625" style="677" customWidth="1"/>
    <col min="15878" max="15878" width="11.33203125" style="677" customWidth="1"/>
    <col min="15879" max="15879" width="11.83203125" style="677" customWidth="1"/>
    <col min="15880" max="15880" width="12.5" style="677" customWidth="1"/>
    <col min="15881" max="15881" width="9" style="677" customWidth="1"/>
    <col min="15882" max="16128" width="9.33203125" style="677"/>
    <col min="16129" max="16129" width="9.5" style="677" customWidth="1"/>
    <col min="16130" max="16130" width="48.5" style="677" customWidth="1"/>
    <col min="16131" max="16133" width="11.1640625" style="677" customWidth="1"/>
    <col min="16134" max="16134" width="11.33203125" style="677" customWidth="1"/>
    <col min="16135" max="16135" width="11.83203125" style="677" customWidth="1"/>
    <col min="16136" max="16136" width="12.5" style="677" customWidth="1"/>
    <col min="16137" max="16137" width="9" style="677" customWidth="1"/>
    <col min="16138" max="16384" width="9.33203125" style="677"/>
  </cols>
  <sheetData>
    <row r="1" spans="1:8" x14ac:dyDescent="0.25">
      <c r="A1" s="773" t="s">
        <v>487</v>
      </c>
      <c r="B1" s="773"/>
      <c r="C1" s="773"/>
      <c r="D1" s="773"/>
      <c r="E1" s="773"/>
      <c r="F1" s="773"/>
      <c r="G1" s="773"/>
      <c r="H1" s="773"/>
    </row>
    <row r="2" spans="1:8" ht="39.75" customHeight="1" x14ac:dyDescent="0.25">
      <c r="A2" s="676" t="s">
        <v>448</v>
      </c>
      <c r="B2" s="676"/>
      <c r="C2" s="676"/>
      <c r="D2" s="676"/>
      <c r="E2" s="676"/>
      <c r="F2" s="676"/>
      <c r="G2" s="676"/>
      <c r="H2" s="676"/>
    </row>
    <row r="4" spans="1:8" ht="15.95" customHeight="1" x14ac:dyDescent="0.25">
      <c r="A4" s="678" t="s">
        <v>4</v>
      </c>
      <c r="B4" s="678"/>
      <c r="C4" s="678"/>
      <c r="D4" s="678"/>
      <c r="E4" s="678"/>
      <c r="F4" s="678"/>
      <c r="G4" s="678"/>
      <c r="H4" s="678"/>
    </row>
    <row r="5" spans="1:8" ht="15.95" customHeight="1" thickBot="1" x14ac:dyDescent="0.3">
      <c r="A5" s="679" t="s">
        <v>90</v>
      </c>
      <c r="B5" s="679"/>
      <c r="C5" s="680"/>
      <c r="D5" s="680"/>
      <c r="E5" s="680"/>
      <c r="F5" s="680"/>
      <c r="G5" s="680"/>
      <c r="H5" s="680"/>
    </row>
    <row r="6" spans="1:8" ht="42.75" customHeight="1" thickBot="1" x14ac:dyDescent="0.3">
      <c r="A6" s="681" t="s">
        <v>49</v>
      </c>
      <c r="B6" s="682" t="s">
        <v>5</v>
      </c>
      <c r="C6" s="683" t="s">
        <v>415</v>
      </c>
      <c r="D6" s="683" t="s">
        <v>451</v>
      </c>
      <c r="E6" s="683" t="s">
        <v>458</v>
      </c>
      <c r="F6" s="683" t="s">
        <v>447</v>
      </c>
      <c r="G6" s="683" t="s">
        <v>419</v>
      </c>
      <c r="H6" s="683" t="s">
        <v>449</v>
      </c>
    </row>
    <row r="7" spans="1:8" s="688" customFormat="1" ht="12" customHeight="1" thickBot="1" x14ac:dyDescent="0.25">
      <c r="A7" s="684">
        <v>1</v>
      </c>
      <c r="B7" s="685">
        <v>2</v>
      </c>
      <c r="C7" s="686">
        <v>3</v>
      </c>
      <c r="D7" s="687">
        <v>4</v>
      </c>
      <c r="E7" s="687">
        <v>5</v>
      </c>
      <c r="F7" s="687">
        <v>6</v>
      </c>
      <c r="G7" s="687">
        <v>7</v>
      </c>
      <c r="H7" s="686">
        <v>8</v>
      </c>
    </row>
    <row r="8" spans="1:8" s="692" customFormat="1" ht="12" customHeight="1" thickBot="1" x14ac:dyDescent="0.25">
      <c r="A8" s="689" t="s">
        <v>6</v>
      </c>
      <c r="B8" s="690" t="s">
        <v>152</v>
      </c>
      <c r="C8" s="691">
        <f>+C9+C10+C11+C12+C13+C14</f>
        <v>62647</v>
      </c>
      <c r="D8" s="691"/>
      <c r="E8" s="691">
        <f>SUM(E9:E14)</f>
        <v>62647</v>
      </c>
      <c r="F8" s="691">
        <f>+F9+F10+F11+F12+F13+F14</f>
        <v>65690</v>
      </c>
      <c r="G8" s="691">
        <f>+G9+G10+G11+G12+G13+G14</f>
        <v>67606</v>
      </c>
      <c r="H8" s="691">
        <f>+H9+H10+H11+H12+H13+H14</f>
        <v>68922</v>
      </c>
    </row>
    <row r="9" spans="1:8" s="692" customFormat="1" ht="12" customHeight="1" x14ac:dyDescent="0.2">
      <c r="A9" s="693" t="s">
        <v>61</v>
      </c>
      <c r="B9" s="694" t="s">
        <v>153</v>
      </c>
      <c r="C9" s="695">
        <v>0</v>
      </c>
      <c r="D9" s="695"/>
      <c r="E9" s="695">
        <v>0</v>
      </c>
      <c r="F9" s="695">
        <v>0</v>
      </c>
      <c r="G9" s="695">
        <v>0</v>
      </c>
      <c r="H9" s="695">
        <v>0</v>
      </c>
    </row>
    <row r="10" spans="1:8" s="692" customFormat="1" ht="14.25" customHeight="1" x14ac:dyDescent="0.2">
      <c r="A10" s="696" t="s">
        <v>62</v>
      </c>
      <c r="B10" s="697" t="s">
        <v>154</v>
      </c>
      <c r="C10" s="698">
        <v>46654</v>
      </c>
      <c r="D10" s="698"/>
      <c r="E10" s="698">
        <v>46654</v>
      </c>
      <c r="F10" s="698">
        <v>48987</v>
      </c>
      <c r="G10" s="698">
        <v>50456</v>
      </c>
      <c r="H10" s="698">
        <v>51465</v>
      </c>
    </row>
    <row r="11" spans="1:8" s="692" customFormat="1" ht="12" customHeight="1" x14ac:dyDescent="0.2">
      <c r="A11" s="696" t="s">
        <v>63</v>
      </c>
      <c r="B11" s="699" t="s">
        <v>155</v>
      </c>
      <c r="C11" s="698">
        <v>14193</v>
      </c>
      <c r="D11" s="698"/>
      <c r="E11" s="698">
        <v>14193</v>
      </c>
      <c r="F11" s="698">
        <v>14903</v>
      </c>
      <c r="G11" s="698">
        <v>15350</v>
      </c>
      <c r="H11" s="698">
        <v>15657</v>
      </c>
    </row>
    <row r="12" spans="1:8" s="692" customFormat="1" ht="12" customHeight="1" x14ac:dyDescent="0.2">
      <c r="A12" s="696" t="s">
        <v>64</v>
      </c>
      <c r="B12" s="700" t="s">
        <v>156</v>
      </c>
      <c r="C12" s="698">
        <v>1800</v>
      </c>
      <c r="D12" s="698"/>
      <c r="E12" s="698">
        <v>1800</v>
      </c>
      <c r="F12" s="698">
        <v>1800</v>
      </c>
      <c r="G12" s="698">
        <v>1800</v>
      </c>
      <c r="H12" s="698">
        <v>1800</v>
      </c>
    </row>
    <row r="13" spans="1:8" s="692" customFormat="1" ht="12" customHeight="1" x14ac:dyDescent="0.2">
      <c r="A13" s="696" t="s">
        <v>87</v>
      </c>
      <c r="B13" s="700" t="s">
        <v>157</v>
      </c>
      <c r="C13" s="698">
        <v>0</v>
      </c>
      <c r="D13" s="698"/>
      <c r="E13" s="698">
        <v>0</v>
      </c>
      <c r="F13" s="698">
        <v>0</v>
      </c>
      <c r="G13" s="698">
        <v>0</v>
      </c>
      <c r="H13" s="698">
        <v>0</v>
      </c>
    </row>
    <row r="14" spans="1:8" s="692" customFormat="1" ht="12" customHeight="1" thickBot="1" x14ac:dyDescent="0.25">
      <c r="A14" s="701" t="s">
        <v>65</v>
      </c>
      <c r="B14" s="702" t="s">
        <v>158</v>
      </c>
      <c r="C14" s="698"/>
      <c r="D14" s="698"/>
      <c r="E14" s="698"/>
      <c r="F14" s="698"/>
      <c r="G14" s="698"/>
      <c r="H14" s="698"/>
    </row>
    <row r="15" spans="1:8" s="692" customFormat="1" ht="23.25" customHeight="1" thickBot="1" x14ac:dyDescent="0.25">
      <c r="A15" s="689" t="s">
        <v>7</v>
      </c>
      <c r="B15" s="703" t="s">
        <v>159</v>
      </c>
      <c r="C15" s="691">
        <f>SUM(C16:C20)</f>
        <v>8498</v>
      </c>
      <c r="D15" s="691"/>
      <c r="E15" s="691">
        <f>SUM(E16:E20)</f>
        <v>8498</v>
      </c>
      <c r="F15" s="691">
        <v>29132</v>
      </c>
      <c r="G15" s="691">
        <v>29132</v>
      </c>
      <c r="H15" s="691">
        <v>29132</v>
      </c>
    </row>
    <row r="16" spans="1:8" s="692" customFormat="1" ht="12" customHeight="1" x14ac:dyDescent="0.2">
      <c r="A16" s="693" t="s">
        <v>67</v>
      </c>
      <c r="B16" s="694" t="s">
        <v>160</v>
      </c>
      <c r="C16" s="695"/>
      <c r="D16" s="695"/>
      <c r="E16" s="695"/>
      <c r="F16" s="695"/>
      <c r="G16" s="695"/>
      <c r="H16" s="695"/>
    </row>
    <row r="17" spans="1:8" s="692" customFormat="1" ht="12" customHeight="1" x14ac:dyDescent="0.2">
      <c r="A17" s="696" t="s">
        <v>68</v>
      </c>
      <c r="B17" s="700" t="s">
        <v>161</v>
      </c>
      <c r="C17" s="698"/>
      <c r="D17" s="698"/>
      <c r="E17" s="698"/>
      <c r="F17" s="698"/>
      <c r="G17" s="698"/>
      <c r="H17" s="698"/>
    </row>
    <row r="18" spans="1:8" s="692" customFormat="1" ht="12" customHeight="1" x14ac:dyDescent="0.2">
      <c r="A18" s="696" t="s">
        <v>69</v>
      </c>
      <c r="B18" s="700" t="s">
        <v>368</v>
      </c>
      <c r="C18" s="698"/>
      <c r="D18" s="698"/>
      <c r="E18" s="698"/>
      <c r="F18" s="698"/>
      <c r="G18" s="698"/>
      <c r="H18" s="698"/>
    </row>
    <row r="19" spans="1:8" s="692" customFormat="1" ht="12" customHeight="1" x14ac:dyDescent="0.2">
      <c r="A19" s="696" t="s">
        <v>70</v>
      </c>
      <c r="B19" s="700" t="s">
        <v>369</v>
      </c>
      <c r="C19" s="698"/>
      <c r="D19" s="698"/>
      <c r="E19" s="698"/>
      <c r="F19" s="698"/>
      <c r="G19" s="698"/>
      <c r="H19" s="698"/>
    </row>
    <row r="20" spans="1:8" s="692" customFormat="1" ht="12" customHeight="1" x14ac:dyDescent="0.2">
      <c r="A20" s="696" t="s">
        <v>71</v>
      </c>
      <c r="B20" s="700" t="s">
        <v>162</v>
      </c>
      <c r="C20" s="698">
        <v>8498</v>
      </c>
      <c r="D20" s="698"/>
      <c r="E20" s="698">
        <v>8498</v>
      </c>
      <c r="F20" s="698">
        <v>8498</v>
      </c>
      <c r="G20" s="698">
        <v>8498</v>
      </c>
      <c r="H20" s="698">
        <v>8498</v>
      </c>
    </row>
    <row r="21" spans="1:8" s="692" customFormat="1" ht="12" customHeight="1" thickBot="1" x14ac:dyDescent="0.25">
      <c r="A21" s="701" t="s">
        <v>77</v>
      </c>
      <c r="B21" s="702" t="s">
        <v>163</v>
      </c>
      <c r="C21" s="704"/>
      <c r="D21" s="704"/>
      <c r="E21" s="704"/>
      <c r="F21" s="704"/>
      <c r="G21" s="704"/>
      <c r="H21" s="704"/>
    </row>
    <row r="22" spans="1:8" s="692" customFormat="1" ht="24" customHeight="1" thickBot="1" x14ac:dyDescent="0.25">
      <c r="A22" s="689" t="s">
        <v>8</v>
      </c>
      <c r="B22" s="690" t="s">
        <v>164</v>
      </c>
      <c r="C22" s="691">
        <f>+C23+C24+C25+C26+C27</f>
        <v>58326</v>
      </c>
      <c r="D22" s="691"/>
      <c r="E22" s="691">
        <f>SUM(E23:E27)</f>
        <v>58326</v>
      </c>
      <c r="F22" s="691">
        <f>+F23+F24+F25+F26+F27</f>
        <v>32000</v>
      </c>
      <c r="G22" s="691">
        <f>+G23+G24+G25+G26+G27</f>
        <v>25000</v>
      </c>
      <c r="H22" s="691">
        <f>+H23+H24+H25+H26+H27</f>
        <v>12000</v>
      </c>
    </row>
    <row r="23" spans="1:8" s="692" customFormat="1" ht="12" customHeight="1" x14ac:dyDescent="0.2">
      <c r="A23" s="693" t="s">
        <v>50</v>
      </c>
      <c r="B23" s="694" t="s">
        <v>165</v>
      </c>
      <c r="C23" s="695"/>
      <c r="D23" s="695"/>
      <c r="E23" s="695"/>
      <c r="F23" s="695"/>
      <c r="G23" s="695"/>
      <c r="H23" s="695"/>
    </row>
    <row r="24" spans="1:8" s="692" customFormat="1" ht="12" customHeight="1" x14ac:dyDescent="0.2">
      <c r="A24" s="696" t="s">
        <v>51</v>
      </c>
      <c r="B24" s="700" t="s">
        <v>166</v>
      </c>
      <c r="C24" s="698"/>
      <c r="D24" s="698"/>
      <c r="E24" s="698"/>
      <c r="F24" s="698"/>
      <c r="G24" s="698"/>
      <c r="H24" s="698"/>
    </row>
    <row r="25" spans="1:8" s="692" customFormat="1" ht="12" customHeight="1" x14ac:dyDescent="0.2">
      <c r="A25" s="696" t="s">
        <v>52</v>
      </c>
      <c r="B25" s="700" t="s">
        <v>370</v>
      </c>
      <c r="C25" s="698"/>
      <c r="D25" s="698"/>
      <c r="E25" s="698"/>
      <c r="F25" s="698"/>
      <c r="G25" s="698"/>
      <c r="H25" s="698"/>
    </row>
    <row r="26" spans="1:8" s="692" customFormat="1" ht="12" customHeight="1" x14ac:dyDescent="0.2">
      <c r="A26" s="696" t="s">
        <v>53</v>
      </c>
      <c r="B26" s="700" t="s">
        <v>371</v>
      </c>
      <c r="C26" s="698"/>
      <c r="D26" s="698"/>
      <c r="E26" s="698"/>
      <c r="F26" s="698"/>
      <c r="G26" s="698"/>
      <c r="H26" s="698"/>
    </row>
    <row r="27" spans="1:8" s="692" customFormat="1" ht="12" customHeight="1" x14ac:dyDescent="0.2">
      <c r="A27" s="696" t="s">
        <v>99</v>
      </c>
      <c r="B27" s="700" t="s">
        <v>167</v>
      </c>
      <c r="C27" s="698">
        <v>58326</v>
      </c>
      <c r="D27" s="698"/>
      <c r="E27" s="698">
        <v>58326</v>
      </c>
      <c r="F27" s="698">
        <v>32000</v>
      </c>
      <c r="G27" s="698">
        <v>25000</v>
      </c>
      <c r="H27" s="698">
        <v>12000</v>
      </c>
    </row>
    <row r="28" spans="1:8" s="692" customFormat="1" ht="12" customHeight="1" thickBot="1" x14ac:dyDescent="0.25">
      <c r="A28" s="701" t="s">
        <v>100</v>
      </c>
      <c r="B28" s="702" t="s">
        <v>168</v>
      </c>
      <c r="C28" s="704"/>
      <c r="D28" s="704"/>
      <c r="E28" s="704"/>
      <c r="F28" s="704"/>
      <c r="G28" s="704"/>
      <c r="H28" s="704"/>
    </row>
    <row r="29" spans="1:8" s="692" customFormat="1" ht="12" customHeight="1" thickBot="1" x14ac:dyDescent="0.25">
      <c r="A29" s="689" t="s">
        <v>101</v>
      </c>
      <c r="B29" s="690" t="s">
        <v>169</v>
      </c>
      <c r="C29" s="705">
        <f>C30+C33+C35</f>
        <v>205100</v>
      </c>
      <c r="D29" s="705"/>
      <c r="E29" s="705">
        <f>SUM(E31:E35)</f>
        <v>205100</v>
      </c>
      <c r="F29" s="705">
        <f>+F30+F33+F34+F35</f>
        <v>185500</v>
      </c>
      <c r="G29" s="705">
        <f>+G30+G33+G34+G35</f>
        <v>185500</v>
      </c>
      <c r="H29" s="705">
        <f>+H30+H33+H34+H35</f>
        <v>185500</v>
      </c>
    </row>
    <row r="30" spans="1:8" s="692" customFormat="1" ht="12" customHeight="1" x14ac:dyDescent="0.2">
      <c r="A30" s="693" t="s">
        <v>170</v>
      </c>
      <c r="B30" s="694" t="s">
        <v>176</v>
      </c>
      <c r="C30" s="706">
        <f>SUM(C31:C32)</f>
        <v>202500</v>
      </c>
      <c r="D30" s="706"/>
      <c r="E30" s="706">
        <v>202500</v>
      </c>
      <c r="F30" s="706">
        <v>181500</v>
      </c>
      <c r="G30" s="706">
        <v>181500</v>
      </c>
      <c r="H30" s="706">
        <v>181500</v>
      </c>
    </row>
    <row r="31" spans="1:8" s="692" customFormat="1" ht="12" customHeight="1" x14ac:dyDescent="0.2">
      <c r="A31" s="696" t="s">
        <v>171</v>
      </c>
      <c r="B31" s="700" t="s">
        <v>177</v>
      </c>
      <c r="C31" s="698">
        <v>2500</v>
      </c>
      <c r="D31" s="698"/>
      <c r="E31" s="698">
        <v>2500</v>
      </c>
      <c r="F31" s="698">
        <v>1500</v>
      </c>
      <c r="G31" s="698">
        <v>1500</v>
      </c>
      <c r="H31" s="698">
        <v>1500</v>
      </c>
    </row>
    <row r="32" spans="1:8" s="692" customFormat="1" ht="12" customHeight="1" x14ac:dyDescent="0.2">
      <c r="A32" s="696" t="s">
        <v>172</v>
      </c>
      <c r="B32" s="700" t="s">
        <v>178</v>
      </c>
      <c r="C32" s="698">
        <v>200000</v>
      </c>
      <c r="D32" s="698"/>
      <c r="E32" s="698">
        <v>200000</v>
      </c>
      <c r="F32" s="698">
        <v>180000</v>
      </c>
      <c r="G32" s="698">
        <v>180000</v>
      </c>
      <c r="H32" s="698">
        <v>180000</v>
      </c>
    </row>
    <row r="33" spans="1:8" s="692" customFormat="1" ht="12" customHeight="1" x14ac:dyDescent="0.2">
      <c r="A33" s="696" t="s">
        <v>173</v>
      </c>
      <c r="B33" s="700" t="s">
        <v>179</v>
      </c>
      <c r="C33" s="698">
        <v>2500</v>
      </c>
      <c r="D33" s="698"/>
      <c r="E33" s="698">
        <v>2500</v>
      </c>
      <c r="F33" s="698">
        <v>3500</v>
      </c>
      <c r="G33" s="698">
        <v>3500</v>
      </c>
      <c r="H33" s="698">
        <v>3500</v>
      </c>
    </row>
    <row r="34" spans="1:8" s="692" customFormat="1" ht="12" customHeight="1" x14ac:dyDescent="0.2">
      <c r="A34" s="696" t="s">
        <v>174</v>
      </c>
      <c r="B34" s="700" t="s">
        <v>180</v>
      </c>
      <c r="C34" s="698"/>
      <c r="D34" s="698"/>
      <c r="E34" s="698"/>
      <c r="F34" s="698"/>
      <c r="G34" s="698"/>
      <c r="H34" s="698"/>
    </row>
    <row r="35" spans="1:8" s="692" customFormat="1" ht="12" customHeight="1" thickBot="1" x14ac:dyDescent="0.25">
      <c r="A35" s="701" t="s">
        <v>175</v>
      </c>
      <c r="B35" s="702" t="s">
        <v>181</v>
      </c>
      <c r="C35" s="704">
        <v>100</v>
      </c>
      <c r="D35" s="704"/>
      <c r="E35" s="704">
        <v>100</v>
      </c>
      <c r="F35" s="704">
        <v>500</v>
      </c>
      <c r="G35" s="704">
        <v>500</v>
      </c>
      <c r="H35" s="704">
        <v>500</v>
      </c>
    </row>
    <row r="36" spans="1:8" s="692" customFormat="1" ht="12" customHeight="1" thickBot="1" x14ac:dyDescent="0.25">
      <c r="A36" s="689" t="s">
        <v>10</v>
      </c>
      <c r="B36" s="690" t="s">
        <v>182</v>
      </c>
      <c r="C36" s="691">
        <f t="shared" ref="C36:H36" si="0">SUM(C37:C46)</f>
        <v>19343</v>
      </c>
      <c r="D36" s="691">
        <f t="shared" si="0"/>
        <v>325</v>
      </c>
      <c r="E36" s="691">
        <f t="shared" si="0"/>
        <v>19668</v>
      </c>
      <c r="F36" s="691">
        <f t="shared" si="0"/>
        <v>18383</v>
      </c>
      <c r="G36" s="691">
        <f t="shared" si="0"/>
        <v>18093</v>
      </c>
      <c r="H36" s="691">
        <f t="shared" si="0"/>
        <v>17793</v>
      </c>
    </row>
    <row r="37" spans="1:8" s="692" customFormat="1" ht="12" customHeight="1" x14ac:dyDescent="0.2">
      <c r="A37" s="693" t="s">
        <v>54</v>
      </c>
      <c r="B37" s="694" t="s">
        <v>185</v>
      </c>
      <c r="C37" s="695"/>
      <c r="D37" s="695"/>
      <c r="E37" s="695"/>
      <c r="F37" s="695"/>
      <c r="G37" s="695"/>
      <c r="H37" s="695"/>
    </row>
    <row r="38" spans="1:8" s="692" customFormat="1" ht="12" customHeight="1" x14ac:dyDescent="0.2">
      <c r="A38" s="696" t="s">
        <v>55</v>
      </c>
      <c r="B38" s="700" t="s">
        <v>186</v>
      </c>
      <c r="C38" s="698">
        <v>73</v>
      </c>
      <c r="D38" s="698"/>
      <c r="E38" s="698">
        <v>73</v>
      </c>
      <c r="F38" s="698">
        <v>73</v>
      </c>
      <c r="G38" s="698">
        <v>73</v>
      </c>
      <c r="H38" s="698">
        <v>73</v>
      </c>
    </row>
    <row r="39" spans="1:8" s="692" customFormat="1" ht="12" customHeight="1" x14ac:dyDescent="0.2">
      <c r="A39" s="696" t="s">
        <v>56</v>
      </c>
      <c r="B39" s="700" t="s">
        <v>187</v>
      </c>
      <c r="C39" s="698">
        <v>3984</v>
      </c>
      <c r="D39" s="698"/>
      <c r="E39" s="698">
        <v>3984</v>
      </c>
      <c r="F39" s="698">
        <v>3800</v>
      </c>
      <c r="G39" s="698">
        <v>3500</v>
      </c>
      <c r="H39" s="698">
        <v>3200</v>
      </c>
    </row>
    <row r="40" spans="1:8" s="692" customFormat="1" ht="12" customHeight="1" x14ac:dyDescent="0.2">
      <c r="A40" s="696" t="s">
        <v>103</v>
      </c>
      <c r="B40" s="700" t="s">
        <v>188</v>
      </c>
      <c r="C40" s="698">
        <v>2714</v>
      </c>
      <c r="D40" s="698"/>
      <c r="E40" s="698">
        <v>2714</v>
      </c>
      <c r="F40" s="698">
        <v>2800</v>
      </c>
      <c r="G40" s="698">
        <v>2810</v>
      </c>
      <c r="H40" s="698">
        <v>2810</v>
      </c>
    </row>
    <row r="41" spans="1:8" s="692" customFormat="1" ht="12" customHeight="1" x14ac:dyDescent="0.2">
      <c r="A41" s="696" t="s">
        <v>104</v>
      </c>
      <c r="B41" s="700" t="s">
        <v>189</v>
      </c>
      <c r="C41" s="698">
        <v>1769</v>
      </c>
      <c r="D41" s="698"/>
      <c r="E41" s="698">
        <v>1769</v>
      </c>
      <c r="F41" s="698">
        <v>1710</v>
      </c>
      <c r="G41" s="698">
        <v>1710</v>
      </c>
      <c r="H41" s="698">
        <v>1710</v>
      </c>
    </row>
    <row r="42" spans="1:8" s="692" customFormat="1" ht="12" customHeight="1" x14ac:dyDescent="0.2">
      <c r="A42" s="696" t="s">
        <v>105</v>
      </c>
      <c r="B42" s="700" t="s">
        <v>190</v>
      </c>
      <c r="C42" s="698">
        <v>6803</v>
      </c>
      <c r="D42" s="698">
        <v>325</v>
      </c>
      <c r="E42" s="698">
        <f>SUM(C42:D42)</f>
        <v>7128</v>
      </c>
      <c r="F42" s="698">
        <v>6000</v>
      </c>
      <c r="G42" s="698">
        <v>6000</v>
      </c>
      <c r="H42" s="698">
        <v>6000</v>
      </c>
    </row>
    <row r="43" spans="1:8" s="692" customFormat="1" ht="12" customHeight="1" x14ac:dyDescent="0.2">
      <c r="A43" s="696" t="s">
        <v>106</v>
      </c>
      <c r="B43" s="700" t="s">
        <v>191</v>
      </c>
      <c r="C43" s="698"/>
      <c r="D43" s="698"/>
      <c r="E43" s="698"/>
      <c r="F43" s="698"/>
      <c r="G43" s="698"/>
      <c r="H43" s="698"/>
    </row>
    <row r="44" spans="1:8" s="692" customFormat="1" ht="12" customHeight="1" x14ac:dyDescent="0.2">
      <c r="A44" s="696" t="s">
        <v>107</v>
      </c>
      <c r="B44" s="700" t="s">
        <v>192</v>
      </c>
      <c r="C44" s="698">
        <v>2000</v>
      </c>
      <c r="D44" s="698"/>
      <c r="E44" s="698">
        <v>2000</v>
      </c>
      <c r="F44" s="698">
        <v>2000</v>
      </c>
      <c r="G44" s="698">
        <v>2000</v>
      </c>
      <c r="H44" s="698">
        <v>2000</v>
      </c>
    </row>
    <row r="45" spans="1:8" s="692" customFormat="1" ht="12" customHeight="1" x14ac:dyDescent="0.2">
      <c r="A45" s="696" t="s">
        <v>183</v>
      </c>
      <c r="B45" s="700" t="s">
        <v>193</v>
      </c>
      <c r="C45" s="707"/>
      <c r="D45" s="707"/>
      <c r="E45" s="707"/>
      <c r="F45" s="707"/>
      <c r="G45" s="707"/>
      <c r="H45" s="707"/>
    </row>
    <row r="46" spans="1:8" s="692" customFormat="1" ht="12" customHeight="1" thickBot="1" x14ac:dyDescent="0.25">
      <c r="A46" s="701" t="s">
        <v>184</v>
      </c>
      <c r="B46" s="702" t="s">
        <v>194</v>
      </c>
      <c r="C46" s="708">
        <v>2000</v>
      </c>
      <c r="D46" s="708"/>
      <c r="E46" s="708">
        <v>2000</v>
      </c>
      <c r="F46" s="708">
        <v>2000</v>
      </c>
      <c r="G46" s="708">
        <v>2000</v>
      </c>
      <c r="H46" s="708">
        <v>2000</v>
      </c>
    </row>
    <row r="47" spans="1:8" s="692" customFormat="1" ht="12" customHeight="1" thickBot="1" x14ac:dyDescent="0.25">
      <c r="A47" s="689" t="s">
        <v>11</v>
      </c>
      <c r="B47" s="690" t="s">
        <v>195</v>
      </c>
      <c r="C47" s="691">
        <f>SUM(C48:C52)</f>
        <v>43413</v>
      </c>
      <c r="D47" s="691"/>
      <c r="E47" s="691">
        <f>SUM(E48:E51)</f>
        <v>43413</v>
      </c>
      <c r="F47" s="691">
        <f>SUM(F48:F52)</f>
        <v>8000</v>
      </c>
      <c r="G47" s="691">
        <f>SUM(G48:G52)</f>
        <v>8000</v>
      </c>
      <c r="H47" s="691">
        <f>SUM(H48:H52)</f>
        <v>8000</v>
      </c>
    </row>
    <row r="48" spans="1:8" s="692" customFormat="1" ht="12" customHeight="1" x14ac:dyDescent="0.2">
      <c r="A48" s="693" t="s">
        <v>57</v>
      </c>
      <c r="B48" s="694" t="s">
        <v>199</v>
      </c>
      <c r="C48" s="709"/>
      <c r="D48" s="709"/>
      <c r="E48" s="709"/>
      <c r="F48" s="709"/>
      <c r="G48" s="709"/>
      <c r="H48" s="709"/>
    </row>
    <row r="49" spans="1:8" s="692" customFormat="1" ht="12" customHeight="1" x14ac:dyDescent="0.2">
      <c r="A49" s="696" t="s">
        <v>58</v>
      </c>
      <c r="B49" s="700" t="s">
        <v>200</v>
      </c>
      <c r="C49" s="707"/>
      <c r="D49" s="707"/>
      <c r="E49" s="707">
        <v>43413</v>
      </c>
      <c r="F49" s="707"/>
      <c r="G49" s="707"/>
      <c r="H49" s="707"/>
    </row>
    <row r="50" spans="1:8" s="692" customFormat="1" ht="12" customHeight="1" x14ac:dyDescent="0.2">
      <c r="A50" s="696" t="s">
        <v>196</v>
      </c>
      <c r="B50" s="700" t="s">
        <v>201</v>
      </c>
      <c r="C50" s="707">
        <v>43413</v>
      </c>
      <c r="D50" s="707"/>
      <c r="E50" s="707"/>
      <c r="F50" s="707">
        <v>8000</v>
      </c>
      <c r="G50" s="707">
        <v>8000</v>
      </c>
      <c r="H50" s="707">
        <v>8000</v>
      </c>
    </row>
    <row r="51" spans="1:8" s="692" customFormat="1" ht="12" customHeight="1" x14ac:dyDescent="0.2">
      <c r="A51" s="696" t="s">
        <v>197</v>
      </c>
      <c r="B51" s="700" t="s">
        <v>202</v>
      </c>
      <c r="C51" s="707"/>
      <c r="D51" s="707"/>
      <c r="E51" s="707"/>
      <c r="F51" s="707"/>
      <c r="G51" s="707"/>
      <c r="H51" s="707"/>
    </row>
    <row r="52" spans="1:8" s="692" customFormat="1" ht="12" customHeight="1" thickBot="1" x14ac:dyDescent="0.25">
      <c r="A52" s="701" t="s">
        <v>198</v>
      </c>
      <c r="B52" s="702" t="s">
        <v>203</v>
      </c>
      <c r="C52" s="708"/>
      <c r="D52" s="708"/>
      <c r="E52" s="708"/>
      <c r="F52" s="708"/>
      <c r="G52" s="708"/>
      <c r="H52" s="708"/>
    </row>
    <row r="53" spans="1:8" s="692" customFormat="1" ht="12" customHeight="1" thickBot="1" x14ac:dyDescent="0.25">
      <c r="A53" s="689" t="s">
        <v>108</v>
      </c>
      <c r="B53" s="690" t="s">
        <v>204</v>
      </c>
      <c r="C53" s="691">
        <f>SUM(C54:C56)</f>
        <v>0</v>
      </c>
      <c r="D53" s="691"/>
      <c r="E53" s="691"/>
      <c r="F53" s="691">
        <f>SUM(F54:F56)</f>
        <v>0</v>
      </c>
      <c r="G53" s="691">
        <f>SUM(G54:G56)</f>
        <v>0</v>
      </c>
      <c r="H53" s="691">
        <f>SUM(H54:H56)</f>
        <v>0</v>
      </c>
    </row>
    <row r="54" spans="1:8" s="692" customFormat="1" ht="12" customHeight="1" x14ac:dyDescent="0.2">
      <c r="A54" s="693" t="s">
        <v>59</v>
      </c>
      <c r="B54" s="694" t="s">
        <v>205</v>
      </c>
      <c r="C54" s="695"/>
      <c r="D54" s="695"/>
      <c r="E54" s="695"/>
      <c r="F54" s="695"/>
      <c r="G54" s="695"/>
      <c r="H54" s="695"/>
    </row>
    <row r="55" spans="1:8" s="692" customFormat="1" ht="12" customHeight="1" x14ac:dyDescent="0.2">
      <c r="A55" s="696" t="s">
        <v>60</v>
      </c>
      <c r="B55" s="700" t="s">
        <v>372</v>
      </c>
      <c r="C55" s="698"/>
      <c r="D55" s="698"/>
      <c r="E55" s="698"/>
      <c r="F55" s="698"/>
      <c r="G55" s="698"/>
      <c r="H55" s="698"/>
    </row>
    <row r="56" spans="1:8" s="692" customFormat="1" ht="12" customHeight="1" x14ac:dyDescent="0.2">
      <c r="A56" s="696" t="s">
        <v>209</v>
      </c>
      <c r="B56" s="700" t="s">
        <v>207</v>
      </c>
      <c r="C56" s="698"/>
      <c r="D56" s="698"/>
      <c r="E56" s="698"/>
      <c r="F56" s="698"/>
      <c r="G56" s="698"/>
      <c r="H56" s="698"/>
    </row>
    <row r="57" spans="1:8" s="692" customFormat="1" ht="12" customHeight="1" thickBot="1" x14ac:dyDescent="0.25">
      <c r="A57" s="701" t="s">
        <v>210</v>
      </c>
      <c r="B57" s="702" t="s">
        <v>208</v>
      </c>
      <c r="C57" s="704"/>
      <c r="D57" s="704"/>
      <c r="E57" s="704"/>
      <c r="F57" s="704"/>
      <c r="G57" s="704"/>
      <c r="H57" s="704"/>
    </row>
    <row r="58" spans="1:8" s="692" customFormat="1" ht="21.75" thickBot="1" x14ac:dyDescent="0.25">
      <c r="A58" s="689" t="s">
        <v>13</v>
      </c>
      <c r="B58" s="703" t="s">
        <v>211</v>
      </c>
      <c r="C58" s="691">
        <f>SUM(C59:C61)</f>
        <v>0</v>
      </c>
      <c r="D58" s="691"/>
      <c r="E58" s="691"/>
      <c r="F58" s="691">
        <f>SUM(F59:F61)</f>
        <v>0</v>
      </c>
      <c r="G58" s="691">
        <f>SUM(G59:G61)</f>
        <v>0</v>
      </c>
      <c r="H58" s="691">
        <f>SUM(H59:H61)</f>
        <v>0</v>
      </c>
    </row>
    <row r="59" spans="1:8" s="692" customFormat="1" ht="12" customHeight="1" x14ac:dyDescent="0.2">
      <c r="A59" s="693" t="s">
        <v>109</v>
      </c>
      <c r="B59" s="694" t="s">
        <v>213</v>
      </c>
      <c r="C59" s="707"/>
      <c r="D59" s="707"/>
      <c r="E59" s="707"/>
      <c r="F59" s="707"/>
      <c r="G59" s="707"/>
      <c r="H59" s="707"/>
    </row>
    <row r="60" spans="1:8" s="692" customFormat="1" ht="12" customHeight="1" x14ac:dyDescent="0.2">
      <c r="A60" s="696" t="s">
        <v>110</v>
      </c>
      <c r="B60" s="700" t="s">
        <v>373</v>
      </c>
      <c r="C60" s="707"/>
      <c r="D60" s="707"/>
      <c r="E60" s="707"/>
      <c r="F60" s="707"/>
      <c r="G60" s="707"/>
      <c r="H60" s="707"/>
    </row>
    <row r="61" spans="1:8" s="692" customFormat="1" ht="12" customHeight="1" x14ac:dyDescent="0.2">
      <c r="A61" s="696" t="s">
        <v>133</v>
      </c>
      <c r="B61" s="700" t="s">
        <v>214</v>
      </c>
      <c r="C61" s="707"/>
      <c r="D61" s="707"/>
      <c r="E61" s="707"/>
      <c r="F61" s="707"/>
      <c r="G61" s="707"/>
      <c r="H61" s="707"/>
    </row>
    <row r="62" spans="1:8" s="692" customFormat="1" ht="12" customHeight="1" thickBot="1" x14ac:dyDescent="0.25">
      <c r="A62" s="701" t="s">
        <v>212</v>
      </c>
      <c r="B62" s="702" t="s">
        <v>215</v>
      </c>
      <c r="C62" s="707"/>
      <c r="D62" s="707"/>
      <c r="E62" s="707"/>
      <c r="F62" s="707"/>
      <c r="G62" s="707"/>
      <c r="H62" s="707"/>
    </row>
    <row r="63" spans="1:8" s="692" customFormat="1" ht="13.5" thickBot="1" x14ac:dyDescent="0.25">
      <c r="A63" s="689" t="s">
        <v>14</v>
      </c>
      <c r="B63" s="690" t="s">
        <v>216</v>
      </c>
      <c r="C63" s="705">
        <f>C8+C15+C22+C29+C36+C47+C53+C58</f>
        <v>397327</v>
      </c>
      <c r="D63" s="705">
        <f>D8+D15+D22+D29+D36+D47+D53+D58</f>
        <v>325</v>
      </c>
      <c r="E63" s="705">
        <f>E8+E15+E22+E29+E36+E47+E53+E58</f>
        <v>397652</v>
      </c>
      <c r="F63" s="705">
        <f>+F8+F15+F22+F29+F36+F47+F53+F58</f>
        <v>338705</v>
      </c>
      <c r="G63" s="705">
        <f>+G8+G15+G22+G29+G36+G47+G53+G58</f>
        <v>333331</v>
      </c>
      <c r="H63" s="705">
        <f>+H8+H15+H22+H29+H36+H47+H53+H58</f>
        <v>321347</v>
      </c>
    </row>
    <row r="64" spans="1:8" s="692" customFormat="1" ht="21.75" thickBot="1" x14ac:dyDescent="0.25">
      <c r="A64" s="710" t="s">
        <v>217</v>
      </c>
      <c r="B64" s="703" t="s">
        <v>218</v>
      </c>
      <c r="C64" s="691">
        <f>SUM(C65:C67)</f>
        <v>0</v>
      </c>
      <c r="D64" s="691"/>
      <c r="E64" s="691"/>
      <c r="F64" s="691">
        <f>SUM(F65:F67)</f>
        <v>0</v>
      </c>
      <c r="G64" s="691">
        <f>SUM(G65:G67)</f>
        <v>0</v>
      </c>
      <c r="H64" s="691">
        <f>SUM(H65:H67)</f>
        <v>0</v>
      </c>
    </row>
    <row r="65" spans="1:8" s="692" customFormat="1" ht="12" customHeight="1" x14ac:dyDescent="0.2">
      <c r="A65" s="693" t="s">
        <v>251</v>
      </c>
      <c r="B65" s="694" t="s">
        <v>219</v>
      </c>
      <c r="C65" s="707"/>
      <c r="D65" s="707"/>
      <c r="E65" s="707"/>
      <c r="F65" s="707"/>
      <c r="G65" s="707"/>
      <c r="H65" s="707"/>
    </row>
    <row r="66" spans="1:8" s="692" customFormat="1" ht="12" customHeight="1" x14ac:dyDescent="0.2">
      <c r="A66" s="696" t="s">
        <v>260</v>
      </c>
      <c r="B66" s="700" t="s">
        <v>220</v>
      </c>
      <c r="C66" s="707"/>
      <c r="D66" s="707"/>
      <c r="E66" s="707"/>
      <c r="F66" s="707"/>
      <c r="G66" s="707"/>
      <c r="H66" s="707"/>
    </row>
    <row r="67" spans="1:8" s="692" customFormat="1" ht="12" customHeight="1" thickBot="1" x14ac:dyDescent="0.25">
      <c r="A67" s="701" t="s">
        <v>261</v>
      </c>
      <c r="B67" s="711" t="s">
        <v>221</v>
      </c>
      <c r="C67" s="707"/>
      <c r="D67" s="707"/>
      <c r="E67" s="707"/>
      <c r="F67" s="707"/>
      <c r="G67" s="707"/>
      <c r="H67" s="707"/>
    </row>
    <row r="68" spans="1:8" s="692" customFormat="1" ht="12" customHeight="1" thickBot="1" x14ac:dyDescent="0.25">
      <c r="A68" s="710" t="s">
        <v>222</v>
      </c>
      <c r="B68" s="703" t="s">
        <v>223</v>
      </c>
      <c r="C68" s="691">
        <f>SUM(C69:C72)</f>
        <v>0</v>
      </c>
      <c r="D68" s="691">
        <f>SUM(D69:D72)</f>
        <v>343101</v>
      </c>
      <c r="E68" s="691">
        <f>SUM(C68:D68)</f>
        <v>343101</v>
      </c>
      <c r="F68" s="691">
        <f>SUM(F69:F72)</f>
        <v>0</v>
      </c>
      <c r="G68" s="691">
        <f>SUM(G69:G72)</f>
        <v>0</v>
      </c>
      <c r="H68" s="691">
        <f>SUM(H69:H72)</f>
        <v>0</v>
      </c>
    </row>
    <row r="69" spans="1:8" s="692" customFormat="1" ht="12" customHeight="1" x14ac:dyDescent="0.2">
      <c r="A69" s="693" t="s">
        <v>88</v>
      </c>
      <c r="B69" s="694" t="s">
        <v>224</v>
      </c>
      <c r="C69" s="707"/>
      <c r="D69" s="707">
        <v>343101</v>
      </c>
      <c r="E69" s="707">
        <f>SUM(C69:D69)</f>
        <v>343101</v>
      </c>
      <c r="F69" s="707"/>
      <c r="G69" s="707"/>
      <c r="H69" s="707"/>
    </row>
    <row r="70" spans="1:8" s="692" customFormat="1" ht="12" customHeight="1" x14ac:dyDescent="0.2">
      <c r="A70" s="696" t="s">
        <v>89</v>
      </c>
      <c r="B70" s="700" t="s">
        <v>225</v>
      </c>
      <c r="C70" s="707"/>
      <c r="D70" s="707"/>
      <c r="E70" s="707"/>
      <c r="F70" s="707"/>
      <c r="G70" s="707"/>
      <c r="H70" s="707"/>
    </row>
    <row r="71" spans="1:8" s="692" customFormat="1" ht="12" customHeight="1" x14ac:dyDescent="0.2">
      <c r="A71" s="696" t="s">
        <v>252</v>
      </c>
      <c r="B71" s="700" t="s">
        <v>226</v>
      </c>
      <c r="C71" s="707"/>
      <c r="D71" s="707"/>
      <c r="E71" s="707"/>
      <c r="F71" s="707"/>
      <c r="G71" s="707"/>
      <c r="H71" s="707"/>
    </row>
    <row r="72" spans="1:8" s="692" customFormat="1" ht="12" customHeight="1" thickBot="1" x14ac:dyDescent="0.25">
      <c r="A72" s="701" t="s">
        <v>253</v>
      </c>
      <c r="B72" s="702" t="s">
        <v>227</v>
      </c>
      <c r="C72" s="707"/>
      <c r="D72" s="707"/>
      <c r="E72" s="707"/>
      <c r="F72" s="707"/>
      <c r="G72" s="707"/>
      <c r="H72" s="707"/>
    </row>
    <row r="73" spans="1:8" s="692" customFormat="1" ht="12" customHeight="1" thickBot="1" x14ac:dyDescent="0.25">
      <c r="A73" s="710" t="s">
        <v>228</v>
      </c>
      <c r="B73" s="703" t="s">
        <v>229</v>
      </c>
      <c r="C73" s="691">
        <f>SUM(C74:C75)</f>
        <v>264940</v>
      </c>
      <c r="D73" s="691">
        <f>SUM(D74:D75)</f>
        <v>-203426</v>
      </c>
      <c r="E73" s="691">
        <f>SUM(C73:D73)</f>
        <v>61514</v>
      </c>
      <c r="F73" s="691">
        <f>SUM(F74:F75)</f>
        <v>138165</v>
      </c>
      <c r="G73" s="691">
        <f>SUM(G74:G75)</f>
        <v>138165</v>
      </c>
      <c r="H73" s="691">
        <f>SUM(H74:H75)</f>
        <v>88165</v>
      </c>
    </row>
    <row r="74" spans="1:8" s="692" customFormat="1" ht="12" customHeight="1" x14ac:dyDescent="0.2">
      <c r="A74" s="693" t="s">
        <v>254</v>
      </c>
      <c r="B74" s="694" t="s">
        <v>230</v>
      </c>
      <c r="C74" s="707">
        <v>264940</v>
      </c>
      <c r="D74" s="707">
        <v>-203426</v>
      </c>
      <c r="E74" s="707">
        <f>SUM(C74:D74)</f>
        <v>61514</v>
      </c>
      <c r="F74" s="707">
        <v>138165</v>
      </c>
      <c r="G74" s="707">
        <v>138165</v>
      </c>
      <c r="H74" s="707">
        <v>88165</v>
      </c>
    </row>
    <row r="75" spans="1:8" s="692" customFormat="1" ht="12" customHeight="1" thickBot="1" x14ac:dyDescent="0.25">
      <c r="A75" s="701" t="s">
        <v>255</v>
      </c>
      <c r="B75" s="702" t="s">
        <v>231</v>
      </c>
      <c r="C75" s="707"/>
      <c r="D75" s="707"/>
      <c r="E75" s="707"/>
      <c r="F75" s="707"/>
      <c r="G75" s="707"/>
      <c r="H75" s="707"/>
    </row>
    <row r="76" spans="1:8" s="692" customFormat="1" ht="12" customHeight="1" thickBot="1" x14ac:dyDescent="0.25">
      <c r="A76" s="710" t="s">
        <v>232</v>
      </c>
      <c r="B76" s="703" t="s">
        <v>233</v>
      </c>
      <c r="C76" s="691">
        <f>SUM(C77:C79)</f>
        <v>0</v>
      </c>
      <c r="D76" s="691">
        <f>SUM(D77:D79)</f>
        <v>46000</v>
      </c>
      <c r="E76" s="691">
        <f>SUM(C76:D76)</f>
        <v>46000</v>
      </c>
      <c r="F76" s="691">
        <f>SUM(F77:F79)</f>
        <v>0</v>
      </c>
      <c r="G76" s="691">
        <f>SUM(G77:G79)</f>
        <v>0</v>
      </c>
      <c r="H76" s="691">
        <f>SUM(H77:H79)</f>
        <v>0</v>
      </c>
    </row>
    <row r="77" spans="1:8" s="692" customFormat="1" ht="12" customHeight="1" x14ac:dyDescent="0.2">
      <c r="A77" s="693" t="s">
        <v>256</v>
      </c>
      <c r="B77" s="694" t="s">
        <v>234</v>
      </c>
      <c r="C77" s="707"/>
      <c r="D77" s="712">
        <v>46000</v>
      </c>
      <c r="E77" s="712">
        <f>SUM(D77)</f>
        <v>46000</v>
      </c>
      <c r="F77" s="707"/>
      <c r="G77" s="707"/>
      <c r="H77" s="707"/>
    </row>
    <row r="78" spans="1:8" s="692" customFormat="1" ht="12" customHeight="1" x14ac:dyDescent="0.2">
      <c r="A78" s="696" t="s">
        <v>257</v>
      </c>
      <c r="B78" s="700" t="s">
        <v>235</v>
      </c>
      <c r="C78" s="707"/>
      <c r="D78" s="707"/>
      <c r="E78" s="707"/>
      <c r="F78" s="707"/>
      <c r="G78" s="707"/>
      <c r="H78" s="707"/>
    </row>
    <row r="79" spans="1:8" s="692" customFormat="1" ht="12" customHeight="1" thickBot="1" x14ac:dyDescent="0.25">
      <c r="A79" s="701" t="s">
        <v>258</v>
      </c>
      <c r="B79" s="702" t="s">
        <v>236</v>
      </c>
      <c r="C79" s="707"/>
      <c r="D79" s="707"/>
      <c r="E79" s="707"/>
      <c r="F79" s="707"/>
      <c r="G79" s="707"/>
      <c r="H79" s="707"/>
    </row>
    <row r="80" spans="1:8" s="692" customFormat="1" ht="12" customHeight="1" thickBot="1" x14ac:dyDescent="0.25">
      <c r="A80" s="710" t="s">
        <v>237</v>
      </c>
      <c r="B80" s="703" t="s">
        <v>259</v>
      </c>
      <c r="C80" s="713"/>
      <c r="D80" s="714"/>
      <c r="E80" s="714"/>
      <c r="F80" s="713"/>
      <c r="G80" s="713"/>
      <c r="H80" s="713"/>
    </row>
    <row r="81" spans="1:8" s="692" customFormat="1" ht="12" customHeight="1" x14ac:dyDescent="0.2">
      <c r="A81" s="715" t="s">
        <v>238</v>
      </c>
      <c r="B81" s="694" t="s">
        <v>239</v>
      </c>
      <c r="C81" s="716"/>
      <c r="D81" s="717"/>
      <c r="E81" s="717"/>
      <c r="F81" s="716"/>
      <c r="G81" s="716"/>
      <c r="H81" s="716"/>
    </row>
    <row r="82" spans="1:8" s="692" customFormat="1" ht="12" customHeight="1" x14ac:dyDescent="0.2">
      <c r="A82" s="718" t="s">
        <v>240</v>
      </c>
      <c r="B82" s="700" t="s">
        <v>241</v>
      </c>
      <c r="C82" s="719"/>
      <c r="D82" s="720"/>
      <c r="E82" s="720"/>
      <c r="F82" s="719"/>
      <c r="G82" s="719"/>
      <c r="H82" s="719"/>
    </row>
    <row r="83" spans="1:8" s="692" customFormat="1" ht="12" customHeight="1" x14ac:dyDescent="0.2">
      <c r="A83" s="718" t="s">
        <v>242</v>
      </c>
      <c r="B83" s="700" t="s">
        <v>243</v>
      </c>
      <c r="C83" s="719"/>
      <c r="D83" s="720"/>
      <c r="E83" s="720"/>
      <c r="F83" s="719"/>
      <c r="G83" s="719"/>
      <c r="H83" s="719"/>
    </row>
    <row r="84" spans="1:8" s="692" customFormat="1" ht="12" customHeight="1" thickBot="1" x14ac:dyDescent="0.25">
      <c r="A84" s="721" t="s">
        <v>244</v>
      </c>
      <c r="B84" s="702" t="s">
        <v>245</v>
      </c>
      <c r="C84" s="722"/>
      <c r="D84" s="723"/>
      <c r="E84" s="723"/>
      <c r="F84" s="722"/>
      <c r="G84" s="722"/>
      <c r="H84" s="722"/>
    </row>
    <row r="85" spans="1:8" s="692" customFormat="1" ht="21.75" thickBot="1" x14ac:dyDescent="0.25">
      <c r="A85" s="710" t="s">
        <v>246</v>
      </c>
      <c r="B85" s="703" t="s">
        <v>247</v>
      </c>
      <c r="C85" s="713"/>
      <c r="D85" s="724"/>
      <c r="E85" s="714"/>
      <c r="F85" s="713"/>
      <c r="G85" s="713"/>
      <c r="H85" s="713"/>
    </row>
    <row r="86" spans="1:8" s="692" customFormat="1" ht="29.25" customHeight="1" thickBot="1" x14ac:dyDescent="0.25">
      <c r="A86" s="710" t="s">
        <v>248</v>
      </c>
      <c r="B86" s="725" t="s">
        <v>249</v>
      </c>
      <c r="C86" s="705">
        <f>C68+C73</f>
        <v>264940</v>
      </c>
      <c r="D86" s="705">
        <f>D64+D68+D73+D76+D80+D85</f>
        <v>185675</v>
      </c>
      <c r="E86" s="705">
        <f>E64+E68+E73+E76+E80+E85</f>
        <v>450615</v>
      </c>
      <c r="F86" s="705">
        <f>F68+F73</f>
        <v>138165</v>
      </c>
      <c r="G86" s="705">
        <f>G68+G73</f>
        <v>138165</v>
      </c>
      <c r="H86" s="705">
        <f>H68+H73</f>
        <v>88165</v>
      </c>
    </row>
    <row r="87" spans="1:8" s="692" customFormat="1" ht="30" customHeight="1" thickBot="1" x14ac:dyDescent="0.25">
      <c r="A87" s="726" t="s">
        <v>262</v>
      </c>
      <c r="B87" s="727" t="s">
        <v>250</v>
      </c>
      <c r="C87" s="705">
        <f>+C63+C86</f>
        <v>662267</v>
      </c>
      <c r="D87" s="705">
        <f>D63+D86</f>
        <v>186000</v>
      </c>
      <c r="E87" s="705">
        <f>E63+E86</f>
        <v>848267</v>
      </c>
      <c r="F87" s="705">
        <f>+F63+F86</f>
        <v>476870</v>
      </c>
      <c r="G87" s="705">
        <f>+G63+G86</f>
        <v>471496</v>
      </c>
      <c r="H87" s="705">
        <f>+H63+H86</f>
        <v>409512</v>
      </c>
    </row>
    <row r="88" spans="1:8" s="692" customFormat="1" ht="32.25" customHeight="1" x14ac:dyDescent="0.2">
      <c r="A88" s="728"/>
      <c r="B88" s="729"/>
      <c r="C88" s="729"/>
      <c r="D88" s="729"/>
      <c r="E88" s="729"/>
      <c r="F88" s="729"/>
      <c r="G88" s="729"/>
      <c r="H88" s="729"/>
    </row>
    <row r="89" spans="1:8" ht="16.5" customHeight="1" x14ac:dyDescent="0.25">
      <c r="A89" s="678" t="s">
        <v>35</v>
      </c>
      <c r="B89" s="678"/>
      <c r="C89" s="678"/>
      <c r="D89" s="678"/>
      <c r="E89" s="678"/>
      <c r="F89" s="678"/>
      <c r="G89" s="678"/>
      <c r="H89" s="678"/>
    </row>
    <row r="90" spans="1:8" ht="16.5" customHeight="1" thickBot="1" x14ac:dyDescent="0.3">
      <c r="A90" s="730" t="s">
        <v>91</v>
      </c>
      <c r="B90" s="730"/>
      <c r="C90" s="731"/>
      <c r="D90" s="731"/>
      <c r="E90" s="731"/>
      <c r="F90" s="731"/>
      <c r="G90" s="731"/>
      <c r="H90" s="731"/>
    </row>
    <row r="91" spans="1:8" ht="38.1" customHeight="1" thickBot="1" x14ac:dyDescent="0.3">
      <c r="A91" s="681" t="s">
        <v>49</v>
      </c>
      <c r="B91" s="682" t="s">
        <v>36</v>
      </c>
      <c r="C91" s="683" t="s">
        <v>415</v>
      </c>
      <c r="D91" s="683" t="s">
        <v>451</v>
      </c>
      <c r="E91" s="683" t="s">
        <v>458</v>
      </c>
      <c r="F91" s="683" t="s">
        <v>447</v>
      </c>
      <c r="G91" s="683" t="s">
        <v>419</v>
      </c>
      <c r="H91" s="683" t="s">
        <v>449</v>
      </c>
    </row>
    <row r="92" spans="1:8" s="688" customFormat="1" ht="12" customHeight="1" thickBot="1" x14ac:dyDescent="0.25">
      <c r="A92" s="732">
        <v>1</v>
      </c>
      <c r="B92" s="733">
        <v>2</v>
      </c>
      <c r="C92" s="686">
        <v>3</v>
      </c>
      <c r="D92" s="687">
        <v>4</v>
      </c>
      <c r="E92" s="687">
        <v>5</v>
      </c>
      <c r="F92" s="687">
        <v>6</v>
      </c>
      <c r="G92" s="687">
        <v>7</v>
      </c>
      <c r="H92" s="686">
        <v>8</v>
      </c>
    </row>
    <row r="93" spans="1:8" ht="12" customHeight="1" thickBot="1" x14ac:dyDescent="0.3">
      <c r="A93" s="734" t="s">
        <v>6</v>
      </c>
      <c r="B93" s="735" t="s">
        <v>265</v>
      </c>
      <c r="C93" s="736">
        <f t="shared" ref="C93:H93" si="1">SUM(C94:C98)</f>
        <v>294370</v>
      </c>
      <c r="D93" s="736">
        <f t="shared" si="1"/>
        <v>63887</v>
      </c>
      <c r="E93" s="736">
        <f t="shared" si="1"/>
        <v>358257</v>
      </c>
      <c r="F93" s="736">
        <f t="shared" si="1"/>
        <v>220386</v>
      </c>
      <c r="G93" s="736">
        <f t="shared" si="1"/>
        <v>223167</v>
      </c>
      <c r="H93" s="736">
        <f t="shared" si="1"/>
        <v>225078</v>
      </c>
    </row>
    <row r="94" spans="1:8" ht="12" customHeight="1" x14ac:dyDescent="0.25">
      <c r="A94" s="737" t="s">
        <v>61</v>
      </c>
      <c r="B94" s="542" t="s">
        <v>37</v>
      </c>
      <c r="C94" s="738">
        <v>73710</v>
      </c>
      <c r="D94" s="738">
        <v>530</v>
      </c>
      <c r="E94" s="738">
        <f t="shared" ref="E94:E99" si="2">SUM(C94:D94)</f>
        <v>74240</v>
      </c>
      <c r="F94" s="738">
        <v>77396</v>
      </c>
      <c r="G94" s="738">
        <v>79717</v>
      </c>
      <c r="H94" s="738">
        <v>81312</v>
      </c>
    </row>
    <row r="95" spans="1:8" ht="22.5" x14ac:dyDescent="0.25">
      <c r="A95" s="696" t="s">
        <v>62</v>
      </c>
      <c r="B95" s="545" t="s">
        <v>111</v>
      </c>
      <c r="C95" s="698">
        <v>14607</v>
      </c>
      <c r="D95" s="698"/>
      <c r="E95" s="698">
        <f t="shared" si="2"/>
        <v>14607</v>
      </c>
      <c r="F95" s="698">
        <v>15337</v>
      </c>
      <c r="G95" s="698">
        <v>15797</v>
      </c>
      <c r="H95" s="698">
        <v>16113</v>
      </c>
    </row>
    <row r="96" spans="1:8" ht="12" customHeight="1" x14ac:dyDescent="0.25">
      <c r="A96" s="696" t="s">
        <v>63</v>
      </c>
      <c r="B96" s="545" t="s">
        <v>86</v>
      </c>
      <c r="C96" s="704">
        <v>65923</v>
      </c>
      <c r="D96" s="704">
        <v>54650</v>
      </c>
      <c r="E96" s="704">
        <f t="shared" si="2"/>
        <v>120573</v>
      </c>
      <c r="F96" s="704">
        <v>62300</v>
      </c>
      <c r="G96" s="704">
        <v>62300</v>
      </c>
      <c r="H96" s="704">
        <v>62300</v>
      </c>
    </row>
    <row r="97" spans="1:8" ht="12" customHeight="1" x14ac:dyDescent="0.25">
      <c r="A97" s="696" t="s">
        <v>64</v>
      </c>
      <c r="B97" s="739" t="s">
        <v>112</v>
      </c>
      <c r="C97" s="704">
        <v>2903</v>
      </c>
      <c r="D97" s="704">
        <v>158</v>
      </c>
      <c r="E97" s="704">
        <f t="shared" si="2"/>
        <v>3061</v>
      </c>
      <c r="F97" s="704">
        <v>2803</v>
      </c>
      <c r="G97" s="704">
        <v>2803</v>
      </c>
      <c r="H97" s="704">
        <v>2803</v>
      </c>
    </row>
    <row r="98" spans="1:8" ht="12" customHeight="1" x14ac:dyDescent="0.25">
      <c r="A98" s="696" t="s">
        <v>72</v>
      </c>
      <c r="B98" s="740" t="s">
        <v>113</v>
      </c>
      <c r="C98" s="704">
        <f>SUM(C99:C108)</f>
        <v>137227</v>
      </c>
      <c r="D98" s="704">
        <f>SUM(D99:D108)</f>
        <v>8549</v>
      </c>
      <c r="E98" s="704">
        <f t="shared" si="2"/>
        <v>145776</v>
      </c>
      <c r="F98" s="704">
        <v>62550</v>
      </c>
      <c r="G98" s="704">
        <v>62550</v>
      </c>
      <c r="H98" s="704">
        <v>62550</v>
      </c>
    </row>
    <row r="99" spans="1:8" ht="12" customHeight="1" x14ac:dyDescent="0.25">
      <c r="A99" s="696" t="s">
        <v>65</v>
      </c>
      <c r="B99" s="545" t="s">
        <v>266</v>
      </c>
      <c r="C99" s="704">
        <v>69223</v>
      </c>
      <c r="D99" s="704">
        <v>4719</v>
      </c>
      <c r="E99" s="704">
        <f t="shared" si="2"/>
        <v>73942</v>
      </c>
      <c r="F99" s="704">
        <v>69223</v>
      </c>
      <c r="G99" s="704">
        <v>69223</v>
      </c>
      <c r="H99" s="704">
        <v>69223</v>
      </c>
    </row>
    <row r="100" spans="1:8" ht="12" customHeight="1" x14ac:dyDescent="0.25">
      <c r="A100" s="696" t="s">
        <v>66</v>
      </c>
      <c r="B100" s="741" t="s">
        <v>267</v>
      </c>
      <c r="C100" s="704"/>
      <c r="D100" s="704"/>
      <c r="E100" s="704"/>
      <c r="F100" s="704"/>
      <c r="G100" s="704"/>
      <c r="H100" s="704"/>
    </row>
    <row r="101" spans="1:8" ht="22.5" x14ac:dyDescent="0.25">
      <c r="A101" s="696" t="s">
        <v>73</v>
      </c>
      <c r="B101" s="742" t="s">
        <v>268</v>
      </c>
      <c r="C101" s="704"/>
      <c r="D101" s="704"/>
      <c r="E101" s="704"/>
      <c r="F101" s="704"/>
      <c r="G101" s="704"/>
      <c r="H101" s="704"/>
    </row>
    <row r="102" spans="1:8" ht="22.5" x14ac:dyDescent="0.25">
      <c r="A102" s="696" t="s">
        <v>74</v>
      </c>
      <c r="B102" s="742" t="s">
        <v>269</v>
      </c>
      <c r="C102" s="704"/>
      <c r="D102" s="704"/>
      <c r="E102" s="704"/>
      <c r="F102" s="704"/>
      <c r="G102" s="704"/>
      <c r="H102" s="704"/>
    </row>
    <row r="103" spans="1:8" ht="12" customHeight="1" x14ac:dyDescent="0.25">
      <c r="A103" s="696" t="s">
        <v>75</v>
      </c>
      <c r="B103" s="741" t="s">
        <v>270</v>
      </c>
      <c r="C103" s="704">
        <v>90</v>
      </c>
      <c r="D103" s="704">
        <v>8644</v>
      </c>
      <c r="E103" s="704">
        <f>SUM(C103:D103)</f>
        <v>8734</v>
      </c>
      <c r="F103" s="704">
        <v>90</v>
      </c>
      <c r="G103" s="704">
        <v>90</v>
      </c>
      <c r="H103" s="704">
        <v>90</v>
      </c>
    </row>
    <row r="104" spans="1:8" ht="12" customHeight="1" x14ac:dyDescent="0.25">
      <c r="A104" s="696" t="s">
        <v>76</v>
      </c>
      <c r="B104" s="741" t="s">
        <v>271</v>
      </c>
      <c r="C104" s="704"/>
      <c r="D104" s="704">
        <v>-4814</v>
      </c>
      <c r="E104" s="704">
        <f>SUM(D104)</f>
        <v>-4814</v>
      </c>
      <c r="F104" s="704"/>
      <c r="G104" s="704"/>
      <c r="H104" s="704"/>
    </row>
    <row r="105" spans="1:8" ht="22.5" x14ac:dyDescent="0.25">
      <c r="A105" s="696" t="s">
        <v>78</v>
      </c>
      <c r="B105" s="742" t="s">
        <v>272</v>
      </c>
      <c r="C105" s="704"/>
      <c r="D105" s="704"/>
      <c r="E105" s="704"/>
      <c r="F105" s="704"/>
      <c r="G105" s="704"/>
      <c r="H105" s="704"/>
    </row>
    <row r="106" spans="1:8" ht="12" customHeight="1" x14ac:dyDescent="0.25">
      <c r="A106" s="743" t="s">
        <v>114</v>
      </c>
      <c r="B106" s="744" t="s">
        <v>273</v>
      </c>
      <c r="C106" s="704"/>
      <c r="D106" s="704"/>
      <c r="E106" s="704"/>
      <c r="F106" s="704"/>
      <c r="G106" s="704"/>
      <c r="H106" s="704"/>
    </row>
    <row r="107" spans="1:8" ht="12" customHeight="1" x14ac:dyDescent="0.25">
      <c r="A107" s="696" t="s">
        <v>263</v>
      </c>
      <c r="B107" s="744" t="s">
        <v>274</v>
      </c>
      <c r="C107" s="704"/>
      <c r="D107" s="704"/>
      <c r="E107" s="704"/>
      <c r="F107" s="704"/>
      <c r="G107" s="704"/>
      <c r="H107" s="704"/>
    </row>
    <row r="108" spans="1:8" ht="23.25" thickBot="1" x14ac:dyDescent="0.3">
      <c r="A108" s="745" t="s">
        <v>264</v>
      </c>
      <c r="B108" s="746" t="s">
        <v>275</v>
      </c>
      <c r="C108" s="747">
        <v>67914</v>
      </c>
      <c r="D108" s="747"/>
      <c r="E108" s="747">
        <f>SUM(C108:D108)</f>
        <v>67914</v>
      </c>
      <c r="F108" s="747">
        <v>65000</v>
      </c>
      <c r="G108" s="747">
        <v>62000</v>
      </c>
      <c r="H108" s="747">
        <v>62000</v>
      </c>
    </row>
    <row r="109" spans="1:8" ht="12" customHeight="1" thickBot="1" x14ac:dyDescent="0.3">
      <c r="A109" s="689" t="s">
        <v>7</v>
      </c>
      <c r="B109" s="748" t="s">
        <v>276</v>
      </c>
      <c r="C109" s="691">
        <f>C110+C112+C114</f>
        <v>335981</v>
      </c>
      <c r="D109" s="691">
        <f>SUM(D110:D114)</f>
        <v>22023</v>
      </c>
      <c r="E109" s="691">
        <f>SUM(E110:E114)</f>
        <v>358004</v>
      </c>
      <c r="F109" s="691">
        <f>F110+F112+F114</f>
        <v>224568</v>
      </c>
      <c r="G109" s="691">
        <f>G110+G112+G114</f>
        <v>216413</v>
      </c>
      <c r="H109" s="691">
        <f>H110+H112+H114</f>
        <v>152518</v>
      </c>
    </row>
    <row r="110" spans="1:8" ht="12" customHeight="1" x14ac:dyDescent="0.25">
      <c r="A110" s="693" t="s">
        <v>67</v>
      </c>
      <c r="B110" s="545" t="s">
        <v>131</v>
      </c>
      <c r="C110" s="749">
        <v>107716</v>
      </c>
      <c r="D110" s="695">
        <v>21729</v>
      </c>
      <c r="E110" s="695">
        <f>SUM(C110:D110)</f>
        <v>129445</v>
      </c>
      <c r="F110" s="749">
        <v>130000</v>
      </c>
      <c r="G110" s="749">
        <v>130000</v>
      </c>
      <c r="H110" s="749">
        <v>87518</v>
      </c>
    </row>
    <row r="111" spans="1:8" ht="12" customHeight="1" x14ac:dyDescent="0.25">
      <c r="A111" s="693" t="s">
        <v>68</v>
      </c>
      <c r="B111" s="750" t="s">
        <v>280</v>
      </c>
      <c r="C111" s="751"/>
      <c r="D111" s="695"/>
      <c r="E111" s="695"/>
      <c r="F111" s="751"/>
      <c r="G111" s="751"/>
      <c r="H111" s="751"/>
    </row>
    <row r="112" spans="1:8" ht="12" customHeight="1" x14ac:dyDescent="0.25">
      <c r="A112" s="693" t="s">
        <v>69</v>
      </c>
      <c r="B112" s="750" t="s">
        <v>115</v>
      </c>
      <c r="C112" s="751">
        <v>228265</v>
      </c>
      <c r="D112" s="698"/>
      <c r="E112" s="698">
        <f>SUM(C112:D112)</f>
        <v>228265</v>
      </c>
      <c r="F112" s="751">
        <v>94568</v>
      </c>
      <c r="G112" s="751">
        <v>86413</v>
      </c>
      <c r="H112" s="751">
        <v>65000</v>
      </c>
    </row>
    <row r="113" spans="1:8" ht="12" customHeight="1" x14ac:dyDescent="0.25">
      <c r="A113" s="693" t="s">
        <v>70</v>
      </c>
      <c r="B113" s="750" t="s">
        <v>281</v>
      </c>
      <c r="C113" s="751"/>
      <c r="D113" s="698"/>
      <c r="E113" s="698"/>
      <c r="F113" s="751"/>
      <c r="G113" s="751"/>
      <c r="H113" s="751"/>
    </row>
    <row r="114" spans="1:8" ht="12" customHeight="1" x14ac:dyDescent="0.25">
      <c r="A114" s="693" t="s">
        <v>71</v>
      </c>
      <c r="B114" s="752" t="s">
        <v>134</v>
      </c>
      <c r="C114" s="751">
        <f>SUM(C115:C122)</f>
        <v>0</v>
      </c>
      <c r="D114" s="698">
        <f>SUM(D116:D122)</f>
        <v>294</v>
      </c>
      <c r="E114" s="698">
        <f>SUM(C114:D114)</f>
        <v>294</v>
      </c>
      <c r="F114" s="751">
        <f>SUM(F115:F122)</f>
        <v>0</v>
      </c>
      <c r="G114" s="751">
        <f>SUM(G115:G122)</f>
        <v>0</v>
      </c>
      <c r="H114" s="751">
        <f>SUM(H115:H122)</f>
        <v>0</v>
      </c>
    </row>
    <row r="115" spans="1:8" ht="22.5" x14ac:dyDescent="0.25">
      <c r="A115" s="693" t="s">
        <v>77</v>
      </c>
      <c r="B115" s="753" t="s">
        <v>374</v>
      </c>
      <c r="C115" s="751"/>
      <c r="D115" s="698"/>
      <c r="E115" s="698"/>
      <c r="F115" s="751"/>
      <c r="G115" s="751"/>
      <c r="H115" s="751"/>
    </row>
    <row r="116" spans="1:8" ht="22.5" x14ac:dyDescent="0.25">
      <c r="A116" s="693" t="s">
        <v>79</v>
      </c>
      <c r="B116" s="754" t="s">
        <v>286</v>
      </c>
      <c r="C116" s="751"/>
      <c r="D116" s="698"/>
      <c r="E116" s="698"/>
      <c r="F116" s="751"/>
      <c r="G116" s="751"/>
      <c r="H116" s="751"/>
    </row>
    <row r="117" spans="1:8" ht="22.5" x14ac:dyDescent="0.25">
      <c r="A117" s="693" t="s">
        <v>116</v>
      </c>
      <c r="B117" s="742" t="s">
        <v>269</v>
      </c>
      <c r="C117" s="751"/>
      <c r="D117" s="698"/>
      <c r="E117" s="698"/>
      <c r="F117" s="751"/>
      <c r="G117" s="751"/>
      <c r="H117" s="751"/>
    </row>
    <row r="118" spans="1:8" ht="22.5" x14ac:dyDescent="0.25">
      <c r="A118" s="693" t="s">
        <v>117</v>
      </c>
      <c r="B118" s="742" t="s">
        <v>285</v>
      </c>
      <c r="C118" s="751"/>
      <c r="D118" s="698">
        <v>294</v>
      </c>
      <c r="E118" s="698"/>
      <c r="F118" s="751"/>
      <c r="G118" s="751"/>
      <c r="H118" s="751"/>
    </row>
    <row r="119" spans="1:8" ht="22.5" x14ac:dyDescent="0.25">
      <c r="A119" s="693" t="s">
        <v>118</v>
      </c>
      <c r="B119" s="742" t="s">
        <v>284</v>
      </c>
      <c r="C119" s="751"/>
      <c r="D119" s="698"/>
      <c r="E119" s="698"/>
      <c r="F119" s="751"/>
      <c r="G119" s="751"/>
      <c r="H119" s="751"/>
    </row>
    <row r="120" spans="1:8" ht="22.5" x14ac:dyDescent="0.25">
      <c r="A120" s="693" t="s">
        <v>277</v>
      </c>
      <c r="B120" s="742" t="s">
        <v>272</v>
      </c>
      <c r="C120" s="751"/>
      <c r="D120" s="698"/>
      <c r="E120" s="698"/>
      <c r="F120" s="751"/>
      <c r="G120" s="751"/>
      <c r="H120" s="751"/>
    </row>
    <row r="121" spans="1:8" ht="12" customHeight="1" x14ac:dyDescent="0.25">
      <c r="A121" s="693" t="s">
        <v>278</v>
      </c>
      <c r="B121" s="742" t="s">
        <v>283</v>
      </c>
      <c r="C121" s="751"/>
      <c r="D121" s="698"/>
      <c r="E121" s="698"/>
      <c r="F121" s="751"/>
      <c r="G121" s="751"/>
      <c r="H121" s="751"/>
    </row>
    <row r="122" spans="1:8" ht="23.25" thickBot="1" x14ac:dyDescent="0.3">
      <c r="A122" s="743" t="s">
        <v>279</v>
      </c>
      <c r="B122" s="742" t="s">
        <v>282</v>
      </c>
      <c r="C122" s="755"/>
      <c r="D122" s="704"/>
      <c r="E122" s="704">
        <f>SUM(D122)</f>
        <v>0</v>
      </c>
      <c r="F122" s="755"/>
      <c r="G122" s="755"/>
      <c r="H122" s="755"/>
    </row>
    <row r="123" spans="1:8" ht="12" customHeight="1" thickBot="1" x14ac:dyDescent="0.3">
      <c r="A123" s="689" t="s">
        <v>8</v>
      </c>
      <c r="B123" s="756" t="s">
        <v>287</v>
      </c>
      <c r="C123" s="757">
        <f>+C124+C125</f>
        <v>30000</v>
      </c>
      <c r="D123" s="691">
        <f>SUM(D124:D125)</f>
        <v>14632</v>
      </c>
      <c r="E123" s="691">
        <f>SUM(E124:E125)</f>
        <v>44632</v>
      </c>
      <c r="F123" s="757">
        <f>+F124+F125</f>
        <v>30000</v>
      </c>
      <c r="G123" s="757">
        <f>+G124+G125</f>
        <v>30000</v>
      </c>
      <c r="H123" s="757">
        <f>+H124+H125</f>
        <v>30000</v>
      </c>
    </row>
    <row r="124" spans="1:8" ht="12" customHeight="1" x14ac:dyDescent="0.25">
      <c r="A124" s="693" t="s">
        <v>50</v>
      </c>
      <c r="B124" s="551" t="s">
        <v>45</v>
      </c>
      <c r="C124" s="695">
        <v>30000</v>
      </c>
      <c r="D124" s="695">
        <v>14632</v>
      </c>
      <c r="E124" s="695">
        <f>SUM(C124:D124)</f>
        <v>44632</v>
      </c>
      <c r="F124" s="695">
        <v>30000</v>
      </c>
      <c r="G124" s="695">
        <v>30000</v>
      </c>
      <c r="H124" s="695">
        <v>30000</v>
      </c>
    </row>
    <row r="125" spans="1:8" ht="12" customHeight="1" thickBot="1" x14ac:dyDescent="0.3">
      <c r="A125" s="701" t="s">
        <v>51</v>
      </c>
      <c r="B125" s="750" t="s">
        <v>46</v>
      </c>
      <c r="C125" s="704"/>
      <c r="D125" s="704"/>
      <c r="E125" s="704"/>
      <c r="F125" s="704"/>
      <c r="G125" s="704"/>
      <c r="H125" s="704"/>
    </row>
    <row r="126" spans="1:8" ht="12" customHeight="1" thickBot="1" x14ac:dyDescent="0.3">
      <c r="A126" s="689" t="s">
        <v>9</v>
      </c>
      <c r="B126" s="554" t="s">
        <v>288</v>
      </c>
      <c r="C126" s="691">
        <f>+C93+C109+C123</f>
        <v>660351</v>
      </c>
      <c r="D126" s="691">
        <f>D93+D109+D123</f>
        <v>100542</v>
      </c>
      <c r="E126" s="691">
        <f>E93+E109+E123</f>
        <v>760893</v>
      </c>
      <c r="F126" s="691">
        <f>+F93+F109+F123</f>
        <v>474954</v>
      </c>
      <c r="G126" s="691">
        <f>+G93+G109+G123</f>
        <v>469580</v>
      </c>
      <c r="H126" s="691">
        <f>+H93+H109+H123</f>
        <v>407596</v>
      </c>
    </row>
    <row r="127" spans="1:8" ht="22.5" customHeight="1" thickBot="1" x14ac:dyDescent="0.3">
      <c r="A127" s="689" t="s">
        <v>10</v>
      </c>
      <c r="B127" s="554" t="s">
        <v>289</v>
      </c>
      <c r="C127" s="691">
        <f>+C128+C129+C130</f>
        <v>0</v>
      </c>
      <c r="D127" s="691"/>
      <c r="E127" s="691"/>
      <c r="F127" s="691">
        <f>+F128+F129+F130</f>
        <v>0</v>
      </c>
      <c r="G127" s="691">
        <f>+G128+G129+G130</f>
        <v>0</v>
      </c>
      <c r="H127" s="691">
        <f>+H128+H129+H130</f>
        <v>0</v>
      </c>
    </row>
    <row r="128" spans="1:8" ht="12" customHeight="1" x14ac:dyDescent="0.25">
      <c r="A128" s="693" t="s">
        <v>54</v>
      </c>
      <c r="B128" s="551" t="s">
        <v>290</v>
      </c>
      <c r="C128" s="758"/>
      <c r="D128" s="698"/>
      <c r="E128" s="698"/>
      <c r="F128" s="758"/>
      <c r="G128" s="758"/>
      <c r="H128" s="758"/>
    </row>
    <row r="129" spans="1:8" ht="22.5" x14ac:dyDescent="0.25">
      <c r="A129" s="693" t="s">
        <v>55</v>
      </c>
      <c r="B129" s="551" t="s">
        <v>291</v>
      </c>
      <c r="C129" s="758"/>
      <c r="D129" s="698"/>
      <c r="E129" s="698"/>
      <c r="F129" s="758"/>
      <c r="G129" s="758"/>
      <c r="H129" s="758"/>
    </row>
    <row r="130" spans="1:8" ht="12" customHeight="1" thickBot="1" x14ac:dyDescent="0.3">
      <c r="A130" s="743" t="s">
        <v>56</v>
      </c>
      <c r="B130" s="546" t="s">
        <v>292</v>
      </c>
      <c r="C130" s="758"/>
      <c r="D130" s="698"/>
      <c r="E130" s="698"/>
      <c r="F130" s="758"/>
      <c r="G130" s="758"/>
      <c r="H130" s="758"/>
    </row>
    <row r="131" spans="1:8" ht="12" customHeight="1" thickBot="1" x14ac:dyDescent="0.3">
      <c r="A131" s="689" t="s">
        <v>11</v>
      </c>
      <c r="B131" s="554" t="s">
        <v>338</v>
      </c>
      <c r="C131" s="691">
        <f>+C132+C133+C134+C135</f>
        <v>0</v>
      </c>
      <c r="D131" s="691">
        <f>SUM(D132:D135)</f>
        <v>40000</v>
      </c>
      <c r="E131" s="691">
        <f>SUM(E132:E135)</f>
        <v>40000</v>
      </c>
      <c r="F131" s="691">
        <f>+F132+F133+F134+F135</f>
        <v>0</v>
      </c>
      <c r="G131" s="691">
        <f>+G132+G133+G134+G135</f>
        <v>0</v>
      </c>
      <c r="H131" s="691">
        <f>+H132+H133+H134+H135</f>
        <v>0</v>
      </c>
    </row>
    <row r="132" spans="1:8" ht="12" customHeight="1" x14ac:dyDescent="0.25">
      <c r="A132" s="693" t="s">
        <v>57</v>
      </c>
      <c r="B132" s="551" t="s">
        <v>293</v>
      </c>
      <c r="C132" s="758"/>
      <c r="D132" s="698">
        <v>40000</v>
      </c>
      <c r="E132" s="698">
        <f>SUM(D132)</f>
        <v>40000</v>
      </c>
      <c r="F132" s="758"/>
      <c r="G132" s="758"/>
      <c r="H132" s="758"/>
    </row>
    <row r="133" spans="1:8" ht="12" customHeight="1" x14ac:dyDescent="0.25">
      <c r="A133" s="693" t="s">
        <v>58</v>
      </c>
      <c r="B133" s="551" t="s">
        <v>294</v>
      </c>
      <c r="C133" s="758"/>
      <c r="D133" s="698"/>
      <c r="E133" s="698"/>
      <c r="F133" s="758"/>
      <c r="G133" s="758"/>
      <c r="H133" s="758"/>
    </row>
    <row r="134" spans="1:8" ht="12" customHeight="1" x14ac:dyDescent="0.25">
      <c r="A134" s="693" t="s">
        <v>196</v>
      </c>
      <c r="B134" s="551" t="s">
        <v>295</v>
      </c>
      <c r="C134" s="758"/>
      <c r="D134" s="698"/>
      <c r="E134" s="698"/>
      <c r="F134" s="758"/>
      <c r="G134" s="758"/>
      <c r="H134" s="758"/>
    </row>
    <row r="135" spans="1:8" ht="12" customHeight="1" thickBot="1" x14ac:dyDescent="0.3">
      <c r="A135" s="743" t="s">
        <v>197</v>
      </c>
      <c r="B135" s="546" t="s">
        <v>296</v>
      </c>
      <c r="C135" s="758"/>
      <c r="D135" s="698"/>
      <c r="E135" s="698"/>
      <c r="F135" s="758"/>
      <c r="G135" s="758"/>
      <c r="H135" s="758"/>
    </row>
    <row r="136" spans="1:8" ht="12" customHeight="1" thickBot="1" x14ac:dyDescent="0.3">
      <c r="A136" s="689" t="s">
        <v>12</v>
      </c>
      <c r="B136" s="554" t="s">
        <v>297</v>
      </c>
      <c r="C136" s="705">
        <f>+C137+C138+C139+C140</f>
        <v>1916</v>
      </c>
      <c r="D136" s="705">
        <f>SUM(D137:D140)</f>
        <v>45458</v>
      </c>
      <c r="E136" s="705">
        <f>SUM(E137:E140)</f>
        <v>47374</v>
      </c>
      <c r="F136" s="705">
        <f>+F137+F138+F139+F140</f>
        <v>1916</v>
      </c>
      <c r="G136" s="705">
        <f>+G137+G138+G139+G140</f>
        <v>1916</v>
      </c>
      <c r="H136" s="705">
        <f>+H137+H138+H139+H140</f>
        <v>1916</v>
      </c>
    </row>
    <row r="137" spans="1:8" ht="12" customHeight="1" x14ac:dyDescent="0.25">
      <c r="A137" s="693" t="s">
        <v>59</v>
      </c>
      <c r="B137" s="551" t="s">
        <v>298</v>
      </c>
      <c r="C137" s="758"/>
      <c r="D137" s="698"/>
      <c r="E137" s="698"/>
      <c r="F137" s="758"/>
      <c r="G137" s="758"/>
      <c r="H137" s="758"/>
    </row>
    <row r="138" spans="1:8" ht="12" customHeight="1" x14ac:dyDescent="0.25">
      <c r="A138" s="693" t="s">
        <v>60</v>
      </c>
      <c r="B138" s="551" t="s">
        <v>308</v>
      </c>
      <c r="C138" s="758">
        <v>1916</v>
      </c>
      <c r="D138" s="698">
        <v>45458</v>
      </c>
      <c r="E138" s="698">
        <f>SUM(C138:D138)</f>
        <v>47374</v>
      </c>
      <c r="F138" s="758">
        <v>1916</v>
      </c>
      <c r="G138" s="758">
        <v>1916</v>
      </c>
      <c r="H138" s="758">
        <v>1916</v>
      </c>
    </row>
    <row r="139" spans="1:8" ht="12" customHeight="1" x14ac:dyDescent="0.25">
      <c r="A139" s="693" t="s">
        <v>209</v>
      </c>
      <c r="B139" s="551" t="s">
        <v>299</v>
      </c>
      <c r="C139" s="758"/>
      <c r="D139" s="698"/>
      <c r="E139" s="698"/>
      <c r="F139" s="758"/>
      <c r="G139" s="758"/>
      <c r="H139" s="758"/>
    </row>
    <row r="140" spans="1:8" ht="12" customHeight="1" thickBot="1" x14ac:dyDescent="0.3">
      <c r="A140" s="743" t="s">
        <v>210</v>
      </c>
      <c r="B140" s="546" t="s">
        <v>300</v>
      </c>
      <c r="C140" s="758"/>
      <c r="D140" s="698"/>
      <c r="E140" s="698"/>
      <c r="F140" s="758"/>
      <c r="G140" s="758"/>
      <c r="H140" s="758"/>
    </row>
    <row r="141" spans="1:8" ht="12" customHeight="1" thickBot="1" x14ac:dyDescent="0.3">
      <c r="A141" s="689" t="s">
        <v>13</v>
      </c>
      <c r="B141" s="554" t="s">
        <v>301</v>
      </c>
      <c r="C141" s="759">
        <f>+C142+C143+C144+C145</f>
        <v>0</v>
      </c>
      <c r="D141" s="759"/>
      <c r="E141" s="759"/>
      <c r="F141" s="759">
        <f>+F142+F143+F144+F145</f>
        <v>0</v>
      </c>
      <c r="G141" s="759">
        <f>+G142+G143+G144+G145</f>
        <v>0</v>
      </c>
      <c r="H141" s="759">
        <f>+H142+H143+H144+H145</f>
        <v>0</v>
      </c>
    </row>
    <row r="142" spans="1:8" ht="12" customHeight="1" x14ac:dyDescent="0.25">
      <c r="A142" s="693" t="s">
        <v>109</v>
      </c>
      <c r="B142" s="760" t="s">
        <v>302</v>
      </c>
      <c r="C142" s="761"/>
      <c r="D142" s="698"/>
      <c r="E142" s="698"/>
      <c r="F142" s="761"/>
      <c r="G142" s="761"/>
      <c r="H142" s="761"/>
    </row>
    <row r="143" spans="1:8" ht="12" customHeight="1" x14ac:dyDescent="0.25">
      <c r="A143" s="693" t="s">
        <v>110</v>
      </c>
      <c r="B143" s="760" t="s">
        <v>303</v>
      </c>
      <c r="C143" s="762"/>
      <c r="D143" s="698"/>
      <c r="E143" s="698"/>
      <c r="F143" s="762"/>
      <c r="G143" s="762"/>
      <c r="H143" s="762"/>
    </row>
    <row r="144" spans="1:8" ht="12" customHeight="1" x14ac:dyDescent="0.25">
      <c r="A144" s="693" t="s">
        <v>133</v>
      </c>
      <c r="B144" s="760" t="s">
        <v>304</v>
      </c>
      <c r="C144" s="762"/>
      <c r="D144" s="698"/>
      <c r="E144" s="698"/>
      <c r="F144" s="762"/>
      <c r="G144" s="762"/>
      <c r="H144" s="762"/>
    </row>
    <row r="145" spans="1:14" ht="12" customHeight="1" thickBot="1" x14ac:dyDescent="0.3">
      <c r="A145" s="693" t="s">
        <v>212</v>
      </c>
      <c r="B145" s="760" t="s">
        <v>305</v>
      </c>
      <c r="C145" s="763"/>
      <c r="D145" s="698"/>
      <c r="E145" s="698"/>
      <c r="F145" s="763"/>
      <c r="G145" s="763"/>
      <c r="H145" s="763"/>
    </row>
    <row r="146" spans="1:14" ht="15" customHeight="1" thickBot="1" x14ac:dyDescent="0.3">
      <c r="A146" s="689" t="s">
        <v>14</v>
      </c>
      <c r="B146" s="756" t="s">
        <v>306</v>
      </c>
      <c r="C146" s="764">
        <f>+C127+C131+C136+C141</f>
        <v>1916</v>
      </c>
      <c r="D146" s="765">
        <f>D127+D131+D136+D141</f>
        <v>85458</v>
      </c>
      <c r="E146" s="765">
        <f>E127+E131+E136</f>
        <v>87374</v>
      </c>
      <c r="F146" s="764">
        <f>+F127+F131+F136+F141</f>
        <v>1916</v>
      </c>
      <c r="G146" s="764">
        <f>+G127+G131+G136+G141</f>
        <v>1916</v>
      </c>
      <c r="H146" s="764">
        <f>+H127+H131+H136+H141</f>
        <v>1916</v>
      </c>
      <c r="K146" s="766"/>
      <c r="L146" s="767"/>
      <c r="M146" s="767"/>
      <c r="N146" s="767"/>
    </row>
    <row r="147" spans="1:14" s="692" customFormat="1" ht="12.95" customHeight="1" thickBot="1" x14ac:dyDescent="0.25">
      <c r="A147" s="768" t="s">
        <v>15</v>
      </c>
      <c r="B147" s="769" t="s">
        <v>307</v>
      </c>
      <c r="C147" s="764">
        <f>+C126+C146</f>
        <v>662267</v>
      </c>
      <c r="D147" s="765">
        <f>D126+D146</f>
        <v>186000</v>
      </c>
      <c r="E147" s="765">
        <f>E126+E146</f>
        <v>848267</v>
      </c>
      <c r="F147" s="764">
        <f>+F126+F146</f>
        <v>476870</v>
      </c>
      <c r="G147" s="764">
        <f>+G126+G146</f>
        <v>471496</v>
      </c>
      <c r="H147" s="764">
        <f>+H126+H146</f>
        <v>409512</v>
      </c>
    </row>
    <row r="148" spans="1:14" ht="15.75" customHeight="1" x14ac:dyDescent="0.25"/>
    <row r="149" spans="1:14" x14ac:dyDescent="0.25">
      <c r="A149" s="770" t="s">
        <v>309</v>
      </c>
      <c r="B149" s="770"/>
      <c r="C149" s="770"/>
      <c r="D149" s="770"/>
      <c r="E149" s="770"/>
      <c r="F149" s="770"/>
      <c r="G149" s="770"/>
      <c r="H149" s="770"/>
    </row>
    <row r="150" spans="1:14" ht="15" customHeight="1" thickBot="1" x14ac:dyDescent="0.3">
      <c r="A150" s="679" t="s">
        <v>92</v>
      </c>
      <c r="B150" s="679"/>
      <c r="C150" s="680"/>
      <c r="D150" s="680"/>
      <c r="E150" s="680"/>
      <c r="F150" s="680"/>
      <c r="G150" s="680"/>
      <c r="H150" s="680"/>
    </row>
    <row r="151" spans="1:14" ht="27.75" customHeight="1" thickBot="1" x14ac:dyDescent="0.3">
      <c r="A151" s="689" t="s">
        <v>6</v>
      </c>
      <c r="B151" s="748" t="s">
        <v>310</v>
      </c>
      <c r="C151" s="771">
        <f t="shared" ref="C151:H151" si="3">C63-C126</f>
        <v>-263024</v>
      </c>
      <c r="D151" s="691">
        <f t="shared" si="3"/>
        <v>-100217</v>
      </c>
      <c r="E151" s="691">
        <f t="shared" si="3"/>
        <v>-363241</v>
      </c>
      <c r="F151" s="771">
        <f t="shared" si="3"/>
        <v>-136249</v>
      </c>
      <c r="G151" s="771">
        <f t="shared" si="3"/>
        <v>-136249</v>
      </c>
      <c r="H151" s="772">
        <f t="shared" si="3"/>
        <v>-86249</v>
      </c>
    </row>
    <row r="152" spans="1:14" ht="32.25" thickBot="1" x14ac:dyDescent="0.3">
      <c r="A152" s="689" t="s">
        <v>7</v>
      </c>
      <c r="B152" s="748" t="s">
        <v>311</v>
      </c>
      <c r="C152" s="771">
        <f t="shared" ref="C152:H152" si="4">C86-C146</f>
        <v>263024</v>
      </c>
      <c r="D152" s="691">
        <f t="shared" si="4"/>
        <v>100217</v>
      </c>
      <c r="E152" s="691">
        <f t="shared" si="4"/>
        <v>363241</v>
      </c>
      <c r="F152" s="771">
        <f t="shared" si="4"/>
        <v>136249</v>
      </c>
      <c r="G152" s="771">
        <f t="shared" si="4"/>
        <v>136249</v>
      </c>
      <c r="H152" s="772">
        <f t="shared" si="4"/>
        <v>86249</v>
      </c>
    </row>
  </sheetData>
  <mergeCells count="8">
    <mergeCell ref="A150:B150"/>
    <mergeCell ref="A1:H1"/>
    <mergeCell ref="A2:H2"/>
    <mergeCell ref="A4:H4"/>
    <mergeCell ref="A5:B5"/>
    <mergeCell ref="A89:H89"/>
    <mergeCell ref="A90:B90"/>
    <mergeCell ref="A149:H1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153"/>
  <sheetViews>
    <sheetView view="pageLayout" zoomScaleNormal="120" zoomScaleSheetLayoutView="100" workbookViewId="0">
      <selection activeCell="B21" sqref="B21"/>
    </sheetView>
  </sheetViews>
  <sheetFormatPr defaultRowHeight="15.75" x14ac:dyDescent="0.25"/>
  <cols>
    <col min="1" max="1" width="9.5" style="154" customWidth="1"/>
    <col min="2" max="2" width="66.83203125" style="154" customWidth="1"/>
    <col min="3" max="6" width="15.1640625" style="154" customWidth="1"/>
    <col min="7" max="16384" width="9.33203125" style="172"/>
  </cols>
  <sheetData>
    <row r="1" spans="1:6" ht="51.75" customHeight="1" x14ac:dyDescent="0.25">
      <c r="A1" s="488" t="s">
        <v>434</v>
      </c>
      <c r="B1" s="488"/>
      <c r="C1" s="488"/>
      <c r="D1" s="488"/>
      <c r="E1" s="488"/>
      <c r="F1" s="488"/>
    </row>
    <row r="3" spans="1:6" ht="15.95" customHeight="1" x14ac:dyDescent="0.25">
      <c r="A3" s="487" t="s">
        <v>4</v>
      </c>
      <c r="B3" s="487"/>
      <c r="C3" s="487"/>
      <c r="D3" s="487"/>
      <c r="E3" s="487"/>
      <c r="F3" s="487"/>
    </row>
    <row r="4" spans="1:6" ht="15.95" customHeight="1" thickBot="1" x14ac:dyDescent="0.3">
      <c r="A4" s="484" t="s">
        <v>90</v>
      </c>
      <c r="B4" s="484"/>
      <c r="C4" s="220"/>
      <c r="D4" s="220"/>
      <c r="E4" s="220"/>
      <c r="F4" s="220"/>
    </row>
    <row r="5" spans="1:6" ht="38.1" customHeight="1" thickBot="1" x14ac:dyDescent="0.3">
      <c r="A5" s="20" t="s">
        <v>49</v>
      </c>
      <c r="B5" s="21" t="s">
        <v>5</v>
      </c>
      <c r="C5" s="31" t="s">
        <v>415</v>
      </c>
      <c r="D5" s="31" t="s">
        <v>459</v>
      </c>
      <c r="E5" s="31" t="s">
        <v>451</v>
      </c>
      <c r="F5" s="31" t="s">
        <v>450</v>
      </c>
    </row>
    <row r="6" spans="1:6" s="173" customFormat="1" ht="12" customHeight="1" thickBot="1" x14ac:dyDescent="0.25">
      <c r="A6" s="167">
        <v>1</v>
      </c>
      <c r="B6" s="168">
        <v>2</v>
      </c>
      <c r="C6" s="169">
        <v>3</v>
      </c>
      <c r="D6" s="169"/>
      <c r="E6" s="169">
        <v>4</v>
      </c>
      <c r="F6" s="169">
        <v>5</v>
      </c>
    </row>
    <row r="7" spans="1:6" s="174" customFormat="1" ht="12" customHeight="1" thickBot="1" x14ac:dyDescent="0.25">
      <c r="A7" s="17" t="s">
        <v>6</v>
      </c>
      <c r="B7" s="18" t="s">
        <v>152</v>
      </c>
      <c r="C7" s="95">
        <f>SUM(C8:C13)</f>
        <v>60127</v>
      </c>
      <c r="D7" s="95">
        <f>SUM(D8:D13)</f>
        <v>60127</v>
      </c>
      <c r="E7" s="95">
        <f>SUM(E8:E13)</f>
        <v>4998</v>
      </c>
      <c r="F7" s="95">
        <f>SUM(F8:F13)</f>
        <v>65125</v>
      </c>
    </row>
    <row r="8" spans="1:6" s="174" customFormat="1" ht="12" customHeight="1" x14ac:dyDescent="0.2">
      <c r="A8" s="12" t="s">
        <v>61</v>
      </c>
      <c r="B8" s="175" t="s">
        <v>153</v>
      </c>
      <c r="C8" s="98">
        <v>0</v>
      </c>
      <c r="D8" s="98"/>
      <c r="E8" s="98"/>
      <c r="F8" s="98"/>
    </row>
    <row r="9" spans="1:6" s="174" customFormat="1" ht="12" customHeight="1" x14ac:dyDescent="0.2">
      <c r="A9" s="11" t="s">
        <v>62</v>
      </c>
      <c r="B9" s="176" t="s">
        <v>154</v>
      </c>
      <c r="C9" s="97">
        <v>46654</v>
      </c>
      <c r="D9" s="97">
        <v>46654</v>
      </c>
      <c r="E9" s="97">
        <v>1495</v>
      </c>
      <c r="F9" s="97">
        <f>D9+E9</f>
        <v>48149</v>
      </c>
    </row>
    <row r="10" spans="1:6" s="174" customFormat="1" ht="12" customHeight="1" x14ac:dyDescent="0.2">
      <c r="A10" s="11" t="s">
        <v>63</v>
      </c>
      <c r="B10" s="176" t="s">
        <v>155</v>
      </c>
      <c r="C10" s="97">
        <v>11673</v>
      </c>
      <c r="D10" s="97">
        <v>11673</v>
      </c>
      <c r="E10" s="97">
        <v>3503</v>
      </c>
      <c r="F10" s="97">
        <f>D10+E10</f>
        <v>15176</v>
      </c>
    </row>
    <row r="11" spans="1:6" s="174" customFormat="1" ht="12" customHeight="1" x14ac:dyDescent="0.2">
      <c r="A11" s="11" t="s">
        <v>64</v>
      </c>
      <c r="B11" s="176" t="s">
        <v>156</v>
      </c>
      <c r="C11" s="97">
        <v>1800</v>
      </c>
      <c r="D11" s="97">
        <v>1800</v>
      </c>
      <c r="E11" s="97"/>
      <c r="F11" s="97">
        <f>D11+E11</f>
        <v>1800</v>
      </c>
    </row>
    <row r="12" spans="1:6" s="174" customFormat="1" ht="12" customHeight="1" x14ac:dyDescent="0.2">
      <c r="A12" s="11" t="s">
        <v>87</v>
      </c>
      <c r="B12" s="176" t="s">
        <v>157</v>
      </c>
      <c r="C12" s="97">
        <v>0</v>
      </c>
      <c r="D12" s="97"/>
      <c r="E12" s="97"/>
      <c r="F12" s="97">
        <f>D12+E12</f>
        <v>0</v>
      </c>
    </row>
    <row r="13" spans="1:6" s="174" customFormat="1" ht="12" customHeight="1" thickBot="1" x14ac:dyDescent="0.25">
      <c r="A13" s="13" t="s">
        <v>65</v>
      </c>
      <c r="B13" s="177" t="s">
        <v>158</v>
      </c>
      <c r="C13" s="97"/>
      <c r="D13" s="97"/>
      <c r="E13" s="97"/>
      <c r="F13" s="97">
        <f>D13+E13</f>
        <v>0</v>
      </c>
    </row>
    <row r="14" spans="1:6" s="174" customFormat="1" ht="13.5" thickBot="1" x14ac:dyDescent="0.25">
      <c r="A14" s="17" t="s">
        <v>7</v>
      </c>
      <c r="B14" s="90" t="s">
        <v>159</v>
      </c>
      <c r="C14" s="95">
        <f>+C15+C16+C17+C18+C19</f>
        <v>8498</v>
      </c>
      <c r="D14" s="95">
        <f>+D15+D16+D17+D18+D19</f>
        <v>8498</v>
      </c>
      <c r="E14" s="95">
        <f>+E15+E16+E17+E18+E19</f>
        <v>5246</v>
      </c>
      <c r="F14" s="95">
        <f>SUM(F15:F19)</f>
        <v>13744</v>
      </c>
    </row>
    <row r="15" spans="1:6" s="174" customFormat="1" ht="12" customHeight="1" x14ac:dyDescent="0.2">
      <c r="A15" s="12" t="s">
        <v>67</v>
      </c>
      <c r="B15" s="175" t="s">
        <v>160</v>
      </c>
      <c r="C15" s="98"/>
      <c r="D15" s="98"/>
      <c r="E15" s="98"/>
      <c r="F15" s="98"/>
    </row>
    <row r="16" spans="1:6" s="174" customFormat="1" ht="12" customHeight="1" x14ac:dyDescent="0.2">
      <c r="A16" s="11" t="s">
        <v>68</v>
      </c>
      <c r="B16" s="176" t="s">
        <v>161</v>
      </c>
      <c r="C16" s="97"/>
      <c r="D16" s="97"/>
      <c r="E16" s="97"/>
      <c r="F16" s="97"/>
    </row>
    <row r="17" spans="1:6" s="174" customFormat="1" ht="12" customHeight="1" x14ac:dyDescent="0.2">
      <c r="A17" s="11" t="s">
        <v>69</v>
      </c>
      <c r="B17" s="176" t="s">
        <v>368</v>
      </c>
      <c r="C17" s="97"/>
      <c r="D17" s="97"/>
      <c r="E17" s="97"/>
      <c r="F17" s="97"/>
    </row>
    <row r="18" spans="1:6" s="174" customFormat="1" ht="12" customHeight="1" x14ac:dyDescent="0.2">
      <c r="A18" s="11" t="s">
        <v>70</v>
      </c>
      <c r="B18" s="176" t="s">
        <v>369</v>
      </c>
      <c r="C18" s="97"/>
      <c r="D18" s="97"/>
      <c r="E18" s="97"/>
      <c r="F18" s="97"/>
    </row>
    <row r="19" spans="1:6" s="174" customFormat="1" ht="12" customHeight="1" x14ac:dyDescent="0.2">
      <c r="A19" s="11" t="s">
        <v>71</v>
      </c>
      <c r="B19" s="176" t="s">
        <v>162</v>
      </c>
      <c r="C19" s="97">
        <v>8498</v>
      </c>
      <c r="D19" s="97">
        <v>8498</v>
      </c>
      <c r="E19" s="97">
        <v>5246</v>
      </c>
      <c r="F19" s="97">
        <f>D19+E19</f>
        <v>13744</v>
      </c>
    </row>
    <row r="20" spans="1:6" s="174" customFormat="1" ht="12" customHeight="1" thickBot="1" x14ac:dyDescent="0.25">
      <c r="A20" s="13" t="s">
        <v>77</v>
      </c>
      <c r="B20" s="177" t="s">
        <v>163</v>
      </c>
      <c r="C20" s="99"/>
      <c r="D20" s="99"/>
      <c r="E20" s="99"/>
      <c r="F20" s="99"/>
    </row>
    <row r="21" spans="1:6" s="174" customFormat="1" ht="15.75" customHeight="1" thickBot="1" x14ac:dyDescent="0.25">
      <c r="A21" s="17" t="s">
        <v>8</v>
      </c>
      <c r="B21" s="18" t="s">
        <v>164</v>
      </c>
      <c r="C21" s="95">
        <f>+C22+C23+C24+C25+C26</f>
        <v>58326</v>
      </c>
      <c r="D21" s="95">
        <f>+D22+D23+D24+D25+D26</f>
        <v>58326</v>
      </c>
      <c r="E21" s="95"/>
      <c r="F21" s="95">
        <f>SUM(F22:F26)</f>
        <v>58326</v>
      </c>
    </row>
    <row r="22" spans="1:6" s="174" customFormat="1" ht="12" customHeight="1" x14ac:dyDescent="0.2">
      <c r="A22" s="12" t="s">
        <v>50</v>
      </c>
      <c r="B22" s="175" t="s">
        <v>165</v>
      </c>
      <c r="C22" s="98"/>
      <c r="D22" s="98"/>
      <c r="E22" s="98"/>
      <c r="F22" s="98"/>
    </row>
    <row r="23" spans="1:6" s="174" customFormat="1" ht="12" customHeight="1" x14ac:dyDescent="0.2">
      <c r="A23" s="11" t="s">
        <v>51</v>
      </c>
      <c r="B23" s="176" t="s">
        <v>166</v>
      </c>
      <c r="C23" s="97"/>
      <c r="D23" s="97"/>
      <c r="E23" s="97"/>
      <c r="F23" s="97"/>
    </row>
    <row r="24" spans="1:6" s="174" customFormat="1" ht="12" customHeight="1" x14ac:dyDescent="0.2">
      <c r="A24" s="11" t="s">
        <v>52</v>
      </c>
      <c r="B24" s="176" t="s">
        <v>370</v>
      </c>
      <c r="C24" s="97"/>
      <c r="D24" s="97"/>
      <c r="E24" s="97"/>
      <c r="F24" s="97"/>
    </row>
    <row r="25" spans="1:6" s="174" customFormat="1" ht="12" customHeight="1" x14ac:dyDescent="0.2">
      <c r="A25" s="11" t="s">
        <v>53</v>
      </c>
      <c r="B25" s="176" t="s">
        <v>371</v>
      </c>
      <c r="C25" s="97"/>
      <c r="D25" s="97"/>
      <c r="E25" s="97"/>
      <c r="F25" s="97"/>
    </row>
    <row r="26" spans="1:6" s="174" customFormat="1" ht="12" customHeight="1" x14ac:dyDescent="0.2">
      <c r="A26" s="11" t="s">
        <v>99</v>
      </c>
      <c r="B26" s="176" t="s">
        <v>167</v>
      </c>
      <c r="C26" s="97">
        <v>58326</v>
      </c>
      <c r="D26" s="97">
        <v>58326</v>
      </c>
      <c r="E26" s="97"/>
      <c r="F26" s="97">
        <f>D26+E26</f>
        <v>58326</v>
      </c>
    </row>
    <row r="27" spans="1:6" s="174" customFormat="1" ht="12" customHeight="1" thickBot="1" x14ac:dyDescent="0.25">
      <c r="A27" s="13" t="s">
        <v>100</v>
      </c>
      <c r="B27" s="177" t="s">
        <v>168</v>
      </c>
      <c r="C27" s="99"/>
      <c r="D27" s="99"/>
      <c r="E27" s="99"/>
      <c r="F27" s="99"/>
    </row>
    <row r="28" spans="1:6" s="174" customFormat="1" ht="12" customHeight="1" thickBot="1" x14ac:dyDescent="0.25">
      <c r="A28" s="17" t="s">
        <v>101</v>
      </c>
      <c r="B28" s="18" t="s">
        <v>169</v>
      </c>
      <c r="C28" s="101">
        <f>+C29+C32+C33+C34</f>
        <v>199256</v>
      </c>
      <c r="D28" s="101">
        <f>+D29+D32+D33+D34</f>
        <v>199256</v>
      </c>
      <c r="E28" s="101">
        <f>+E29+E32+E33+E34</f>
        <v>0</v>
      </c>
      <c r="F28" s="101">
        <f>F29+F32+F34</f>
        <v>199256</v>
      </c>
    </row>
    <row r="29" spans="1:6" s="174" customFormat="1" ht="12" customHeight="1" x14ac:dyDescent="0.2">
      <c r="A29" s="12" t="s">
        <v>170</v>
      </c>
      <c r="B29" s="175" t="s">
        <v>176</v>
      </c>
      <c r="C29" s="170">
        <f>SUM(C30:C31)</f>
        <v>196656</v>
      </c>
      <c r="D29" s="170">
        <f>SUM(D30:D31)</f>
        <v>196656</v>
      </c>
      <c r="E29" s="170"/>
      <c r="F29" s="170">
        <f t="shared" ref="F29:F34" si="0">D29+E29</f>
        <v>196656</v>
      </c>
    </row>
    <row r="30" spans="1:6" s="174" customFormat="1" ht="12" customHeight="1" x14ac:dyDescent="0.2">
      <c r="A30" s="11" t="s">
        <v>171</v>
      </c>
      <c r="B30" s="176" t="s">
        <v>177</v>
      </c>
      <c r="C30" s="97">
        <v>2500</v>
      </c>
      <c r="D30" s="97">
        <v>2500</v>
      </c>
      <c r="E30" s="97"/>
      <c r="F30" s="97">
        <f t="shared" si="0"/>
        <v>2500</v>
      </c>
    </row>
    <row r="31" spans="1:6" s="174" customFormat="1" ht="12" customHeight="1" x14ac:dyDescent="0.2">
      <c r="A31" s="11" t="s">
        <v>172</v>
      </c>
      <c r="B31" s="176" t="s">
        <v>178</v>
      </c>
      <c r="C31" s="97">
        <v>194156</v>
      </c>
      <c r="D31" s="97">
        <v>194156</v>
      </c>
      <c r="E31" s="97"/>
      <c r="F31" s="97">
        <f t="shared" si="0"/>
        <v>194156</v>
      </c>
    </row>
    <row r="32" spans="1:6" s="174" customFormat="1" ht="12" customHeight="1" x14ac:dyDescent="0.2">
      <c r="A32" s="11" t="s">
        <v>173</v>
      </c>
      <c r="B32" s="176" t="s">
        <v>179</v>
      </c>
      <c r="C32" s="97">
        <v>2500</v>
      </c>
      <c r="D32" s="97">
        <v>2500</v>
      </c>
      <c r="E32" s="97"/>
      <c r="F32" s="97">
        <f t="shared" si="0"/>
        <v>2500</v>
      </c>
    </row>
    <row r="33" spans="1:6" s="174" customFormat="1" ht="12" customHeight="1" x14ac:dyDescent="0.2">
      <c r="A33" s="11" t="s">
        <v>174</v>
      </c>
      <c r="B33" s="176" t="s">
        <v>180</v>
      </c>
      <c r="C33" s="97"/>
      <c r="D33" s="97"/>
      <c r="E33" s="97"/>
      <c r="F33" s="97">
        <f t="shared" si="0"/>
        <v>0</v>
      </c>
    </row>
    <row r="34" spans="1:6" s="174" customFormat="1" ht="12" customHeight="1" thickBot="1" x14ac:dyDescent="0.25">
      <c r="A34" s="13" t="s">
        <v>175</v>
      </c>
      <c r="B34" s="177" t="s">
        <v>181</v>
      </c>
      <c r="C34" s="99">
        <v>100</v>
      </c>
      <c r="D34" s="99">
        <v>100</v>
      </c>
      <c r="E34" s="99"/>
      <c r="F34" s="97">
        <f t="shared" si="0"/>
        <v>100</v>
      </c>
    </row>
    <row r="35" spans="1:6" s="174" customFormat="1" ht="12" customHeight="1" thickBot="1" x14ac:dyDescent="0.25">
      <c r="A35" s="17" t="s">
        <v>10</v>
      </c>
      <c r="B35" s="18" t="s">
        <v>182</v>
      </c>
      <c r="C35" s="95">
        <f>SUM(C36:C45)</f>
        <v>15088</v>
      </c>
      <c r="D35" s="95">
        <f>SUM(D36:D45)</f>
        <v>15413</v>
      </c>
      <c r="E35" s="95">
        <f>SUM(E36:E45)</f>
        <v>32513</v>
      </c>
      <c r="F35" s="95">
        <f>SUM(F36:F45)</f>
        <v>47926</v>
      </c>
    </row>
    <row r="36" spans="1:6" s="174" customFormat="1" ht="12" customHeight="1" x14ac:dyDescent="0.2">
      <c r="A36" s="12" t="s">
        <v>54</v>
      </c>
      <c r="B36" s="175" t="s">
        <v>185</v>
      </c>
      <c r="C36" s="98">
        <v>73</v>
      </c>
      <c r="D36" s="98">
        <v>73</v>
      </c>
      <c r="E36" s="98">
        <v>-73</v>
      </c>
      <c r="F36" s="98"/>
    </row>
    <row r="37" spans="1:6" s="174" customFormat="1" ht="12" customHeight="1" x14ac:dyDescent="0.2">
      <c r="A37" s="11" t="s">
        <v>55</v>
      </c>
      <c r="B37" s="176" t="s">
        <v>186</v>
      </c>
      <c r="C37" s="97">
        <v>2409</v>
      </c>
      <c r="D37" s="97">
        <v>2409</v>
      </c>
      <c r="E37" s="97">
        <v>-2336</v>
      </c>
      <c r="F37" s="97">
        <f>D37+E37</f>
        <v>73</v>
      </c>
    </row>
    <row r="38" spans="1:6" s="174" customFormat="1" ht="12" customHeight="1" x14ac:dyDescent="0.2">
      <c r="A38" s="11" t="s">
        <v>56</v>
      </c>
      <c r="B38" s="176" t="s">
        <v>187</v>
      </c>
      <c r="C38" s="97">
        <v>4289</v>
      </c>
      <c r="D38" s="97">
        <v>4289</v>
      </c>
      <c r="E38" s="97">
        <v>-1880</v>
      </c>
      <c r="F38" s="97">
        <f t="shared" ref="F38:F44" si="1">D38+E38</f>
        <v>2409</v>
      </c>
    </row>
    <row r="39" spans="1:6" s="174" customFormat="1" ht="12" customHeight="1" x14ac:dyDescent="0.2">
      <c r="A39" s="11" t="s">
        <v>103</v>
      </c>
      <c r="B39" s="176" t="s">
        <v>188</v>
      </c>
      <c r="C39" s="97"/>
      <c r="D39" s="97"/>
      <c r="E39" s="97">
        <v>2714</v>
      </c>
      <c r="F39" s="97">
        <f t="shared" si="1"/>
        <v>2714</v>
      </c>
    </row>
    <row r="40" spans="1:6" s="174" customFormat="1" ht="12" customHeight="1" x14ac:dyDescent="0.2">
      <c r="A40" s="11" t="s">
        <v>104</v>
      </c>
      <c r="B40" s="176" t="s">
        <v>189</v>
      </c>
      <c r="C40" s="97">
        <v>7414</v>
      </c>
      <c r="D40" s="97">
        <v>7414</v>
      </c>
      <c r="E40" s="97">
        <v>-5645</v>
      </c>
      <c r="F40" s="97">
        <f t="shared" si="1"/>
        <v>1769</v>
      </c>
    </row>
    <row r="41" spans="1:6" s="174" customFormat="1" ht="12" customHeight="1" x14ac:dyDescent="0.2">
      <c r="A41" s="11" t="s">
        <v>105</v>
      </c>
      <c r="B41" s="176" t="s">
        <v>190</v>
      </c>
      <c r="C41" s="97">
        <v>903</v>
      </c>
      <c r="D41" s="97">
        <v>1228</v>
      </c>
      <c r="E41" s="97">
        <v>35475</v>
      </c>
      <c r="F41" s="97">
        <f t="shared" si="1"/>
        <v>36703</v>
      </c>
    </row>
    <row r="42" spans="1:6" s="174" customFormat="1" ht="12" customHeight="1" x14ac:dyDescent="0.2">
      <c r="A42" s="11" t="s">
        <v>106</v>
      </c>
      <c r="B42" s="176" t="s">
        <v>191</v>
      </c>
      <c r="C42" s="97"/>
      <c r="D42" s="97"/>
      <c r="E42" s="97"/>
      <c r="F42" s="97">
        <f t="shared" si="1"/>
        <v>0</v>
      </c>
    </row>
    <row r="43" spans="1:6" s="174" customFormat="1" ht="12" customHeight="1" x14ac:dyDescent="0.2">
      <c r="A43" s="11" t="s">
        <v>107</v>
      </c>
      <c r="B43" s="176" t="s">
        <v>192</v>
      </c>
      <c r="C43" s="97"/>
      <c r="D43" s="97"/>
      <c r="E43" s="97">
        <v>2258</v>
      </c>
      <c r="F43" s="97">
        <f t="shared" si="1"/>
        <v>2258</v>
      </c>
    </row>
    <row r="44" spans="1:6" s="174" customFormat="1" ht="12" customHeight="1" x14ac:dyDescent="0.2">
      <c r="A44" s="11" t="s">
        <v>183</v>
      </c>
      <c r="B44" s="176" t="s">
        <v>193</v>
      </c>
      <c r="C44" s="100"/>
      <c r="D44" s="100"/>
      <c r="E44" s="100"/>
      <c r="F44" s="97">
        <f t="shared" si="1"/>
        <v>0</v>
      </c>
    </row>
    <row r="45" spans="1:6" s="174" customFormat="1" ht="12" customHeight="1" thickBot="1" x14ac:dyDescent="0.25">
      <c r="A45" s="13" t="s">
        <v>184</v>
      </c>
      <c r="B45" s="177" t="s">
        <v>194</v>
      </c>
      <c r="C45" s="164"/>
      <c r="D45" s="164"/>
      <c r="E45" s="164">
        <v>2000</v>
      </c>
      <c r="F45" s="97">
        <v>2000</v>
      </c>
    </row>
    <row r="46" spans="1:6" s="174" customFormat="1" ht="12" customHeight="1" thickBot="1" x14ac:dyDescent="0.25">
      <c r="A46" s="17" t="s">
        <v>11</v>
      </c>
      <c r="B46" s="18" t="s">
        <v>195</v>
      </c>
      <c r="C46" s="95">
        <f>SUM(C47:C51)</f>
        <v>43413</v>
      </c>
      <c r="D46" s="95">
        <f>SUM(D47:D51)</f>
        <v>43413</v>
      </c>
      <c r="E46" s="95">
        <f>SUM(E47:E51)</f>
        <v>77000</v>
      </c>
      <c r="F46" s="95">
        <f>SUM(F47:F51)</f>
        <v>120413</v>
      </c>
    </row>
    <row r="47" spans="1:6" s="174" customFormat="1" ht="12" customHeight="1" x14ac:dyDescent="0.2">
      <c r="A47" s="12" t="s">
        <v>57</v>
      </c>
      <c r="B47" s="175" t="s">
        <v>199</v>
      </c>
      <c r="C47" s="218"/>
      <c r="D47" s="218"/>
      <c r="E47" s="218"/>
      <c r="F47" s="218"/>
    </row>
    <row r="48" spans="1:6" s="174" customFormat="1" ht="12" customHeight="1" x14ac:dyDescent="0.2">
      <c r="A48" s="11" t="s">
        <v>58</v>
      </c>
      <c r="B48" s="176" t="s">
        <v>200</v>
      </c>
      <c r="C48" s="100">
        <v>43413</v>
      </c>
      <c r="D48" s="100">
        <v>43413</v>
      </c>
      <c r="E48" s="100">
        <v>77000</v>
      </c>
      <c r="F48" s="100">
        <f>D48+E48</f>
        <v>120413</v>
      </c>
    </row>
    <row r="49" spans="1:6" s="174" customFormat="1" ht="12" customHeight="1" x14ac:dyDescent="0.2">
      <c r="A49" s="11" t="s">
        <v>196</v>
      </c>
      <c r="B49" s="176" t="s">
        <v>201</v>
      </c>
      <c r="C49" s="100"/>
      <c r="D49" s="100"/>
      <c r="E49" s="100"/>
      <c r="F49" s="100">
        <f>D49+E49</f>
        <v>0</v>
      </c>
    </row>
    <row r="50" spans="1:6" s="174" customFormat="1" ht="12" customHeight="1" x14ac:dyDescent="0.2">
      <c r="A50" s="11" t="s">
        <v>197</v>
      </c>
      <c r="B50" s="176" t="s">
        <v>202</v>
      </c>
      <c r="C50" s="100"/>
      <c r="D50" s="100"/>
      <c r="E50" s="100"/>
      <c r="F50" s="100">
        <f>D50+E50</f>
        <v>0</v>
      </c>
    </row>
    <row r="51" spans="1:6" s="174" customFormat="1" ht="12" customHeight="1" thickBot="1" x14ac:dyDescent="0.25">
      <c r="A51" s="13" t="s">
        <v>198</v>
      </c>
      <c r="B51" s="177" t="s">
        <v>203</v>
      </c>
      <c r="C51" s="164"/>
      <c r="D51" s="164"/>
      <c r="E51" s="164"/>
      <c r="F51" s="100">
        <f>D51+E51</f>
        <v>0</v>
      </c>
    </row>
    <row r="52" spans="1:6" s="174" customFormat="1" ht="12" customHeight="1" thickBot="1" x14ac:dyDescent="0.25">
      <c r="A52" s="17" t="s">
        <v>108</v>
      </c>
      <c r="B52" s="18" t="s">
        <v>204</v>
      </c>
      <c r="C52" s="95">
        <f>SUM(C53:C56)</f>
        <v>0</v>
      </c>
      <c r="D52" s="95">
        <f>SUM(D53:D56)</f>
        <v>0</v>
      </c>
      <c r="E52" s="95">
        <f>SUM(E53:E56)</f>
        <v>12000</v>
      </c>
      <c r="F52" s="95">
        <f>SUM(F53:F56)</f>
        <v>12000</v>
      </c>
    </row>
    <row r="53" spans="1:6" s="174" customFormat="1" ht="12" customHeight="1" x14ac:dyDescent="0.2">
      <c r="A53" s="12" t="s">
        <v>59</v>
      </c>
      <c r="B53" s="175" t="s">
        <v>205</v>
      </c>
      <c r="C53" s="98"/>
      <c r="D53" s="98"/>
      <c r="E53" s="98"/>
      <c r="F53" s="100">
        <f>D53+E53</f>
        <v>0</v>
      </c>
    </row>
    <row r="54" spans="1:6" s="174" customFormat="1" ht="12" customHeight="1" x14ac:dyDescent="0.2">
      <c r="A54" s="11" t="s">
        <v>60</v>
      </c>
      <c r="B54" s="176" t="s">
        <v>206</v>
      </c>
      <c r="C54" s="97">
        <v>0</v>
      </c>
      <c r="D54" s="97">
        <v>0</v>
      </c>
      <c r="E54" s="97">
        <v>12000</v>
      </c>
      <c r="F54" s="100">
        <f>D54+E54</f>
        <v>12000</v>
      </c>
    </row>
    <row r="55" spans="1:6" s="174" customFormat="1" ht="12" customHeight="1" x14ac:dyDescent="0.2">
      <c r="A55" s="11" t="s">
        <v>209</v>
      </c>
      <c r="B55" s="176" t="s">
        <v>207</v>
      </c>
      <c r="C55" s="97"/>
      <c r="D55" s="97"/>
      <c r="E55" s="97"/>
      <c r="F55" s="100">
        <f>D55+E55</f>
        <v>0</v>
      </c>
    </row>
    <row r="56" spans="1:6" s="174" customFormat="1" ht="12" customHeight="1" thickBot="1" x14ac:dyDescent="0.25">
      <c r="A56" s="13" t="s">
        <v>210</v>
      </c>
      <c r="B56" s="177" t="s">
        <v>208</v>
      </c>
      <c r="C56" s="99"/>
      <c r="D56" s="99"/>
      <c r="E56" s="99"/>
      <c r="F56" s="100">
        <f>D56+E56</f>
        <v>0</v>
      </c>
    </row>
    <row r="57" spans="1:6" s="174" customFormat="1" ht="12" customHeight="1" thickBot="1" x14ac:dyDescent="0.25">
      <c r="A57" s="17" t="s">
        <v>13</v>
      </c>
      <c r="B57" s="90" t="s">
        <v>211</v>
      </c>
      <c r="C57" s="95">
        <f>SUM(C58:C60)</f>
        <v>0</v>
      </c>
      <c r="D57" s="95"/>
      <c r="E57" s="95"/>
      <c r="F57" s="95"/>
    </row>
    <row r="58" spans="1:6" s="174" customFormat="1" ht="12" customHeight="1" x14ac:dyDescent="0.2">
      <c r="A58" s="12" t="s">
        <v>109</v>
      </c>
      <c r="B58" s="175" t="s">
        <v>213</v>
      </c>
      <c r="C58" s="100"/>
      <c r="D58" s="100"/>
      <c r="E58" s="100"/>
      <c r="F58" s="100"/>
    </row>
    <row r="59" spans="1:6" s="174" customFormat="1" ht="12" customHeight="1" x14ac:dyDescent="0.2">
      <c r="A59" s="11" t="s">
        <v>110</v>
      </c>
      <c r="B59" s="176" t="s">
        <v>373</v>
      </c>
      <c r="C59" s="100"/>
      <c r="D59" s="100"/>
      <c r="E59" s="100"/>
      <c r="F59" s="100"/>
    </row>
    <row r="60" spans="1:6" s="174" customFormat="1" ht="12" customHeight="1" x14ac:dyDescent="0.2">
      <c r="A60" s="11" t="s">
        <v>133</v>
      </c>
      <c r="B60" s="176" t="s">
        <v>214</v>
      </c>
      <c r="C60" s="100"/>
      <c r="D60" s="100"/>
      <c r="E60" s="100"/>
      <c r="F60" s="100"/>
    </row>
    <row r="61" spans="1:6" s="174" customFormat="1" ht="12" customHeight="1" thickBot="1" x14ac:dyDescent="0.25">
      <c r="A61" s="13" t="s">
        <v>212</v>
      </c>
      <c r="B61" s="177" t="s">
        <v>215</v>
      </c>
      <c r="C61" s="100"/>
      <c r="D61" s="100"/>
      <c r="E61" s="100"/>
      <c r="F61" s="100"/>
    </row>
    <row r="62" spans="1:6" s="174" customFormat="1" ht="12" customHeight="1" thickBot="1" x14ac:dyDescent="0.25">
      <c r="A62" s="17" t="s">
        <v>14</v>
      </c>
      <c r="B62" s="18" t="s">
        <v>216</v>
      </c>
      <c r="C62" s="101">
        <f>+C7+C14+C21+C28+C35+C46+C52+C57</f>
        <v>384708</v>
      </c>
      <c r="D62" s="101">
        <f>+D7+D14+D21+D28+D35+D46+D52+D57</f>
        <v>385033</v>
      </c>
      <c r="E62" s="101">
        <f>E7+E14+E21+E28+E35+E46+E52+E57</f>
        <v>131757</v>
      </c>
      <c r="F62" s="101">
        <f>F7+F14+F21+F28+F35+F46+F52+F57</f>
        <v>516790</v>
      </c>
    </row>
    <row r="63" spans="1:6" s="174" customFormat="1" ht="17.25" customHeight="1" thickBot="1" x14ac:dyDescent="0.25">
      <c r="A63" s="178" t="s">
        <v>217</v>
      </c>
      <c r="B63" s="90" t="s">
        <v>218</v>
      </c>
      <c r="C63" s="95">
        <f>SUM(C64:C66)</f>
        <v>0</v>
      </c>
      <c r="D63" s="95"/>
      <c r="E63" s="95"/>
      <c r="F63" s="95"/>
    </row>
    <row r="64" spans="1:6" s="174" customFormat="1" ht="12" customHeight="1" x14ac:dyDescent="0.2">
      <c r="A64" s="12" t="s">
        <v>251</v>
      </c>
      <c r="B64" s="175" t="s">
        <v>219</v>
      </c>
      <c r="C64" s="100"/>
      <c r="D64" s="100"/>
      <c r="E64" s="100"/>
      <c r="F64" s="100"/>
    </row>
    <row r="65" spans="1:6" s="174" customFormat="1" ht="12" customHeight="1" x14ac:dyDescent="0.2">
      <c r="A65" s="11" t="s">
        <v>260</v>
      </c>
      <c r="B65" s="176" t="s">
        <v>220</v>
      </c>
      <c r="C65" s="100"/>
      <c r="D65" s="100"/>
      <c r="E65" s="100"/>
      <c r="F65" s="100"/>
    </row>
    <row r="66" spans="1:6" s="174" customFormat="1" ht="12" customHeight="1" thickBot="1" x14ac:dyDescent="0.25">
      <c r="A66" s="13" t="s">
        <v>261</v>
      </c>
      <c r="B66" s="179" t="s">
        <v>221</v>
      </c>
      <c r="C66" s="100"/>
      <c r="D66" s="100"/>
      <c r="E66" s="100"/>
      <c r="F66" s="100"/>
    </row>
    <row r="67" spans="1:6" s="174" customFormat="1" ht="12" customHeight="1" thickBot="1" x14ac:dyDescent="0.25">
      <c r="A67" s="376" t="s">
        <v>222</v>
      </c>
      <c r="B67" s="90" t="s">
        <v>223</v>
      </c>
      <c r="C67" s="95">
        <f>SUM(C68:C71)</f>
        <v>0</v>
      </c>
      <c r="D67" s="95">
        <f>SUM(D68:D71)</f>
        <v>343101</v>
      </c>
      <c r="E67" s="95">
        <f>SUM(E68:E71)</f>
        <v>0</v>
      </c>
      <c r="F67" s="95">
        <f>SUM(F68:F71)</f>
        <v>343101</v>
      </c>
    </row>
    <row r="68" spans="1:6" s="174" customFormat="1" ht="12" customHeight="1" x14ac:dyDescent="0.2">
      <c r="A68" s="12" t="s">
        <v>88</v>
      </c>
      <c r="B68" s="175" t="s">
        <v>224</v>
      </c>
      <c r="C68" s="100"/>
      <c r="D68" s="100">
        <v>343101</v>
      </c>
      <c r="E68" s="100">
        <v>0</v>
      </c>
      <c r="F68" s="100">
        <f t="shared" ref="F68:F73" si="2">D68+E68</f>
        <v>343101</v>
      </c>
    </row>
    <row r="69" spans="1:6" s="174" customFormat="1" ht="12" customHeight="1" x14ac:dyDescent="0.2">
      <c r="A69" s="11" t="s">
        <v>89</v>
      </c>
      <c r="B69" s="176" t="s">
        <v>225</v>
      </c>
      <c r="C69" s="100"/>
      <c r="D69" s="100"/>
      <c r="E69" s="100"/>
      <c r="F69" s="100">
        <f t="shared" si="2"/>
        <v>0</v>
      </c>
    </row>
    <row r="70" spans="1:6" s="174" customFormat="1" ht="12" customHeight="1" x14ac:dyDescent="0.2">
      <c r="A70" s="11" t="s">
        <v>252</v>
      </c>
      <c r="B70" s="176" t="s">
        <v>226</v>
      </c>
      <c r="C70" s="100"/>
      <c r="D70" s="100"/>
      <c r="E70" s="100"/>
      <c r="F70" s="100">
        <f t="shared" si="2"/>
        <v>0</v>
      </c>
    </row>
    <row r="71" spans="1:6" s="174" customFormat="1" ht="12" customHeight="1" thickBot="1" x14ac:dyDescent="0.25">
      <c r="A71" s="13" t="s">
        <v>253</v>
      </c>
      <c r="B71" s="177" t="s">
        <v>227</v>
      </c>
      <c r="C71" s="100"/>
      <c r="D71" s="100"/>
      <c r="E71" s="100"/>
      <c r="F71" s="100">
        <f t="shared" si="2"/>
        <v>0</v>
      </c>
    </row>
    <row r="72" spans="1:6" s="174" customFormat="1" ht="12" customHeight="1" thickBot="1" x14ac:dyDescent="0.25">
      <c r="A72" s="376" t="s">
        <v>228</v>
      </c>
      <c r="B72" s="90" t="s">
        <v>229</v>
      </c>
      <c r="C72" s="95">
        <f>SUM(C73:C74)</f>
        <v>216441</v>
      </c>
      <c r="D72" s="95">
        <f>SUM(D73:D74)</f>
        <v>13015</v>
      </c>
      <c r="E72" s="95">
        <f>SUM(E73:E74)</f>
        <v>48499</v>
      </c>
      <c r="F72" s="95">
        <f>SUM(F73:F74)</f>
        <v>61514</v>
      </c>
    </row>
    <row r="73" spans="1:6" s="174" customFormat="1" ht="12" customHeight="1" x14ac:dyDescent="0.2">
      <c r="A73" s="12" t="s">
        <v>254</v>
      </c>
      <c r="B73" s="175" t="s">
        <v>230</v>
      </c>
      <c r="C73" s="100">
        <v>216441</v>
      </c>
      <c r="D73" s="100">
        <v>13015</v>
      </c>
      <c r="E73" s="100">
        <v>48499</v>
      </c>
      <c r="F73" s="100">
        <f t="shared" si="2"/>
        <v>61514</v>
      </c>
    </row>
    <row r="74" spans="1:6" s="174" customFormat="1" ht="12" customHeight="1" thickBot="1" x14ac:dyDescent="0.25">
      <c r="A74" s="13" t="s">
        <v>255</v>
      </c>
      <c r="B74" s="177" t="s">
        <v>231</v>
      </c>
      <c r="C74" s="100"/>
      <c r="D74" s="100"/>
      <c r="E74" s="100"/>
      <c r="F74" s="100"/>
    </row>
    <row r="75" spans="1:6" s="174" customFormat="1" ht="12" customHeight="1" thickBot="1" x14ac:dyDescent="0.25">
      <c r="A75" s="376" t="s">
        <v>232</v>
      </c>
      <c r="B75" s="90" t="s">
        <v>233</v>
      </c>
      <c r="C75" s="95">
        <f>SUM(C76:C78)</f>
        <v>0</v>
      </c>
      <c r="D75" s="95">
        <f>SUM(D76:D78)</f>
        <v>46000</v>
      </c>
      <c r="E75" s="95">
        <f>SUM(E76:E78)</f>
        <v>0</v>
      </c>
      <c r="F75" s="95">
        <f>SUM(F76:F78)</f>
        <v>46000</v>
      </c>
    </row>
    <row r="76" spans="1:6" s="174" customFormat="1" ht="12" customHeight="1" x14ac:dyDescent="0.2">
      <c r="A76" s="12" t="s">
        <v>256</v>
      </c>
      <c r="B76" s="175" t="s">
        <v>234</v>
      </c>
      <c r="C76" s="100"/>
      <c r="D76" s="100">
        <v>46000</v>
      </c>
      <c r="E76" s="100"/>
      <c r="F76" s="100">
        <f>D76+E76</f>
        <v>46000</v>
      </c>
    </row>
    <row r="77" spans="1:6" s="174" customFormat="1" ht="12" customHeight="1" x14ac:dyDescent="0.2">
      <c r="A77" s="11" t="s">
        <v>257</v>
      </c>
      <c r="B77" s="176" t="s">
        <v>235</v>
      </c>
      <c r="C77" s="100"/>
      <c r="D77" s="100"/>
      <c r="E77" s="100"/>
      <c r="F77" s="100"/>
    </row>
    <row r="78" spans="1:6" s="174" customFormat="1" ht="12" customHeight="1" thickBot="1" x14ac:dyDescent="0.25">
      <c r="A78" s="13" t="s">
        <v>258</v>
      </c>
      <c r="B78" s="177" t="s">
        <v>236</v>
      </c>
      <c r="C78" s="100"/>
      <c r="D78" s="100"/>
      <c r="E78" s="100"/>
      <c r="F78" s="100"/>
    </row>
    <row r="79" spans="1:6" s="174" customFormat="1" ht="12" customHeight="1" thickBot="1" x14ac:dyDescent="0.25">
      <c r="A79" s="376" t="s">
        <v>237</v>
      </c>
      <c r="B79" s="90" t="s">
        <v>259</v>
      </c>
      <c r="C79" s="95">
        <f>SUM(C80:C83)</f>
        <v>0</v>
      </c>
      <c r="D79" s="95"/>
      <c r="E79" s="95"/>
      <c r="F79" s="95"/>
    </row>
    <row r="80" spans="1:6" s="174" customFormat="1" ht="12" customHeight="1" x14ac:dyDescent="0.2">
      <c r="A80" s="180" t="s">
        <v>238</v>
      </c>
      <c r="B80" s="175" t="s">
        <v>239</v>
      </c>
      <c r="C80" s="100"/>
      <c r="D80" s="100"/>
      <c r="E80" s="100"/>
      <c r="F80" s="100"/>
    </row>
    <row r="81" spans="1:6" s="174" customFormat="1" ht="12" customHeight="1" x14ac:dyDescent="0.2">
      <c r="A81" s="181" t="s">
        <v>240</v>
      </c>
      <c r="B81" s="176" t="s">
        <v>241</v>
      </c>
      <c r="C81" s="100"/>
      <c r="D81" s="100"/>
      <c r="E81" s="100"/>
      <c r="F81" s="100"/>
    </row>
    <row r="82" spans="1:6" s="174" customFormat="1" ht="12" customHeight="1" x14ac:dyDescent="0.2">
      <c r="A82" s="181" t="s">
        <v>242</v>
      </c>
      <c r="B82" s="176" t="s">
        <v>243</v>
      </c>
      <c r="C82" s="100"/>
      <c r="D82" s="100"/>
      <c r="E82" s="100"/>
      <c r="F82" s="100"/>
    </row>
    <row r="83" spans="1:6" s="174" customFormat="1" ht="12" customHeight="1" thickBot="1" x14ac:dyDescent="0.25">
      <c r="A83" s="182" t="s">
        <v>244</v>
      </c>
      <c r="B83" s="177" t="s">
        <v>245</v>
      </c>
      <c r="C83" s="100"/>
      <c r="D83" s="100"/>
      <c r="E83" s="100"/>
      <c r="F83" s="100"/>
    </row>
    <row r="84" spans="1:6" s="174" customFormat="1" ht="13.5" customHeight="1" thickBot="1" x14ac:dyDescent="0.25">
      <c r="A84" s="376" t="s">
        <v>246</v>
      </c>
      <c r="B84" s="90" t="s">
        <v>247</v>
      </c>
      <c r="C84" s="219"/>
      <c r="D84" s="219"/>
      <c r="E84" s="219"/>
      <c r="F84" s="219"/>
    </row>
    <row r="85" spans="1:6" s="174" customFormat="1" ht="15.75" customHeight="1" thickBot="1" x14ac:dyDescent="0.25">
      <c r="A85" s="376" t="s">
        <v>248</v>
      </c>
      <c r="B85" s="183" t="s">
        <v>249</v>
      </c>
      <c r="C85" s="101">
        <f>+C63+C67+C72+C75+C79+C84</f>
        <v>216441</v>
      </c>
      <c r="D85" s="101">
        <f>+D63+D67+D72+D75+D79+D84</f>
        <v>402116</v>
      </c>
      <c r="E85" s="101">
        <f>E63+E67+E72+E75</f>
        <v>48499</v>
      </c>
      <c r="F85" s="101">
        <f>F63+F67+F72+F75+F79+F84</f>
        <v>450615</v>
      </c>
    </row>
    <row r="86" spans="1:6" s="174" customFormat="1" ht="13.5" thickBot="1" x14ac:dyDescent="0.25">
      <c r="A86" s="377" t="s">
        <v>262</v>
      </c>
      <c r="B86" s="185" t="s">
        <v>250</v>
      </c>
      <c r="C86" s="101">
        <f>+C62+C85</f>
        <v>601149</v>
      </c>
      <c r="D86" s="101">
        <f>+D62+D85</f>
        <v>787149</v>
      </c>
      <c r="E86" s="101">
        <f>E62+E85</f>
        <v>180256</v>
      </c>
      <c r="F86" s="101">
        <f>F62+F85</f>
        <v>967405</v>
      </c>
    </row>
    <row r="87" spans="1:6" s="174" customFormat="1" ht="20.25" customHeight="1" x14ac:dyDescent="0.2">
      <c r="A87" s="2"/>
      <c r="B87" s="3"/>
      <c r="C87" s="3"/>
      <c r="D87" s="3"/>
      <c r="E87" s="3"/>
      <c r="F87" s="3"/>
    </row>
    <row r="88" spans="1:6" ht="16.5" customHeight="1" x14ac:dyDescent="0.25">
      <c r="A88" s="487" t="s">
        <v>35</v>
      </c>
      <c r="B88" s="487"/>
      <c r="C88" s="487"/>
      <c r="D88" s="468"/>
      <c r="E88" s="172"/>
      <c r="F88" s="172"/>
    </row>
    <row r="89" spans="1:6" s="186" customFormat="1" ht="16.5" customHeight="1" thickBot="1" x14ac:dyDescent="0.3">
      <c r="A89" s="485" t="s">
        <v>91</v>
      </c>
      <c r="B89" s="485"/>
      <c r="C89" s="221"/>
      <c r="D89" s="221"/>
      <c r="E89" s="221"/>
      <c r="F89" s="221"/>
    </row>
    <row r="90" spans="1:6" ht="38.1" customHeight="1" thickBot="1" x14ac:dyDescent="0.3">
      <c r="A90" s="20" t="s">
        <v>49</v>
      </c>
      <c r="B90" s="21" t="s">
        <v>36</v>
      </c>
      <c r="C90" s="31" t="s">
        <v>415</v>
      </c>
      <c r="D90" s="31" t="s">
        <v>459</v>
      </c>
      <c r="E90" s="31" t="s">
        <v>451</v>
      </c>
      <c r="F90" s="31" t="s">
        <v>450</v>
      </c>
    </row>
    <row r="91" spans="1:6" s="173" customFormat="1" ht="12" customHeight="1" thickBot="1" x14ac:dyDescent="0.25">
      <c r="A91" s="28">
        <v>1</v>
      </c>
      <c r="B91" s="29">
        <v>2</v>
      </c>
      <c r="C91" s="30">
        <v>3</v>
      </c>
      <c r="D91" s="30"/>
      <c r="E91" s="30">
        <v>4</v>
      </c>
      <c r="F91" s="30">
        <v>5</v>
      </c>
    </row>
    <row r="92" spans="1:6" ht="12" customHeight="1" thickBot="1" x14ac:dyDescent="0.3">
      <c r="A92" s="19" t="s">
        <v>6</v>
      </c>
      <c r="B92" s="23" t="s">
        <v>265</v>
      </c>
      <c r="C92" s="94">
        <f>SUM(C93:C97)</f>
        <v>308465</v>
      </c>
      <c r="D92" s="94">
        <f>SUM(D93:D97)</f>
        <v>327139</v>
      </c>
      <c r="E92" s="94">
        <f>SUM(E93:E97)</f>
        <v>96958</v>
      </c>
      <c r="F92" s="94">
        <f>SUM(F93:F97)</f>
        <v>424097</v>
      </c>
    </row>
    <row r="93" spans="1:6" ht="12" customHeight="1" x14ac:dyDescent="0.25">
      <c r="A93" s="14" t="s">
        <v>61</v>
      </c>
      <c r="B93" s="7" t="s">
        <v>37</v>
      </c>
      <c r="C93" s="96">
        <v>97096</v>
      </c>
      <c r="D93" s="96">
        <v>66986</v>
      </c>
      <c r="E93" s="96">
        <v>9828</v>
      </c>
      <c r="F93" s="96">
        <f>D93+E93</f>
        <v>76814</v>
      </c>
    </row>
    <row r="94" spans="1:6" ht="12" customHeight="1" x14ac:dyDescent="0.25">
      <c r="A94" s="11" t="s">
        <v>62</v>
      </c>
      <c r="B94" s="5" t="s">
        <v>111</v>
      </c>
      <c r="C94" s="97">
        <v>20180</v>
      </c>
      <c r="D94" s="97">
        <v>13170</v>
      </c>
      <c r="E94" s="97">
        <v>3031</v>
      </c>
      <c r="F94" s="97">
        <f>D94+E94</f>
        <v>16201</v>
      </c>
    </row>
    <row r="95" spans="1:6" ht="12" customHeight="1" x14ac:dyDescent="0.25">
      <c r="A95" s="11" t="s">
        <v>63</v>
      </c>
      <c r="B95" s="5" t="s">
        <v>86</v>
      </c>
      <c r="C95" s="99">
        <v>58838</v>
      </c>
      <c r="D95" s="99">
        <v>106510</v>
      </c>
      <c r="E95" s="99">
        <v>42576</v>
      </c>
      <c r="F95" s="97">
        <f t="shared" ref="F95:F106" si="3">D95+E95</f>
        <v>149086</v>
      </c>
    </row>
    <row r="96" spans="1:6" ht="12" customHeight="1" x14ac:dyDescent="0.25">
      <c r="A96" s="11" t="s">
        <v>64</v>
      </c>
      <c r="B96" s="8" t="s">
        <v>112</v>
      </c>
      <c r="C96" s="99">
        <v>2903</v>
      </c>
      <c r="D96" s="99">
        <v>3061</v>
      </c>
      <c r="E96" s="99">
        <v>278</v>
      </c>
      <c r="F96" s="97">
        <f t="shared" si="3"/>
        <v>3339</v>
      </c>
    </row>
    <row r="97" spans="1:6" ht="12" customHeight="1" x14ac:dyDescent="0.25">
      <c r="A97" s="11" t="s">
        <v>72</v>
      </c>
      <c r="B97" s="16" t="s">
        <v>113</v>
      </c>
      <c r="C97" s="99">
        <v>129448</v>
      </c>
      <c r="D97" s="99">
        <f>SUM(D98:D107)</f>
        <v>137412</v>
      </c>
      <c r="E97" s="99">
        <v>41245</v>
      </c>
      <c r="F97" s="99">
        <f>D97+E97</f>
        <v>178657</v>
      </c>
    </row>
    <row r="98" spans="1:6" ht="12" customHeight="1" x14ac:dyDescent="0.25">
      <c r="A98" s="11" t="s">
        <v>65</v>
      </c>
      <c r="B98" s="5" t="s">
        <v>266</v>
      </c>
      <c r="C98" s="99">
        <v>69223</v>
      </c>
      <c r="D98" s="99">
        <v>73942</v>
      </c>
      <c r="E98" s="99">
        <v>75285</v>
      </c>
      <c r="F98" s="97">
        <v>75285</v>
      </c>
    </row>
    <row r="99" spans="1:6" ht="12" customHeight="1" x14ac:dyDescent="0.25">
      <c r="A99" s="11" t="s">
        <v>66</v>
      </c>
      <c r="B99" s="52" t="s">
        <v>267</v>
      </c>
      <c r="C99" s="99"/>
      <c r="D99" s="99"/>
      <c r="E99" s="99"/>
      <c r="F99" s="97">
        <f t="shared" si="3"/>
        <v>0</v>
      </c>
    </row>
    <row r="100" spans="1:6" x14ac:dyDescent="0.25">
      <c r="A100" s="11" t="s">
        <v>73</v>
      </c>
      <c r="B100" s="53" t="s">
        <v>268</v>
      </c>
      <c r="C100" s="99"/>
      <c r="D100" s="99"/>
      <c r="E100" s="99"/>
      <c r="F100" s="97">
        <f t="shared" si="3"/>
        <v>0</v>
      </c>
    </row>
    <row r="101" spans="1:6" x14ac:dyDescent="0.25">
      <c r="A101" s="11" t="s">
        <v>74</v>
      </c>
      <c r="B101" s="53" t="s">
        <v>269</v>
      </c>
      <c r="C101" s="99"/>
      <c r="D101" s="99"/>
      <c r="E101" s="99"/>
      <c r="F101" s="97">
        <f t="shared" si="3"/>
        <v>0</v>
      </c>
    </row>
    <row r="102" spans="1:6" ht="12" customHeight="1" x14ac:dyDescent="0.25">
      <c r="A102" s="11" t="s">
        <v>75</v>
      </c>
      <c r="B102" s="52" t="s">
        <v>270</v>
      </c>
      <c r="C102" s="99">
        <v>90</v>
      </c>
      <c r="D102" s="99">
        <v>370</v>
      </c>
      <c r="E102" s="99">
        <v>1780</v>
      </c>
      <c r="F102" s="97">
        <f t="shared" si="3"/>
        <v>2150</v>
      </c>
    </row>
    <row r="103" spans="1:6" ht="12" customHeight="1" x14ac:dyDescent="0.25">
      <c r="A103" s="11" t="s">
        <v>76</v>
      </c>
      <c r="B103" s="52" t="s">
        <v>271</v>
      </c>
      <c r="C103" s="99"/>
      <c r="D103" s="99"/>
      <c r="E103" s="99"/>
      <c r="F103" s="97">
        <f t="shared" si="3"/>
        <v>0</v>
      </c>
    </row>
    <row r="104" spans="1:6" x14ac:dyDescent="0.25">
      <c r="A104" s="11" t="s">
        <v>78</v>
      </c>
      <c r="B104" s="53" t="s">
        <v>272</v>
      </c>
      <c r="C104" s="99"/>
      <c r="D104" s="99"/>
      <c r="E104" s="99">
        <v>12000</v>
      </c>
      <c r="F104" s="97">
        <f t="shared" si="3"/>
        <v>12000</v>
      </c>
    </row>
    <row r="105" spans="1:6" ht="12" customHeight="1" x14ac:dyDescent="0.25">
      <c r="A105" s="10" t="s">
        <v>114</v>
      </c>
      <c r="B105" s="54" t="s">
        <v>273</v>
      </c>
      <c r="C105" s="99"/>
      <c r="D105" s="99"/>
      <c r="E105" s="99"/>
      <c r="F105" s="97">
        <f t="shared" si="3"/>
        <v>0</v>
      </c>
    </row>
    <row r="106" spans="1:6" ht="12" customHeight="1" x14ac:dyDescent="0.25">
      <c r="A106" s="11" t="s">
        <v>263</v>
      </c>
      <c r="B106" s="54" t="s">
        <v>274</v>
      </c>
      <c r="C106" s="99"/>
      <c r="D106" s="99"/>
      <c r="E106" s="99"/>
      <c r="F106" s="97">
        <f t="shared" si="3"/>
        <v>0</v>
      </c>
    </row>
    <row r="107" spans="1:6" ht="16.5" thickBot="1" x14ac:dyDescent="0.3">
      <c r="A107" s="15" t="s">
        <v>264</v>
      </c>
      <c r="B107" s="55" t="s">
        <v>275</v>
      </c>
      <c r="C107" s="103">
        <v>59550</v>
      </c>
      <c r="D107" s="103">
        <v>63100</v>
      </c>
      <c r="E107" s="103">
        <v>26122</v>
      </c>
      <c r="F107" s="97">
        <v>89222</v>
      </c>
    </row>
    <row r="108" spans="1:6" ht="12" customHeight="1" thickBot="1" x14ac:dyDescent="0.3">
      <c r="A108" s="17" t="s">
        <v>7</v>
      </c>
      <c r="B108" s="22" t="s">
        <v>276</v>
      </c>
      <c r="C108" s="95">
        <f>+C109+C111+C113</f>
        <v>292684</v>
      </c>
      <c r="D108" s="95">
        <f>+D109+D111+D113</f>
        <v>358004</v>
      </c>
      <c r="E108" s="95">
        <f>SUM(E109:E113)</f>
        <v>60225</v>
      </c>
      <c r="F108" s="95">
        <f>SUM(F109:F113)</f>
        <v>418229</v>
      </c>
    </row>
    <row r="109" spans="1:6" ht="12" customHeight="1" x14ac:dyDescent="0.25">
      <c r="A109" s="12" t="s">
        <v>67</v>
      </c>
      <c r="B109" s="5" t="s">
        <v>131</v>
      </c>
      <c r="C109" s="98">
        <v>5334</v>
      </c>
      <c r="D109" s="98">
        <v>129445</v>
      </c>
      <c r="E109" s="98">
        <v>60225</v>
      </c>
      <c r="F109" s="98">
        <f>D109+E109</f>
        <v>189670</v>
      </c>
    </row>
    <row r="110" spans="1:6" ht="12" customHeight="1" x14ac:dyDescent="0.25">
      <c r="A110" s="12" t="s">
        <v>68</v>
      </c>
      <c r="B110" s="9" t="s">
        <v>280</v>
      </c>
      <c r="C110" s="98"/>
      <c r="D110" s="98"/>
      <c r="E110" s="98"/>
      <c r="F110" s="98">
        <f>D110+E110</f>
        <v>0</v>
      </c>
    </row>
    <row r="111" spans="1:6" ht="12" customHeight="1" x14ac:dyDescent="0.25">
      <c r="A111" s="12" t="s">
        <v>69</v>
      </c>
      <c r="B111" s="9" t="s">
        <v>115</v>
      </c>
      <c r="C111" s="97">
        <v>278250</v>
      </c>
      <c r="D111" s="97">
        <v>228265</v>
      </c>
      <c r="E111" s="97"/>
      <c r="F111" s="98">
        <f t="shared" ref="F111:F121" si="4">D111+E111</f>
        <v>228265</v>
      </c>
    </row>
    <row r="112" spans="1:6" ht="12" customHeight="1" x14ac:dyDescent="0.25">
      <c r="A112" s="12" t="s">
        <v>70</v>
      </c>
      <c r="B112" s="9" t="s">
        <v>281</v>
      </c>
      <c r="C112" s="97"/>
      <c r="D112" s="97"/>
      <c r="E112" s="97"/>
      <c r="F112" s="98">
        <f t="shared" si="4"/>
        <v>0</v>
      </c>
    </row>
    <row r="113" spans="1:6" ht="12" customHeight="1" x14ac:dyDescent="0.25">
      <c r="A113" s="12" t="s">
        <v>71</v>
      </c>
      <c r="B113" s="92" t="s">
        <v>134</v>
      </c>
      <c r="C113" s="97">
        <v>9100</v>
      </c>
      <c r="D113" s="97">
        <f>SUM(D114:D121)</f>
        <v>294</v>
      </c>
      <c r="E113" s="97"/>
      <c r="F113" s="98">
        <f t="shared" si="4"/>
        <v>294</v>
      </c>
    </row>
    <row r="114" spans="1:6" x14ac:dyDescent="0.25">
      <c r="A114" s="12" t="s">
        <v>77</v>
      </c>
      <c r="B114" s="91" t="s">
        <v>374</v>
      </c>
      <c r="C114" s="97"/>
      <c r="D114" s="97"/>
      <c r="E114" s="97"/>
      <c r="F114" s="98">
        <f t="shared" si="4"/>
        <v>0</v>
      </c>
    </row>
    <row r="115" spans="1:6" x14ac:dyDescent="0.25">
      <c r="A115" s="12" t="s">
        <v>79</v>
      </c>
      <c r="B115" s="171" t="s">
        <v>286</v>
      </c>
      <c r="C115" s="97"/>
      <c r="D115" s="97"/>
      <c r="E115" s="97"/>
      <c r="F115" s="98">
        <f t="shared" si="4"/>
        <v>0</v>
      </c>
    </row>
    <row r="116" spans="1:6" x14ac:dyDescent="0.25">
      <c r="A116" s="12" t="s">
        <v>116</v>
      </c>
      <c r="B116" s="53" t="s">
        <v>269</v>
      </c>
      <c r="C116" s="97"/>
      <c r="D116" s="97"/>
      <c r="E116" s="97"/>
      <c r="F116" s="98">
        <f t="shared" si="4"/>
        <v>0</v>
      </c>
    </row>
    <row r="117" spans="1:6" x14ac:dyDescent="0.25">
      <c r="A117" s="12" t="s">
        <v>117</v>
      </c>
      <c r="B117" s="53" t="s">
        <v>285</v>
      </c>
      <c r="C117" s="97"/>
      <c r="D117" s="97">
        <v>294</v>
      </c>
      <c r="E117" s="97"/>
      <c r="F117" s="98">
        <f t="shared" si="4"/>
        <v>294</v>
      </c>
    </row>
    <row r="118" spans="1:6" x14ac:dyDescent="0.25">
      <c r="A118" s="12" t="s">
        <v>118</v>
      </c>
      <c r="B118" s="53" t="s">
        <v>284</v>
      </c>
      <c r="C118" s="97"/>
      <c r="D118" s="97"/>
      <c r="E118" s="97"/>
      <c r="F118" s="98">
        <f t="shared" si="4"/>
        <v>0</v>
      </c>
    </row>
    <row r="119" spans="1:6" x14ac:dyDescent="0.25">
      <c r="A119" s="12" t="s">
        <v>277</v>
      </c>
      <c r="B119" s="53" t="s">
        <v>272</v>
      </c>
      <c r="C119" s="97"/>
      <c r="D119" s="97"/>
      <c r="E119" s="97"/>
      <c r="F119" s="98">
        <f t="shared" si="4"/>
        <v>0</v>
      </c>
    </row>
    <row r="120" spans="1:6" ht="12" customHeight="1" x14ac:dyDescent="0.25">
      <c r="A120" s="12" t="s">
        <v>278</v>
      </c>
      <c r="B120" s="53" t="s">
        <v>283</v>
      </c>
      <c r="C120" s="97"/>
      <c r="D120" s="97"/>
      <c r="E120" s="97"/>
      <c r="F120" s="98">
        <f t="shared" si="4"/>
        <v>0</v>
      </c>
    </row>
    <row r="121" spans="1:6" ht="16.5" thickBot="1" x14ac:dyDescent="0.3">
      <c r="A121" s="10" t="s">
        <v>279</v>
      </c>
      <c r="B121" s="53" t="s">
        <v>282</v>
      </c>
      <c r="C121" s="99">
        <v>9100</v>
      </c>
      <c r="D121" s="99"/>
      <c r="E121" s="99"/>
      <c r="F121" s="98">
        <f t="shared" si="4"/>
        <v>0</v>
      </c>
    </row>
    <row r="122" spans="1:6" ht="12" customHeight="1" thickBot="1" x14ac:dyDescent="0.3">
      <c r="A122" s="17" t="s">
        <v>8</v>
      </c>
      <c r="B122" s="48" t="s">
        <v>287</v>
      </c>
      <c r="C122" s="95">
        <f>+C123+C124</f>
        <v>0</v>
      </c>
      <c r="D122" s="95">
        <f>SUM(D123:D124)</f>
        <v>14632</v>
      </c>
      <c r="E122" s="95">
        <f>SUM(E123:E124)</f>
        <v>23073</v>
      </c>
      <c r="F122" s="95">
        <f>SUM(F123:F124)</f>
        <v>37705</v>
      </c>
    </row>
    <row r="123" spans="1:6" ht="12" customHeight="1" x14ac:dyDescent="0.25">
      <c r="A123" s="12" t="s">
        <v>50</v>
      </c>
      <c r="B123" s="6" t="s">
        <v>45</v>
      </c>
      <c r="C123" s="98">
        <v>0</v>
      </c>
      <c r="D123" s="98">
        <v>14632</v>
      </c>
      <c r="E123" s="98">
        <v>23073</v>
      </c>
      <c r="F123" s="98">
        <f>D123+E123</f>
        <v>37705</v>
      </c>
    </row>
    <row r="124" spans="1:6" ht="12" customHeight="1" thickBot="1" x14ac:dyDescent="0.3">
      <c r="A124" s="13" t="s">
        <v>51</v>
      </c>
      <c r="B124" s="9" t="s">
        <v>46</v>
      </c>
      <c r="C124" s="99"/>
      <c r="D124" s="99"/>
      <c r="E124" s="99"/>
      <c r="F124" s="99"/>
    </row>
    <row r="125" spans="1:6" ht="12" customHeight="1" thickBot="1" x14ac:dyDescent="0.3">
      <c r="A125" s="17" t="s">
        <v>9</v>
      </c>
      <c r="B125" s="48" t="s">
        <v>288</v>
      </c>
      <c r="C125" s="95">
        <f>+C92+C108+C122</f>
        <v>601149</v>
      </c>
      <c r="D125" s="95">
        <f>+D92+D108+D122</f>
        <v>699775</v>
      </c>
      <c r="E125" s="95">
        <f>E92+E108+E122</f>
        <v>180256</v>
      </c>
      <c r="F125" s="95">
        <f>F92+F108+F122</f>
        <v>880031</v>
      </c>
    </row>
    <row r="126" spans="1:6" ht="16.5" thickBot="1" x14ac:dyDescent="0.3">
      <c r="A126" s="17" t="s">
        <v>10</v>
      </c>
      <c r="B126" s="48" t="s">
        <v>289</v>
      </c>
      <c r="C126" s="95">
        <f>+C127+C128+C129</f>
        <v>0</v>
      </c>
      <c r="D126" s="95"/>
      <c r="E126" s="95"/>
      <c r="F126" s="95"/>
    </row>
    <row r="127" spans="1:6" ht="12" customHeight="1" x14ac:dyDescent="0.25">
      <c r="A127" s="12" t="s">
        <v>54</v>
      </c>
      <c r="B127" s="6" t="s">
        <v>290</v>
      </c>
      <c r="C127" s="97"/>
      <c r="D127" s="97"/>
      <c r="E127" s="97"/>
      <c r="F127" s="97"/>
    </row>
    <row r="128" spans="1:6" x14ac:dyDescent="0.25">
      <c r="A128" s="12" t="s">
        <v>55</v>
      </c>
      <c r="B128" s="6" t="s">
        <v>291</v>
      </c>
      <c r="C128" s="97"/>
      <c r="D128" s="97"/>
      <c r="E128" s="97"/>
      <c r="F128" s="97"/>
    </row>
    <row r="129" spans="1:6" ht="12" customHeight="1" thickBot="1" x14ac:dyDescent="0.3">
      <c r="A129" s="10" t="s">
        <v>56</v>
      </c>
      <c r="B129" s="4" t="s">
        <v>292</v>
      </c>
      <c r="C129" s="97"/>
      <c r="D129" s="97"/>
      <c r="E129" s="97"/>
      <c r="F129" s="97"/>
    </row>
    <row r="130" spans="1:6" ht="12" customHeight="1" thickBot="1" x14ac:dyDescent="0.3">
      <c r="A130" s="17" t="s">
        <v>11</v>
      </c>
      <c r="B130" s="48" t="s">
        <v>338</v>
      </c>
      <c r="C130" s="95">
        <f>+C131+C132+C133+C134</f>
        <v>0</v>
      </c>
      <c r="D130" s="95">
        <f>SUM(D131:D134)</f>
        <v>40000</v>
      </c>
      <c r="E130" s="95">
        <f>SUM(E131:E134)</f>
        <v>0</v>
      </c>
      <c r="F130" s="95">
        <f>SUM(F131:F134)</f>
        <v>40000</v>
      </c>
    </row>
    <row r="131" spans="1:6" ht="12" customHeight="1" x14ac:dyDescent="0.25">
      <c r="A131" s="12" t="s">
        <v>57</v>
      </c>
      <c r="B131" s="6" t="s">
        <v>293</v>
      </c>
      <c r="C131" s="97"/>
      <c r="D131" s="97">
        <v>40000</v>
      </c>
      <c r="E131" s="97"/>
      <c r="F131" s="97">
        <f>D131+E131</f>
        <v>40000</v>
      </c>
    </row>
    <row r="132" spans="1:6" ht="12" customHeight="1" x14ac:dyDescent="0.25">
      <c r="A132" s="12" t="s">
        <v>58</v>
      </c>
      <c r="B132" s="6" t="s">
        <v>294</v>
      </c>
      <c r="C132" s="97"/>
      <c r="D132" s="97"/>
      <c r="E132" s="97"/>
      <c r="F132" s="97"/>
    </row>
    <row r="133" spans="1:6" ht="12" customHeight="1" x14ac:dyDescent="0.25">
      <c r="A133" s="12" t="s">
        <v>196</v>
      </c>
      <c r="B133" s="6" t="s">
        <v>295</v>
      </c>
      <c r="C133" s="97"/>
      <c r="D133" s="97"/>
      <c r="E133" s="97"/>
      <c r="F133" s="97"/>
    </row>
    <row r="134" spans="1:6" ht="12" customHeight="1" thickBot="1" x14ac:dyDescent="0.3">
      <c r="A134" s="10" t="s">
        <v>197</v>
      </c>
      <c r="B134" s="4" t="s">
        <v>296</v>
      </c>
      <c r="C134" s="97"/>
      <c r="D134" s="97"/>
      <c r="E134" s="97"/>
      <c r="F134" s="97"/>
    </row>
    <row r="135" spans="1:6" ht="12" customHeight="1" thickBot="1" x14ac:dyDescent="0.3">
      <c r="A135" s="17" t="s">
        <v>12</v>
      </c>
      <c r="B135" s="48" t="s">
        <v>297</v>
      </c>
      <c r="C135" s="101">
        <f>+C136+C137+C138+C139</f>
        <v>0</v>
      </c>
      <c r="D135" s="101">
        <f>SUM(D136:D139)</f>
        <v>47374</v>
      </c>
      <c r="E135" s="101">
        <f>SUM(E136:E139)</f>
        <v>0</v>
      </c>
      <c r="F135" s="101">
        <f>SUM(F136:F139)</f>
        <v>47374</v>
      </c>
    </row>
    <row r="136" spans="1:6" ht="12" customHeight="1" x14ac:dyDescent="0.25">
      <c r="A136" s="12" t="s">
        <v>59</v>
      </c>
      <c r="B136" s="6" t="s">
        <v>460</v>
      </c>
      <c r="C136" s="97"/>
      <c r="D136" s="97"/>
      <c r="E136" s="97"/>
      <c r="F136" s="97">
        <f>D136+E136</f>
        <v>0</v>
      </c>
    </row>
    <row r="137" spans="1:6" ht="12" customHeight="1" x14ac:dyDescent="0.25">
      <c r="A137" s="12" t="s">
        <v>60</v>
      </c>
      <c r="B137" s="6" t="s">
        <v>308</v>
      </c>
      <c r="C137" s="97"/>
      <c r="D137" s="97">
        <v>47374</v>
      </c>
      <c r="E137" s="97"/>
      <c r="F137" s="97">
        <f>D137+E137</f>
        <v>47374</v>
      </c>
    </row>
    <row r="138" spans="1:6" ht="12" customHeight="1" x14ac:dyDescent="0.25">
      <c r="A138" s="12" t="s">
        <v>209</v>
      </c>
      <c r="B138" s="6" t="s">
        <v>299</v>
      </c>
      <c r="C138" s="97"/>
      <c r="D138" s="97"/>
      <c r="E138" s="97"/>
      <c r="F138" s="97"/>
    </row>
    <row r="139" spans="1:6" ht="12" customHeight="1" thickBot="1" x14ac:dyDescent="0.3">
      <c r="A139" s="10" t="s">
        <v>210</v>
      </c>
      <c r="B139" s="4" t="s">
        <v>300</v>
      </c>
      <c r="C139" s="97"/>
      <c r="D139" s="97"/>
      <c r="E139" s="97"/>
      <c r="F139" s="97"/>
    </row>
    <row r="140" spans="1:6" ht="12" customHeight="1" thickBot="1" x14ac:dyDescent="0.3">
      <c r="A140" s="17" t="s">
        <v>13</v>
      </c>
      <c r="B140" s="48" t="s">
        <v>301</v>
      </c>
      <c r="C140" s="104">
        <f>+C141+C142+C143+C144</f>
        <v>0</v>
      </c>
      <c r="D140" s="104"/>
      <c r="E140" s="104"/>
      <c r="F140" s="104"/>
    </row>
    <row r="141" spans="1:6" ht="12" customHeight="1" x14ac:dyDescent="0.25">
      <c r="A141" s="12" t="s">
        <v>109</v>
      </c>
      <c r="B141" s="6" t="s">
        <v>302</v>
      </c>
      <c r="C141" s="97"/>
      <c r="D141" s="97"/>
      <c r="E141" s="97"/>
      <c r="F141" s="97"/>
    </row>
    <row r="142" spans="1:6" ht="12" customHeight="1" x14ac:dyDescent="0.25">
      <c r="A142" s="12" t="s">
        <v>110</v>
      </c>
      <c r="B142" s="6" t="s">
        <v>303</v>
      </c>
      <c r="C142" s="97"/>
      <c r="D142" s="97"/>
      <c r="E142" s="97"/>
      <c r="F142" s="97"/>
    </row>
    <row r="143" spans="1:6" ht="12" customHeight="1" x14ac:dyDescent="0.25">
      <c r="A143" s="12" t="s">
        <v>133</v>
      </c>
      <c r="B143" s="6" t="s">
        <v>304</v>
      </c>
      <c r="C143" s="97"/>
      <c r="D143" s="97"/>
      <c r="E143" s="97"/>
      <c r="F143" s="97"/>
    </row>
    <row r="144" spans="1:6" ht="12" customHeight="1" thickBot="1" x14ac:dyDescent="0.3">
      <c r="A144" s="12" t="s">
        <v>212</v>
      </c>
      <c r="B144" s="6" t="s">
        <v>305</v>
      </c>
      <c r="C144" s="97"/>
      <c r="D144" s="97"/>
      <c r="E144" s="97"/>
      <c r="F144" s="97"/>
    </row>
    <row r="145" spans="1:9" ht="15" customHeight="1" thickBot="1" x14ac:dyDescent="0.3">
      <c r="A145" s="17" t="s">
        <v>14</v>
      </c>
      <c r="B145" s="48" t="s">
        <v>306</v>
      </c>
      <c r="C145" s="187">
        <f>+C126+C130+C135+C140</f>
        <v>0</v>
      </c>
      <c r="D145" s="187">
        <f>+D126+D130+D135+D140</f>
        <v>87374</v>
      </c>
      <c r="E145" s="187">
        <f>E126+E130+E135+E140</f>
        <v>0</v>
      </c>
      <c r="F145" s="187">
        <f>F126+F130+F135+F140</f>
        <v>87374</v>
      </c>
      <c r="G145" s="189"/>
      <c r="H145" s="189"/>
      <c r="I145" s="189"/>
    </row>
    <row r="146" spans="1:9" s="174" customFormat="1" ht="12.95" customHeight="1" thickBot="1" x14ac:dyDescent="0.25">
      <c r="A146" s="93" t="s">
        <v>15</v>
      </c>
      <c r="B146" s="153" t="s">
        <v>307</v>
      </c>
      <c r="C146" s="187">
        <f>+C125+C145</f>
        <v>601149</v>
      </c>
      <c r="D146" s="187">
        <f>+D125+D145</f>
        <v>787149</v>
      </c>
      <c r="E146" s="187">
        <f>+E125+E145</f>
        <v>180256</v>
      </c>
      <c r="F146" s="187">
        <f>+F125+F145</f>
        <v>967405</v>
      </c>
    </row>
    <row r="147" spans="1:9" ht="22.5" customHeight="1" x14ac:dyDescent="0.25"/>
    <row r="148" spans="1:9" x14ac:dyDescent="0.25">
      <c r="A148" s="483" t="s">
        <v>309</v>
      </c>
      <c r="B148" s="483"/>
      <c r="C148" s="483"/>
      <c r="D148" s="469"/>
      <c r="E148" s="172"/>
      <c r="F148" s="172"/>
    </row>
    <row r="149" spans="1:9" ht="15" customHeight="1" thickBot="1" x14ac:dyDescent="0.3">
      <c r="A149" s="484" t="s">
        <v>92</v>
      </c>
      <c r="B149" s="484"/>
      <c r="C149" s="220"/>
      <c r="D149" s="220"/>
      <c r="E149" s="220"/>
      <c r="F149" s="220"/>
    </row>
    <row r="150" spans="1:9" ht="24" customHeight="1" thickBot="1" x14ac:dyDescent="0.3">
      <c r="A150" s="17" t="s">
        <v>6</v>
      </c>
      <c r="B150" s="22" t="s">
        <v>310</v>
      </c>
      <c r="C150" s="382">
        <f>C62-C125</f>
        <v>-216441</v>
      </c>
      <c r="D150" s="382">
        <f>D62-D125</f>
        <v>-314742</v>
      </c>
      <c r="E150" s="382">
        <f>E62-E125</f>
        <v>-48499</v>
      </c>
      <c r="F150" s="382">
        <f>F62-F125</f>
        <v>-363241</v>
      </c>
    </row>
    <row r="151" spans="1:9" ht="32.25" customHeight="1" thickBot="1" x14ac:dyDescent="0.3">
      <c r="A151" s="17" t="s">
        <v>7</v>
      </c>
      <c r="B151" s="22" t="s">
        <v>311</v>
      </c>
      <c r="C151" s="382">
        <f>C85-C145</f>
        <v>216441</v>
      </c>
      <c r="D151" s="382">
        <f>D85-D145</f>
        <v>314742</v>
      </c>
      <c r="E151" s="382">
        <f>E85-E145</f>
        <v>48499</v>
      </c>
      <c r="F151" s="382">
        <f>F85-F145</f>
        <v>363241</v>
      </c>
    </row>
    <row r="153" spans="1:9" x14ac:dyDescent="0.25">
      <c r="C153" s="476">
        <f>C146-C86</f>
        <v>0</v>
      </c>
    </row>
  </sheetData>
  <mergeCells count="7">
    <mergeCell ref="A1:F1"/>
    <mergeCell ref="A3:F3"/>
    <mergeCell ref="A148:C148"/>
    <mergeCell ref="A149:B149"/>
    <mergeCell ref="A4:B4"/>
    <mergeCell ref="A88:C88"/>
    <mergeCell ref="A89:B89"/>
  </mergeCells>
  <phoneticPr fontId="23" type="noConversion"/>
  <printOptions horizontalCentered="1"/>
  <pageMargins left="0.78740157480314965" right="0.78740157480314965" top="0.98425196850393704" bottom="1.89" header="0.39370078740157483" footer="0.39370078740157483"/>
  <pageSetup paperSize="8" fitToHeight="0" orientation="portrait" r:id="rId1"/>
  <headerFooter alignWithMargins="0">
    <oddHeader xml:space="preserve">&amp;R&amp;"Times New Roman CE,Félkövér dőlt"&amp;11 2. melléklet az 5/2020. (VII. 21.) önkormányzati rendelethez
2. melléklet a 3/2019. (II. 14.) önkormányzati rendelethez 
</oddHeader>
  </headerFooter>
  <rowBreaks count="1" manualBreakCount="1">
    <brk id="8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I151"/>
  <sheetViews>
    <sheetView view="pageLayout" zoomScaleNormal="120" workbookViewId="0">
      <selection activeCell="C5" sqref="C5"/>
    </sheetView>
  </sheetViews>
  <sheetFormatPr defaultRowHeight="15.75" x14ac:dyDescent="0.25"/>
  <cols>
    <col min="1" max="1" width="9.5" style="154" customWidth="1"/>
    <col min="2" max="2" width="91.6640625" style="154" customWidth="1"/>
    <col min="3" max="5" width="21.6640625" style="155" customWidth="1"/>
    <col min="6" max="16384" width="9.33203125" style="172"/>
  </cols>
  <sheetData>
    <row r="1" spans="1:5" ht="49.5" customHeight="1" x14ac:dyDescent="0.25">
      <c r="A1" s="488" t="s">
        <v>435</v>
      </c>
      <c r="B1" s="483"/>
      <c r="C1" s="483"/>
      <c r="D1" s="172"/>
      <c r="E1" s="172"/>
    </row>
    <row r="3" spans="1:5" ht="15.95" customHeight="1" x14ac:dyDescent="0.25">
      <c r="A3" s="487" t="s">
        <v>4</v>
      </c>
      <c r="B3" s="487"/>
      <c r="C3" s="487"/>
      <c r="D3" s="172"/>
      <c r="E3" s="172"/>
    </row>
    <row r="4" spans="1:5" ht="15.95" customHeight="1" thickBot="1" x14ac:dyDescent="0.3">
      <c r="A4" s="484" t="s">
        <v>90</v>
      </c>
      <c r="B4" s="484"/>
      <c r="C4" s="105" t="s">
        <v>132</v>
      </c>
      <c r="D4" s="105"/>
      <c r="E4" s="105"/>
    </row>
    <row r="5" spans="1:5" ht="38.1" customHeight="1" thickBot="1" x14ac:dyDescent="0.3">
      <c r="A5" s="20" t="s">
        <v>49</v>
      </c>
      <c r="B5" s="21" t="s">
        <v>5</v>
      </c>
      <c r="C5" s="342" t="s">
        <v>415</v>
      </c>
      <c r="D5" s="31" t="s">
        <v>451</v>
      </c>
      <c r="E5" s="31" t="s">
        <v>450</v>
      </c>
    </row>
    <row r="6" spans="1:5" s="173" customFormat="1" ht="12" customHeight="1" thickBot="1" x14ac:dyDescent="0.25">
      <c r="A6" s="167">
        <v>1</v>
      </c>
      <c r="B6" s="168">
        <v>2</v>
      </c>
      <c r="C6" s="169">
        <v>3</v>
      </c>
      <c r="D6" s="169">
        <v>4</v>
      </c>
      <c r="E6" s="169">
        <v>5</v>
      </c>
    </row>
    <row r="7" spans="1:5" s="174" customFormat="1" ht="12" customHeight="1" thickBot="1" x14ac:dyDescent="0.25">
      <c r="A7" s="17" t="s">
        <v>6</v>
      </c>
      <c r="B7" s="18" t="s">
        <v>152</v>
      </c>
      <c r="C7" s="95">
        <f>+C8+C9+C10+C11+C12+C13</f>
        <v>2520</v>
      </c>
      <c r="D7" s="95"/>
      <c r="E7" s="95">
        <f>SUM(E8:E13)</f>
        <v>2520</v>
      </c>
    </row>
    <row r="8" spans="1:5" s="174" customFormat="1" ht="12" customHeight="1" x14ac:dyDescent="0.2">
      <c r="A8" s="12" t="s">
        <v>61</v>
      </c>
      <c r="B8" s="175" t="s">
        <v>153</v>
      </c>
      <c r="C8" s="98"/>
      <c r="D8" s="98"/>
      <c r="E8" s="98"/>
    </row>
    <row r="9" spans="1:5" s="174" customFormat="1" ht="12" customHeight="1" x14ac:dyDescent="0.2">
      <c r="A9" s="11" t="s">
        <v>62</v>
      </c>
      <c r="B9" s="176" t="s">
        <v>154</v>
      </c>
      <c r="C9" s="97"/>
      <c r="D9" s="97"/>
      <c r="E9" s="97"/>
    </row>
    <row r="10" spans="1:5" s="174" customFormat="1" ht="12" customHeight="1" x14ac:dyDescent="0.2">
      <c r="A10" s="11" t="s">
        <v>63</v>
      </c>
      <c r="B10" s="176" t="s">
        <v>155</v>
      </c>
      <c r="C10" s="97">
        <v>2520</v>
      </c>
      <c r="D10" s="97"/>
      <c r="E10" s="97">
        <f>SUM(C10:D10)</f>
        <v>2520</v>
      </c>
    </row>
    <row r="11" spans="1:5" s="174" customFormat="1" ht="12" customHeight="1" x14ac:dyDescent="0.2">
      <c r="A11" s="11" t="s">
        <v>64</v>
      </c>
      <c r="B11" s="176" t="s">
        <v>156</v>
      </c>
      <c r="C11" s="97"/>
      <c r="D11" s="97"/>
      <c r="E11" s="97"/>
    </row>
    <row r="12" spans="1:5" s="174" customFormat="1" ht="12" customHeight="1" x14ac:dyDescent="0.2">
      <c r="A12" s="11" t="s">
        <v>87</v>
      </c>
      <c r="B12" s="176" t="s">
        <v>157</v>
      </c>
      <c r="C12" s="97"/>
      <c r="D12" s="97"/>
      <c r="E12" s="97"/>
    </row>
    <row r="13" spans="1:5" s="174" customFormat="1" ht="12" customHeight="1" thickBot="1" x14ac:dyDescent="0.25">
      <c r="A13" s="13" t="s">
        <v>65</v>
      </c>
      <c r="B13" s="177" t="s">
        <v>158</v>
      </c>
      <c r="C13" s="97"/>
      <c r="D13" s="97"/>
      <c r="E13" s="97"/>
    </row>
    <row r="14" spans="1:5" s="174" customFormat="1" ht="12" customHeight="1" thickBot="1" x14ac:dyDescent="0.25">
      <c r="A14" s="17" t="s">
        <v>7</v>
      </c>
      <c r="B14" s="90" t="s">
        <v>159</v>
      </c>
      <c r="C14" s="95">
        <f>+C15+C16+C17+C18+C19</f>
        <v>0</v>
      </c>
      <c r="D14" s="95"/>
      <c r="E14" s="95"/>
    </row>
    <row r="15" spans="1:5" s="174" customFormat="1" ht="12" customHeight="1" x14ac:dyDescent="0.2">
      <c r="A15" s="12" t="s">
        <v>67</v>
      </c>
      <c r="B15" s="175" t="s">
        <v>160</v>
      </c>
      <c r="C15" s="98"/>
      <c r="D15" s="98"/>
      <c r="E15" s="98"/>
    </row>
    <row r="16" spans="1:5" s="174" customFormat="1" ht="12" customHeight="1" x14ac:dyDescent="0.2">
      <c r="A16" s="11" t="s">
        <v>68</v>
      </c>
      <c r="B16" s="176" t="s">
        <v>161</v>
      </c>
      <c r="C16" s="97"/>
      <c r="D16" s="97"/>
      <c r="E16" s="97"/>
    </row>
    <row r="17" spans="1:5" s="174" customFormat="1" ht="12" customHeight="1" x14ac:dyDescent="0.2">
      <c r="A17" s="11" t="s">
        <v>69</v>
      </c>
      <c r="B17" s="176" t="s">
        <v>368</v>
      </c>
      <c r="C17" s="97"/>
      <c r="D17" s="97"/>
      <c r="E17" s="97"/>
    </row>
    <row r="18" spans="1:5" s="174" customFormat="1" ht="12" customHeight="1" x14ac:dyDescent="0.2">
      <c r="A18" s="11" t="s">
        <v>70</v>
      </c>
      <c r="B18" s="176" t="s">
        <v>369</v>
      </c>
      <c r="C18" s="97"/>
      <c r="D18" s="97"/>
      <c r="E18" s="97"/>
    </row>
    <row r="19" spans="1:5" s="174" customFormat="1" ht="12" customHeight="1" x14ac:dyDescent="0.2">
      <c r="A19" s="11" t="s">
        <v>71</v>
      </c>
      <c r="B19" s="176" t="s">
        <v>162</v>
      </c>
      <c r="C19" s="97"/>
      <c r="D19" s="97"/>
      <c r="E19" s="97"/>
    </row>
    <row r="20" spans="1:5" s="174" customFormat="1" ht="12" customHeight="1" thickBot="1" x14ac:dyDescent="0.25">
      <c r="A20" s="13" t="s">
        <v>77</v>
      </c>
      <c r="B20" s="177" t="s">
        <v>163</v>
      </c>
      <c r="C20" s="99"/>
      <c r="D20" s="99"/>
      <c r="E20" s="99"/>
    </row>
    <row r="21" spans="1:5" s="174" customFormat="1" ht="12" customHeight="1" thickBot="1" x14ac:dyDescent="0.25">
      <c r="A21" s="17" t="s">
        <v>8</v>
      </c>
      <c r="B21" s="18" t="s">
        <v>164</v>
      </c>
      <c r="C21" s="95">
        <f>+C22+C23+C24+C25+C26</f>
        <v>0</v>
      </c>
      <c r="D21" s="95"/>
      <c r="E21" s="95"/>
    </row>
    <row r="22" spans="1:5" s="174" customFormat="1" ht="12" customHeight="1" x14ac:dyDescent="0.2">
      <c r="A22" s="12" t="s">
        <v>50</v>
      </c>
      <c r="B22" s="175" t="s">
        <v>165</v>
      </c>
      <c r="C22" s="98"/>
      <c r="D22" s="98"/>
      <c r="E22" s="98"/>
    </row>
    <row r="23" spans="1:5" s="174" customFormat="1" ht="12" customHeight="1" x14ac:dyDescent="0.2">
      <c r="A23" s="11" t="s">
        <v>51</v>
      </c>
      <c r="B23" s="176" t="s">
        <v>166</v>
      </c>
      <c r="C23" s="97"/>
      <c r="D23" s="97"/>
      <c r="E23" s="97"/>
    </row>
    <row r="24" spans="1:5" s="174" customFormat="1" ht="12" customHeight="1" x14ac:dyDescent="0.2">
      <c r="A24" s="11" t="s">
        <v>52</v>
      </c>
      <c r="B24" s="176" t="s">
        <v>370</v>
      </c>
      <c r="C24" s="97"/>
      <c r="D24" s="97"/>
      <c r="E24" s="97"/>
    </row>
    <row r="25" spans="1:5" s="174" customFormat="1" ht="12" customHeight="1" x14ac:dyDescent="0.2">
      <c r="A25" s="11" t="s">
        <v>53</v>
      </c>
      <c r="B25" s="176" t="s">
        <v>371</v>
      </c>
      <c r="C25" s="97"/>
      <c r="D25" s="97"/>
      <c r="E25" s="97"/>
    </row>
    <row r="26" spans="1:5" s="174" customFormat="1" ht="12" customHeight="1" x14ac:dyDescent="0.2">
      <c r="A26" s="11" t="s">
        <v>99</v>
      </c>
      <c r="B26" s="176" t="s">
        <v>167</v>
      </c>
      <c r="C26" s="97"/>
      <c r="D26" s="97"/>
      <c r="E26" s="97"/>
    </row>
    <row r="27" spans="1:5" s="174" customFormat="1" ht="12" customHeight="1" thickBot="1" x14ac:dyDescent="0.25">
      <c r="A27" s="13" t="s">
        <v>100</v>
      </c>
      <c r="B27" s="177" t="s">
        <v>168</v>
      </c>
      <c r="C27" s="99"/>
      <c r="D27" s="99"/>
      <c r="E27" s="99"/>
    </row>
    <row r="28" spans="1:5" s="174" customFormat="1" ht="12" customHeight="1" thickBot="1" x14ac:dyDescent="0.25">
      <c r="A28" s="17" t="s">
        <v>101</v>
      </c>
      <c r="B28" s="18" t="s">
        <v>169</v>
      </c>
      <c r="C28" s="101">
        <f>+C29+C32+C33+C34</f>
        <v>5844</v>
      </c>
      <c r="D28" s="101"/>
      <c r="E28" s="101">
        <f>SUM(C28:D28)</f>
        <v>5844</v>
      </c>
    </row>
    <row r="29" spans="1:5" s="174" customFormat="1" ht="12" customHeight="1" x14ac:dyDescent="0.2">
      <c r="A29" s="12" t="s">
        <v>170</v>
      </c>
      <c r="B29" s="175" t="s">
        <v>176</v>
      </c>
      <c r="C29" s="170">
        <f>+C30+C31</f>
        <v>5844</v>
      </c>
      <c r="D29" s="170"/>
      <c r="E29" s="170">
        <f>SUM(C29:D29)</f>
        <v>5844</v>
      </c>
    </row>
    <row r="30" spans="1:5" s="174" customFormat="1" ht="12" customHeight="1" x14ac:dyDescent="0.2">
      <c r="A30" s="11" t="s">
        <v>171</v>
      </c>
      <c r="B30" s="176" t="s">
        <v>177</v>
      </c>
      <c r="C30" s="97"/>
      <c r="D30" s="97"/>
      <c r="E30" s="97"/>
    </row>
    <row r="31" spans="1:5" s="174" customFormat="1" ht="12" customHeight="1" x14ac:dyDescent="0.2">
      <c r="A31" s="11" t="s">
        <v>172</v>
      </c>
      <c r="B31" s="176" t="s">
        <v>178</v>
      </c>
      <c r="C31" s="97">
        <v>5844</v>
      </c>
      <c r="D31" s="97"/>
      <c r="E31" s="97">
        <v>5844</v>
      </c>
    </row>
    <row r="32" spans="1:5" s="174" customFormat="1" ht="12" customHeight="1" x14ac:dyDescent="0.2">
      <c r="A32" s="11" t="s">
        <v>173</v>
      </c>
      <c r="B32" s="176" t="s">
        <v>179</v>
      </c>
      <c r="C32" s="97"/>
      <c r="D32" s="97"/>
      <c r="E32" s="97"/>
    </row>
    <row r="33" spans="1:5" s="174" customFormat="1" ht="12" customHeight="1" x14ac:dyDescent="0.2">
      <c r="A33" s="11" t="s">
        <v>174</v>
      </c>
      <c r="B33" s="176" t="s">
        <v>180</v>
      </c>
      <c r="C33" s="97"/>
      <c r="D33" s="97"/>
      <c r="E33" s="97"/>
    </row>
    <row r="34" spans="1:5" s="174" customFormat="1" ht="12" customHeight="1" thickBot="1" x14ac:dyDescent="0.25">
      <c r="A34" s="13" t="s">
        <v>175</v>
      </c>
      <c r="B34" s="177" t="s">
        <v>181</v>
      </c>
      <c r="C34" s="99"/>
      <c r="D34" s="99"/>
      <c r="E34" s="99"/>
    </row>
    <row r="35" spans="1:5" s="174" customFormat="1" ht="12" customHeight="1" thickBot="1" x14ac:dyDescent="0.25">
      <c r="A35" s="17" t="s">
        <v>10</v>
      </c>
      <c r="B35" s="18" t="s">
        <v>182</v>
      </c>
      <c r="C35" s="95">
        <f>SUM(C36:C45)</f>
        <v>0</v>
      </c>
      <c r="D35" s="95"/>
      <c r="E35" s="95"/>
    </row>
    <row r="36" spans="1:5" s="174" customFormat="1" ht="12" customHeight="1" x14ac:dyDescent="0.2">
      <c r="A36" s="12" t="s">
        <v>54</v>
      </c>
      <c r="B36" s="175" t="s">
        <v>185</v>
      </c>
      <c r="C36" s="98"/>
      <c r="D36" s="98"/>
      <c r="E36" s="98"/>
    </row>
    <row r="37" spans="1:5" s="174" customFormat="1" ht="12" customHeight="1" x14ac:dyDescent="0.2">
      <c r="A37" s="11" t="s">
        <v>55</v>
      </c>
      <c r="B37" s="176" t="s">
        <v>186</v>
      </c>
      <c r="C37" s="97">
        <v>0</v>
      </c>
      <c r="D37" s="97"/>
      <c r="E37" s="97"/>
    </row>
    <row r="38" spans="1:5" s="174" customFormat="1" ht="12" customHeight="1" x14ac:dyDescent="0.2">
      <c r="A38" s="11" t="s">
        <v>56</v>
      </c>
      <c r="B38" s="176" t="s">
        <v>187</v>
      </c>
      <c r="C38" s="97"/>
      <c r="D38" s="97"/>
      <c r="E38" s="97"/>
    </row>
    <row r="39" spans="1:5" s="174" customFormat="1" ht="12" customHeight="1" x14ac:dyDescent="0.2">
      <c r="A39" s="11" t="s">
        <v>103</v>
      </c>
      <c r="B39" s="176" t="s">
        <v>188</v>
      </c>
      <c r="C39" s="97"/>
      <c r="D39" s="97"/>
      <c r="E39" s="97"/>
    </row>
    <row r="40" spans="1:5" s="174" customFormat="1" ht="12" customHeight="1" x14ac:dyDescent="0.2">
      <c r="A40" s="11" t="s">
        <v>104</v>
      </c>
      <c r="B40" s="176" t="s">
        <v>189</v>
      </c>
      <c r="C40" s="97"/>
      <c r="D40" s="97"/>
      <c r="E40" s="97"/>
    </row>
    <row r="41" spans="1:5" s="174" customFormat="1" ht="12" customHeight="1" x14ac:dyDescent="0.2">
      <c r="A41" s="11" t="s">
        <v>105</v>
      </c>
      <c r="B41" s="176" t="s">
        <v>190</v>
      </c>
      <c r="C41" s="97">
        <v>0</v>
      </c>
      <c r="D41" s="97"/>
      <c r="E41" s="97"/>
    </row>
    <row r="42" spans="1:5" s="174" customFormat="1" ht="12" customHeight="1" x14ac:dyDescent="0.2">
      <c r="A42" s="11" t="s">
        <v>106</v>
      </c>
      <c r="B42" s="176" t="s">
        <v>191</v>
      </c>
      <c r="C42" s="97"/>
      <c r="D42" s="97"/>
      <c r="E42" s="97"/>
    </row>
    <row r="43" spans="1:5" s="174" customFormat="1" ht="12" customHeight="1" x14ac:dyDescent="0.2">
      <c r="A43" s="11" t="s">
        <v>107</v>
      </c>
      <c r="B43" s="176" t="s">
        <v>192</v>
      </c>
      <c r="C43" s="97"/>
      <c r="D43" s="97"/>
      <c r="E43" s="97"/>
    </row>
    <row r="44" spans="1:5" s="174" customFormat="1" ht="12" customHeight="1" x14ac:dyDescent="0.2">
      <c r="A44" s="11" t="s">
        <v>183</v>
      </c>
      <c r="B44" s="176" t="s">
        <v>193</v>
      </c>
      <c r="C44" s="100"/>
      <c r="D44" s="100"/>
      <c r="E44" s="100"/>
    </row>
    <row r="45" spans="1:5" s="174" customFormat="1" ht="12" customHeight="1" thickBot="1" x14ac:dyDescent="0.25">
      <c r="A45" s="13" t="s">
        <v>184</v>
      </c>
      <c r="B45" s="177" t="s">
        <v>194</v>
      </c>
      <c r="C45" s="164"/>
      <c r="D45" s="164"/>
      <c r="E45" s="164"/>
    </row>
    <row r="46" spans="1:5" s="174" customFormat="1" ht="12" customHeight="1" thickBot="1" x14ac:dyDescent="0.25">
      <c r="A46" s="17" t="s">
        <v>11</v>
      </c>
      <c r="B46" s="18" t="s">
        <v>195</v>
      </c>
      <c r="C46" s="95">
        <f>SUM(C47:C51)</f>
        <v>0</v>
      </c>
      <c r="D46" s="95"/>
      <c r="E46" s="95"/>
    </row>
    <row r="47" spans="1:5" s="174" customFormat="1" ht="12" customHeight="1" x14ac:dyDescent="0.2">
      <c r="A47" s="12" t="s">
        <v>57</v>
      </c>
      <c r="B47" s="175" t="s">
        <v>199</v>
      </c>
      <c r="C47" s="218"/>
      <c r="D47" s="218"/>
      <c r="E47" s="218"/>
    </row>
    <row r="48" spans="1:5" s="174" customFormat="1" ht="12" customHeight="1" x14ac:dyDescent="0.2">
      <c r="A48" s="11" t="s">
        <v>58</v>
      </c>
      <c r="B48" s="176" t="s">
        <v>200</v>
      </c>
      <c r="C48" s="100"/>
      <c r="D48" s="100"/>
      <c r="E48" s="100"/>
    </row>
    <row r="49" spans="1:5" s="174" customFormat="1" ht="12" customHeight="1" x14ac:dyDescent="0.2">
      <c r="A49" s="11" t="s">
        <v>196</v>
      </c>
      <c r="B49" s="176" t="s">
        <v>201</v>
      </c>
      <c r="C49" s="100"/>
      <c r="D49" s="100"/>
      <c r="E49" s="100"/>
    </row>
    <row r="50" spans="1:5" s="174" customFormat="1" ht="12" customHeight="1" x14ac:dyDescent="0.2">
      <c r="A50" s="11" t="s">
        <v>197</v>
      </c>
      <c r="B50" s="176" t="s">
        <v>202</v>
      </c>
      <c r="C50" s="100"/>
      <c r="D50" s="100"/>
      <c r="E50" s="100"/>
    </row>
    <row r="51" spans="1:5" s="174" customFormat="1" ht="12" customHeight="1" thickBot="1" x14ac:dyDescent="0.25">
      <c r="A51" s="13" t="s">
        <v>198</v>
      </c>
      <c r="B51" s="177" t="s">
        <v>203</v>
      </c>
      <c r="C51" s="164"/>
      <c r="D51" s="164"/>
      <c r="E51" s="164"/>
    </row>
    <row r="52" spans="1:5" s="174" customFormat="1" ht="12" customHeight="1" thickBot="1" x14ac:dyDescent="0.25">
      <c r="A52" s="17" t="s">
        <v>108</v>
      </c>
      <c r="B52" s="18" t="s">
        <v>204</v>
      </c>
      <c r="C52" s="95">
        <f>SUM(C53:C55)</f>
        <v>0</v>
      </c>
      <c r="D52" s="95"/>
      <c r="E52" s="95"/>
    </row>
    <row r="53" spans="1:5" s="174" customFormat="1" ht="12" customHeight="1" x14ac:dyDescent="0.2">
      <c r="A53" s="12" t="s">
        <v>59</v>
      </c>
      <c r="B53" s="175" t="s">
        <v>205</v>
      </c>
      <c r="C53" s="98"/>
      <c r="D53" s="98"/>
      <c r="E53" s="98"/>
    </row>
    <row r="54" spans="1:5" s="174" customFormat="1" ht="12" customHeight="1" x14ac:dyDescent="0.2">
      <c r="A54" s="11" t="s">
        <v>60</v>
      </c>
      <c r="B54" s="176" t="s">
        <v>372</v>
      </c>
      <c r="C54" s="97"/>
      <c r="D54" s="97"/>
      <c r="E54" s="97"/>
    </row>
    <row r="55" spans="1:5" s="174" customFormat="1" ht="12" customHeight="1" x14ac:dyDescent="0.2">
      <c r="A55" s="11" t="s">
        <v>209</v>
      </c>
      <c r="B55" s="176" t="s">
        <v>207</v>
      </c>
      <c r="C55" s="97"/>
      <c r="D55" s="97"/>
      <c r="E55" s="97"/>
    </row>
    <row r="56" spans="1:5" s="174" customFormat="1" ht="12" customHeight="1" thickBot="1" x14ac:dyDescent="0.25">
      <c r="A56" s="13" t="s">
        <v>210</v>
      </c>
      <c r="B56" s="177" t="s">
        <v>208</v>
      </c>
      <c r="C56" s="99"/>
      <c r="D56" s="99"/>
      <c r="E56" s="99"/>
    </row>
    <row r="57" spans="1:5" s="174" customFormat="1" ht="12" customHeight="1" thickBot="1" x14ac:dyDescent="0.25">
      <c r="A57" s="17" t="s">
        <v>13</v>
      </c>
      <c r="B57" s="90" t="s">
        <v>211</v>
      </c>
      <c r="C57" s="95">
        <f>SUM(C58:C60)</f>
        <v>0</v>
      </c>
      <c r="D57" s="95"/>
      <c r="E57" s="95"/>
    </row>
    <row r="58" spans="1:5" s="174" customFormat="1" ht="12" customHeight="1" x14ac:dyDescent="0.2">
      <c r="A58" s="12" t="s">
        <v>109</v>
      </c>
      <c r="B58" s="175" t="s">
        <v>213</v>
      </c>
      <c r="C58" s="100"/>
      <c r="D58" s="100"/>
      <c r="E58" s="100"/>
    </row>
    <row r="59" spans="1:5" s="174" customFormat="1" ht="12" customHeight="1" x14ac:dyDescent="0.2">
      <c r="A59" s="11" t="s">
        <v>110</v>
      </c>
      <c r="B59" s="176" t="s">
        <v>373</v>
      </c>
      <c r="C59" s="100"/>
      <c r="D59" s="100"/>
      <c r="E59" s="100"/>
    </row>
    <row r="60" spans="1:5" s="174" customFormat="1" ht="12" customHeight="1" x14ac:dyDescent="0.2">
      <c r="A60" s="11" t="s">
        <v>133</v>
      </c>
      <c r="B60" s="176" t="s">
        <v>214</v>
      </c>
      <c r="C60" s="100"/>
      <c r="D60" s="100"/>
      <c r="E60" s="100"/>
    </row>
    <row r="61" spans="1:5" s="174" customFormat="1" ht="12" customHeight="1" thickBot="1" x14ac:dyDescent="0.25">
      <c r="A61" s="13" t="s">
        <v>212</v>
      </c>
      <c r="B61" s="177" t="s">
        <v>215</v>
      </c>
      <c r="C61" s="100"/>
      <c r="D61" s="100"/>
      <c r="E61" s="100"/>
    </row>
    <row r="62" spans="1:5" s="174" customFormat="1" ht="12" customHeight="1" thickBot="1" x14ac:dyDescent="0.25">
      <c r="A62" s="17" t="s">
        <v>14</v>
      </c>
      <c r="B62" s="18" t="s">
        <v>216</v>
      </c>
      <c r="C62" s="101">
        <f>+C7+C14+C21+C28+C35+C46+C52+C57</f>
        <v>8364</v>
      </c>
      <c r="D62" s="101"/>
      <c r="E62" s="101">
        <f>E7+E14+E21+E28+E35+E46+E52+E57</f>
        <v>8364</v>
      </c>
    </row>
    <row r="63" spans="1:5" s="174" customFormat="1" ht="12" customHeight="1" thickBot="1" x14ac:dyDescent="0.25">
      <c r="A63" s="376" t="s">
        <v>217</v>
      </c>
      <c r="B63" s="90" t="s">
        <v>218</v>
      </c>
      <c r="C63" s="95">
        <f>SUM(C64:C66)</f>
        <v>0</v>
      </c>
      <c r="D63" s="95"/>
      <c r="E63" s="95"/>
    </row>
    <row r="64" spans="1:5" s="174" customFormat="1" ht="12" customHeight="1" x14ac:dyDescent="0.2">
      <c r="A64" s="12" t="s">
        <v>251</v>
      </c>
      <c r="B64" s="175" t="s">
        <v>219</v>
      </c>
      <c r="C64" s="100"/>
      <c r="D64" s="100"/>
      <c r="E64" s="100"/>
    </row>
    <row r="65" spans="1:5" s="174" customFormat="1" ht="12" customHeight="1" x14ac:dyDescent="0.2">
      <c r="A65" s="11" t="s">
        <v>260</v>
      </c>
      <c r="B65" s="176" t="s">
        <v>220</v>
      </c>
      <c r="C65" s="100"/>
      <c r="D65" s="100"/>
      <c r="E65" s="100"/>
    </row>
    <row r="66" spans="1:5" s="174" customFormat="1" ht="12" customHeight="1" thickBot="1" x14ac:dyDescent="0.25">
      <c r="A66" s="13" t="s">
        <v>261</v>
      </c>
      <c r="B66" s="179" t="s">
        <v>221</v>
      </c>
      <c r="C66" s="100"/>
      <c r="D66" s="100"/>
      <c r="E66" s="100"/>
    </row>
    <row r="67" spans="1:5" s="174" customFormat="1" ht="12" customHeight="1" thickBot="1" x14ac:dyDescent="0.25">
      <c r="A67" s="376" t="s">
        <v>222</v>
      </c>
      <c r="B67" s="90" t="s">
        <v>223</v>
      </c>
      <c r="C67" s="95">
        <f>SUM(C68:C71)</f>
        <v>0</v>
      </c>
      <c r="D67" s="95"/>
      <c r="E67" s="95"/>
    </row>
    <row r="68" spans="1:5" s="174" customFormat="1" ht="12" customHeight="1" x14ac:dyDescent="0.2">
      <c r="A68" s="12" t="s">
        <v>88</v>
      </c>
      <c r="B68" s="175" t="s">
        <v>224</v>
      </c>
      <c r="C68" s="100"/>
      <c r="D68" s="100"/>
      <c r="E68" s="100"/>
    </row>
    <row r="69" spans="1:5" s="174" customFormat="1" ht="12" customHeight="1" x14ac:dyDescent="0.2">
      <c r="A69" s="11" t="s">
        <v>89</v>
      </c>
      <c r="B69" s="176" t="s">
        <v>225</v>
      </c>
      <c r="C69" s="100"/>
      <c r="D69" s="100"/>
      <c r="E69" s="100"/>
    </row>
    <row r="70" spans="1:5" s="174" customFormat="1" ht="12" customHeight="1" x14ac:dyDescent="0.2">
      <c r="A70" s="11" t="s">
        <v>252</v>
      </c>
      <c r="B70" s="176" t="s">
        <v>226</v>
      </c>
      <c r="C70" s="100"/>
      <c r="D70" s="100"/>
      <c r="E70" s="100"/>
    </row>
    <row r="71" spans="1:5" s="174" customFormat="1" ht="12" customHeight="1" thickBot="1" x14ac:dyDescent="0.25">
      <c r="A71" s="13" t="s">
        <v>253</v>
      </c>
      <c r="B71" s="177" t="s">
        <v>227</v>
      </c>
      <c r="C71" s="100"/>
      <c r="D71" s="100"/>
      <c r="E71" s="100"/>
    </row>
    <row r="72" spans="1:5" s="174" customFormat="1" ht="12" customHeight="1" thickBot="1" x14ac:dyDescent="0.25">
      <c r="A72" s="376" t="s">
        <v>228</v>
      </c>
      <c r="B72" s="90" t="s">
        <v>229</v>
      </c>
      <c r="C72" s="95">
        <f>SUM(C73:C74)</f>
        <v>0</v>
      </c>
      <c r="D72" s="95"/>
      <c r="E72" s="95"/>
    </row>
    <row r="73" spans="1:5" s="174" customFormat="1" ht="12" customHeight="1" x14ac:dyDescent="0.2">
      <c r="A73" s="12" t="s">
        <v>254</v>
      </c>
      <c r="B73" s="175" t="s">
        <v>230</v>
      </c>
      <c r="C73" s="100"/>
      <c r="D73" s="100"/>
      <c r="E73" s="100"/>
    </row>
    <row r="74" spans="1:5" s="174" customFormat="1" ht="12" customHeight="1" thickBot="1" x14ac:dyDescent="0.25">
      <c r="A74" s="13" t="s">
        <v>255</v>
      </c>
      <c r="B74" s="177" t="s">
        <v>231</v>
      </c>
      <c r="C74" s="100"/>
      <c r="D74" s="100"/>
      <c r="E74" s="100"/>
    </row>
    <row r="75" spans="1:5" s="174" customFormat="1" ht="12" customHeight="1" thickBot="1" x14ac:dyDescent="0.25">
      <c r="A75" s="376" t="s">
        <v>232</v>
      </c>
      <c r="B75" s="90" t="s">
        <v>233</v>
      </c>
      <c r="C75" s="95">
        <f>SUM(C76:C78)</f>
        <v>0</v>
      </c>
      <c r="D75" s="95"/>
      <c r="E75" s="95"/>
    </row>
    <row r="76" spans="1:5" s="174" customFormat="1" ht="12" customHeight="1" x14ac:dyDescent="0.2">
      <c r="A76" s="12" t="s">
        <v>256</v>
      </c>
      <c r="B76" s="175" t="s">
        <v>234</v>
      </c>
      <c r="C76" s="100"/>
      <c r="D76" s="100"/>
      <c r="E76" s="100"/>
    </row>
    <row r="77" spans="1:5" s="174" customFormat="1" ht="12" customHeight="1" x14ac:dyDescent="0.2">
      <c r="A77" s="11" t="s">
        <v>257</v>
      </c>
      <c r="B77" s="176" t="s">
        <v>235</v>
      </c>
      <c r="C77" s="100"/>
      <c r="D77" s="100"/>
      <c r="E77" s="100"/>
    </row>
    <row r="78" spans="1:5" s="174" customFormat="1" ht="12" customHeight="1" thickBot="1" x14ac:dyDescent="0.25">
      <c r="A78" s="13" t="s">
        <v>258</v>
      </c>
      <c r="B78" s="177" t="s">
        <v>236</v>
      </c>
      <c r="C78" s="100"/>
      <c r="D78" s="100"/>
      <c r="E78" s="100"/>
    </row>
    <row r="79" spans="1:5" s="174" customFormat="1" ht="12" customHeight="1" thickBot="1" x14ac:dyDescent="0.25">
      <c r="A79" s="376" t="s">
        <v>237</v>
      </c>
      <c r="B79" s="90" t="s">
        <v>259</v>
      </c>
      <c r="C79" s="95">
        <f>SUM(C80:C83)</f>
        <v>0</v>
      </c>
      <c r="D79" s="95"/>
      <c r="E79" s="95"/>
    </row>
    <row r="80" spans="1:5" s="174" customFormat="1" ht="12" customHeight="1" x14ac:dyDescent="0.2">
      <c r="A80" s="180" t="s">
        <v>238</v>
      </c>
      <c r="B80" s="175" t="s">
        <v>239</v>
      </c>
      <c r="C80" s="100"/>
      <c r="D80" s="100"/>
      <c r="E80" s="100"/>
    </row>
    <row r="81" spans="1:5" s="174" customFormat="1" ht="12" customHeight="1" x14ac:dyDescent="0.2">
      <c r="A81" s="181" t="s">
        <v>240</v>
      </c>
      <c r="B81" s="176" t="s">
        <v>241</v>
      </c>
      <c r="C81" s="100"/>
      <c r="D81" s="100"/>
      <c r="E81" s="100"/>
    </row>
    <row r="82" spans="1:5" s="174" customFormat="1" ht="12" customHeight="1" x14ac:dyDescent="0.2">
      <c r="A82" s="181" t="s">
        <v>242</v>
      </c>
      <c r="B82" s="176" t="s">
        <v>243</v>
      </c>
      <c r="C82" s="100"/>
      <c r="D82" s="100"/>
      <c r="E82" s="100"/>
    </row>
    <row r="83" spans="1:5" s="174" customFormat="1" ht="12" customHeight="1" thickBot="1" x14ac:dyDescent="0.25">
      <c r="A83" s="182" t="s">
        <v>244</v>
      </c>
      <c r="B83" s="177" t="s">
        <v>245</v>
      </c>
      <c r="C83" s="100"/>
      <c r="D83" s="100"/>
      <c r="E83" s="100"/>
    </row>
    <row r="84" spans="1:5" s="174" customFormat="1" ht="13.5" customHeight="1" thickBot="1" x14ac:dyDescent="0.25">
      <c r="A84" s="376" t="s">
        <v>246</v>
      </c>
      <c r="B84" s="90" t="s">
        <v>247</v>
      </c>
      <c r="C84" s="219"/>
      <c r="D84" s="219"/>
      <c r="E84" s="219"/>
    </row>
    <row r="85" spans="1:5" s="174" customFormat="1" ht="15.75" customHeight="1" thickBot="1" x14ac:dyDescent="0.25">
      <c r="A85" s="376" t="s">
        <v>248</v>
      </c>
      <c r="B85" s="183" t="s">
        <v>249</v>
      </c>
      <c r="C85" s="101">
        <f>+C63+C67+C72+C75+C79+C84</f>
        <v>0</v>
      </c>
      <c r="D85" s="101"/>
      <c r="E85" s="101"/>
    </row>
    <row r="86" spans="1:5" s="174" customFormat="1" ht="16.5" customHeight="1" thickBot="1" x14ac:dyDescent="0.25">
      <c r="A86" s="377" t="s">
        <v>262</v>
      </c>
      <c r="B86" s="185" t="s">
        <v>250</v>
      </c>
      <c r="C86" s="101">
        <f>+C62+C85</f>
        <v>8364</v>
      </c>
      <c r="D86" s="101"/>
      <c r="E86" s="101">
        <f>E62+E85</f>
        <v>8364</v>
      </c>
    </row>
    <row r="87" spans="1:5" s="174" customFormat="1" ht="83.25" customHeight="1" x14ac:dyDescent="0.2">
      <c r="A87" s="2"/>
      <c r="B87" s="3"/>
      <c r="C87" s="102"/>
      <c r="D87" s="102"/>
      <c r="E87" s="102"/>
    </row>
    <row r="88" spans="1:5" ht="16.5" customHeight="1" x14ac:dyDescent="0.25">
      <c r="A88" s="487" t="s">
        <v>35</v>
      </c>
      <c r="B88" s="487"/>
      <c r="C88" s="487"/>
      <c r="D88" s="172"/>
      <c r="E88" s="172"/>
    </row>
    <row r="89" spans="1:5" s="186" customFormat="1" ht="16.5" customHeight="1" thickBot="1" x14ac:dyDescent="0.3">
      <c r="A89" s="485" t="s">
        <v>91</v>
      </c>
      <c r="B89" s="485"/>
      <c r="C89" s="50" t="s">
        <v>132</v>
      </c>
      <c r="D89" s="50"/>
      <c r="E89" s="50"/>
    </row>
    <row r="90" spans="1:5" ht="38.1" customHeight="1" thickBot="1" x14ac:dyDescent="0.3">
      <c r="A90" s="20" t="s">
        <v>49</v>
      </c>
      <c r="B90" s="21" t="s">
        <v>36</v>
      </c>
      <c r="C90" s="342" t="s">
        <v>415</v>
      </c>
      <c r="D90" s="31" t="s">
        <v>451</v>
      </c>
      <c r="E90" s="31" t="s">
        <v>450</v>
      </c>
    </row>
    <row r="91" spans="1:5" s="173" customFormat="1" ht="12" customHeight="1" thickBot="1" x14ac:dyDescent="0.25">
      <c r="A91" s="28">
        <v>1</v>
      </c>
      <c r="B91" s="29">
        <v>2</v>
      </c>
      <c r="C91" s="30">
        <v>3</v>
      </c>
      <c r="D91" s="169">
        <v>4</v>
      </c>
      <c r="E91" s="169">
        <v>5</v>
      </c>
    </row>
    <row r="92" spans="1:5" ht="12" customHeight="1" thickBot="1" x14ac:dyDescent="0.3">
      <c r="A92" s="19" t="s">
        <v>6</v>
      </c>
      <c r="B92" s="23" t="s">
        <v>265</v>
      </c>
      <c r="C92" s="94">
        <f>SUM(C93:C97)</f>
        <v>8364</v>
      </c>
      <c r="D92" s="94">
        <f>SUM(D93:D96)</f>
        <v>0</v>
      </c>
      <c r="E92" s="94">
        <f>SUM(E93:E97)</f>
        <v>8364</v>
      </c>
    </row>
    <row r="93" spans="1:5" ht="12" customHeight="1" x14ac:dyDescent="0.25">
      <c r="A93" s="14" t="s">
        <v>61</v>
      </c>
      <c r="B93" s="7" t="s">
        <v>37</v>
      </c>
      <c r="C93" s="96"/>
      <c r="D93" s="96"/>
      <c r="E93" s="96"/>
    </row>
    <row r="94" spans="1:5" ht="12" customHeight="1" x14ac:dyDescent="0.25">
      <c r="A94" s="11" t="s">
        <v>62</v>
      </c>
      <c r="B94" s="5" t="s">
        <v>111</v>
      </c>
      <c r="C94" s="97"/>
      <c r="D94" s="97"/>
      <c r="E94" s="97"/>
    </row>
    <row r="95" spans="1:5" ht="12" customHeight="1" x14ac:dyDescent="0.25">
      <c r="A95" s="11" t="s">
        <v>63</v>
      </c>
      <c r="B95" s="5" t="s">
        <v>86</v>
      </c>
      <c r="C95" s="99"/>
      <c r="D95" s="99"/>
      <c r="E95" s="99"/>
    </row>
    <row r="96" spans="1:5" ht="12" customHeight="1" x14ac:dyDescent="0.25">
      <c r="A96" s="11" t="s">
        <v>64</v>
      </c>
      <c r="B96" s="8" t="s">
        <v>112</v>
      </c>
      <c r="C96" s="99"/>
      <c r="D96" s="99"/>
      <c r="E96" s="99"/>
    </row>
    <row r="97" spans="1:5" ht="12" customHeight="1" x14ac:dyDescent="0.25">
      <c r="A97" s="11" t="s">
        <v>72</v>
      </c>
      <c r="B97" s="16" t="s">
        <v>113</v>
      </c>
      <c r="C97" s="99">
        <f>SUM(C98:C107)</f>
        <v>8364</v>
      </c>
      <c r="D97" s="99">
        <f>SUM(D98:D107)</f>
        <v>0</v>
      </c>
      <c r="E97" s="99">
        <f>SUM(E98:E107)</f>
        <v>8364</v>
      </c>
    </row>
    <row r="98" spans="1:5" ht="12" customHeight="1" x14ac:dyDescent="0.25">
      <c r="A98" s="11" t="s">
        <v>65</v>
      </c>
      <c r="B98" s="5" t="s">
        <v>266</v>
      </c>
      <c r="C98" s="99"/>
      <c r="D98" s="99"/>
      <c r="E98" s="99"/>
    </row>
    <row r="99" spans="1:5" ht="12" customHeight="1" x14ac:dyDescent="0.25">
      <c r="A99" s="11" t="s">
        <v>66</v>
      </c>
      <c r="B99" s="52" t="s">
        <v>267</v>
      </c>
      <c r="C99" s="99"/>
      <c r="D99" s="99"/>
      <c r="E99" s="99"/>
    </row>
    <row r="100" spans="1:5" ht="12" customHeight="1" x14ac:dyDescent="0.25">
      <c r="A100" s="11" t="s">
        <v>73</v>
      </c>
      <c r="B100" s="53" t="s">
        <v>268</v>
      </c>
      <c r="C100" s="99"/>
      <c r="D100" s="99"/>
      <c r="E100" s="99"/>
    </row>
    <row r="101" spans="1:5" ht="12" customHeight="1" x14ac:dyDescent="0.25">
      <c r="A101" s="11" t="s">
        <v>74</v>
      </c>
      <c r="B101" s="53" t="s">
        <v>269</v>
      </c>
      <c r="C101" s="99"/>
      <c r="D101" s="99"/>
      <c r="E101" s="99"/>
    </row>
    <row r="102" spans="1:5" ht="12" customHeight="1" x14ac:dyDescent="0.25">
      <c r="A102" s="11" t="s">
        <v>75</v>
      </c>
      <c r="B102" s="52" t="s">
        <v>270</v>
      </c>
      <c r="C102" s="99"/>
      <c r="D102" s="99">
        <v>8364</v>
      </c>
      <c r="E102" s="99">
        <f>SUM(D102)</f>
        <v>8364</v>
      </c>
    </row>
    <row r="103" spans="1:5" ht="12" customHeight="1" x14ac:dyDescent="0.25">
      <c r="A103" s="11" t="s">
        <v>76</v>
      </c>
      <c r="B103" s="52" t="s">
        <v>271</v>
      </c>
      <c r="C103" s="99"/>
      <c r="D103" s="99"/>
      <c r="E103" s="99"/>
    </row>
    <row r="104" spans="1:5" ht="12" customHeight="1" x14ac:dyDescent="0.25">
      <c r="A104" s="11" t="s">
        <v>78</v>
      </c>
      <c r="B104" s="53" t="s">
        <v>272</v>
      </c>
      <c r="C104" s="99"/>
      <c r="D104" s="99"/>
      <c r="E104" s="99"/>
    </row>
    <row r="105" spans="1:5" ht="12" customHeight="1" x14ac:dyDescent="0.25">
      <c r="A105" s="10" t="s">
        <v>114</v>
      </c>
      <c r="B105" s="54" t="s">
        <v>273</v>
      </c>
      <c r="C105" s="99"/>
      <c r="D105" s="99"/>
      <c r="E105" s="99"/>
    </row>
    <row r="106" spans="1:5" ht="12" customHeight="1" x14ac:dyDescent="0.25">
      <c r="A106" s="11" t="s">
        <v>263</v>
      </c>
      <c r="B106" s="54" t="s">
        <v>274</v>
      </c>
      <c r="C106" s="99"/>
      <c r="D106" s="99"/>
      <c r="E106" s="99"/>
    </row>
    <row r="107" spans="1:5" ht="12" customHeight="1" thickBot="1" x14ac:dyDescent="0.3">
      <c r="A107" s="15" t="s">
        <v>264</v>
      </c>
      <c r="B107" s="55" t="s">
        <v>275</v>
      </c>
      <c r="C107" s="103">
        <v>8364</v>
      </c>
      <c r="D107" s="103">
        <v>-8364</v>
      </c>
      <c r="E107" s="103">
        <f>SUM(C107:D107)</f>
        <v>0</v>
      </c>
    </row>
    <row r="108" spans="1:5" ht="12" customHeight="1" thickBot="1" x14ac:dyDescent="0.3">
      <c r="A108" s="17" t="s">
        <v>7</v>
      </c>
      <c r="B108" s="22" t="s">
        <v>276</v>
      </c>
      <c r="C108" s="95">
        <f>+C109+C111+C113</f>
        <v>0</v>
      </c>
      <c r="D108" s="95"/>
      <c r="E108" s="95"/>
    </row>
    <row r="109" spans="1:5" ht="12" customHeight="1" x14ac:dyDescent="0.25">
      <c r="A109" s="12" t="s">
        <v>67</v>
      </c>
      <c r="B109" s="5" t="s">
        <v>131</v>
      </c>
      <c r="C109" s="98"/>
      <c r="D109" s="98"/>
      <c r="E109" s="98"/>
    </row>
    <row r="110" spans="1:5" ht="12" customHeight="1" x14ac:dyDescent="0.25">
      <c r="A110" s="12" t="s">
        <v>68</v>
      </c>
      <c r="B110" s="9" t="s">
        <v>280</v>
      </c>
      <c r="C110" s="98"/>
      <c r="D110" s="98"/>
      <c r="E110" s="98"/>
    </row>
    <row r="111" spans="1:5" ht="12" customHeight="1" x14ac:dyDescent="0.25">
      <c r="A111" s="12" t="s">
        <v>69</v>
      </c>
      <c r="B111" s="9" t="s">
        <v>115</v>
      </c>
      <c r="C111" s="97"/>
      <c r="D111" s="97"/>
      <c r="E111" s="97"/>
    </row>
    <row r="112" spans="1:5" ht="12" customHeight="1" x14ac:dyDescent="0.25">
      <c r="A112" s="12" t="s">
        <v>70</v>
      </c>
      <c r="B112" s="9" t="s">
        <v>281</v>
      </c>
      <c r="C112" s="88"/>
      <c r="D112" s="88"/>
      <c r="E112" s="88"/>
    </row>
    <row r="113" spans="1:5" ht="12" customHeight="1" x14ac:dyDescent="0.25">
      <c r="A113" s="12" t="s">
        <v>71</v>
      </c>
      <c r="B113" s="92" t="s">
        <v>134</v>
      </c>
      <c r="C113" s="88"/>
      <c r="D113" s="88"/>
      <c r="E113" s="88"/>
    </row>
    <row r="114" spans="1:5" ht="12" customHeight="1" x14ac:dyDescent="0.25">
      <c r="A114" s="12" t="s">
        <v>77</v>
      </c>
      <c r="B114" s="91" t="s">
        <v>374</v>
      </c>
      <c r="C114" s="88"/>
      <c r="D114" s="88"/>
      <c r="E114" s="88"/>
    </row>
    <row r="115" spans="1:5" ht="12" customHeight="1" x14ac:dyDescent="0.25">
      <c r="A115" s="12" t="s">
        <v>79</v>
      </c>
      <c r="B115" s="171" t="s">
        <v>286</v>
      </c>
      <c r="C115" s="88"/>
      <c r="D115" s="88"/>
      <c r="E115" s="88"/>
    </row>
    <row r="116" spans="1:5" x14ac:dyDescent="0.25">
      <c r="A116" s="12" t="s">
        <v>116</v>
      </c>
      <c r="B116" s="53" t="s">
        <v>269</v>
      </c>
      <c r="C116" s="88"/>
      <c r="D116" s="88"/>
      <c r="E116" s="88"/>
    </row>
    <row r="117" spans="1:5" ht="12" customHeight="1" x14ac:dyDescent="0.25">
      <c r="A117" s="12" t="s">
        <v>117</v>
      </c>
      <c r="B117" s="53" t="s">
        <v>285</v>
      </c>
      <c r="C117" s="88"/>
      <c r="D117" s="88"/>
      <c r="E117" s="88"/>
    </row>
    <row r="118" spans="1:5" ht="12" customHeight="1" x14ac:dyDescent="0.25">
      <c r="A118" s="12" t="s">
        <v>118</v>
      </c>
      <c r="B118" s="53" t="s">
        <v>284</v>
      </c>
      <c r="C118" s="88"/>
      <c r="D118" s="88"/>
      <c r="E118" s="88"/>
    </row>
    <row r="119" spans="1:5" ht="12" customHeight="1" x14ac:dyDescent="0.25">
      <c r="A119" s="12" t="s">
        <v>277</v>
      </c>
      <c r="B119" s="53" t="s">
        <v>272</v>
      </c>
      <c r="C119" s="88"/>
      <c r="D119" s="88"/>
      <c r="E119" s="88"/>
    </row>
    <row r="120" spans="1:5" ht="12" customHeight="1" x14ac:dyDescent="0.25">
      <c r="A120" s="12" t="s">
        <v>278</v>
      </c>
      <c r="B120" s="53" t="s">
        <v>283</v>
      </c>
      <c r="C120" s="88"/>
      <c r="D120" s="88"/>
      <c r="E120" s="88"/>
    </row>
    <row r="121" spans="1:5" ht="16.5" thickBot="1" x14ac:dyDescent="0.3">
      <c r="A121" s="10" t="s">
        <v>279</v>
      </c>
      <c r="B121" s="53" t="s">
        <v>282</v>
      </c>
      <c r="C121" s="89"/>
      <c r="D121" s="89"/>
      <c r="E121" s="89"/>
    </row>
    <row r="122" spans="1:5" ht="12" customHeight="1" thickBot="1" x14ac:dyDescent="0.3">
      <c r="A122" s="17" t="s">
        <v>8</v>
      </c>
      <c r="B122" s="48" t="s">
        <v>287</v>
      </c>
      <c r="C122" s="95">
        <f>+C123+C124</f>
        <v>0</v>
      </c>
      <c r="D122" s="95"/>
      <c r="E122" s="95"/>
    </row>
    <row r="123" spans="1:5" ht="12" customHeight="1" x14ac:dyDescent="0.25">
      <c r="A123" s="12" t="s">
        <v>50</v>
      </c>
      <c r="B123" s="6" t="s">
        <v>45</v>
      </c>
      <c r="C123" s="98"/>
      <c r="D123" s="98"/>
      <c r="E123" s="98"/>
    </row>
    <row r="124" spans="1:5" ht="12" customHeight="1" thickBot="1" x14ac:dyDescent="0.3">
      <c r="A124" s="13" t="s">
        <v>51</v>
      </c>
      <c r="B124" s="9" t="s">
        <v>46</v>
      </c>
      <c r="C124" s="99"/>
      <c r="D124" s="99"/>
      <c r="E124" s="99"/>
    </row>
    <row r="125" spans="1:5" ht="12" customHeight="1" thickBot="1" x14ac:dyDescent="0.3">
      <c r="A125" s="17" t="s">
        <v>9</v>
      </c>
      <c r="B125" s="48" t="s">
        <v>288</v>
      </c>
      <c r="C125" s="95">
        <f>+C92+C108+C122</f>
        <v>8364</v>
      </c>
      <c r="D125" s="95"/>
      <c r="E125" s="95">
        <f>SUM(E92+E108+E122)</f>
        <v>8364</v>
      </c>
    </row>
    <row r="126" spans="1:5" ht="12" customHeight="1" thickBot="1" x14ac:dyDescent="0.3">
      <c r="A126" s="17" t="s">
        <v>10</v>
      </c>
      <c r="B126" s="48" t="s">
        <v>289</v>
      </c>
      <c r="C126" s="95">
        <f>+C127+C128+C129</f>
        <v>0</v>
      </c>
      <c r="D126" s="95"/>
      <c r="E126" s="95"/>
    </row>
    <row r="127" spans="1:5" ht="12" customHeight="1" x14ac:dyDescent="0.25">
      <c r="A127" s="12" t="s">
        <v>54</v>
      </c>
      <c r="B127" s="6" t="s">
        <v>290</v>
      </c>
      <c r="C127" s="88"/>
      <c r="D127" s="88"/>
      <c r="E127" s="88"/>
    </row>
    <row r="128" spans="1:5" ht="12" customHeight="1" x14ac:dyDescent="0.25">
      <c r="A128" s="12" t="s">
        <v>55</v>
      </c>
      <c r="B128" s="6" t="s">
        <v>291</v>
      </c>
      <c r="C128" s="88"/>
      <c r="D128" s="88"/>
      <c r="E128" s="88"/>
    </row>
    <row r="129" spans="1:5" ht="12" customHeight="1" thickBot="1" x14ac:dyDescent="0.3">
      <c r="A129" s="10" t="s">
        <v>56</v>
      </c>
      <c r="B129" s="4" t="s">
        <v>292</v>
      </c>
      <c r="C129" s="88"/>
      <c r="D129" s="88"/>
      <c r="E129" s="88"/>
    </row>
    <row r="130" spans="1:5" ht="12" customHeight="1" thickBot="1" x14ac:dyDescent="0.3">
      <c r="A130" s="17" t="s">
        <v>11</v>
      </c>
      <c r="B130" s="48" t="s">
        <v>338</v>
      </c>
      <c r="C130" s="95">
        <f>+C131+C132+C133+C134</f>
        <v>0</v>
      </c>
      <c r="D130" s="95"/>
      <c r="E130" s="95"/>
    </row>
    <row r="131" spans="1:5" ht="12" customHeight="1" x14ac:dyDescent="0.25">
      <c r="A131" s="12" t="s">
        <v>57</v>
      </c>
      <c r="B131" s="6" t="s">
        <v>293</v>
      </c>
      <c r="C131" s="88"/>
      <c r="D131" s="88"/>
      <c r="E131" s="88"/>
    </row>
    <row r="132" spans="1:5" ht="12" customHeight="1" x14ac:dyDescent="0.25">
      <c r="A132" s="12" t="s">
        <v>58</v>
      </c>
      <c r="B132" s="6" t="s">
        <v>294</v>
      </c>
      <c r="C132" s="88"/>
      <c r="D132" s="88"/>
      <c r="E132" s="88"/>
    </row>
    <row r="133" spans="1:5" ht="12" customHeight="1" x14ac:dyDescent="0.25">
      <c r="A133" s="12" t="s">
        <v>196</v>
      </c>
      <c r="B133" s="6" t="s">
        <v>295</v>
      </c>
      <c r="C133" s="88"/>
      <c r="D133" s="88"/>
      <c r="E133" s="88"/>
    </row>
    <row r="134" spans="1:5" ht="12" customHeight="1" thickBot="1" x14ac:dyDescent="0.3">
      <c r="A134" s="10" t="s">
        <v>197</v>
      </c>
      <c r="B134" s="4" t="s">
        <v>296</v>
      </c>
      <c r="C134" s="88"/>
      <c r="D134" s="88"/>
      <c r="E134" s="88"/>
    </row>
    <row r="135" spans="1:5" ht="12" customHeight="1" thickBot="1" x14ac:dyDescent="0.3">
      <c r="A135" s="17" t="s">
        <v>12</v>
      </c>
      <c r="B135" s="48" t="s">
        <v>297</v>
      </c>
      <c r="C135" s="101">
        <f>+C136+C137+C138+C139</f>
        <v>0</v>
      </c>
      <c r="D135" s="101"/>
      <c r="E135" s="101"/>
    </row>
    <row r="136" spans="1:5" ht="12" customHeight="1" x14ac:dyDescent="0.25">
      <c r="A136" s="12" t="s">
        <v>59</v>
      </c>
      <c r="B136" s="6" t="s">
        <v>298</v>
      </c>
      <c r="C136" s="88"/>
      <c r="D136" s="88"/>
      <c r="E136" s="88"/>
    </row>
    <row r="137" spans="1:5" ht="12" customHeight="1" x14ac:dyDescent="0.25">
      <c r="A137" s="12" t="s">
        <v>60</v>
      </c>
      <c r="B137" s="6" t="s">
        <v>308</v>
      </c>
      <c r="C137" s="88"/>
      <c r="D137" s="88"/>
      <c r="E137" s="88"/>
    </row>
    <row r="138" spans="1:5" ht="12" customHeight="1" x14ac:dyDescent="0.25">
      <c r="A138" s="12" t="s">
        <v>209</v>
      </c>
      <c r="B138" s="6" t="s">
        <v>299</v>
      </c>
      <c r="C138" s="88"/>
      <c r="D138" s="88"/>
      <c r="E138" s="88"/>
    </row>
    <row r="139" spans="1:5" ht="12" customHeight="1" thickBot="1" x14ac:dyDescent="0.3">
      <c r="A139" s="10" t="s">
        <v>210</v>
      </c>
      <c r="B139" s="4" t="s">
        <v>300</v>
      </c>
      <c r="C139" s="88"/>
      <c r="D139" s="88"/>
      <c r="E139" s="88"/>
    </row>
    <row r="140" spans="1:5" ht="12" customHeight="1" thickBot="1" x14ac:dyDescent="0.3">
      <c r="A140" s="17" t="s">
        <v>13</v>
      </c>
      <c r="B140" s="48" t="s">
        <v>301</v>
      </c>
      <c r="C140" s="104">
        <f>+C141+C142+C143+C144</f>
        <v>0</v>
      </c>
      <c r="D140" s="104"/>
      <c r="E140" s="104"/>
    </row>
    <row r="141" spans="1:5" ht="12" customHeight="1" x14ac:dyDescent="0.25">
      <c r="A141" s="12" t="s">
        <v>109</v>
      </c>
      <c r="B141" s="6" t="s">
        <v>302</v>
      </c>
      <c r="C141" s="88"/>
      <c r="D141" s="88"/>
      <c r="E141" s="88"/>
    </row>
    <row r="142" spans="1:5" ht="12" customHeight="1" x14ac:dyDescent="0.25">
      <c r="A142" s="12" t="s">
        <v>110</v>
      </c>
      <c r="B142" s="6" t="s">
        <v>303</v>
      </c>
      <c r="C142" s="88"/>
      <c r="D142" s="88"/>
      <c r="E142" s="88"/>
    </row>
    <row r="143" spans="1:5" ht="12" customHeight="1" x14ac:dyDescent="0.25">
      <c r="A143" s="12" t="s">
        <v>133</v>
      </c>
      <c r="B143" s="6" t="s">
        <v>304</v>
      </c>
      <c r="C143" s="88"/>
      <c r="D143" s="88"/>
      <c r="E143" s="88"/>
    </row>
    <row r="144" spans="1:5" ht="12" customHeight="1" thickBot="1" x14ac:dyDescent="0.3">
      <c r="A144" s="12" t="s">
        <v>212</v>
      </c>
      <c r="B144" s="6" t="s">
        <v>305</v>
      </c>
      <c r="C144" s="88"/>
      <c r="D144" s="88"/>
      <c r="E144" s="88"/>
    </row>
    <row r="145" spans="1:9" ht="15" customHeight="1" thickBot="1" x14ac:dyDescent="0.3">
      <c r="A145" s="17" t="s">
        <v>14</v>
      </c>
      <c r="B145" s="48" t="s">
        <v>306</v>
      </c>
      <c r="C145" s="187">
        <f>+C126+C130+C135+C140</f>
        <v>0</v>
      </c>
      <c r="D145" s="187"/>
      <c r="E145" s="187"/>
      <c r="F145" s="188"/>
      <c r="G145" s="189"/>
      <c r="H145" s="189"/>
      <c r="I145" s="189"/>
    </row>
    <row r="146" spans="1:9" s="174" customFormat="1" ht="12.95" customHeight="1" thickBot="1" x14ac:dyDescent="0.25">
      <c r="A146" s="93" t="s">
        <v>15</v>
      </c>
      <c r="B146" s="153" t="s">
        <v>307</v>
      </c>
      <c r="C146" s="187">
        <f>+C125+C145</f>
        <v>8364</v>
      </c>
      <c r="D146" s="187"/>
      <c r="E146" s="187">
        <f>E125+E145</f>
        <v>8364</v>
      </c>
    </row>
    <row r="147" spans="1:9" ht="16.5" customHeight="1" x14ac:dyDescent="0.25"/>
    <row r="148" spans="1:9" x14ac:dyDescent="0.25">
      <c r="A148" s="483" t="s">
        <v>309</v>
      </c>
      <c r="B148" s="483"/>
      <c r="C148" s="483"/>
      <c r="D148" s="172"/>
      <c r="E148" s="172"/>
    </row>
    <row r="149" spans="1:9" ht="15" customHeight="1" thickBot="1" x14ac:dyDescent="0.3">
      <c r="A149" s="484" t="s">
        <v>92</v>
      </c>
      <c r="B149" s="484"/>
      <c r="C149" s="105" t="s">
        <v>132</v>
      </c>
      <c r="D149" s="105"/>
      <c r="E149" s="105"/>
    </row>
    <row r="150" spans="1:9" ht="13.5" customHeight="1" thickBot="1" x14ac:dyDescent="0.3">
      <c r="A150" s="17" t="s">
        <v>6</v>
      </c>
      <c r="B150" s="22" t="s">
        <v>310</v>
      </c>
      <c r="C150" s="95">
        <f>+C62-C125</f>
        <v>0</v>
      </c>
      <c r="D150" s="95"/>
      <c r="E150" s="95"/>
    </row>
    <row r="151" spans="1:9" ht="27.75" customHeight="1" thickBot="1" x14ac:dyDescent="0.3">
      <c r="A151" s="17" t="s">
        <v>7</v>
      </c>
      <c r="B151" s="22" t="s">
        <v>311</v>
      </c>
      <c r="C151" s="95">
        <f>+C85-C145</f>
        <v>0</v>
      </c>
      <c r="D151" s="95"/>
      <c r="E151" s="95"/>
    </row>
  </sheetData>
  <mergeCells count="7">
    <mergeCell ref="A1:C1"/>
    <mergeCell ref="A148:C148"/>
    <mergeCell ref="A149:B149"/>
    <mergeCell ref="A3:C3"/>
    <mergeCell ref="A4:B4"/>
    <mergeCell ref="A88:C88"/>
    <mergeCell ref="A89:B89"/>
  </mergeCells>
  <printOptions horizontalCentered="1"/>
  <pageMargins left="0.59055118110236227" right="0.59055118110236227" top="0.78740157480314965" bottom="0.78740157480314965" header="0.39370078740157483" footer="0.39370078740157483"/>
  <pageSetup paperSize="9" scale="60" fitToHeight="0" orientation="portrait" r:id="rId1"/>
  <headerFooter alignWithMargins="0">
    <oddHeader xml:space="preserve">&amp;R&amp;"Times New Roman CE,Félkövér dőlt"&amp;11 3. melléklet az 5/2020. (VII. 21.)  önkormányzati rendelethez
3. melléklet a 3/2019. (II. 14.) önkormányzati rendelethez 
</oddHeader>
  </headerFooter>
  <rowBreaks count="1" manualBreakCount="1">
    <brk id="8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L33"/>
  <sheetViews>
    <sheetView view="pageBreakPreview" zoomScaleNormal="115" zoomScaleSheetLayoutView="100" workbookViewId="0">
      <selection activeCell="E20" sqref="E20"/>
    </sheetView>
  </sheetViews>
  <sheetFormatPr defaultRowHeight="12.75" x14ac:dyDescent="0.2"/>
  <cols>
    <col min="1" max="1" width="6.6640625" style="33" customWidth="1"/>
    <col min="2" max="2" width="50" style="56" customWidth="1"/>
    <col min="3" max="6" width="13.5" style="56" customWidth="1"/>
    <col min="7" max="7" width="53.1640625" style="33" customWidth="1"/>
    <col min="8" max="11" width="11.5" style="33" customWidth="1"/>
    <col min="12" max="12" width="5.5" style="33" customWidth="1"/>
    <col min="13" max="13" width="9.33203125" style="33" customWidth="1"/>
    <col min="14" max="16384" width="9.33203125" style="33"/>
  </cols>
  <sheetData>
    <row r="1" spans="1:12" x14ac:dyDescent="0.2">
      <c r="A1" s="493" t="s">
        <v>463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</row>
    <row r="2" spans="1:12" x14ac:dyDescent="0.2">
      <c r="A2" s="493" t="s">
        <v>488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</row>
    <row r="3" spans="1:12" ht="39.75" customHeight="1" x14ac:dyDescent="0.2">
      <c r="A3" s="492" t="s">
        <v>95</v>
      </c>
      <c r="B3" s="492"/>
      <c r="C3" s="492"/>
      <c r="D3" s="492"/>
      <c r="E3" s="492"/>
      <c r="F3" s="492"/>
      <c r="G3" s="492"/>
      <c r="H3" s="492"/>
      <c r="I3" s="492"/>
      <c r="J3" s="492"/>
      <c r="K3" s="492"/>
      <c r="L3" s="263"/>
    </row>
    <row r="4" spans="1:12" ht="13.5" thickBot="1" x14ac:dyDescent="0.25">
      <c r="L4" s="263"/>
    </row>
    <row r="5" spans="1:12" ht="18" customHeight="1" thickBot="1" x14ac:dyDescent="0.25">
      <c r="A5" s="489" t="s">
        <v>49</v>
      </c>
      <c r="B5" s="115" t="s">
        <v>42</v>
      </c>
      <c r="C5" s="238"/>
      <c r="D5" s="238"/>
      <c r="E5" s="238"/>
      <c r="F5" s="238"/>
      <c r="G5" s="115" t="s">
        <v>43</v>
      </c>
      <c r="H5" s="354"/>
      <c r="I5" s="470"/>
      <c r="J5" s="421"/>
      <c r="K5" s="422"/>
      <c r="L5" s="263"/>
    </row>
    <row r="6" spans="1:12" s="116" customFormat="1" ht="35.25" customHeight="1" thickBot="1" x14ac:dyDescent="0.25">
      <c r="A6" s="490"/>
      <c r="B6" s="57" t="s">
        <v>47</v>
      </c>
      <c r="C6" s="301" t="s">
        <v>415</v>
      </c>
      <c r="D6" s="453" t="s">
        <v>458</v>
      </c>
      <c r="E6" s="31" t="s">
        <v>451</v>
      </c>
      <c r="F6" s="31" t="s">
        <v>450</v>
      </c>
      <c r="G6" s="353" t="s">
        <v>47</v>
      </c>
      <c r="H6" s="373" t="s">
        <v>415</v>
      </c>
      <c r="I6" s="453" t="s">
        <v>458</v>
      </c>
      <c r="J6" s="31" t="s">
        <v>451</v>
      </c>
      <c r="K6" s="31" t="s">
        <v>450</v>
      </c>
      <c r="L6" s="263"/>
    </row>
    <row r="7" spans="1:12" s="119" customFormat="1" ht="12" customHeight="1" thickBot="1" x14ac:dyDescent="0.25">
      <c r="A7" s="117">
        <v>1</v>
      </c>
      <c r="B7" s="118">
        <v>2</v>
      </c>
      <c r="C7" s="243">
        <v>3</v>
      </c>
      <c r="D7" s="244"/>
      <c r="E7" s="244">
        <v>4</v>
      </c>
      <c r="F7" s="417">
        <v>5</v>
      </c>
      <c r="G7" s="252">
        <v>6</v>
      </c>
      <c r="H7" s="117">
        <v>7</v>
      </c>
      <c r="I7" s="252"/>
      <c r="J7" s="118">
        <v>8</v>
      </c>
      <c r="K7" s="425">
        <v>9</v>
      </c>
      <c r="L7" s="263"/>
    </row>
    <row r="8" spans="1:12" ht="12.95" customHeight="1" x14ac:dyDescent="0.2">
      <c r="A8" s="120" t="s">
        <v>6</v>
      </c>
      <c r="B8" s="121" t="s">
        <v>312</v>
      </c>
      <c r="C8" s="106">
        <v>62647</v>
      </c>
      <c r="D8" s="411">
        <v>62647</v>
      </c>
      <c r="E8" s="411">
        <v>4998</v>
      </c>
      <c r="F8" s="110">
        <f>D8+E8</f>
        <v>67645</v>
      </c>
      <c r="G8" s="121" t="s">
        <v>48</v>
      </c>
      <c r="H8" s="110">
        <v>64644</v>
      </c>
      <c r="I8" s="444">
        <v>34034</v>
      </c>
      <c r="J8" s="424">
        <v>9974</v>
      </c>
      <c r="K8" s="110">
        <f>I8+J8</f>
        <v>44008</v>
      </c>
      <c r="L8" s="263"/>
    </row>
    <row r="9" spans="1:12" ht="21" customHeight="1" x14ac:dyDescent="0.2">
      <c r="A9" s="122" t="s">
        <v>7</v>
      </c>
      <c r="B9" s="123" t="s">
        <v>313</v>
      </c>
      <c r="C9" s="107">
        <v>8498</v>
      </c>
      <c r="D9" s="412">
        <v>8498</v>
      </c>
      <c r="E9" s="412">
        <v>5245</v>
      </c>
      <c r="F9" s="111">
        <f>D9+E9</f>
        <v>13743</v>
      </c>
      <c r="G9" s="123" t="s">
        <v>111</v>
      </c>
      <c r="H9" s="241">
        <v>13558</v>
      </c>
      <c r="I9" s="413">
        <v>6548</v>
      </c>
      <c r="J9" s="423">
        <v>2984</v>
      </c>
      <c r="K9" s="111">
        <f>I9+J9</f>
        <v>9532</v>
      </c>
      <c r="L9" s="263"/>
    </row>
    <row r="10" spans="1:12" ht="12.95" customHeight="1" x14ac:dyDescent="0.2">
      <c r="A10" s="122" t="s">
        <v>8</v>
      </c>
      <c r="B10" s="123" t="s">
        <v>340</v>
      </c>
      <c r="C10" s="107"/>
      <c r="D10" s="412"/>
      <c r="E10" s="412"/>
      <c r="F10" s="111">
        <f t="shared" ref="F10:F19" si="0">D10+E10</f>
        <v>0</v>
      </c>
      <c r="G10" s="123" t="s">
        <v>136</v>
      </c>
      <c r="H10" s="241">
        <v>43947</v>
      </c>
      <c r="I10" s="413">
        <v>92019</v>
      </c>
      <c r="J10" s="423">
        <v>42219</v>
      </c>
      <c r="K10" s="111">
        <f t="shared" ref="K10:K19" si="1">I10+J10</f>
        <v>134238</v>
      </c>
      <c r="L10" s="263"/>
    </row>
    <row r="11" spans="1:12" ht="12.95" customHeight="1" x14ac:dyDescent="0.2">
      <c r="A11" s="122" t="s">
        <v>9</v>
      </c>
      <c r="B11" s="123" t="s">
        <v>102</v>
      </c>
      <c r="C11" s="107">
        <v>205100</v>
      </c>
      <c r="D11" s="412">
        <v>205100</v>
      </c>
      <c r="E11" s="412"/>
      <c r="F11" s="111">
        <f t="shared" si="0"/>
        <v>205100</v>
      </c>
      <c r="G11" s="123" t="s">
        <v>112</v>
      </c>
      <c r="H11" s="241">
        <v>2803</v>
      </c>
      <c r="I11" s="413">
        <v>3061</v>
      </c>
      <c r="J11" s="423">
        <v>278</v>
      </c>
      <c r="K11" s="111">
        <f t="shared" si="1"/>
        <v>3339</v>
      </c>
      <c r="L11" s="263"/>
    </row>
    <row r="12" spans="1:12" ht="12.95" customHeight="1" x14ac:dyDescent="0.2">
      <c r="A12" s="122" t="s">
        <v>10</v>
      </c>
      <c r="B12" s="124" t="s">
        <v>314</v>
      </c>
      <c r="C12" s="107"/>
      <c r="D12" s="412"/>
      <c r="E12" s="412"/>
      <c r="F12" s="111">
        <f t="shared" si="0"/>
        <v>0</v>
      </c>
      <c r="G12" s="123" t="s">
        <v>113</v>
      </c>
      <c r="H12" s="241">
        <v>137812</v>
      </c>
      <c r="I12" s="413">
        <v>145776</v>
      </c>
      <c r="J12" s="423">
        <v>41245</v>
      </c>
      <c r="K12" s="111">
        <f t="shared" si="1"/>
        <v>187021</v>
      </c>
      <c r="L12" s="263"/>
    </row>
    <row r="13" spans="1:12" ht="12.95" customHeight="1" x14ac:dyDescent="0.2">
      <c r="A13" s="122" t="s">
        <v>11</v>
      </c>
      <c r="B13" s="123" t="s">
        <v>315</v>
      </c>
      <c r="C13" s="107"/>
      <c r="D13" s="412"/>
      <c r="E13" s="412"/>
      <c r="F13" s="111">
        <f t="shared" si="0"/>
        <v>0</v>
      </c>
      <c r="G13" s="123" t="s">
        <v>38</v>
      </c>
      <c r="H13" s="241"/>
      <c r="I13" s="413">
        <v>14632</v>
      </c>
      <c r="J13" s="423">
        <v>23073</v>
      </c>
      <c r="K13" s="111">
        <f t="shared" si="1"/>
        <v>37705</v>
      </c>
      <c r="L13" s="263"/>
    </row>
    <row r="14" spans="1:12" ht="12.95" customHeight="1" x14ac:dyDescent="0.2">
      <c r="A14" s="122" t="s">
        <v>12</v>
      </c>
      <c r="B14" s="123" t="s">
        <v>194</v>
      </c>
      <c r="C14" s="107">
        <v>10841</v>
      </c>
      <c r="D14" s="412">
        <v>10841</v>
      </c>
      <c r="E14" s="412">
        <v>32255</v>
      </c>
      <c r="F14" s="111">
        <f t="shared" si="0"/>
        <v>43096</v>
      </c>
      <c r="G14" s="32"/>
      <c r="H14" s="241"/>
      <c r="I14" s="413"/>
      <c r="J14" s="423"/>
      <c r="K14" s="111">
        <f t="shared" si="1"/>
        <v>0</v>
      </c>
      <c r="L14" s="263"/>
    </row>
    <row r="15" spans="1:12" ht="12.95" customHeight="1" x14ac:dyDescent="0.2">
      <c r="A15" s="122" t="s">
        <v>13</v>
      </c>
      <c r="B15" s="123"/>
      <c r="C15" s="107"/>
      <c r="D15" s="412"/>
      <c r="E15" s="412"/>
      <c r="F15" s="111">
        <f t="shared" si="0"/>
        <v>0</v>
      </c>
      <c r="G15" s="32"/>
      <c r="H15" s="241"/>
      <c r="I15" s="413"/>
      <c r="J15" s="423"/>
      <c r="K15" s="111">
        <f t="shared" si="1"/>
        <v>0</v>
      </c>
      <c r="L15" s="263"/>
    </row>
    <row r="16" spans="1:12" ht="12.95" customHeight="1" x14ac:dyDescent="0.2">
      <c r="A16" s="122" t="s">
        <v>14</v>
      </c>
      <c r="B16" s="191"/>
      <c r="C16" s="108"/>
      <c r="D16" s="108"/>
      <c r="E16" s="107"/>
      <c r="F16" s="111">
        <f t="shared" si="0"/>
        <v>0</v>
      </c>
      <c r="G16" s="32"/>
      <c r="H16" s="241"/>
      <c r="I16" s="413"/>
      <c r="J16" s="423"/>
      <c r="K16" s="111">
        <f t="shared" si="1"/>
        <v>0</v>
      </c>
      <c r="L16" s="263"/>
    </row>
    <row r="17" spans="1:12" ht="12.95" customHeight="1" x14ac:dyDescent="0.2">
      <c r="A17" s="122" t="s">
        <v>15</v>
      </c>
      <c r="B17" s="32"/>
      <c r="C17" s="107"/>
      <c r="D17" s="412"/>
      <c r="E17" s="412"/>
      <c r="F17" s="111">
        <f t="shared" si="0"/>
        <v>0</v>
      </c>
      <c r="G17" s="32"/>
      <c r="H17" s="241"/>
      <c r="I17" s="413"/>
      <c r="J17" s="423"/>
      <c r="K17" s="111">
        <f t="shared" si="1"/>
        <v>0</v>
      </c>
      <c r="L17" s="263"/>
    </row>
    <row r="18" spans="1:12" ht="12.95" customHeight="1" x14ac:dyDescent="0.2">
      <c r="A18" s="122" t="s">
        <v>16</v>
      </c>
      <c r="B18" s="32"/>
      <c r="C18" s="107"/>
      <c r="D18" s="412"/>
      <c r="E18" s="412"/>
      <c r="F18" s="111">
        <f t="shared" si="0"/>
        <v>0</v>
      </c>
      <c r="G18" s="32"/>
      <c r="H18" s="241"/>
      <c r="I18" s="413"/>
      <c r="J18" s="423"/>
      <c r="K18" s="111">
        <f t="shared" si="1"/>
        <v>0</v>
      </c>
      <c r="L18" s="263"/>
    </row>
    <row r="19" spans="1:12" ht="12.95" customHeight="1" thickBot="1" x14ac:dyDescent="0.25">
      <c r="A19" s="122" t="s">
        <v>17</v>
      </c>
      <c r="B19" s="34"/>
      <c r="C19" s="109"/>
      <c r="D19" s="414"/>
      <c r="E19" s="414"/>
      <c r="F19" s="111">
        <f t="shared" si="0"/>
        <v>0</v>
      </c>
      <c r="G19" s="32"/>
      <c r="H19" s="242"/>
      <c r="I19" s="471"/>
      <c r="J19" s="426"/>
      <c r="K19" s="111">
        <f t="shared" si="1"/>
        <v>0</v>
      </c>
      <c r="L19" s="263"/>
    </row>
    <row r="20" spans="1:12" ht="22.5" customHeight="1" thickBot="1" x14ac:dyDescent="0.25">
      <c r="A20" s="125" t="s">
        <v>18</v>
      </c>
      <c r="B20" s="49" t="s">
        <v>341</v>
      </c>
      <c r="C20" s="245">
        <f>SUM(C8:C19)</f>
        <v>287086</v>
      </c>
      <c r="D20" s="245">
        <f>SUM(D8:D19)</f>
        <v>287086</v>
      </c>
      <c r="E20" s="418">
        <f>SUM(E8:E19)</f>
        <v>42498</v>
      </c>
      <c r="F20" s="148">
        <f>SUM(F8:F19)</f>
        <v>329584</v>
      </c>
      <c r="G20" s="250" t="s">
        <v>323</v>
      </c>
      <c r="H20" s="264">
        <f>SUM(H8:H19)</f>
        <v>262764</v>
      </c>
      <c r="I20" s="264">
        <f>SUM(I8:I19)</f>
        <v>296070</v>
      </c>
      <c r="J20" s="264">
        <f>SUM(J8:J19)</f>
        <v>119773</v>
      </c>
      <c r="K20" s="148">
        <f>SUM(K8:K19)</f>
        <v>415843</v>
      </c>
      <c r="L20" s="263"/>
    </row>
    <row r="21" spans="1:12" ht="12.95" customHeight="1" x14ac:dyDescent="0.2">
      <c r="A21" s="126" t="s">
        <v>19</v>
      </c>
      <c r="B21" s="127" t="s">
        <v>318</v>
      </c>
      <c r="C21" s="429">
        <f>SUM(C22:C25)</f>
        <v>0</v>
      </c>
      <c r="D21" s="429">
        <f>SUM(D22:D25)</f>
        <v>46000</v>
      </c>
      <c r="E21" s="429">
        <f>SUM(E22:E25)</f>
        <v>12000</v>
      </c>
      <c r="F21" s="449">
        <f>SUM(F22:F25)</f>
        <v>58000</v>
      </c>
      <c r="G21" s="128" t="s">
        <v>119</v>
      </c>
      <c r="H21" s="249"/>
      <c r="I21" s="416"/>
      <c r="J21" s="424"/>
      <c r="K21" s="110"/>
      <c r="L21" s="263"/>
    </row>
    <row r="22" spans="1:12" ht="12.95" customHeight="1" x14ac:dyDescent="0.2">
      <c r="A22" s="129" t="s">
        <v>20</v>
      </c>
      <c r="B22" s="128" t="s">
        <v>129</v>
      </c>
      <c r="C22" s="408"/>
      <c r="D22" s="408"/>
      <c r="E22" s="408"/>
      <c r="F22" s="419">
        <f t="shared" ref="F22:F27" si="2">D22+E22</f>
        <v>0</v>
      </c>
      <c r="G22" s="128" t="s">
        <v>322</v>
      </c>
      <c r="H22" s="241"/>
      <c r="I22" s="413"/>
      <c r="J22" s="423"/>
      <c r="K22" s="111"/>
      <c r="L22" s="263"/>
    </row>
    <row r="23" spans="1:12" ht="12.95" customHeight="1" x14ac:dyDescent="0.2">
      <c r="A23" s="129" t="s">
        <v>21</v>
      </c>
      <c r="B23" s="128" t="s">
        <v>130</v>
      </c>
      <c r="C23" s="239"/>
      <c r="D23" s="239"/>
      <c r="E23" s="448"/>
      <c r="F23" s="419">
        <f t="shared" si="2"/>
        <v>0</v>
      </c>
      <c r="G23" s="128" t="s">
        <v>93</v>
      </c>
      <c r="H23" s="241"/>
      <c r="I23" s="413"/>
      <c r="J23" s="423"/>
      <c r="K23" s="111"/>
      <c r="L23" s="263"/>
    </row>
    <row r="24" spans="1:12" ht="12.95" customHeight="1" x14ac:dyDescent="0.2">
      <c r="A24" s="129" t="s">
        <v>22</v>
      </c>
      <c r="B24" s="128" t="s">
        <v>452</v>
      </c>
      <c r="C24" s="239"/>
      <c r="D24" s="472">
        <v>46000</v>
      </c>
      <c r="E24" s="448"/>
      <c r="F24" s="419">
        <f t="shared" si="2"/>
        <v>46000</v>
      </c>
      <c r="G24" s="128" t="s">
        <v>94</v>
      </c>
      <c r="H24" s="241"/>
      <c r="I24" s="413"/>
      <c r="J24" s="423"/>
      <c r="K24" s="111"/>
      <c r="L24" s="263"/>
    </row>
    <row r="25" spans="1:12" ht="12.95" customHeight="1" x14ac:dyDescent="0.2">
      <c r="A25" s="129" t="s">
        <v>23</v>
      </c>
      <c r="B25" s="128" t="s">
        <v>135</v>
      </c>
      <c r="C25" s="239"/>
      <c r="D25" s="473"/>
      <c r="E25" s="246">
        <v>12000</v>
      </c>
      <c r="F25" s="419">
        <f t="shared" si="2"/>
        <v>12000</v>
      </c>
      <c r="G25" s="127" t="s">
        <v>137</v>
      </c>
      <c r="H25" s="241"/>
      <c r="I25" s="413"/>
      <c r="J25" s="423"/>
      <c r="K25" s="111"/>
      <c r="L25" s="263"/>
    </row>
    <row r="26" spans="1:12" ht="21.75" customHeight="1" x14ac:dyDescent="0.2">
      <c r="A26" s="129" t="s">
        <v>24</v>
      </c>
      <c r="B26" s="134" t="s">
        <v>319</v>
      </c>
      <c r="C26" s="239"/>
      <c r="D26" s="448">
        <f>SUM(D27:D28)</f>
        <v>59614</v>
      </c>
      <c r="E26" s="448">
        <f>SUM(E27:E28)</f>
        <v>65274</v>
      </c>
      <c r="F26" s="419">
        <f t="shared" si="2"/>
        <v>124888</v>
      </c>
      <c r="G26" s="128" t="s">
        <v>120</v>
      </c>
      <c r="H26" s="241"/>
      <c r="I26" s="413"/>
      <c r="J26" s="423"/>
      <c r="K26" s="111"/>
      <c r="L26" s="263"/>
    </row>
    <row r="27" spans="1:12" ht="12.95" customHeight="1" x14ac:dyDescent="0.2">
      <c r="A27" s="126" t="s">
        <v>25</v>
      </c>
      <c r="B27" s="127" t="s">
        <v>316</v>
      </c>
      <c r="C27" s="246"/>
      <c r="D27" s="473"/>
      <c r="E27" s="246"/>
      <c r="F27" s="419">
        <f t="shared" si="2"/>
        <v>0</v>
      </c>
      <c r="G27" s="121" t="s">
        <v>121</v>
      </c>
      <c r="H27" s="249"/>
      <c r="I27" s="416"/>
      <c r="J27" s="423"/>
      <c r="K27" s="111">
        <f>SUM(H27:J27)</f>
        <v>0</v>
      </c>
      <c r="L27" s="263"/>
    </row>
    <row r="28" spans="1:12" ht="12.95" customHeight="1" thickBot="1" x14ac:dyDescent="0.25">
      <c r="A28" s="129" t="s">
        <v>26</v>
      </c>
      <c r="B28" s="128" t="s">
        <v>317</v>
      </c>
      <c r="C28" s="239"/>
      <c r="D28" s="472">
        <v>59614</v>
      </c>
      <c r="E28" s="448">
        <v>65274</v>
      </c>
      <c r="F28" s="419">
        <v>124888</v>
      </c>
      <c r="G28" s="32" t="s">
        <v>436</v>
      </c>
      <c r="H28" s="241">
        <v>1916</v>
      </c>
      <c r="I28" s="471">
        <v>47374</v>
      </c>
      <c r="J28" s="426"/>
      <c r="K28" s="112">
        <f>I28+J28</f>
        <v>47374</v>
      </c>
      <c r="L28" s="263"/>
    </row>
    <row r="29" spans="1:12" ht="21.75" customHeight="1" thickBot="1" x14ac:dyDescent="0.25">
      <c r="A29" s="125" t="s">
        <v>27</v>
      </c>
      <c r="B29" s="49" t="s">
        <v>320</v>
      </c>
      <c r="C29" s="418">
        <f>C21+C26</f>
        <v>0</v>
      </c>
      <c r="D29" s="418">
        <f>D21+D26</f>
        <v>105614</v>
      </c>
      <c r="E29" s="418">
        <f>E21+E26</f>
        <v>77274</v>
      </c>
      <c r="F29" s="148">
        <f>F21+F26</f>
        <v>182888</v>
      </c>
      <c r="G29" s="49" t="s">
        <v>324</v>
      </c>
      <c r="H29" s="147">
        <f>SUM(H21:H28)</f>
        <v>1916</v>
      </c>
      <c r="I29" s="147">
        <f>SUM(I21:I28)</f>
        <v>47374</v>
      </c>
      <c r="J29" s="147">
        <f>SUM(J21:J28)</f>
        <v>0</v>
      </c>
      <c r="K29" s="148">
        <f>SUM(K21:K28)</f>
        <v>47374</v>
      </c>
      <c r="L29" s="263"/>
    </row>
    <row r="30" spans="1:12" ht="13.5" thickBot="1" x14ac:dyDescent="0.25">
      <c r="A30" s="125" t="s">
        <v>28</v>
      </c>
      <c r="B30" s="130" t="s">
        <v>321</v>
      </c>
      <c r="C30" s="415">
        <f>SUM(C20+C29)</f>
        <v>287086</v>
      </c>
      <c r="D30" s="415">
        <f>SUM(D20+D29)</f>
        <v>392700</v>
      </c>
      <c r="E30" s="245">
        <f>E20+E29</f>
        <v>119772</v>
      </c>
      <c r="F30" s="148">
        <f>F20+F29</f>
        <v>512472</v>
      </c>
      <c r="G30" s="130" t="s">
        <v>325</v>
      </c>
      <c r="H30" s="147">
        <f>+H20+H29</f>
        <v>264680</v>
      </c>
      <c r="I30" s="147">
        <f>+I20+I29</f>
        <v>343444</v>
      </c>
      <c r="J30" s="147">
        <f>+J20+J29</f>
        <v>119773</v>
      </c>
      <c r="K30" s="148">
        <f>K20+K29</f>
        <v>463217</v>
      </c>
      <c r="L30" s="263"/>
    </row>
    <row r="31" spans="1:12" ht="13.5" thickBot="1" x14ac:dyDescent="0.25">
      <c r="A31" s="125" t="s">
        <v>29</v>
      </c>
      <c r="B31" s="130" t="s">
        <v>97</v>
      </c>
      <c r="C31" s="415">
        <f>C20-H20</f>
        <v>24322</v>
      </c>
      <c r="D31" s="415"/>
      <c r="E31" s="245"/>
      <c r="F31" s="148"/>
      <c r="G31" s="130" t="s">
        <v>98</v>
      </c>
      <c r="H31" s="147">
        <f>IF(C20-H20&gt;0,C20-H20,"-")</f>
        <v>24322</v>
      </c>
      <c r="I31" s="415"/>
      <c r="J31" s="427"/>
      <c r="K31" s="148"/>
      <c r="L31" s="263"/>
    </row>
    <row r="32" spans="1:12" ht="13.5" thickBot="1" x14ac:dyDescent="0.25">
      <c r="A32" s="125" t="s">
        <v>30</v>
      </c>
      <c r="B32" s="130" t="s">
        <v>138</v>
      </c>
      <c r="C32" s="248"/>
      <c r="D32" s="248"/>
      <c r="E32" s="428"/>
      <c r="F32" s="420"/>
      <c r="G32" s="130" t="s">
        <v>139</v>
      </c>
      <c r="H32" s="147">
        <f>IF(C20+C21-H30&gt;0,C20+C21-H30,"-")</f>
        <v>22406</v>
      </c>
      <c r="I32" s="415"/>
      <c r="J32" s="427"/>
      <c r="K32" s="148"/>
      <c r="L32" s="263"/>
    </row>
    <row r="33" spans="2:11" ht="18.75" x14ac:dyDescent="0.2">
      <c r="B33" s="491"/>
      <c r="C33" s="491"/>
      <c r="D33" s="491"/>
      <c r="E33" s="491"/>
      <c r="F33" s="491"/>
      <c r="G33" s="491"/>
      <c r="H33" s="240"/>
      <c r="I33" s="240"/>
      <c r="J33" s="240"/>
      <c r="K33" s="240"/>
    </row>
  </sheetData>
  <mergeCells count="5">
    <mergeCell ref="A5:A6"/>
    <mergeCell ref="B33:G33"/>
    <mergeCell ref="A3:K3"/>
    <mergeCell ref="A1:K1"/>
    <mergeCell ref="A2:K2"/>
  </mergeCells>
  <phoneticPr fontId="0" type="noConversion"/>
  <printOptions horizontalCentered="1" verticalCentered="1"/>
  <pageMargins left="0.39370078740157483" right="0.39370078740157483" top="0.78740157480314965" bottom="0.39370078740157483" header="0.39370078740157483" footer="0.39370078740157483"/>
  <pageSetup paperSize="9" scale="74" fitToHeight="0" orientation="landscape" verticalDpi="300" r:id="rId1"/>
  <headerFooter alignWithMargins="0">
    <oddHeader xml:space="preserve">&amp;R&amp;"Times New Roman CE,Félkövér dőlt"&amp;11 3. melléklet a 5/2020. (VII....)  önkormányzati rendelethez 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L33"/>
  <sheetViews>
    <sheetView view="pageLayout" topLeftCell="C1" zoomScaleNormal="100" zoomScaleSheetLayoutView="115" workbookViewId="0">
      <selection activeCell="G17" sqref="G17"/>
    </sheetView>
  </sheetViews>
  <sheetFormatPr defaultRowHeight="12.75" x14ac:dyDescent="0.2"/>
  <cols>
    <col min="1" max="1" width="6" style="33" customWidth="1"/>
    <col min="2" max="2" width="52.33203125" style="56" customWidth="1"/>
    <col min="3" max="6" width="14.5" style="56" customWidth="1"/>
    <col min="7" max="7" width="52.1640625" style="33" customWidth="1"/>
    <col min="8" max="11" width="12.6640625" style="33" customWidth="1"/>
    <col min="12" max="12" width="4.83203125" style="33" customWidth="1"/>
    <col min="13" max="16384" width="9.33203125" style="33"/>
  </cols>
  <sheetData>
    <row r="1" spans="1:12" ht="33" customHeight="1" x14ac:dyDescent="0.2">
      <c r="A1" s="492" t="s">
        <v>96</v>
      </c>
      <c r="B1" s="492"/>
      <c r="C1" s="492"/>
      <c r="D1" s="492"/>
      <c r="E1" s="492"/>
      <c r="F1" s="492"/>
      <c r="G1" s="492"/>
      <c r="H1" s="492"/>
      <c r="I1" s="410"/>
      <c r="J1" s="410"/>
      <c r="K1" s="410"/>
      <c r="L1" s="263"/>
    </row>
    <row r="2" spans="1:12" ht="13.5" thickBot="1" x14ac:dyDescent="0.25">
      <c r="L2" s="263"/>
    </row>
    <row r="3" spans="1:12" ht="13.5" thickBot="1" x14ac:dyDescent="0.25">
      <c r="A3" s="495" t="s">
        <v>49</v>
      </c>
      <c r="B3" s="115" t="s">
        <v>42</v>
      </c>
      <c r="C3" s="238"/>
      <c r="D3" s="430"/>
      <c r="E3" s="430"/>
      <c r="F3" s="356"/>
      <c r="G3" s="355" t="s">
        <v>43</v>
      </c>
      <c r="H3" s="355"/>
      <c r="I3" s="477"/>
      <c r="J3" s="438"/>
      <c r="K3" s="439"/>
      <c r="L3" s="263"/>
    </row>
    <row r="4" spans="1:12" s="116" customFormat="1" ht="36.75" thickBot="1" x14ac:dyDescent="0.25">
      <c r="A4" s="496"/>
      <c r="B4" s="57" t="s">
        <v>47</v>
      </c>
      <c r="C4" s="243" t="s">
        <v>415</v>
      </c>
      <c r="D4" s="453" t="s">
        <v>458</v>
      </c>
      <c r="E4" s="31" t="s">
        <v>451</v>
      </c>
      <c r="F4" s="31" t="s">
        <v>450</v>
      </c>
      <c r="G4" s="57" t="s">
        <v>47</v>
      </c>
      <c r="H4" s="432" t="s">
        <v>415</v>
      </c>
      <c r="I4" s="453" t="s">
        <v>458</v>
      </c>
      <c r="J4" s="31" t="s">
        <v>451</v>
      </c>
      <c r="K4" s="31" t="s">
        <v>450</v>
      </c>
      <c r="L4" s="263"/>
    </row>
    <row r="5" spans="1:12" s="116" customFormat="1" ht="13.5" thickBot="1" x14ac:dyDescent="0.25">
      <c r="A5" s="117">
        <v>1</v>
      </c>
      <c r="B5" s="118">
        <v>2</v>
      </c>
      <c r="C5" s="244">
        <v>3</v>
      </c>
      <c r="D5" s="118">
        <v>4</v>
      </c>
      <c r="E5" s="244">
        <v>5</v>
      </c>
      <c r="F5" s="118">
        <v>6</v>
      </c>
      <c r="G5" s="244">
        <v>7</v>
      </c>
      <c r="H5" s="118">
        <v>8</v>
      </c>
      <c r="I5" s="244">
        <v>9</v>
      </c>
      <c r="J5" s="118">
        <v>10</v>
      </c>
      <c r="K5" s="244">
        <v>11</v>
      </c>
      <c r="L5" s="263"/>
    </row>
    <row r="6" spans="1:12" ht="12.95" customHeight="1" x14ac:dyDescent="0.2">
      <c r="A6" s="120" t="s">
        <v>6</v>
      </c>
      <c r="B6" s="121" t="s">
        <v>326</v>
      </c>
      <c r="C6" s="106"/>
      <c r="D6" s="444"/>
      <c r="E6" s="444"/>
      <c r="F6" s="275"/>
      <c r="G6" s="121" t="s">
        <v>131</v>
      </c>
      <c r="H6" s="433">
        <v>5334</v>
      </c>
      <c r="I6" s="444">
        <v>129445</v>
      </c>
      <c r="J6" s="424">
        <v>60225</v>
      </c>
      <c r="K6" s="110">
        <v>189670</v>
      </c>
      <c r="L6" s="263"/>
    </row>
    <row r="7" spans="1:12" x14ac:dyDescent="0.2">
      <c r="A7" s="122" t="s">
        <v>7</v>
      </c>
      <c r="B7" s="123" t="s">
        <v>327</v>
      </c>
      <c r="C7" s="107"/>
      <c r="D7" s="413"/>
      <c r="E7" s="413"/>
      <c r="F7" s="274"/>
      <c r="G7" s="123" t="s">
        <v>332</v>
      </c>
      <c r="H7" s="108">
        <v>0</v>
      </c>
      <c r="I7" s="413"/>
      <c r="J7" s="423"/>
      <c r="K7" s="111"/>
      <c r="L7" s="263"/>
    </row>
    <row r="8" spans="1:12" ht="12.95" customHeight="1" x14ac:dyDescent="0.2">
      <c r="A8" s="122" t="s">
        <v>8</v>
      </c>
      <c r="B8" s="123" t="s">
        <v>3</v>
      </c>
      <c r="C8" s="107">
        <v>43413</v>
      </c>
      <c r="D8" s="413">
        <v>43413</v>
      </c>
      <c r="E8" s="413">
        <v>77000</v>
      </c>
      <c r="F8" s="274">
        <v>120413</v>
      </c>
      <c r="G8" s="123" t="s">
        <v>115</v>
      </c>
      <c r="H8" s="108">
        <v>278250</v>
      </c>
      <c r="I8" s="413">
        <v>228265</v>
      </c>
      <c r="J8" s="423"/>
      <c r="K8" s="111">
        <v>228265</v>
      </c>
      <c r="L8" s="263"/>
    </row>
    <row r="9" spans="1:12" ht="12.95" customHeight="1" x14ac:dyDescent="0.2">
      <c r="A9" s="122" t="s">
        <v>9</v>
      </c>
      <c r="B9" s="123" t="s">
        <v>328</v>
      </c>
      <c r="C9" s="107">
        <v>58326</v>
      </c>
      <c r="D9" s="413">
        <v>58326</v>
      </c>
      <c r="E9" s="413"/>
      <c r="F9" s="274">
        <v>58326</v>
      </c>
      <c r="G9" s="123" t="s">
        <v>333</v>
      </c>
      <c r="H9" s="108">
        <v>0</v>
      </c>
      <c r="I9" s="413"/>
      <c r="J9" s="423"/>
      <c r="K9" s="111"/>
      <c r="L9" s="263"/>
    </row>
    <row r="10" spans="1:12" ht="12.75" customHeight="1" x14ac:dyDescent="0.2">
      <c r="A10" s="122" t="s">
        <v>10</v>
      </c>
      <c r="B10" s="123" t="s">
        <v>329</v>
      </c>
      <c r="C10" s="107"/>
      <c r="D10" s="413"/>
      <c r="E10" s="413"/>
      <c r="F10" s="274"/>
      <c r="G10" s="123" t="s">
        <v>134</v>
      </c>
      <c r="H10" s="108">
        <v>9100</v>
      </c>
      <c r="I10" s="413">
        <v>294</v>
      </c>
      <c r="J10" s="423">
        <v>294</v>
      </c>
      <c r="K10" s="111">
        <f>SUM(J10)</f>
        <v>294</v>
      </c>
      <c r="L10" s="263"/>
    </row>
    <row r="11" spans="1:12" ht="12.95" customHeight="1" x14ac:dyDescent="0.2">
      <c r="A11" s="122" t="s">
        <v>11</v>
      </c>
      <c r="B11" s="123" t="s">
        <v>330</v>
      </c>
      <c r="C11" s="107"/>
      <c r="D11" s="413"/>
      <c r="E11" s="413"/>
      <c r="F11" s="274"/>
      <c r="G11" s="32"/>
      <c r="H11" s="108"/>
      <c r="I11" s="413"/>
      <c r="J11" s="423"/>
      <c r="K11" s="111"/>
      <c r="L11" s="263"/>
    </row>
    <row r="12" spans="1:12" ht="12.95" customHeight="1" x14ac:dyDescent="0.2">
      <c r="A12" s="122" t="s">
        <v>12</v>
      </c>
      <c r="B12" s="32"/>
      <c r="C12" s="107"/>
      <c r="D12" s="413"/>
      <c r="E12" s="413"/>
      <c r="F12" s="274"/>
      <c r="G12" s="32"/>
      <c r="H12" s="108"/>
      <c r="I12" s="413"/>
      <c r="J12" s="423"/>
      <c r="K12" s="111"/>
      <c r="L12" s="263"/>
    </row>
    <row r="13" spans="1:12" ht="12.95" customHeight="1" x14ac:dyDescent="0.2">
      <c r="A13" s="122" t="s">
        <v>13</v>
      </c>
      <c r="B13" s="32"/>
      <c r="C13" s="107"/>
      <c r="D13" s="413"/>
      <c r="E13" s="413"/>
      <c r="F13" s="274"/>
      <c r="G13" s="32"/>
      <c r="H13" s="108"/>
      <c r="I13" s="413"/>
      <c r="J13" s="423"/>
      <c r="K13" s="111"/>
      <c r="L13" s="263"/>
    </row>
    <row r="14" spans="1:12" ht="12.95" customHeight="1" x14ac:dyDescent="0.2">
      <c r="A14" s="122" t="s">
        <v>14</v>
      </c>
      <c r="B14" s="32"/>
      <c r="C14" s="107"/>
      <c r="D14" s="413"/>
      <c r="E14" s="413"/>
      <c r="F14" s="274"/>
      <c r="G14" s="32"/>
      <c r="H14" s="108"/>
      <c r="I14" s="413"/>
      <c r="J14" s="423"/>
      <c r="K14" s="111"/>
      <c r="L14" s="263"/>
    </row>
    <row r="15" spans="1:12" x14ac:dyDescent="0.2">
      <c r="A15" s="122" t="s">
        <v>15</v>
      </c>
      <c r="B15" s="32"/>
      <c r="C15" s="107"/>
      <c r="D15" s="413"/>
      <c r="E15" s="413"/>
      <c r="F15" s="274"/>
      <c r="G15" s="32"/>
      <c r="H15" s="108"/>
      <c r="I15" s="413"/>
      <c r="J15" s="423"/>
      <c r="K15" s="111"/>
      <c r="L15" s="263"/>
    </row>
    <row r="16" spans="1:12" ht="12.95" customHeight="1" thickBot="1" x14ac:dyDescent="0.25">
      <c r="A16" s="162" t="s">
        <v>16</v>
      </c>
      <c r="B16" s="192"/>
      <c r="C16" s="267"/>
      <c r="D16" s="416"/>
      <c r="E16" s="416"/>
      <c r="F16" s="446"/>
      <c r="G16" s="163" t="s">
        <v>38</v>
      </c>
      <c r="H16" s="434"/>
      <c r="I16" s="416"/>
      <c r="J16" s="426"/>
      <c r="K16" s="112"/>
      <c r="L16" s="263"/>
    </row>
    <row r="17" spans="1:12" ht="15.95" customHeight="1" thickBot="1" x14ac:dyDescent="0.25">
      <c r="A17" s="125" t="s">
        <v>17</v>
      </c>
      <c r="B17" s="250" t="s">
        <v>342</v>
      </c>
      <c r="C17" s="245">
        <f>+C6+C8+C9+C11+C12+C13+C14+C15+C16</f>
        <v>101739</v>
      </c>
      <c r="D17" s="245">
        <f>+D6+D8+D9+D11+D12+D13+D14+D15+D16</f>
        <v>101739</v>
      </c>
      <c r="E17" s="245">
        <f>+E6+E8+E9+E11+E12+E13+E14+E15+E16</f>
        <v>77000</v>
      </c>
      <c r="F17" s="245">
        <f>+F6+F8+F9+F11+F12+F13+F14+F15+F16</f>
        <v>178739</v>
      </c>
      <c r="G17" s="250" t="s">
        <v>343</v>
      </c>
      <c r="H17" s="431">
        <f>+H6+H8+H10+H11+H12+H13+H14+H15+H16</f>
        <v>292684</v>
      </c>
      <c r="I17" s="431">
        <f>+I6+I8+I10+I11+I12+I13+I14+I15+I16</f>
        <v>358004</v>
      </c>
      <c r="J17" s="431">
        <f>+J6+J8+J10+J11+J12+J13+J14+J15+J16</f>
        <v>60519</v>
      </c>
      <c r="K17" s="113">
        <f>SUM(K6:K15)</f>
        <v>418229</v>
      </c>
      <c r="L17" s="263"/>
    </row>
    <row r="18" spans="1:12" ht="12.95" customHeight="1" x14ac:dyDescent="0.2">
      <c r="A18" s="120" t="s">
        <v>18</v>
      </c>
      <c r="B18" s="133" t="s">
        <v>151</v>
      </c>
      <c r="C18" s="251">
        <f>SUM(C19:C23)</f>
        <v>190945</v>
      </c>
      <c r="D18" s="251">
        <f>SUM(D19:D23)</f>
        <v>296265</v>
      </c>
      <c r="E18" s="251">
        <f>SUM(E19:E23)</f>
        <v>-16775</v>
      </c>
      <c r="F18" s="251">
        <f>SUM(F19:F23)</f>
        <v>279490</v>
      </c>
      <c r="G18" s="128" t="s">
        <v>119</v>
      </c>
      <c r="H18" s="435"/>
      <c r="I18" s="478">
        <v>40000</v>
      </c>
      <c r="J18" s="440"/>
      <c r="K18" s="36">
        <v>40000</v>
      </c>
      <c r="L18" s="263"/>
    </row>
    <row r="19" spans="1:12" ht="12.95" customHeight="1" x14ac:dyDescent="0.2">
      <c r="A19" s="122" t="s">
        <v>19</v>
      </c>
      <c r="B19" s="134" t="s">
        <v>140</v>
      </c>
      <c r="C19" s="107">
        <v>190945</v>
      </c>
      <c r="D19" s="413">
        <v>12778</v>
      </c>
      <c r="E19" s="413">
        <v>48499</v>
      </c>
      <c r="F19" s="274">
        <v>61277</v>
      </c>
      <c r="G19" s="128" t="s">
        <v>122</v>
      </c>
      <c r="H19" s="436"/>
      <c r="I19" s="479"/>
      <c r="J19" s="437"/>
      <c r="K19" s="37"/>
      <c r="L19" s="263"/>
    </row>
    <row r="20" spans="1:12" ht="12.95" customHeight="1" x14ac:dyDescent="0.2">
      <c r="A20" s="120" t="s">
        <v>20</v>
      </c>
      <c r="B20" s="134" t="s">
        <v>141</v>
      </c>
      <c r="C20" s="107"/>
      <c r="D20" s="413"/>
      <c r="E20" s="413"/>
      <c r="F20" s="274"/>
      <c r="G20" s="128" t="s">
        <v>93</v>
      </c>
      <c r="H20" s="436"/>
      <c r="I20" s="479"/>
      <c r="J20" s="437"/>
      <c r="K20" s="37"/>
      <c r="L20" s="263"/>
    </row>
    <row r="21" spans="1:12" ht="12.95" customHeight="1" x14ac:dyDescent="0.2">
      <c r="A21" s="122" t="s">
        <v>21</v>
      </c>
      <c r="B21" s="134" t="s">
        <v>142</v>
      </c>
      <c r="C21" s="107"/>
      <c r="D21" s="413"/>
      <c r="E21" s="413"/>
      <c r="F21" s="274"/>
      <c r="G21" s="128" t="s">
        <v>94</v>
      </c>
      <c r="H21" s="436"/>
      <c r="I21" s="479"/>
      <c r="J21" s="437"/>
      <c r="K21" s="37"/>
      <c r="L21" s="263"/>
    </row>
    <row r="22" spans="1:12" ht="12.95" customHeight="1" x14ac:dyDescent="0.2">
      <c r="A22" s="120" t="s">
        <v>22</v>
      </c>
      <c r="B22" s="134" t="s">
        <v>143</v>
      </c>
      <c r="C22" s="107"/>
      <c r="D22" s="416">
        <v>283487</v>
      </c>
      <c r="E22" s="416">
        <v>-65274</v>
      </c>
      <c r="F22" s="446">
        <v>218213</v>
      </c>
      <c r="G22" s="127" t="s">
        <v>137</v>
      </c>
      <c r="H22" s="436"/>
      <c r="I22" s="479"/>
      <c r="J22" s="437"/>
      <c r="K22" s="37"/>
      <c r="L22" s="263"/>
    </row>
    <row r="23" spans="1:12" ht="12.95" customHeight="1" x14ac:dyDescent="0.2">
      <c r="A23" s="122" t="s">
        <v>23</v>
      </c>
      <c r="B23" s="135" t="s">
        <v>144</v>
      </c>
      <c r="C23" s="107"/>
      <c r="D23" s="413"/>
      <c r="E23" s="413"/>
      <c r="F23" s="274"/>
      <c r="G23" s="128" t="s">
        <v>123</v>
      </c>
      <c r="H23" s="436"/>
      <c r="I23" s="479"/>
      <c r="J23" s="437"/>
      <c r="K23" s="37"/>
      <c r="L23" s="263"/>
    </row>
    <row r="24" spans="1:12" ht="12.95" customHeight="1" x14ac:dyDescent="0.2">
      <c r="A24" s="120" t="s">
        <v>24</v>
      </c>
      <c r="B24" s="136" t="s">
        <v>145</v>
      </c>
      <c r="C24" s="247">
        <f>+C25+C26+C27+C28+C29</f>
        <v>0</v>
      </c>
      <c r="D24" s="445"/>
      <c r="E24" s="445"/>
      <c r="F24" s="447"/>
      <c r="G24" s="137" t="s">
        <v>121</v>
      </c>
      <c r="H24" s="436"/>
      <c r="I24" s="479"/>
      <c r="J24" s="437"/>
      <c r="K24" s="37"/>
      <c r="L24" s="263"/>
    </row>
    <row r="25" spans="1:12" ht="12.95" customHeight="1" x14ac:dyDescent="0.2">
      <c r="A25" s="122" t="s">
        <v>25</v>
      </c>
      <c r="B25" s="135" t="s">
        <v>146</v>
      </c>
      <c r="C25" s="107"/>
      <c r="D25" s="444"/>
      <c r="E25" s="444"/>
      <c r="F25" s="275"/>
      <c r="G25" s="137" t="s">
        <v>334</v>
      </c>
      <c r="H25" s="436"/>
      <c r="I25" s="479"/>
      <c r="J25" s="437"/>
      <c r="K25" s="37"/>
      <c r="L25" s="263"/>
    </row>
    <row r="26" spans="1:12" ht="12.95" customHeight="1" x14ac:dyDescent="0.2">
      <c r="A26" s="120" t="s">
        <v>26</v>
      </c>
      <c r="B26" s="135" t="s">
        <v>147</v>
      </c>
      <c r="C26" s="107"/>
      <c r="D26" s="444"/>
      <c r="E26" s="444"/>
      <c r="F26" s="275"/>
      <c r="G26" s="132"/>
      <c r="H26" s="436"/>
      <c r="I26" s="479"/>
      <c r="J26" s="437"/>
      <c r="K26" s="37"/>
      <c r="L26" s="263"/>
    </row>
    <row r="27" spans="1:12" ht="12.95" customHeight="1" x14ac:dyDescent="0.2">
      <c r="A27" s="122" t="s">
        <v>27</v>
      </c>
      <c r="B27" s="134" t="s">
        <v>148</v>
      </c>
      <c r="C27" s="107"/>
      <c r="D27" s="444"/>
      <c r="E27" s="444"/>
      <c r="F27" s="275"/>
      <c r="G27" s="47"/>
      <c r="H27" s="436"/>
      <c r="I27" s="479"/>
      <c r="J27" s="437"/>
      <c r="K27" s="37"/>
      <c r="L27" s="263"/>
    </row>
    <row r="28" spans="1:12" ht="12.95" customHeight="1" x14ac:dyDescent="0.2">
      <c r="A28" s="120" t="s">
        <v>28</v>
      </c>
      <c r="B28" s="138" t="s">
        <v>149</v>
      </c>
      <c r="C28" s="107"/>
      <c r="D28" s="413"/>
      <c r="E28" s="413"/>
      <c r="F28" s="274"/>
      <c r="G28" s="32"/>
      <c r="H28" s="436"/>
      <c r="I28" s="479"/>
      <c r="J28" s="437"/>
      <c r="K28" s="37"/>
      <c r="L28" s="263"/>
    </row>
    <row r="29" spans="1:12" ht="12.95" customHeight="1" thickBot="1" x14ac:dyDescent="0.25">
      <c r="A29" s="122" t="s">
        <v>29</v>
      </c>
      <c r="B29" s="139" t="s">
        <v>150</v>
      </c>
      <c r="C29" s="107"/>
      <c r="D29" s="444"/>
      <c r="E29" s="444"/>
      <c r="F29" s="275"/>
      <c r="G29" s="47"/>
      <c r="H29" s="436"/>
      <c r="I29" s="480"/>
      <c r="J29" s="442"/>
      <c r="K29" s="443"/>
      <c r="L29" s="263"/>
    </row>
    <row r="30" spans="1:12" ht="30.75" customHeight="1" thickBot="1" x14ac:dyDescent="0.25">
      <c r="A30" s="125" t="s">
        <v>30</v>
      </c>
      <c r="B30" s="250" t="s">
        <v>331</v>
      </c>
      <c r="C30" s="264">
        <f>C18+C24</f>
        <v>190945</v>
      </c>
      <c r="D30" s="264">
        <f>D18+D24</f>
        <v>296265</v>
      </c>
      <c r="E30" s="264">
        <f>E18+E24</f>
        <v>-16775</v>
      </c>
      <c r="F30" s="264">
        <f>F18+F24</f>
        <v>279490</v>
      </c>
      <c r="G30" s="250" t="s">
        <v>335</v>
      </c>
      <c r="H30" s="431">
        <f>SUM(H18:H29)</f>
        <v>0</v>
      </c>
      <c r="I30" s="431">
        <f>SUM(I18:I29)</f>
        <v>40000</v>
      </c>
      <c r="J30" s="431">
        <f>SUM(J18:J29)</f>
        <v>0</v>
      </c>
      <c r="K30" s="431">
        <f>SUM(K18:K29)</f>
        <v>40000</v>
      </c>
      <c r="L30" s="263"/>
    </row>
    <row r="31" spans="1:12" ht="13.5" thickBot="1" x14ac:dyDescent="0.25">
      <c r="A31" s="452" t="s">
        <v>31</v>
      </c>
      <c r="B31" s="250" t="s">
        <v>336</v>
      </c>
      <c r="C31" s="265">
        <f>+C17+C30</f>
        <v>292684</v>
      </c>
      <c r="D31" s="265">
        <f>+D17+D30</f>
        <v>398004</v>
      </c>
      <c r="E31" s="265">
        <f>+E17+E30</f>
        <v>60225</v>
      </c>
      <c r="F31" s="265">
        <f>+F17+F30</f>
        <v>458229</v>
      </c>
      <c r="G31" s="250" t="s">
        <v>337</v>
      </c>
      <c r="H31" s="431">
        <f>+H17+H30</f>
        <v>292684</v>
      </c>
      <c r="I31" s="431">
        <f>+I17+I30</f>
        <v>398004</v>
      </c>
      <c r="J31" s="431">
        <f>+J17+J30</f>
        <v>60519</v>
      </c>
      <c r="K31" s="431">
        <f>+K17+K30</f>
        <v>458229</v>
      </c>
      <c r="L31" s="263"/>
    </row>
    <row r="32" spans="1:12" ht="13.5" thickBot="1" x14ac:dyDescent="0.25">
      <c r="A32" s="452" t="s">
        <v>32</v>
      </c>
      <c r="B32" s="250" t="s">
        <v>97</v>
      </c>
      <c r="C32" s="265">
        <f>C17-H17</f>
        <v>-190945</v>
      </c>
      <c r="D32" s="431"/>
      <c r="E32" s="431"/>
      <c r="F32" s="265"/>
      <c r="G32" s="250" t="s">
        <v>98</v>
      </c>
      <c r="H32" s="431" t="str">
        <f>IF(C17-H17&gt;0,C17-H17,"-")</f>
        <v>-</v>
      </c>
      <c r="I32" s="431"/>
      <c r="J32" s="441"/>
      <c r="K32" s="113"/>
      <c r="L32" s="263"/>
    </row>
    <row r="33" spans="1:12" ht="13.5" thickBot="1" x14ac:dyDescent="0.25">
      <c r="A33" s="452" t="s">
        <v>33</v>
      </c>
      <c r="B33" s="250" t="s">
        <v>138</v>
      </c>
      <c r="C33" s="265"/>
      <c r="D33" s="431"/>
      <c r="E33" s="431"/>
      <c r="F33" s="266"/>
      <c r="G33" s="250" t="s">
        <v>139</v>
      </c>
      <c r="H33" s="431"/>
      <c r="I33" s="481"/>
      <c r="J33" s="450"/>
      <c r="K33" s="451"/>
      <c r="L33" s="263"/>
    </row>
  </sheetData>
  <mergeCells count="2">
    <mergeCell ref="A3:A4"/>
    <mergeCell ref="A1:H1"/>
  </mergeCells>
  <phoneticPr fontId="0" type="noConversion"/>
  <printOptions horizontalCentered="1"/>
  <pageMargins left="0.59055118110236227" right="0.59055118110236227" top="0.78740157480314965" bottom="0.39370078740157483" header="0.39370078740157483" footer="0.78740157480314965"/>
  <pageSetup paperSize="9" scale="68" fitToHeight="0" orientation="landscape" verticalDpi="300" r:id="rId1"/>
  <headerFooter alignWithMargins="0">
    <oddHeader xml:space="preserve">&amp;R&amp;"Times New Roman CE,Félkövér dőlt"&amp;11 5. melléklet az 5/2020. (VII. 21.)  önkormányzati rendelethez
5. melléklet a 3/2019. (II. 14.) önkormányzati rendelethez 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H24"/>
  <sheetViews>
    <sheetView view="pageLayout" zoomScaleNormal="100" workbookViewId="0">
      <selection activeCell="D4" sqref="D4"/>
    </sheetView>
  </sheetViews>
  <sheetFormatPr defaultRowHeight="12.75" x14ac:dyDescent="0.2"/>
  <cols>
    <col min="1" max="1" width="47.1640625" style="283" customWidth="1"/>
    <col min="2" max="2" width="15.6640625" style="282" customWidth="1"/>
    <col min="3" max="3" width="16.33203125" style="282" customWidth="1"/>
    <col min="4" max="4" width="18" style="282" customWidth="1"/>
    <col min="5" max="7" width="16.6640625" style="282" customWidth="1"/>
    <col min="8" max="8" width="18.83203125" style="33" customWidth="1"/>
    <col min="9" max="10" width="12.83203125" style="282" customWidth="1"/>
    <col min="11" max="11" width="13.83203125" style="282" customWidth="1"/>
    <col min="12" max="16384" width="9.33203125" style="282"/>
  </cols>
  <sheetData>
    <row r="1" spans="1:8" ht="25.5" customHeight="1" x14ac:dyDescent="0.2">
      <c r="A1" s="501" t="s">
        <v>390</v>
      </c>
      <c r="B1" s="501"/>
      <c r="C1" s="501"/>
      <c r="D1" s="501"/>
      <c r="E1" s="501"/>
      <c r="F1" s="501"/>
      <c r="G1" s="501"/>
      <c r="H1" s="501"/>
    </row>
    <row r="2" spans="1:8" ht="22.5" customHeight="1" thickBot="1" x14ac:dyDescent="0.3">
      <c r="A2" s="56"/>
      <c r="B2" s="33"/>
      <c r="C2" s="33"/>
      <c r="D2" s="33"/>
      <c r="E2" s="33"/>
      <c r="F2" s="33"/>
      <c r="G2" s="33"/>
      <c r="H2" s="302" t="s">
        <v>417</v>
      </c>
    </row>
    <row r="3" spans="1:8" s="299" customFormat="1" ht="44.25" customHeight="1" thickBot="1" x14ac:dyDescent="0.25">
      <c r="A3" s="57" t="s">
        <v>389</v>
      </c>
      <c r="B3" s="301" t="s">
        <v>388</v>
      </c>
      <c r="C3" s="301" t="s">
        <v>387</v>
      </c>
      <c r="D3" s="301" t="s">
        <v>437</v>
      </c>
      <c r="E3" s="301" t="s">
        <v>438</v>
      </c>
      <c r="F3" s="453" t="s">
        <v>453</v>
      </c>
      <c r="G3" s="453" t="s">
        <v>450</v>
      </c>
      <c r="H3" s="300" t="s">
        <v>439</v>
      </c>
    </row>
    <row r="4" spans="1:8" s="33" customFormat="1" ht="12" customHeight="1" thickBot="1" x14ac:dyDescent="0.25">
      <c r="A4" s="298">
        <v>1</v>
      </c>
      <c r="B4" s="297">
        <v>2</v>
      </c>
      <c r="C4" s="243">
        <v>3</v>
      </c>
      <c r="D4" s="297">
        <v>4</v>
      </c>
      <c r="E4" s="297">
        <v>5</v>
      </c>
      <c r="F4" s="454">
        <v>6</v>
      </c>
      <c r="G4" s="454">
        <v>7</v>
      </c>
      <c r="H4" s="296" t="s">
        <v>457</v>
      </c>
    </row>
    <row r="5" spans="1:8" ht="15.95" customHeight="1" x14ac:dyDescent="0.2">
      <c r="A5" s="343" t="s">
        <v>440</v>
      </c>
      <c r="B5" s="294">
        <f>D5+E5+H5</f>
        <v>25400</v>
      </c>
      <c r="C5" s="383">
        <v>2019</v>
      </c>
      <c r="D5" s="293"/>
      <c r="E5" s="294">
        <v>25400</v>
      </c>
      <c r="F5" s="455"/>
      <c r="G5" s="455">
        <f>SUM(E5:F5)</f>
        <v>25400</v>
      </c>
      <c r="H5" s="295"/>
    </row>
    <row r="6" spans="1:8" ht="15.95" customHeight="1" x14ac:dyDescent="0.2">
      <c r="A6" s="343" t="s">
        <v>441</v>
      </c>
      <c r="B6" s="294">
        <f>D6+E6+H6</f>
        <v>12700</v>
      </c>
      <c r="C6" s="383">
        <v>2019</v>
      </c>
      <c r="D6" s="293"/>
      <c r="E6" s="294">
        <v>12700</v>
      </c>
      <c r="F6" s="456"/>
      <c r="G6" s="456">
        <f>SUM(E6:F6)</f>
        <v>12700</v>
      </c>
      <c r="H6" s="292"/>
    </row>
    <row r="7" spans="1:8" ht="15.95" customHeight="1" x14ac:dyDescent="0.2">
      <c r="A7" s="506" t="s">
        <v>444</v>
      </c>
      <c r="B7" s="497">
        <f>D7+E7+H7</f>
        <v>15240</v>
      </c>
      <c r="C7" s="504">
        <v>2019</v>
      </c>
      <c r="D7" s="497"/>
      <c r="E7" s="497">
        <v>15240</v>
      </c>
      <c r="F7" s="497"/>
      <c r="G7" s="497">
        <f>SUM(E7:F8)</f>
        <v>15240</v>
      </c>
      <c r="H7" s="499"/>
    </row>
    <row r="8" spans="1:8" ht="15.95" customHeight="1" x14ac:dyDescent="0.2">
      <c r="A8" s="507"/>
      <c r="B8" s="498"/>
      <c r="C8" s="505"/>
      <c r="D8" s="498"/>
      <c r="E8" s="498"/>
      <c r="F8" s="498"/>
      <c r="G8" s="498"/>
      <c r="H8" s="500"/>
    </row>
    <row r="9" spans="1:8" ht="15.95" customHeight="1" x14ac:dyDescent="0.2">
      <c r="A9" s="344" t="s">
        <v>442</v>
      </c>
      <c r="B9" s="293">
        <f>D9+E9++H9</f>
        <v>50000</v>
      </c>
      <c r="C9" s="383">
        <v>2019</v>
      </c>
      <c r="D9" s="293"/>
      <c r="E9" s="293">
        <v>50000</v>
      </c>
      <c r="F9" s="457"/>
      <c r="G9" s="457">
        <f>SUM(E9:F9)</f>
        <v>50000</v>
      </c>
      <c r="H9" s="292"/>
    </row>
    <row r="10" spans="1:8" ht="15.95" customHeight="1" x14ac:dyDescent="0.2">
      <c r="A10" s="374" t="s">
        <v>443</v>
      </c>
      <c r="B10" s="293">
        <f>D10+E10+H10</f>
        <v>2726</v>
      </c>
      <c r="C10" s="383">
        <v>2019</v>
      </c>
      <c r="D10" s="293"/>
      <c r="E10" s="293">
        <v>2726</v>
      </c>
      <c r="F10" s="457"/>
      <c r="G10" s="457">
        <f>SUM(E10:F10)</f>
        <v>2726</v>
      </c>
      <c r="H10" s="292"/>
    </row>
    <row r="11" spans="1:8" ht="15.95" customHeight="1" x14ac:dyDescent="0.2">
      <c r="A11" s="502" t="s">
        <v>455</v>
      </c>
      <c r="B11" s="497">
        <v>2879</v>
      </c>
      <c r="C11" s="504">
        <v>2019</v>
      </c>
      <c r="D11" s="497"/>
      <c r="E11" s="497">
        <v>1650</v>
      </c>
      <c r="F11" s="497">
        <v>1229</v>
      </c>
      <c r="G11" s="497">
        <f>SUM(E11:F12)</f>
        <v>2879</v>
      </c>
      <c r="H11" s="499"/>
    </row>
    <row r="12" spans="1:8" ht="15.95" customHeight="1" x14ac:dyDescent="0.2">
      <c r="A12" s="503"/>
      <c r="B12" s="498"/>
      <c r="C12" s="505"/>
      <c r="D12" s="498"/>
      <c r="E12" s="498"/>
      <c r="F12" s="498"/>
      <c r="G12" s="498"/>
      <c r="H12" s="500"/>
    </row>
    <row r="13" spans="1:8" ht="15.95" customHeight="1" x14ac:dyDescent="0.2">
      <c r="A13" s="461" t="s">
        <v>454</v>
      </c>
      <c r="B13" s="304">
        <v>500</v>
      </c>
      <c r="C13" s="305"/>
      <c r="D13" s="304"/>
      <c r="E13" s="304"/>
      <c r="F13" s="462">
        <v>500</v>
      </c>
      <c r="G13" s="462">
        <f>SUM(F13)</f>
        <v>500</v>
      </c>
      <c r="H13" s="303"/>
    </row>
    <row r="14" spans="1:8" ht="15.95" customHeight="1" x14ac:dyDescent="0.2">
      <c r="A14" s="461" t="s">
        <v>456</v>
      </c>
      <c r="B14" s="304">
        <v>20000</v>
      </c>
      <c r="C14" s="305"/>
      <c r="D14" s="304"/>
      <c r="E14" s="304"/>
      <c r="F14" s="462">
        <v>20000</v>
      </c>
      <c r="G14" s="462">
        <f>SUM(F14)</f>
        <v>20000</v>
      </c>
      <c r="H14" s="303"/>
    </row>
    <row r="15" spans="1:8" ht="15.95" customHeight="1" x14ac:dyDescent="0.2">
      <c r="A15" s="291"/>
      <c r="B15" s="289"/>
      <c r="C15" s="290"/>
      <c r="D15" s="289"/>
      <c r="E15" s="289"/>
      <c r="F15" s="458"/>
      <c r="G15" s="458"/>
      <c r="H15" s="288">
        <f t="shared" ref="H15:H23" si="0">B15-D15-E15</f>
        <v>0</v>
      </c>
    </row>
    <row r="16" spans="1:8" ht="15.95" customHeight="1" x14ac:dyDescent="0.2">
      <c r="A16" s="291"/>
      <c r="B16" s="289"/>
      <c r="C16" s="290"/>
      <c r="D16" s="289"/>
      <c r="E16" s="289"/>
      <c r="F16" s="458"/>
      <c r="G16" s="458"/>
      <c r="H16" s="288">
        <f t="shared" si="0"/>
        <v>0</v>
      </c>
    </row>
    <row r="17" spans="1:8" ht="15.95" customHeight="1" x14ac:dyDescent="0.2">
      <c r="A17" s="291"/>
      <c r="B17" s="289"/>
      <c r="C17" s="290"/>
      <c r="D17" s="289"/>
      <c r="E17" s="289"/>
      <c r="F17" s="458"/>
      <c r="G17" s="458"/>
      <c r="H17" s="288">
        <f t="shared" si="0"/>
        <v>0</v>
      </c>
    </row>
    <row r="18" spans="1:8" ht="15.95" customHeight="1" x14ac:dyDescent="0.2">
      <c r="A18" s="291"/>
      <c r="B18" s="289"/>
      <c r="C18" s="290"/>
      <c r="D18" s="289"/>
      <c r="E18" s="289"/>
      <c r="F18" s="458"/>
      <c r="G18" s="458"/>
      <c r="H18" s="288">
        <f t="shared" si="0"/>
        <v>0</v>
      </c>
    </row>
    <row r="19" spans="1:8" ht="15.95" customHeight="1" x14ac:dyDescent="0.2">
      <c r="A19" s="291"/>
      <c r="B19" s="289"/>
      <c r="C19" s="290"/>
      <c r="D19" s="289"/>
      <c r="E19" s="289"/>
      <c r="F19" s="458"/>
      <c r="G19" s="458"/>
      <c r="H19" s="288">
        <f t="shared" si="0"/>
        <v>0</v>
      </c>
    </row>
    <row r="20" spans="1:8" ht="15.95" customHeight="1" x14ac:dyDescent="0.2">
      <c r="A20" s="291"/>
      <c r="B20" s="289"/>
      <c r="C20" s="290"/>
      <c r="D20" s="289"/>
      <c r="E20" s="289"/>
      <c r="F20" s="458"/>
      <c r="G20" s="458"/>
      <c r="H20" s="288">
        <f t="shared" si="0"/>
        <v>0</v>
      </c>
    </row>
    <row r="21" spans="1:8" ht="15.95" customHeight="1" x14ac:dyDescent="0.2">
      <c r="A21" s="291"/>
      <c r="B21" s="289"/>
      <c r="C21" s="290"/>
      <c r="D21" s="289"/>
      <c r="E21" s="289"/>
      <c r="F21" s="458"/>
      <c r="G21" s="458"/>
      <c r="H21" s="288">
        <f t="shared" si="0"/>
        <v>0</v>
      </c>
    </row>
    <row r="22" spans="1:8" ht="15.95" customHeight="1" x14ac:dyDescent="0.2">
      <c r="A22" s="291"/>
      <c r="B22" s="289"/>
      <c r="C22" s="290"/>
      <c r="D22" s="289"/>
      <c r="E22" s="289"/>
      <c r="F22" s="458"/>
      <c r="G22" s="458"/>
      <c r="H22" s="288">
        <f t="shared" si="0"/>
        <v>0</v>
      </c>
    </row>
    <row r="23" spans="1:8" ht="15.95" customHeight="1" thickBot="1" x14ac:dyDescent="0.25">
      <c r="A23" s="34"/>
      <c r="B23" s="286"/>
      <c r="C23" s="287"/>
      <c r="D23" s="286"/>
      <c r="E23" s="286"/>
      <c r="F23" s="459"/>
      <c r="G23" s="459"/>
      <c r="H23" s="285">
        <f t="shared" si="0"/>
        <v>0</v>
      </c>
    </row>
    <row r="24" spans="1:8" s="284" customFormat="1" ht="18" customHeight="1" thickBot="1" x14ac:dyDescent="0.25">
      <c r="A24" s="398" t="s">
        <v>386</v>
      </c>
      <c r="B24" s="399">
        <f>SUM(B5:B23)</f>
        <v>129445</v>
      </c>
      <c r="C24" s="400"/>
      <c r="D24" s="399">
        <f>SUM(D7:D23)</f>
        <v>0</v>
      </c>
      <c r="E24" s="399">
        <f>SUM(E5:E23)</f>
        <v>107716</v>
      </c>
      <c r="F24" s="460">
        <f>SUM(F5:F21)</f>
        <v>21729</v>
      </c>
      <c r="G24" s="460">
        <f>SUM(G5:G22)</f>
        <v>129445</v>
      </c>
      <c r="H24" s="401">
        <f>SUM(H5:H23)</f>
        <v>0</v>
      </c>
    </row>
  </sheetData>
  <mergeCells count="17">
    <mergeCell ref="H7:H8"/>
    <mergeCell ref="A1:H1"/>
    <mergeCell ref="A11:A12"/>
    <mergeCell ref="B11:B12"/>
    <mergeCell ref="C11:C12"/>
    <mergeCell ref="D11:D12"/>
    <mergeCell ref="E11:E12"/>
    <mergeCell ref="H11:H12"/>
    <mergeCell ref="A7:A8"/>
    <mergeCell ref="C7:C8"/>
    <mergeCell ref="B7:B8"/>
    <mergeCell ref="F7:F8"/>
    <mergeCell ref="G7:G8"/>
    <mergeCell ref="F11:F12"/>
    <mergeCell ref="G11:G12"/>
    <mergeCell ref="D7:D8"/>
    <mergeCell ref="E7:E8"/>
  </mergeCells>
  <printOptions horizontalCentered="1"/>
  <pageMargins left="1.1046875" right="0.78740157480314965" top="0.78740157480314965" bottom="0.39370078740157483" header="0.39370078740157483" footer="0.39370078740157483"/>
  <pageSetup paperSize="9" scale="84" orientation="landscape" horizontalDpi="300" verticalDpi="300" r:id="rId1"/>
  <headerFooter alignWithMargins="0">
    <oddHeader xml:space="preserve">&amp;R&amp;"Times New Roman CE,Félkövér dőlt"&amp;11 6. melléklet az 5/2020. (VII. 21.)  önkormányzati rendelethez
6. melléklet a 3/2019. (II. 14.) önkormányzati rendelethez 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4">
    <tabColor rgb="FF92D050"/>
    <pageSetUpPr fitToPage="1"/>
  </sheetPr>
  <dimension ref="A1:L149"/>
  <sheetViews>
    <sheetView view="pageLayout" zoomScaleNormal="100" zoomScaleSheetLayoutView="85" workbookViewId="0">
      <selection activeCell="F106" sqref="F106"/>
    </sheetView>
  </sheetViews>
  <sheetFormatPr defaultRowHeight="12.75" x14ac:dyDescent="0.2"/>
  <cols>
    <col min="1" max="1" width="13.33203125" style="159" customWidth="1"/>
    <col min="2" max="2" width="64" style="160" customWidth="1"/>
    <col min="3" max="6" width="15.83203125" style="160" customWidth="1"/>
    <col min="7" max="16384" width="9.33203125" style="1"/>
  </cols>
  <sheetData>
    <row r="1" spans="1:6" s="41" customFormat="1" ht="21" customHeight="1" x14ac:dyDescent="0.2">
      <c r="A1" s="165" t="s">
        <v>47</v>
      </c>
      <c r="B1" s="508" t="s">
        <v>379</v>
      </c>
      <c r="C1" s="509"/>
      <c r="D1" s="509"/>
      <c r="E1" s="509"/>
      <c r="F1" s="510"/>
    </row>
    <row r="2" spans="1:6" s="41" customFormat="1" ht="34.5" customHeight="1" thickBot="1" x14ac:dyDescent="0.25">
      <c r="A2" s="206" t="s">
        <v>124</v>
      </c>
      <c r="B2" s="511" t="s">
        <v>344</v>
      </c>
      <c r="C2" s="512"/>
      <c r="D2" s="512"/>
      <c r="E2" s="512"/>
      <c r="F2" s="513"/>
    </row>
    <row r="3" spans="1:6" s="42" customFormat="1" ht="15.95" customHeight="1" thickBot="1" x14ac:dyDescent="0.25">
      <c r="A3" s="68"/>
      <c r="B3" s="68"/>
      <c r="C3" s="68"/>
      <c r="D3" s="68"/>
      <c r="E3" s="68"/>
      <c r="F3" s="68"/>
    </row>
    <row r="4" spans="1:6" ht="24.75" thickBot="1" x14ac:dyDescent="0.25">
      <c r="A4" s="166" t="s">
        <v>126</v>
      </c>
      <c r="B4" s="70" t="s">
        <v>41</v>
      </c>
      <c r="C4" s="359" t="s">
        <v>378</v>
      </c>
      <c r="D4" s="359" t="s">
        <v>462</v>
      </c>
      <c r="E4" s="359" t="s">
        <v>451</v>
      </c>
      <c r="F4" s="359" t="s">
        <v>458</v>
      </c>
    </row>
    <row r="5" spans="1:6" s="35" customFormat="1" ht="12.95" customHeight="1" thickBot="1" x14ac:dyDescent="0.25">
      <c r="A5" s="58">
        <v>1</v>
      </c>
      <c r="B5" s="59">
        <v>2</v>
      </c>
      <c r="C5" s="60">
        <v>3</v>
      </c>
      <c r="D5" s="60"/>
      <c r="E5" s="60"/>
      <c r="F5" s="60"/>
    </row>
    <row r="6" spans="1:6" s="35" customFormat="1" ht="15.95" customHeight="1" thickBot="1" x14ac:dyDescent="0.25">
      <c r="A6" s="71"/>
      <c r="B6" s="72" t="s">
        <v>42</v>
      </c>
      <c r="C6" s="360"/>
      <c r="D6" s="360"/>
      <c r="E6" s="360"/>
      <c r="F6" s="360"/>
    </row>
    <row r="7" spans="1:6" s="35" customFormat="1" ht="12" customHeight="1" thickBot="1" x14ac:dyDescent="0.25">
      <c r="A7" s="28" t="s">
        <v>6</v>
      </c>
      <c r="B7" s="18" t="s">
        <v>152</v>
      </c>
      <c r="C7" s="95">
        <f>SUM(C8:C13)</f>
        <v>62647</v>
      </c>
      <c r="D7" s="95">
        <f>SUM(D8:D13)</f>
        <v>62647</v>
      </c>
      <c r="E7" s="95">
        <f>SUM(E8:E13)</f>
        <v>4998</v>
      </c>
      <c r="F7" s="95">
        <f>SUM(F8:F13)</f>
        <v>67645</v>
      </c>
    </row>
    <row r="8" spans="1:6" s="43" customFormat="1" ht="12" customHeight="1" x14ac:dyDescent="0.2">
      <c r="A8" s="193" t="s">
        <v>61</v>
      </c>
      <c r="B8" s="175" t="s">
        <v>153</v>
      </c>
      <c r="C8" s="98">
        <v>0</v>
      </c>
      <c r="D8" s="98"/>
      <c r="E8" s="98"/>
      <c r="F8" s="98"/>
    </row>
    <row r="9" spans="1:6" s="44" customFormat="1" ht="12" customHeight="1" x14ac:dyDescent="0.2">
      <c r="A9" s="194" t="s">
        <v>62</v>
      </c>
      <c r="B9" s="176" t="s">
        <v>154</v>
      </c>
      <c r="C9" s="97">
        <v>46654</v>
      </c>
      <c r="D9" s="97">
        <v>46654</v>
      </c>
      <c r="E9" s="97">
        <v>1495</v>
      </c>
      <c r="F9" s="97">
        <f>D9+E9</f>
        <v>48149</v>
      </c>
    </row>
    <row r="10" spans="1:6" s="44" customFormat="1" ht="12" customHeight="1" x14ac:dyDescent="0.2">
      <c r="A10" s="194" t="s">
        <v>63</v>
      </c>
      <c r="B10" s="176" t="s">
        <v>155</v>
      </c>
      <c r="C10" s="97">
        <v>14193</v>
      </c>
      <c r="D10" s="97">
        <v>14193</v>
      </c>
      <c r="E10" s="97">
        <v>3503</v>
      </c>
      <c r="F10" s="97">
        <f>D10+E10</f>
        <v>17696</v>
      </c>
    </row>
    <row r="11" spans="1:6" s="44" customFormat="1" ht="12" customHeight="1" x14ac:dyDescent="0.2">
      <c r="A11" s="194" t="s">
        <v>64</v>
      </c>
      <c r="B11" s="176" t="s">
        <v>156</v>
      </c>
      <c r="C11" s="97">
        <v>1800</v>
      </c>
      <c r="D11" s="97">
        <v>1800</v>
      </c>
      <c r="E11" s="97"/>
      <c r="F11" s="97">
        <f>D11+E11</f>
        <v>1800</v>
      </c>
    </row>
    <row r="12" spans="1:6" s="44" customFormat="1" ht="12" customHeight="1" x14ac:dyDescent="0.2">
      <c r="A12" s="194" t="s">
        <v>87</v>
      </c>
      <c r="B12" s="176" t="s">
        <v>157</v>
      </c>
      <c r="C12" s="361">
        <v>0</v>
      </c>
      <c r="D12" s="361"/>
      <c r="E12" s="361"/>
      <c r="F12" s="97">
        <f>D12+E12</f>
        <v>0</v>
      </c>
    </row>
    <row r="13" spans="1:6" s="43" customFormat="1" ht="12" customHeight="1" thickBot="1" x14ac:dyDescent="0.25">
      <c r="A13" s="195" t="s">
        <v>65</v>
      </c>
      <c r="B13" s="177" t="s">
        <v>158</v>
      </c>
      <c r="C13" s="253"/>
      <c r="D13" s="253"/>
      <c r="E13" s="253"/>
      <c r="F13" s="253"/>
    </row>
    <row r="14" spans="1:6" s="43" customFormat="1" ht="12" customHeight="1" thickBot="1" x14ac:dyDescent="0.25">
      <c r="A14" s="28" t="s">
        <v>7</v>
      </c>
      <c r="B14" s="90" t="s">
        <v>159</v>
      </c>
      <c r="C14" s="95">
        <f>+C15+C16+C17+C18+C19</f>
        <v>8498</v>
      </c>
      <c r="D14" s="95">
        <f>+D15+D16+D17+D18+D19</f>
        <v>8498</v>
      </c>
      <c r="E14" s="95">
        <f>+E15+E16+E17+E18+E19</f>
        <v>5246</v>
      </c>
      <c r="F14" s="95">
        <f>+F15+F16+F17+F18+F19</f>
        <v>13744</v>
      </c>
    </row>
    <row r="15" spans="1:6" s="43" customFormat="1" ht="12" customHeight="1" x14ac:dyDescent="0.2">
      <c r="A15" s="193" t="s">
        <v>67</v>
      </c>
      <c r="B15" s="175" t="s">
        <v>160</v>
      </c>
      <c r="C15" s="98"/>
      <c r="D15" s="98"/>
      <c r="E15" s="98"/>
      <c r="F15" s="98"/>
    </row>
    <row r="16" spans="1:6" s="43" customFormat="1" ht="12" customHeight="1" x14ac:dyDescent="0.2">
      <c r="A16" s="194" t="s">
        <v>68</v>
      </c>
      <c r="B16" s="176" t="s">
        <v>161</v>
      </c>
      <c r="C16" s="97"/>
      <c r="D16" s="97"/>
      <c r="E16" s="97"/>
      <c r="F16" s="97"/>
    </row>
    <row r="17" spans="1:6" s="43" customFormat="1" ht="12" customHeight="1" x14ac:dyDescent="0.2">
      <c r="A17" s="194" t="s">
        <v>69</v>
      </c>
      <c r="B17" s="176" t="s">
        <v>368</v>
      </c>
      <c r="C17" s="97"/>
      <c r="D17" s="97"/>
      <c r="E17" s="97"/>
      <c r="F17" s="97"/>
    </row>
    <row r="18" spans="1:6" s="43" customFormat="1" ht="12" customHeight="1" x14ac:dyDescent="0.2">
      <c r="A18" s="194" t="s">
        <v>70</v>
      </c>
      <c r="B18" s="176" t="s">
        <v>369</v>
      </c>
      <c r="C18" s="97"/>
      <c r="D18" s="97"/>
      <c r="E18" s="97"/>
      <c r="F18" s="97"/>
    </row>
    <row r="19" spans="1:6" s="43" customFormat="1" ht="12" customHeight="1" x14ac:dyDescent="0.2">
      <c r="A19" s="194" t="s">
        <v>71</v>
      </c>
      <c r="B19" s="176" t="s">
        <v>162</v>
      </c>
      <c r="C19" s="97">
        <v>8498</v>
      </c>
      <c r="D19" s="97">
        <v>8498</v>
      </c>
      <c r="E19" s="97">
        <v>5246</v>
      </c>
      <c r="F19" s="97">
        <f>D19+E19</f>
        <v>13744</v>
      </c>
    </row>
    <row r="20" spans="1:6" s="44" customFormat="1" ht="12" customHeight="1" thickBot="1" x14ac:dyDescent="0.25">
      <c r="A20" s="195" t="s">
        <v>77</v>
      </c>
      <c r="B20" s="177" t="s">
        <v>163</v>
      </c>
      <c r="C20" s="99"/>
      <c r="D20" s="99"/>
      <c r="E20" s="99"/>
      <c r="F20" s="99"/>
    </row>
    <row r="21" spans="1:6" s="44" customFormat="1" ht="21.75" thickBot="1" x14ac:dyDescent="0.25">
      <c r="A21" s="28" t="s">
        <v>8</v>
      </c>
      <c r="B21" s="18" t="s">
        <v>164</v>
      </c>
      <c r="C21" s="95">
        <f>+C22+C23+C24+C25+C26</f>
        <v>58326</v>
      </c>
      <c r="D21" s="95">
        <f>+D22+D23+D24+D25+D26</f>
        <v>58326</v>
      </c>
      <c r="E21" s="95">
        <f>+E22+E23+E24+E25+E26</f>
        <v>0</v>
      </c>
      <c r="F21" s="95">
        <f>+F22+F23+F24+F25+F26</f>
        <v>58326</v>
      </c>
    </row>
    <row r="22" spans="1:6" s="44" customFormat="1" ht="12" customHeight="1" x14ac:dyDescent="0.2">
      <c r="A22" s="193" t="s">
        <v>50</v>
      </c>
      <c r="B22" s="175" t="s">
        <v>165</v>
      </c>
      <c r="C22" s="98"/>
      <c r="D22" s="98"/>
      <c r="E22" s="98"/>
      <c r="F22" s="98"/>
    </row>
    <row r="23" spans="1:6" s="43" customFormat="1" ht="12" customHeight="1" x14ac:dyDescent="0.2">
      <c r="A23" s="194" t="s">
        <v>51</v>
      </c>
      <c r="B23" s="176" t="s">
        <v>166</v>
      </c>
      <c r="C23" s="97"/>
      <c r="D23" s="97"/>
      <c r="E23" s="97"/>
      <c r="F23" s="97"/>
    </row>
    <row r="24" spans="1:6" s="44" customFormat="1" ht="12" customHeight="1" x14ac:dyDescent="0.2">
      <c r="A24" s="194" t="s">
        <v>52</v>
      </c>
      <c r="B24" s="176" t="s">
        <v>370</v>
      </c>
      <c r="C24" s="97"/>
      <c r="D24" s="97"/>
      <c r="E24" s="97"/>
      <c r="F24" s="97"/>
    </row>
    <row r="25" spans="1:6" s="44" customFormat="1" ht="12" customHeight="1" x14ac:dyDescent="0.2">
      <c r="A25" s="194" t="s">
        <v>53</v>
      </c>
      <c r="B25" s="176" t="s">
        <v>371</v>
      </c>
      <c r="C25" s="97"/>
      <c r="D25" s="97"/>
      <c r="E25" s="97"/>
      <c r="F25" s="97"/>
    </row>
    <row r="26" spans="1:6" s="44" customFormat="1" ht="12" customHeight="1" x14ac:dyDescent="0.2">
      <c r="A26" s="194" t="s">
        <v>99</v>
      </c>
      <c r="B26" s="176" t="s">
        <v>167</v>
      </c>
      <c r="C26" s="97">
        <v>58326</v>
      </c>
      <c r="D26" s="97">
        <v>58326</v>
      </c>
      <c r="E26" s="97"/>
      <c r="F26" s="97">
        <f>D26+E26</f>
        <v>58326</v>
      </c>
    </row>
    <row r="27" spans="1:6" s="44" customFormat="1" ht="12" customHeight="1" thickBot="1" x14ac:dyDescent="0.25">
      <c r="A27" s="195" t="s">
        <v>100</v>
      </c>
      <c r="B27" s="177" t="s">
        <v>168</v>
      </c>
      <c r="C27" s="99"/>
      <c r="D27" s="99"/>
      <c r="E27" s="99"/>
      <c r="F27" s="99"/>
    </row>
    <row r="28" spans="1:6" s="44" customFormat="1" ht="12" customHeight="1" thickBot="1" x14ac:dyDescent="0.25">
      <c r="A28" s="28" t="s">
        <v>101</v>
      </c>
      <c r="B28" s="18" t="s">
        <v>169</v>
      </c>
      <c r="C28" s="101">
        <f>C29+C32+C33+C34</f>
        <v>205100</v>
      </c>
      <c r="D28" s="101">
        <f>D29+D32+D33+D34</f>
        <v>205100</v>
      </c>
      <c r="E28" s="101">
        <f>E29+E32+E33+E34</f>
        <v>0</v>
      </c>
      <c r="F28" s="101">
        <f>F29+F32+F33+F34</f>
        <v>205100</v>
      </c>
    </row>
    <row r="29" spans="1:6" s="44" customFormat="1" ht="12" customHeight="1" x14ac:dyDescent="0.2">
      <c r="A29" s="193" t="s">
        <v>170</v>
      </c>
      <c r="B29" s="175" t="s">
        <v>176</v>
      </c>
      <c r="C29" s="170">
        <f>SUM(C30:C31)</f>
        <v>202500</v>
      </c>
      <c r="D29" s="170">
        <f>SUM(D30:D31)</f>
        <v>202500</v>
      </c>
      <c r="E29" s="170">
        <f>SUM(E30:E31)</f>
        <v>0</v>
      </c>
      <c r="F29" s="170">
        <f>SUM(F30:F31)</f>
        <v>202500</v>
      </c>
    </row>
    <row r="30" spans="1:6" s="44" customFormat="1" ht="12" customHeight="1" x14ac:dyDescent="0.2">
      <c r="A30" s="194" t="s">
        <v>171</v>
      </c>
      <c r="B30" s="176" t="s">
        <v>177</v>
      </c>
      <c r="C30" s="97">
        <v>2500</v>
      </c>
      <c r="D30" s="97">
        <v>2500</v>
      </c>
      <c r="E30" s="97"/>
      <c r="F30" s="97">
        <f>D30+E30</f>
        <v>2500</v>
      </c>
    </row>
    <row r="31" spans="1:6" s="44" customFormat="1" ht="12" customHeight="1" x14ac:dyDescent="0.2">
      <c r="A31" s="194" t="s">
        <v>172</v>
      </c>
      <c r="B31" s="176" t="s">
        <v>178</v>
      </c>
      <c r="C31" s="97">
        <v>200000</v>
      </c>
      <c r="D31" s="97">
        <v>200000</v>
      </c>
      <c r="E31" s="97"/>
      <c r="F31" s="97">
        <f>D31+E31</f>
        <v>200000</v>
      </c>
    </row>
    <row r="32" spans="1:6" s="44" customFormat="1" ht="12" customHeight="1" x14ac:dyDescent="0.2">
      <c r="A32" s="194" t="s">
        <v>173</v>
      </c>
      <c r="B32" s="176" t="s">
        <v>179</v>
      </c>
      <c r="C32" s="97">
        <v>2500</v>
      </c>
      <c r="D32" s="97">
        <v>2500</v>
      </c>
      <c r="E32" s="97"/>
      <c r="F32" s="97">
        <f>D32+E32</f>
        <v>2500</v>
      </c>
    </row>
    <row r="33" spans="1:6" s="44" customFormat="1" ht="12" customHeight="1" x14ac:dyDescent="0.2">
      <c r="A33" s="194" t="s">
        <v>174</v>
      </c>
      <c r="B33" s="176" t="s">
        <v>180</v>
      </c>
      <c r="C33" s="97"/>
      <c r="D33" s="97"/>
      <c r="E33" s="97"/>
      <c r="F33" s="97">
        <f>D33+E33</f>
        <v>0</v>
      </c>
    </row>
    <row r="34" spans="1:6" s="44" customFormat="1" ht="12" customHeight="1" thickBot="1" x14ac:dyDescent="0.25">
      <c r="A34" s="195" t="s">
        <v>175</v>
      </c>
      <c r="B34" s="177" t="s">
        <v>181</v>
      </c>
      <c r="C34" s="99">
        <v>100</v>
      </c>
      <c r="D34" s="99">
        <v>100</v>
      </c>
      <c r="E34" s="99"/>
      <c r="F34" s="97">
        <f>D34+E34</f>
        <v>100</v>
      </c>
    </row>
    <row r="35" spans="1:6" s="44" customFormat="1" ht="12" customHeight="1" thickBot="1" x14ac:dyDescent="0.25">
      <c r="A35" s="28" t="s">
        <v>10</v>
      </c>
      <c r="B35" s="18" t="s">
        <v>182</v>
      </c>
      <c r="C35" s="95">
        <f>SUM(C36:C45)</f>
        <v>10841</v>
      </c>
      <c r="D35" s="95">
        <f>SUM(D36:D45)</f>
        <v>10841</v>
      </c>
      <c r="E35" s="95">
        <f>SUM(E36:E45)</f>
        <v>32255</v>
      </c>
      <c r="F35" s="95">
        <f>SUM(F36:F45)</f>
        <v>43096</v>
      </c>
    </row>
    <row r="36" spans="1:6" s="44" customFormat="1" ht="12" customHeight="1" x14ac:dyDescent="0.2">
      <c r="A36" s="193" t="s">
        <v>54</v>
      </c>
      <c r="B36" s="175" t="s">
        <v>185</v>
      </c>
      <c r="C36" s="98">
        <v>73</v>
      </c>
      <c r="D36" s="98">
        <v>73</v>
      </c>
      <c r="E36" s="98">
        <v>-73</v>
      </c>
      <c r="F36" s="97">
        <f t="shared" ref="F36:F45" si="0">D36+E36</f>
        <v>0</v>
      </c>
    </row>
    <row r="37" spans="1:6" s="44" customFormat="1" ht="12" customHeight="1" x14ac:dyDescent="0.2">
      <c r="A37" s="194" t="s">
        <v>55</v>
      </c>
      <c r="B37" s="176" t="s">
        <v>186</v>
      </c>
      <c r="C37" s="97">
        <v>2409</v>
      </c>
      <c r="D37" s="97">
        <v>2409</v>
      </c>
      <c r="E37" s="97">
        <v>-2336</v>
      </c>
      <c r="F37" s="97">
        <f t="shared" si="0"/>
        <v>73</v>
      </c>
    </row>
    <row r="38" spans="1:6" s="44" customFormat="1" ht="12" customHeight="1" x14ac:dyDescent="0.2">
      <c r="A38" s="194" t="s">
        <v>56</v>
      </c>
      <c r="B38" s="176" t="s">
        <v>187</v>
      </c>
      <c r="C38" s="97">
        <v>2714</v>
      </c>
      <c r="D38" s="97">
        <v>2714</v>
      </c>
      <c r="E38" s="97">
        <v>-305</v>
      </c>
      <c r="F38" s="97">
        <f t="shared" si="0"/>
        <v>2409</v>
      </c>
    </row>
    <row r="39" spans="1:6" s="44" customFormat="1" ht="12" customHeight="1" x14ac:dyDescent="0.2">
      <c r="A39" s="194" t="s">
        <v>103</v>
      </c>
      <c r="B39" s="176" t="s">
        <v>188</v>
      </c>
      <c r="C39" s="97"/>
      <c r="D39" s="97"/>
      <c r="E39" s="97">
        <v>2714</v>
      </c>
      <c r="F39" s="97">
        <f t="shared" si="0"/>
        <v>2714</v>
      </c>
    </row>
    <row r="40" spans="1:6" s="44" customFormat="1" ht="12" customHeight="1" x14ac:dyDescent="0.2">
      <c r="A40" s="194" t="s">
        <v>104</v>
      </c>
      <c r="B40" s="176" t="s">
        <v>189</v>
      </c>
      <c r="C40" s="97">
        <v>5645</v>
      </c>
      <c r="D40" s="97">
        <v>5645</v>
      </c>
      <c r="E40" s="97">
        <v>-5645</v>
      </c>
      <c r="F40" s="97">
        <f t="shared" si="0"/>
        <v>0</v>
      </c>
    </row>
    <row r="41" spans="1:6" s="44" customFormat="1" ht="12" customHeight="1" x14ac:dyDescent="0.2">
      <c r="A41" s="194" t="s">
        <v>105</v>
      </c>
      <c r="B41" s="176" t="s">
        <v>190</v>
      </c>
      <c r="C41" s="97"/>
      <c r="D41" s="97"/>
      <c r="E41" s="97">
        <v>33900</v>
      </c>
      <c r="F41" s="97">
        <f t="shared" si="0"/>
        <v>33900</v>
      </c>
    </row>
    <row r="42" spans="1:6" s="44" customFormat="1" ht="12" customHeight="1" x14ac:dyDescent="0.2">
      <c r="A42" s="194" t="s">
        <v>106</v>
      </c>
      <c r="B42" s="176" t="s">
        <v>191</v>
      </c>
      <c r="C42" s="97"/>
      <c r="D42" s="97"/>
      <c r="E42" s="97"/>
      <c r="F42" s="97">
        <f t="shared" si="0"/>
        <v>0</v>
      </c>
    </row>
    <row r="43" spans="1:6" s="44" customFormat="1" ht="12" customHeight="1" x14ac:dyDescent="0.2">
      <c r="A43" s="194" t="s">
        <v>107</v>
      </c>
      <c r="B43" s="176" t="s">
        <v>192</v>
      </c>
      <c r="C43" s="97"/>
      <c r="D43" s="97"/>
      <c r="E43" s="97">
        <v>2000</v>
      </c>
      <c r="F43" s="97">
        <f t="shared" si="0"/>
        <v>2000</v>
      </c>
    </row>
    <row r="44" spans="1:6" s="44" customFormat="1" ht="12" customHeight="1" x14ac:dyDescent="0.2">
      <c r="A44" s="194" t="s">
        <v>183</v>
      </c>
      <c r="B44" s="176" t="s">
        <v>193</v>
      </c>
      <c r="C44" s="100"/>
      <c r="D44" s="100"/>
      <c r="E44" s="100"/>
      <c r="F44" s="97">
        <f t="shared" si="0"/>
        <v>0</v>
      </c>
    </row>
    <row r="45" spans="1:6" s="44" customFormat="1" ht="12" customHeight="1" thickBot="1" x14ac:dyDescent="0.25">
      <c r="A45" s="195" t="s">
        <v>184</v>
      </c>
      <c r="B45" s="177" t="s">
        <v>194</v>
      </c>
      <c r="C45" s="164"/>
      <c r="D45" s="164"/>
      <c r="E45" s="164">
        <v>2000</v>
      </c>
      <c r="F45" s="97">
        <f t="shared" si="0"/>
        <v>2000</v>
      </c>
    </row>
    <row r="46" spans="1:6" s="44" customFormat="1" ht="12" customHeight="1" thickBot="1" x14ac:dyDescent="0.25">
      <c r="A46" s="28" t="s">
        <v>11</v>
      </c>
      <c r="B46" s="18" t="s">
        <v>195</v>
      </c>
      <c r="C46" s="95">
        <f>SUM(C47:C51)</f>
        <v>43413</v>
      </c>
      <c r="D46" s="95">
        <f>SUM(D47:D51)</f>
        <v>43413</v>
      </c>
      <c r="E46" s="95">
        <f>SUM(E47:E51)</f>
        <v>77000</v>
      </c>
      <c r="F46" s="95">
        <f>SUM(F47:F51)</f>
        <v>120413</v>
      </c>
    </row>
    <row r="47" spans="1:6" s="44" customFormat="1" ht="12" customHeight="1" x14ac:dyDescent="0.2">
      <c r="A47" s="193" t="s">
        <v>57</v>
      </c>
      <c r="B47" s="175" t="s">
        <v>199</v>
      </c>
      <c r="C47" s="218"/>
      <c r="D47" s="218"/>
      <c r="E47" s="218"/>
      <c r="F47" s="218"/>
    </row>
    <row r="48" spans="1:6" s="44" customFormat="1" ht="12" customHeight="1" x14ac:dyDescent="0.2">
      <c r="A48" s="194" t="s">
        <v>58</v>
      </c>
      <c r="B48" s="176" t="s">
        <v>200</v>
      </c>
      <c r="C48" s="100"/>
      <c r="D48" s="100"/>
      <c r="E48" s="100"/>
      <c r="F48" s="100"/>
    </row>
    <row r="49" spans="1:6" s="44" customFormat="1" ht="12" customHeight="1" x14ac:dyDescent="0.2">
      <c r="A49" s="194" t="s">
        <v>196</v>
      </c>
      <c r="B49" s="176" t="s">
        <v>201</v>
      </c>
      <c r="C49" s="100">
        <v>43413</v>
      </c>
      <c r="D49" s="100">
        <v>43413</v>
      </c>
      <c r="E49" s="100">
        <v>77000</v>
      </c>
      <c r="F49" s="97">
        <f>D49+E49</f>
        <v>120413</v>
      </c>
    </row>
    <row r="50" spans="1:6" s="44" customFormat="1" ht="12" customHeight="1" x14ac:dyDescent="0.2">
      <c r="A50" s="194" t="s">
        <v>197</v>
      </c>
      <c r="B50" s="176" t="s">
        <v>202</v>
      </c>
      <c r="C50" s="100"/>
      <c r="D50" s="100"/>
      <c r="E50" s="100"/>
      <c r="F50" s="100"/>
    </row>
    <row r="51" spans="1:6" s="44" customFormat="1" ht="12" customHeight="1" thickBot="1" x14ac:dyDescent="0.25">
      <c r="A51" s="195" t="s">
        <v>198</v>
      </c>
      <c r="B51" s="177" t="s">
        <v>203</v>
      </c>
      <c r="C51" s="164"/>
      <c r="D51" s="164"/>
      <c r="E51" s="164"/>
      <c r="F51" s="164"/>
    </row>
    <row r="52" spans="1:6" s="44" customFormat="1" ht="12" customHeight="1" thickBot="1" x14ac:dyDescent="0.25">
      <c r="A52" s="28" t="s">
        <v>108</v>
      </c>
      <c r="B52" s="18" t="s">
        <v>204</v>
      </c>
      <c r="C52" s="95">
        <f>SUM(C53:C55)</f>
        <v>0</v>
      </c>
      <c r="D52" s="95"/>
      <c r="E52" s="95">
        <f>SUM(E53:E56)</f>
        <v>12000</v>
      </c>
      <c r="F52" s="95">
        <f>SUM(F53:F56)</f>
        <v>12000</v>
      </c>
    </row>
    <row r="53" spans="1:6" s="44" customFormat="1" ht="12" customHeight="1" x14ac:dyDescent="0.2">
      <c r="A53" s="193" t="s">
        <v>59</v>
      </c>
      <c r="B53" s="175" t="s">
        <v>205</v>
      </c>
      <c r="C53" s="98"/>
      <c r="D53" s="98"/>
      <c r="E53" s="98"/>
      <c r="F53" s="98"/>
    </row>
    <row r="54" spans="1:6" s="44" customFormat="1" ht="12" customHeight="1" x14ac:dyDescent="0.2">
      <c r="A54" s="194" t="s">
        <v>60</v>
      </c>
      <c r="B54" s="176" t="s">
        <v>372</v>
      </c>
      <c r="C54" s="97"/>
      <c r="D54" s="97"/>
      <c r="E54" s="97"/>
      <c r="F54" s="97"/>
    </row>
    <row r="55" spans="1:6" s="44" customFormat="1" ht="12" customHeight="1" x14ac:dyDescent="0.2">
      <c r="A55" s="194" t="s">
        <v>209</v>
      </c>
      <c r="B55" s="176" t="s">
        <v>207</v>
      </c>
      <c r="C55" s="97"/>
      <c r="D55" s="97"/>
      <c r="E55" s="97">
        <v>12000</v>
      </c>
      <c r="F55" s="97">
        <f>D55+E55</f>
        <v>12000</v>
      </c>
    </row>
    <row r="56" spans="1:6" s="44" customFormat="1" ht="12" customHeight="1" thickBot="1" x14ac:dyDescent="0.25">
      <c r="A56" s="195" t="s">
        <v>210</v>
      </c>
      <c r="B56" s="177" t="s">
        <v>208</v>
      </c>
      <c r="C56" s="99"/>
      <c r="D56" s="99"/>
      <c r="E56" s="99"/>
      <c r="F56" s="99"/>
    </row>
    <row r="57" spans="1:6" s="44" customFormat="1" ht="12" customHeight="1" thickBot="1" x14ac:dyDescent="0.25">
      <c r="A57" s="28" t="s">
        <v>13</v>
      </c>
      <c r="B57" s="90" t="s">
        <v>211</v>
      </c>
      <c r="C57" s="95">
        <f>SUM(C58:C60)</f>
        <v>0</v>
      </c>
      <c r="D57" s="95"/>
      <c r="E57" s="95"/>
      <c r="F57" s="95"/>
    </row>
    <row r="58" spans="1:6" s="44" customFormat="1" ht="12" customHeight="1" x14ac:dyDescent="0.2">
      <c r="A58" s="193" t="s">
        <v>109</v>
      </c>
      <c r="B58" s="175" t="s">
        <v>213</v>
      </c>
      <c r="C58" s="100"/>
      <c r="D58" s="100"/>
      <c r="E58" s="100"/>
      <c r="F58" s="100"/>
    </row>
    <row r="59" spans="1:6" s="44" customFormat="1" ht="12" customHeight="1" x14ac:dyDescent="0.2">
      <c r="A59" s="194" t="s">
        <v>110</v>
      </c>
      <c r="B59" s="176" t="s">
        <v>373</v>
      </c>
      <c r="C59" s="100"/>
      <c r="D59" s="100"/>
      <c r="E59" s="100"/>
      <c r="F59" s="100"/>
    </row>
    <row r="60" spans="1:6" s="44" customFormat="1" ht="12" customHeight="1" x14ac:dyDescent="0.2">
      <c r="A60" s="194" t="s">
        <v>133</v>
      </c>
      <c r="B60" s="176" t="s">
        <v>214</v>
      </c>
      <c r="C60" s="100"/>
      <c r="D60" s="100"/>
      <c r="E60" s="100"/>
      <c r="F60" s="100"/>
    </row>
    <row r="61" spans="1:6" s="44" customFormat="1" ht="12" customHeight="1" thickBot="1" x14ac:dyDescent="0.25">
      <c r="A61" s="195" t="s">
        <v>212</v>
      </c>
      <c r="B61" s="177" t="s">
        <v>215</v>
      </c>
      <c r="C61" s="100"/>
      <c r="D61" s="100"/>
      <c r="E61" s="100"/>
      <c r="F61" s="100"/>
    </row>
    <row r="62" spans="1:6" s="44" customFormat="1" ht="12" customHeight="1" thickBot="1" x14ac:dyDescent="0.25">
      <c r="A62" s="28" t="s">
        <v>14</v>
      </c>
      <c r="B62" s="18" t="s">
        <v>216</v>
      </c>
      <c r="C62" s="101">
        <f>+C7+C14+C21+C28+C35+C46+C52+C57</f>
        <v>388825</v>
      </c>
      <c r="D62" s="101">
        <f>+D7+D14+D21+D28+D35+D46+D52+D57</f>
        <v>388825</v>
      </c>
      <c r="E62" s="101">
        <f>+E7+E14+E21+E28+E35+E46+E52+E57</f>
        <v>131499</v>
      </c>
      <c r="F62" s="101">
        <f>F7+F14+F21+F28+F35+F46+F52+F57</f>
        <v>520324</v>
      </c>
    </row>
    <row r="63" spans="1:6" s="44" customFormat="1" ht="12" customHeight="1" thickBot="1" x14ac:dyDescent="0.2">
      <c r="A63" s="196" t="s">
        <v>339</v>
      </c>
      <c r="B63" s="90" t="s">
        <v>218</v>
      </c>
      <c r="C63" s="95">
        <f>SUM(C64:C66)</f>
        <v>0</v>
      </c>
      <c r="D63" s="95"/>
      <c r="E63" s="95"/>
      <c r="F63" s="95"/>
    </row>
    <row r="64" spans="1:6" s="44" customFormat="1" ht="12" customHeight="1" x14ac:dyDescent="0.2">
      <c r="A64" s="193" t="s">
        <v>251</v>
      </c>
      <c r="B64" s="175" t="s">
        <v>219</v>
      </c>
      <c r="C64" s="100"/>
      <c r="D64" s="100"/>
      <c r="E64" s="100"/>
      <c r="F64" s="100"/>
    </row>
    <row r="65" spans="1:6" s="44" customFormat="1" ht="12" customHeight="1" x14ac:dyDescent="0.2">
      <c r="A65" s="194" t="s">
        <v>260</v>
      </c>
      <c r="B65" s="176" t="s">
        <v>220</v>
      </c>
      <c r="C65" s="100"/>
      <c r="D65" s="100"/>
      <c r="E65" s="100"/>
      <c r="F65" s="100"/>
    </row>
    <row r="66" spans="1:6" s="44" customFormat="1" ht="12" customHeight="1" thickBot="1" x14ac:dyDescent="0.25">
      <c r="A66" s="195" t="s">
        <v>261</v>
      </c>
      <c r="B66" s="179" t="s">
        <v>221</v>
      </c>
      <c r="C66" s="100"/>
      <c r="D66" s="100"/>
      <c r="E66" s="100"/>
      <c r="F66" s="100"/>
    </row>
    <row r="67" spans="1:6" s="44" customFormat="1" ht="12" customHeight="1" thickBot="1" x14ac:dyDescent="0.2">
      <c r="A67" s="196" t="s">
        <v>222</v>
      </c>
      <c r="B67" s="90" t="s">
        <v>223</v>
      </c>
      <c r="C67" s="95">
        <f>SUM(C68:C71)</f>
        <v>0</v>
      </c>
      <c r="D67" s="95">
        <f>SUM(D68:D71)</f>
        <v>343101</v>
      </c>
      <c r="E67" s="95">
        <f>SUM(E68:E71)</f>
        <v>0</v>
      </c>
      <c r="F67" s="95">
        <f>SUM(F68:F71)</f>
        <v>343101</v>
      </c>
    </row>
    <row r="68" spans="1:6" s="44" customFormat="1" ht="12" customHeight="1" x14ac:dyDescent="0.2">
      <c r="A68" s="193" t="s">
        <v>88</v>
      </c>
      <c r="B68" s="175" t="s">
        <v>224</v>
      </c>
      <c r="C68" s="100"/>
      <c r="D68" s="100">
        <v>343101</v>
      </c>
      <c r="E68" s="100"/>
      <c r="F68" s="100">
        <f>D68+E68</f>
        <v>343101</v>
      </c>
    </row>
    <row r="69" spans="1:6" s="44" customFormat="1" ht="12" customHeight="1" x14ac:dyDescent="0.2">
      <c r="A69" s="194" t="s">
        <v>89</v>
      </c>
      <c r="B69" s="176" t="s">
        <v>225</v>
      </c>
      <c r="C69" s="100"/>
      <c r="D69" s="100"/>
      <c r="E69" s="100"/>
      <c r="F69" s="100"/>
    </row>
    <row r="70" spans="1:6" s="44" customFormat="1" ht="12" customHeight="1" x14ac:dyDescent="0.2">
      <c r="A70" s="194" t="s">
        <v>252</v>
      </c>
      <c r="B70" s="176" t="s">
        <v>226</v>
      </c>
      <c r="C70" s="100"/>
      <c r="D70" s="100"/>
      <c r="E70" s="100"/>
      <c r="F70" s="100"/>
    </row>
    <row r="71" spans="1:6" s="44" customFormat="1" ht="12" customHeight="1" thickBot="1" x14ac:dyDescent="0.25">
      <c r="A71" s="195" t="s">
        <v>253</v>
      </c>
      <c r="B71" s="177" t="s">
        <v>227</v>
      </c>
      <c r="C71" s="100"/>
      <c r="D71" s="100"/>
      <c r="E71" s="100"/>
      <c r="F71" s="100"/>
    </row>
    <row r="72" spans="1:6" s="44" customFormat="1" ht="12" customHeight="1" thickBot="1" x14ac:dyDescent="0.2">
      <c r="A72" s="196" t="s">
        <v>228</v>
      </c>
      <c r="B72" s="90" t="s">
        <v>229</v>
      </c>
      <c r="C72" s="95">
        <f>SUM(C73:C74)</f>
        <v>215879</v>
      </c>
      <c r="D72" s="95">
        <f>SUM(D73:D74)</f>
        <v>12778</v>
      </c>
      <c r="E72" s="95">
        <f>SUM(E73:E74)</f>
        <v>48499</v>
      </c>
      <c r="F72" s="95">
        <f>SUM(F73:F74)</f>
        <v>61277</v>
      </c>
    </row>
    <row r="73" spans="1:6" s="44" customFormat="1" ht="12" customHeight="1" x14ac:dyDescent="0.2">
      <c r="A73" s="193" t="s">
        <v>254</v>
      </c>
      <c r="B73" s="175" t="s">
        <v>230</v>
      </c>
      <c r="C73" s="100">
        <v>215879</v>
      </c>
      <c r="D73" s="100">
        <v>12778</v>
      </c>
      <c r="E73" s="100">
        <v>48499</v>
      </c>
      <c r="F73" s="100">
        <f>D73+E73</f>
        <v>61277</v>
      </c>
    </row>
    <row r="74" spans="1:6" s="44" customFormat="1" ht="12" customHeight="1" thickBot="1" x14ac:dyDescent="0.25">
      <c r="A74" s="195" t="s">
        <v>255</v>
      </c>
      <c r="B74" s="177" t="s">
        <v>231</v>
      </c>
      <c r="C74" s="100"/>
      <c r="D74" s="100"/>
      <c r="E74" s="100"/>
      <c r="F74" s="100"/>
    </row>
    <row r="75" spans="1:6" s="43" customFormat="1" ht="12" customHeight="1" thickBot="1" x14ac:dyDescent="0.2">
      <c r="A75" s="196" t="s">
        <v>232</v>
      </c>
      <c r="B75" s="90" t="s">
        <v>233</v>
      </c>
      <c r="C75" s="95">
        <f>SUM(C76:C78)</f>
        <v>0</v>
      </c>
      <c r="D75" s="95">
        <f>SUM(D76:D78)</f>
        <v>46000</v>
      </c>
      <c r="E75" s="95">
        <f>SUM(E76:E78)</f>
        <v>0</v>
      </c>
      <c r="F75" s="95">
        <f>SUM(F76:F78)</f>
        <v>46000</v>
      </c>
    </row>
    <row r="76" spans="1:6" s="44" customFormat="1" ht="12" customHeight="1" x14ac:dyDescent="0.2">
      <c r="A76" s="193" t="s">
        <v>256</v>
      </c>
      <c r="B76" s="175" t="s">
        <v>234</v>
      </c>
      <c r="C76" s="100"/>
      <c r="D76" s="100">
        <v>46000</v>
      </c>
      <c r="E76" s="100"/>
      <c r="F76" s="100">
        <f>D76+E76</f>
        <v>46000</v>
      </c>
    </row>
    <row r="77" spans="1:6" s="44" customFormat="1" ht="12" customHeight="1" x14ac:dyDescent="0.2">
      <c r="A77" s="194" t="s">
        <v>257</v>
      </c>
      <c r="B77" s="176" t="s">
        <v>235</v>
      </c>
      <c r="C77" s="100"/>
      <c r="D77" s="100"/>
      <c r="E77" s="100"/>
      <c r="F77" s="100"/>
    </row>
    <row r="78" spans="1:6" s="44" customFormat="1" ht="12" customHeight="1" thickBot="1" x14ac:dyDescent="0.25">
      <c r="A78" s="195" t="s">
        <v>258</v>
      </c>
      <c r="B78" s="177" t="s">
        <v>236</v>
      </c>
      <c r="C78" s="100"/>
      <c r="D78" s="100"/>
      <c r="E78" s="100"/>
      <c r="F78" s="100"/>
    </row>
    <row r="79" spans="1:6" s="44" customFormat="1" ht="12" customHeight="1" thickBot="1" x14ac:dyDescent="0.2">
      <c r="A79" s="196" t="s">
        <v>237</v>
      </c>
      <c r="B79" s="90" t="s">
        <v>259</v>
      </c>
      <c r="C79" s="95">
        <f>SUM(C80:C83)</f>
        <v>0</v>
      </c>
      <c r="D79" s="95"/>
      <c r="E79" s="95"/>
      <c r="F79" s="95"/>
    </row>
    <row r="80" spans="1:6" s="44" customFormat="1" ht="12" customHeight="1" x14ac:dyDescent="0.2">
      <c r="A80" s="197" t="s">
        <v>238</v>
      </c>
      <c r="B80" s="175" t="s">
        <v>239</v>
      </c>
      <c r="C80" s="100"/>
      <c r="D80" s="100"/>
      <c r="E80" s="100"/>
      <c r="F80" s="100"/>
    </row>
    <row r="81" spans="1:6" s="44" customFormat="1" ht="12" customHeight="1" x14ac:dyDescent="0.2">
      <c r="A81" s="198" t="s">
        <v>240</v>
      </c>
      <c r="B81" s="176" t="s">
        <v>241</v>
      </c>
      <c r="C81" s="100"/>
      <c r="D81" s="100"/>
      <c r="E81" s="100"/>
      <c r="F81" s="100"/>
    </row>
    <row r="82" spans="1:6" s="44" customFormat="1" ht="12" customHeight="1" x14ac:dyDescent="0.2">
      <c r="A82" s="198" t="s">
        <v>242</v>
      </c>
      <c r="B82" s="176" t="s">
        <v>243</v>
      </c>
      <c r="C82" s="100"/>
      <c r="D82" s="100"/>
      <c r="E82" s="100"/>
      <c r="F82" s="100"/>
    </row>
    <row r="83" spans="1:6" s="43" customFormat="1" ht="12" customHeight="1" thickBot="1" x14ac:dyDescent="0.25">
      <c r="A83" s="199" t="s">
        <v>244</v>
      </c>
      <c r="B83" s="177" t="s">
        <v>245</v>
      </c>
      <c r="C83" s="100"/>
      <c r="D83" s="100"/>
      <c r="E83" s="100"/>
      <c r="F83" s="100"/>
    </row>
    <row r="84" spans="1:6" s="43" customFormat="1" ht="12" customHeight="1" thickBot="1" x14ac:dyDescent="0.2">
      <c r="A84" s="196" t="s">
        <v>246</v>
      </c>
      <c r="B84" s="90" t="s">
        <v>247</v>
      </c>
      <c r="C84" s="219"/>
      <c r="D84" s="219"/>
      <c r="E84" s="219"/>
      <c r="F84" s="219"/>
    </row>
    <row r="85" spans="1:6" s="43" customFormat="1" ht="12" customHeight="1" thickBot="1" x14ac:dyDescent="0.2">
      <c r="A85" s="196" t="s">
        <v>248</v>
      </c>
      <c r="B85" s="183" t="s">
        <v>249</v>
      </c>
      <c r="C85" s="101">
        <f>+C63+C67+C72+C75+C79+C84</f>
        <v>215879</v>
      </c>
      <c r="D85" s="101">
        <f>+D63+D67+D72+D75+D79+D84</f>
        <v>401879</v>
      </c>
      <c r="E85" s="101">
        <f>+E63+E67+E72+E75+E79+E84</f>
        <v>48499</v>
      </c>
      <c r="F85" s="101">
        <f>+F63+F67+F72+F75+F79+F84</f>
        <v>450378</v>
      </c>
    </row>
    <row r="86" spans="1:6" s="43" customFormat="1" ht="12" customHeight="1" thickBot="1" x14ac:dyDescent="0.2">
      <c r="A86" s="200" t="s">
        <v>262</v>
      </c>
      <c r="B86" s="185" t="s">
        <v>366</v>
      </c>
      <c r="C86" s="101">
        <f>C62+C85</f>
        <v>604704</v>
      </c>
      <c r="D86" s="101">
        <f>D62+D85</f>
        <v>790704</v>
      </c>
      <c r="E86" s="101">
        <f>E62+E85</f>
        <v>179998</v>
      </c>
      <c r="F86" s="101">
        <f>F62+F85</f>
        <v>970702</v>
      </c>
    </row>
    <row r="87" spans="1:6" s="44" customFormat="1" ht="15" customHeight="1" x14ac:dyDescent="0.2">
      <c r="A87" s="76"/>
      <c r="B87" s="77"/>
      <c r="C87" s="145"/>
      <c r="D87" s="145"/>
      <c r="E87" s="145"/>
      <c r="F87" s="145"/>
    </row>
    <row r="88" spans="1:6" ht="13.5" thickBot="1" x14ac:dyDescent="0.25">
      <c r="A88" s="201"/>
      <c r="B88" s="79"/>
      <c r="C88" s="146"/>
      <c r="D88" s="146"/>
      <c r="E88" s="146"/>
      <c r="F88" s="146"/>
    </row>
    <row r="89" spans="1:6" s="35" customFormat="1" ht="16.5" customHeight="1" thickBot="1" x14ac:dyDescent="0.25">
      <c r="A89" s="80"/>
      <c r="B89" s="81" t="s">
        <v>43</v>
      </c>
      <c r="C89" s="147"/>
      <c r="D89" s="147"/>
      <c r="E89" s="147"/>
      <c r="F89" s="147"/>
    </row>
    <row r="90" spans="1:6" s="45" customFormat="1" ht="12" customHeight="1" thickBot="1" x14ac:dyDescent="0.25">
      <c r="A90" s="167" t="s">
        <v>6</v>
      </c>
      <c r="B90" s="23" t="s">
        <v>265</v>
      </c>
      <c r="C90" s="94">
        <f>SUM(C91:C95)</f>
        <v>262764</v>
      </c>
      <c r="D90" s="94">
        <f>SUM(D91:D95)</f>
        <v>281438</v>
      </c>
      <c r="E90" s="94">
        <f>SUM(E91:E95)</f>
        <v>96700</v>
      </c>
      <c r="F90" s="94">
        <f>SUM(F91:F95)</f>
        <v>378138</v>
      </c>
    </row>
    <row r="91" spans="1:6" ht="12" customHeight="1" thickBot="1" x14ac:dyDescent="0.25">
      <c r="A91" s="202" t="s">
        <v>61</v>
      </c>
      <c r="B91" s="7" t="s">
        <v>48</v>
      </c>
      <c r="C91" s="96">
        <v>64644</v>
      </c>
      <c r="D91" s="96">
        <v>34034</v>
      </c>
      <c r="E91" s="96">
        <v>9974</v>
      </c>
      <c r="F91" s="96">
        <f>D91+E91</f>
        <v>44008</v>
      </c>
    </row>
    <row r="92" spans="1:6" ht="12" customHeight="1" thickBot="1" x14ac:dyDescent="0.25">
      <c r="A92" s="194" t="s">
        <v>62</v>
      </c>
      <c r="B92" s="5" t="s">
        <v>111</v>
      </c>
      <c r="C92" s="97">
        <v>13558</v>
      </c>
      <c r="D92" s="97">
        <v>6548</v>
      </c>
      <c r="E92" s="97">
        <v>2984</v>
      </c>
      <c r="F92" s="96">
        <f t="shared" ref="F92:F104" si="1">D92+E92</f>
        <v>9532</v>
      </c>
    </row>
    <row r="93" spans="1:6" ht="12" customHeight="1" thickBot="1" x14ac:dyDescent="0.25">
      <c r="A93" s="194" t="s">
        <v>63</v>
      </c>
      <c r="B93" s="5" t="s">
        <v>414</v>
      </c>
      <c r="C93" s="99">
        <v>43947</v>
      </c>
      <c r="D93" s="99">
        <v>92019</v>
      </c>
      <c r="E93" s="99">
        <v>42219</v>
      </c>
      <c r="F93" s="96">
        <f t="shared" si="1"/>
        <v>134238</v>
      </c>
    </row>
    <row r="94" spans="1:6" ht="12" customHeight="1" thickBot="1" x14ac:dyDescent="0.25">
      <c r="A94" s="194" t="s">
        <v>64</v>
      </c>
      <c r="B94" s="8" t="s">
        <v>112</v>
      </c>
      <c r="C94" s="99">
        <v>2803</v>
      </c>
      <c r="D94" s="99">
        <v>3061</v>
      </c>
      <c r="E94" s="99">
        <v>278</v>
      </c>
      <c r="F94" s="96">
        <f t="shared" si="1"/>
        <v>3339</v>
      </c>
    </row>
    <row r="95" spans="1:6" ht="12" customHeight="1" thickBot="1" x14ac:dyDescent="0.25">
      <c r="A95" s="194" t="s">
        <v>72</v>
      </c>
      <c r="B95" s="16" t="s">
        <v>113</v>
      </c>
      <c r="C95" s="99">
        <v>137812</v>
      </c>
      <c r="D95" s="99">
        <v>145776</v>
      </c>
      <c r="E95" s="99">
        <v>41245</v>
      </c>
      <c r="F95" s="96">
        <f t="shared" si="1"/>
        <v>187021</v>
      </c>
    </row>
    <row r="96" spans="1:6" ht="12" customHeight="1" thickBot="1" x14ac:dyDescent="0.25">
      <c r="A96" s="194" t="s">
        <v>65</v>
      </c>
      <c r="B96" s="5" t="s">
        <v>266</v>
      </c>
      <c r="C96" s="99">
        <v>69223</v>
      </c>
      <c r="D96" s="99">
        <v>73942</v>
      </c>
      <c r="E96" s="99"/>
      <c r="F96" s="96">
        <f t="shared" si="1"/>
        <v>73942</v>
      </c>
    </row>
    <row r="97" spans="1:6" ht="12" customHeight="1" thickBot="1" x14ac:dyDescent="0.25">
      <c r="A97" s="194" t="s">
        <v>66</v>
      </c>
      <c r="B97" s="52" t="s">
        <v>267</v>
      </c>
      <c r="C97" s="99"/>
      <c r="D97" s="99"/>
      <c r="E97" s="99"/>
      <c r="F97" s="96"/>
    </row>
    <row r="98" spans="1:6" ht="12" customHeight="1" thickBot="1" x14ac:dyDescent="0.25">
      <c r="A98" s="194" t="s">
        <v>73</v>
      </c>
      <c r="B98" s="53" t="s">
        <v>268</v>
      </c>
      <c r="C98" s="99"/>
      <c r="D98" s="99"/>
      <c r="E98" s="99"/>
      <c r="F98" s="96">
        <f t="shared" si="1"/>
        <v>0</v>
      </c>
    </row>
    <row r="99" spans="1:6" ht="12" customHeight="1" thickBot="1" x14ac:dyDescent="0.25">
      <c r="A99" s="194" t="s">
        <v>74</v>
      </c>
      <c r="B99" s="53" t="s">
        <v>269</v>
      </c>
      <c r="C99" s="99"/>
      <c r="D99" s="99"/>
      <c r="E99" s="99"/>
      <c r="F99" s="96">
        <f t="shared" si="1"/>
        <v>0</v>
      </c>
    </row>
    <row r="100" spans="1:6" ht="12" customHeight="1" thickBot="1" x14ac:dyDescent="0.25">
      <c r="A100" s="194" t="s">
        <v>75</v>
      </c>
      <c r="B100" s="52" t="s">
        <v>270</v>
      </c>
      <c r="C100" s="99">
        <v>90</v>
      </c>
      <c r="D100" s="99">
        <v>9734</v>
      </c>
      <c r="E100" s="99"/>
      <c r="F100" s="96">
        <v>9734</v>
      </c>
    </row>
    <row r="101" spans="1:6" ht="12" customHeight="1" thickBot="1" x14ac:dyDescent="0.25">
      <c r="A101" s="194" t="s">
        <v>76</v>
      </c>
      <c r="B101" s="52" t="s">
        <v>271</v>
      </c>
      <c r="C101" s="99"/>
      <c r="D101" s="99"/>
      <c r="E101" s="99"/>
      <c r="F101" s="96">
        <f t="shared" si="1"/>
        <v>0</v>
      </c>
    </row>
    <row r="102" spans="1:6" ht="12" customHeight="1" thickBot="1" x14ac:dyDescent="0.25">
      <c r="A102" s="194" t="s">
        <v>78</v>
      </c>
      <c r="B102" s="53" t="s">
        <v>272</v>
      </c>
      <c r="C102" s="99"/>
      <c r="D102" s="99"/>
      <c r="E102" s="99"/>
      <c r="F102" s="96">
        <f t="shared" si="1"/>
        <v>0</v>
      </c>
    </row>
    <row r="103" spans="1:6" ht="12" customHeight="1" thickBot="1" x14ac:dyDescent="0.25">
      <c r="A103" s="203" t="s">
        <v>114</v>
      </c>
      <c r="B103" s="54" t="s">
        <v>273</v>
      </c>
      <c r="C103" s="99"/>
      <c r="D103" s="99"/>
      <c r="E103" s="99"/>
      <c r="F103" s="96">
        <f t="shared" si="1"/>
        <v>0</v>
      </c>
    </row>
    <row r="104" spans="1:6" ht="12" customHeight="1" thickBot="1" x14ac:dyDescent="0.25">
      <c r="A104" s="194" t="s">
        <v>263</v>
      </c>
      <c r="B104" s="54" t="s">
        <v>274</v>
      </c>
      <c r="C104" s="99"/>
      <c r="D104" s="99"/>
      <c r="E104" s="99"/>
      <c r="F104" s="96">
        <f t="shared" si="1"/>
        <v>0</v>
      </c>
    </row>
    <row r="105" spans="1:6" ht="12" customHeight="1" thickBot="1" x14ac:dyDescent="0.25">
      <c r="A105" s="204" t="s">
        <v>264</v>
      </c>
      <c r="B105" s="55" t="s">
        <v>275</v>
      </c>
      <c r="C105" s="103">
        <v>68499</v>
      </c>
      <c r="D105" s="103">
        <v>62100</v>
      </c>
      <c r="E105" s="103"/>
      <c r="F105" s="96">
        <v>103345</v>
      </c>
    </row>
    <row r="106" spans="1:6" ht="12" customHeight="1" thickBot="1" x14ac:dyDescent="0.25">
      <c r="A106" s="28" t="s">
        <v>7</v>
      </c>
      <c r="B106" s="22" t="s">
        <v>276</v>
      </c>
      <c r="C106" s="95">
        <f>+C107+C109+C111</f>
        <v>292684</v>
      </c>
      <c r="D106" s="95">
        <f>+D107+D109+D111</f>
        <v>358004</v>
      </c>
      <c r="E106" s="95">
        <f>+E107+E109+E111</f>
        <v>60225</v>
      </c>
      <c r="F106" s="95">
        <f>+F107+F109+F111</f>
        <v>418229</v>
      </c>
    </row>
    <row r="107" spans="1:6" ht="12" customHeight="1" x14ac:dyDescent="0.2">
      <c r="A107" s="193" t="s">
        <v>67</v>
      </c>
      <c r="B107" s="5" t="s">
        <v>131</v>
      </c>
      <c r="C107" s="98">
        <v>5334</v>
      </c>
      <c r="D107" s="98">
        <v>129445</v>
      </c>
      <c r="E107" s="98">
        <v>60225</v>
      </c>
      <c r="F107" s="98">
        <f>D107+E107</f>
        <v>189670</v>
      </c>
    </row>
    <row r="108" spans="1:6" ht="12" customHeight="1" x14ac:dyDescent="0.2">
      <c r="A108" s="193" t="s">
        <v>68</v>
      </c>
      <c r="B108" s="9" t="s">
        <v>280</v>
      </c>
      <c r="C108" s="98"/>
      <c r="D108" s="98"/>
      <c r="E108" s="98"/>
      <c r="F108" s="98">
        <f t="shared" ref="F108:F121" si="2">D108+E108</f>
        <v>0</v>
      </c>
    </row>
    <row r="109" spans="1:6" ht="12" customHeight="1" x14ac:dyDescent="0.2">
      <c r="A109" s="193" t="s">
        <v>69</v>
      </c>
      <c r="B109" s="9" t="s">
        <v>115</v>
      </c>
      <c r="C109" s="97">
        <v>278250</v>
      </c>
      <c r="D109" s="97">
        <v>228265</v>
      </c>
      <c r="E109" s="97"/>
      <c r="F109" s="98">
        <f t="shared" si="2"/>
        <v>228265</v>
      </c>
    </row>
    <row r="110" spans="1:6" ht="12" customHeight="1" x14ac:dyDescent="0.2">
      <c r="A110" s="193" t="s">
        <v>70</v>
      </c>
      <c r="B110" s="9" t="s">
        <v>281</v>
      </c>
      <c r="C110" s="88"/>
      <c r="D110" s="88"/>
      <c r="E110" s="88"/>
      <c r="F110" s="98">
        <f t="shared" si="2"/>
        <v>0</v>
      </c>
    </row>
    <row r="111" spans="1:6" ht="12" customHeight="1" x14ac:dyDescent="0.2">
      <c r="A111" s="193" t="s">
        <v>71</v>
      </c>
      <c r="B111" s="92" t="s">
        <v>134</v>
      </c>
      <c r="C111" s="88">
        <f>SUM(C112:C119)</f>
        <v>9100</v>
      </c>
      <c r="D111" s="88">
        <v>294</v>
      </c>
      <c r="E111" s="88"/>
      <c r="F111" s="98">
        <f t="shared" si="2"/>
        <v>294</v>
      </c>
    </row>
    <row r="112" spans="1:6" ht="12" customHeight="1" x14ac:dyDescent="0.2">
      <c r="A112" s="193" t="s">
        <v>77</v>
      </c>
      <c r="B112" s="91" t="s">
        <v>374</v>
      </c>
      <c r="C112" s="88"/>
      <c r="D112" s="88"/>
      <c r="E112" s="88"/>
      <c r="F112" s="98">
        <f t="shared" si="2"/>
        <v>0</v>
      </c>
    </row>
    <row r="113" spans="1:6" ht="12" customHeight="1" x14ac:dyDescent="0.2">
      <c r="A113" s="193" t="s">
        <v>79</v>
      </c>
      <c r="B113" s="171" t="s">
        <v>286</v>
      </c>
      <c r="C113" s="88"/>
      <c r="D113" s="88"/>
      <c r="E113" s="88"/>
      <c r="F113" s="98">
        <f t="shared" si="2"/>
        <v>0</v>
      </c>
    </row>
    <row r="114" spans="1:6" ht="12" customHeight="1" x14ac:dyDescent="0.2">
      <c r="A114" s="193" t="s">
        <v>116</v>
      </c>
      <c r="B114" s="53" t="s">
        <v>269</v>
      </c>
      <c r="C114" s="88"/>
      <c r="D114" s="88"/>
      <c r="E114" s="88"/>
      <c r="F114" s="98">
        <f t="shared" si="2"/>
        <v>0</v>
      </c>
    </row>
    <row r="115" spans="1:6" ht="12" customHeight="1" x14ac:dyDescent="0.2">
      <c r="A115" s="193" t="s">
        <v>117</v>
      </c>
      <c r="B115" s="53" t="s">
        <v>285</v>
      </c>
      <c r="C115" s="88"/>
      <c r="D115" s="88"/>
      <c r="E115" s="88"/>
      <c r="F115" s="98">
        <f t="shared" si="2"/>
        <v>0</v>
      </c>
    </row>
    <row r="116" spans="1:6" ht="12" customHeight="1" x14ac:dyDescent="0.2">
      <c r="A116" s="193" t="s">
        <v>118</v>
      </c>
      <c r="B116" s="53" t="s">
        <v>284</v>
      </c>
      <c r="C116" s="88"/>
      <c r="D116" s="88">
        <v>294</v>
      </c>
      <c r="E116" s="88"/>
      <c r="F116" s="98">
        <f t="shared" si="2"/>
        <v>294</v>
      </c>
    </row>
    <row r="117" spans="1:6" ht="12" customHeight="1" x14ac:dyDescent="0.2">
      <c r="A117" s="193" t="s">
        <v>277</v>
      </c>
      <c r="B117" s="53" t="s">
        <v>272</v>
      </c>
      <c r="C117" s="88"/>
      <c r="D117" s="88"/>
      <c r="E117" s="88"/>
      <c r="F117" s="98">
        <f t="shared" si="2"/>
        <v>0</v>
      </c>
    </row>
    <row r="118" spans="1:6" ht="12" customHeight="1" x14ac:dyDescent="0.2">
      <c r="A118" s="193" t="s">
        <v>278</v>
      </c>
      <c r="B118" s="53" t="s">
        <v>283</v>
      </c>
      <c r="C118" s="88"/>
      <c r="D118" s="88"/>
      <c r="E118" s="88"/>
      <c r="F118" s="98">
        <f t="shared" si="2"/>
        <v>0</v>
      </c>
    </row>
    <row r="119" spans="1:6" ht="12" customHeight="1" thickBot="1" x14ac:dyDescent="0.25">
      <c r="A119" s="203" t="s">
        <v>279</v>
      </c>
      <c r="B119" s="53" t="s">
        <v>282</v>
      </c>
      <c r="C119" s="89">
        <v>9100</v>
      </c>
      <c r="D119" s="89"/>
      <c r="E119" s="89"/>
      <c r="F119" s="98">
        <f t="shared" si="2"/>
        <v>0</v>
      </c>
    </row>
    <row r="120" spans="1:6" ht="12" customHeight="1" thickBot="1" x14ac:dyDescent="0.25">
      <c r="A120" s="28" t="s">
        <v>8</v>
      </c>
      <c r="B120" s="48" t="s">
        <v>287</v>
      </c>
      <c r="C120" s="233">
        <f>+C121+C122</f>
        <v>0</v>
      </c>
      <c r="D120" s="233">
        <f>+D121+D122</f>
        <v>14632</v>
      </c>
      <c r="E120" s="233">
        <f>+E121+E122</f>
        <v>23073</v>
      </c>
      <c r="F120" s="233">
        <f>+F121+F122</f>
        <v>37705</v>
      </c>
    </row>
    <row r="121" spans="1:6" ht="12" customHeight="1" x14ac:dyDescent="0.2">
      <c r="A121" s="193" t="s">
        <v>50</v>
      </c>
      <c r="B121" s="6" t="s">
        <v>45</v>
      </c>
      <c r="C121" s="98"/>
      <c r="D121" s="98">
        <v>14632</v>
      </c>
      <c r="E121" s="98">
        <v>23073</v>
      </c>
      <c r="F121" s="98">
        <f t="shared" si="2"/>
        <v>37705</v>
      </c>
    </row>
    <row r="122" spans="1:6" ht="12" customHeight="1" thickBot="1" x14ac:dyDescent="0.25">
      <c r="A122" s="195" t="s">
        <v>51</v>
      </c>
      <c r="B122" s="9" t="s">
        <v>46</v>
      </c>
      <c r="C122" s="99"/>
      <c r="D122" s="99"/>
      <c r="E122" s="99"/>
      <c r="F122" s="99"/>
    </row>
    <row r="123" spans="1:6" ht="12" customHeight="1" thickBot="1" x14ac:dyDescent="0.25">
      <c r="A123" s="28" t="s">
        <v>9</v>
      </c>
      <c r="B123" s="48" t="s">
        <v>288</v>
      </c>
      <c r="C123" s="95">
        <f>+C90+C106+C120</f>
        <v>555448</v>
      </c>
      <c r="D123" s="95">
        <f>+D90+D106+D120</f>
        <v>654074</v>
      </c>
      <c r="E123" s="95">
        <f>+E90+E106+E120</f>
        <v>179998</v>
      </c>
      <c r="F123" s="95">
        <f>+F90+F106+F120</f>
        <v>834072</v>
      </c>
    </row>
    <row r="124" spans="1:6" ht="12" customHeight="1" thickBot="1" x14ac:dyDescent="0.25">
      <c r="A124" s="28" t="s">
        <v>10</v>
      </c>
      <c r="B124" s="230" t="s">
        <v>289</v>
      </c>
      <c r="C124" s="262">
        <f>+C125+C126+C127</f>
        <v>0</v>
      </c>
      <c r="D124" s="262"/>
      <c r="E124" s="262"/>
      <c r="F124" s="262"/>
    </row>
    <row r="125" spans="1:6" s="45" customFormat="1" ht="12" customHeight="1" x14ac:dyDescent="0.2">
      <c r="A125" s="193" t="s">
        <v>54</v>
      </c>
      <c r="B125" s="6" t="s">
        <v>290</v>
      </c>
      <c r="C125" s="237"/>
      <c r="D125" s="237"/>
      <c r="E125" s="237"/>
      <c r="F125" s="237"/>
    </row>
    <row r="126" spans="1:6" ht="12" customHeight="1" x14ac:dyDescent="0.2">
      <c r="A126" s="193" t="s">
        <v>55</v>
      </c>
      <c r="B126" s="6" t="s">
        <v>291</v>
      </c>
      <c r="C126" s="234"/>
      <c r="D126" s="234"/>
      <c r="E126" s="234"/>
      <c r="F126" s="234"/>
    </row>
    <row r="127" spans="1:6" ht="12" customHeight="1" thickBot="1" x14ac:dyDescent="0.25">
      <c r="A127" s="203" t="s">
        <v>56</v>
      </c>
      <c r="B127" s="4" t="s">
        <v>292</v>
      </c>
      <c r="C127" s="236"/>
      <c r="D127" s="236"/>
      <c r="E127" s="236"/>
      <c r="F127" s="236"/>
    </row>
    <row r="128" spans="1:6" ht="12" customHeight="1" thickBot="1" x14ac:dyDescent="0.25">
      <c r="A128" s="28" t="s">
        <v>11</v>
      </c>
      <c r="B128" s="230" t="s">
        <v>338</v>
      </c>
      <c r="C128" s="262">
        <f>SUM(C129:C132)</f>
        <v>0</v>
      </c>
      <c r="D128" s="262">
        <f>SUM(D129:D132)</f>
        <v>40000</v>
      </c>
      <c r="E128" s="262">
        <f>SUM(E129:E132)</f>
        <v>0</v>
      </c>
      <c r="F128" s="262">
        <f>SUM(F129:F132)</f>
        <v>40000</v>
      </c>
    </row>
    <row r="129" spans="1:12" ht="12" customHeight="1" x14ac:dyDescent="0.2">
      <c r="A129" s="193" t="s">
        <v>57</v>
      </c>
      <c r="B129" s="6" t="s">
        <v>293</v>
      </c>
      <c r="C129" s="237"/>
      <c r="D129" s="237">
        <v>40000</v>
      </c>
      <c r="E129" s="237"/>
      <c r="F129" s="98">
        <f>D129+E129</f>
        <v>40000</v>
      </c>
    </row>
    <row r="130" spans="1:12" ht="12" customHeight="1" x14ac:dyDescent="0.2">
      <c r="A130" s="193" t="s">
        <v>58</v>
      </c>
      <c r="B130" s="6" t="s">
        <v>294</v>
      </c>
      <c r="C130" s="234"/>
      <c r="D130" s="234"/>
      <c r="E130" s="234"/>
      <c r="F130" s="234"/>
    </row>
    <row r="131" spans="1:12" ht="12" customHeight="1" x14ac:dyDescent="0.2">
      <c r="A131" s="193" t="s">
        <v>196</v>
      </c>
      <c r="B131" s="6" t="s">
        <v>295</v>
      </c>
      <c r="C131" s="234"/>
      <c r="D131" s="234"/>
      <c r="E131" s="234"/>
      <c r="F131" s="234"/>
    </row>
    <row r="132" spans="1:12" s="45" customFormat="1" ht="12" customHeight="1" thickBot="1" x14ac:dyDescent="0.25">
      <c r="A132" s="203" t="s">
        <v>197</v>
      </c>
      <c r="B132" s="4" t="s">
        <v>296</v>
      </c>
      <c r="C132" s="236"/>
      <c r="D132" s="236"/>
      <c r="E132" s="236"/>
      <c r="F132" s="236"/>
    </row>
    <row r="133" spans="1:12" ht="12" customHeight="1" thickBot="1" x14ac:dyDescent="0.25">
      <c r="A133" s="28" t="s">
        <v>12</v>
      </c>
      <c r="B133" s="230" t="s">
        <v>297</v>
      </c>
      <c r="C133" s="255">
        <f>+C134+C135+C136+C137</f>
        <v>49256</v>
      </c>
      <c r="D133" s="255">
        <f>+D134+D135+D136+D137</f>
        <v>96630</v>
      </c>
      <c r="E133" s="255">
        <f>+E134+E135+E136+E137</f>
        <v>0</v>
      </c>
      <c r="F133" s="255">
        <f>+F134+F135+F136+F137</f>
        <v>96630</v>
      </c>
      <c r="L133" s="87"/>
    </row>
    <row r="134" spans="1:12" x14ac:dyDescent="0.2">
      <c r="A134" s="193" t="s">
        <v>59</v>
      </c>
      <c r="B134" s="6" t="s">
        <v>298</v>
      </c>
      <c r="C134" s="237"/>
      <c r="D134" s="237"/>
      <c r="E134" s="237"/>
      <c r="F134" s="237"/>
    </row>
    <row r="135" spans="1:12" ht="12" customHeight="1" x14ac:dyDescent="0.2">
      <c r="A135" s="193" t="s">
        <v>60</v>
      </c>
      <c r="B135" s="6" t="s">
        <v>308</v>
      </c>
      <c r="C135" s="234"/>
      <c r="D135" s="234">
        <v>47374</v>
      </c>
      <c r="E135" s="234"/>
      <c r="F135" s="234">
        <f>D135+E135</f>
        <v>47374</v>
      </c>
    </row>
    <row r="136" spans="1:12" s="45" customFormat="1" ht="12" customHeight="1" x14ac:dyDescent="0.2">
      <c r="A136" s="193" t="s">
        <v>209</v>
      </c>
      <c r="B136" s="6" t="s">
        <v>299</v>
      </c>
      <c r="C136" s="234"/>
      <c r="D136" s="234"/>
      <c r="E136" s="234"/>
      <c r="F136" s="234">
        <f>D136+E136</f>
        <v>0</v>
      </c>
    </row>
    <row r="137" spans="1:12" s="45" customFormat="1" ht="12" customHeight="1" thickBot="1" x14ac:dyDescent="0.25">
      <c r="A137" s="203" t="s">
        <v>210</v>
      </c>
      <c r="B137" s="4" t="s">
        <v>376</v>
      </c>
      <c r="C137" s="236">
        <v>49256</v>
      </c>
      <c r="D137" s="236">
        <v>49256</v>
      </c>
      <c r="E137" s="236"/>
      <c r="F137" s="234">
        <f>D137+E137</f>
        <v>49256</v>
      </c>
    </row>
    <row r="138" spans="1:12" s="45" customFormat="1" ht="12" customHeight="1" thickBot="1" x14ac:dyDescent="0.25">
      <c r="A138" s="28" t="s">
        <v>13</v>
      </c>
      <c r="B138" s="230" t="s">
        <v>301</v>
      </c>
      <c r="C138" s="268">
        <f>+C139+C140+C141+C142</f>
        <v>0</v>
      </c>
      <c r="D138" s="268"/>
      <c r="E138" s="268"/>
      <c r="F138" s="268">
        <f>SUM(C138:E138)</f>
        <v>0</v>
      </c>
    </row>
    <row r="139" spans="1:12" s="45" customFormat="1" ht="12" customHeight="1" x14ac:dyDescent="0.2">
      <c r="A139" s="193" t="s">
        <v>109</v>
      </c>
      <c r="B139" s="6" t="s">
        <v>302</v>
      </c>
      <c r="C139" s="237"/>
      <c r="D139" s="237"/>
      <c r="E139" s="237"/>
      <c r="F139" s="237">
        <f>SUM(C139:E139)</f>
        <v>0</v>
      </c>
    </row>
    <row r="140" spans="1:12" s="45" customFormat="1" ht="12" customHeight="1" x14ac:dyDescent="0.2">
      <c r="A140" s="193" t="s">
        <v>110</v>
      </c>
      <c r="B140" s="6" t="s">
        <v>303</v>
      </c>
      <c r="C140" s="234"/>
      <c r="D140" s="234"/>
      <c r="E140" s="234"/>
      <c r="F140" s="234">
        <f>SUM(C140:E140)</f>
        <v>0</v>
      </c>
    </row>
    <row r="141" spans="1:12" s="45" customFormat="1" ht="12" customHeight="1" x14ac:dyDescent="0.2">
      <c r="A141" s="193" t="s">
        <v>133</v>
      </c>
      <c r="B141" s="6" t="s">
        <v>304</v>
      </c>
      <c r="C141" s="234"/>
      <c r="D141" s="234"/>
      <c r="E141" s="234"/>
      <c r="F141" s="234">
        <f>SUM(C141:E141)</f>
        <v>0</v>
      </c>
    </row>
    <row r="142" spans="1:12" ht="12.75" customHeight="1" thickBot="1" x14ac:dyDescent="0.25">
      <c r="A142" s="193" t="s">
        <v>212</v>
      </c>
      <c r="B142" s="6" t="s">
        <v>305</v>
      </c>
      <c r="C142" s="236"/>
      <c r="D142" s="236"/>
      <c r="E142" s="236"/>
      <c r="F142" s="236"/>
    </row>
    <row r="143" spans="1:12" ht="12" customHeight="1" thickBot="1" x14ac:dyDescent="0.25">
      <c r="A143" s="28" t="s">
        <v>14</v>
      </c>
      <c r="B143" s="230" t="s">
        <v>306</v>
      </c>
      <c r="C143" s="269">
        <f>+C124+C128+C133+C138</f>
        <v>49256</v>
      </c>
      <c r="D143" s="269">
        <f>+D124+D128+D133+D138</f>
        <v>136630</v>
      </c>
      <c r="E143" s="269">
        <f>+E124+E128+E133+E138</f>
        <v>0</v>
      </c>
      <c r="F143" s="269">
        <f>+F124+F128+F133+F138</f>
        <v>136630</v>
      </c>
    </row>
    <row r="144" spans="1:12" ht="15" customHeight="1" thickBot="1" x14ac:dyDescent="0.25">
      <c r="A144" s="205" t="s">
        <v>15</v>
      </c>
      <c r="B144" s="235" t="s">
        <v>307</v>
      </c>
      <c r="C144" s="269">
        <f>C123+C143</f>
        <v>604704</v>
      </c>
      <c r="D144" s="269">
        <f>D123+D143</f>
        <v>790704</v>
      </c>
      <c r="E144" s="269">
        <f>E123+E143</f>
        <v>179998</v>
      </c>
      <c r="F144" s="269">
        <f>F123+F143</f>
        <v>970702</v>
      </c>
    </row>
    <row r="145" spans="1:6" ht="13.5" thickBot="1" x14ac:dyDescent="0.25">
      <c r="A145" s="156"/>
      <c r="B145" s="157"/>
      <c r="C145" s="158"/>
      <c r="D145" s="158"/>
      <c r="E145" s="158"/>
      <c r="F145" s="158"/>
    </row>
    <row r="146" spans="1:6" ht="15" customHeight="1" thickBot="1" x14ac:dyDescent="0.25">
      <c r="A146" s="85" t="s">
        <v>127</v>
      </c>
      <c r="B146" s="86"/>
      <c r="C146" s="46">
        <v>11</v>
      </c>
      <c r="D146" s="46"/>
      <c r="E146" s="46"/>
      <c r="F146" s="46">
        <v>11</v>
      </c>
    </row>
    <row r="147" spans="1:6" ht="14.25" customHeight="1" thickBot="1" x14ac:dyDescent="0.25">
      <c r="A147" s="85" t="s">
        <v>128</v>
      </c>
      <c r="B147" s="86"/>
      <c r="C147" s="46">
        <v>3</v>
      </c>
      <c r="D147" s="46"/>
      <c r="E147" s="46"/>
      <c r="F147" s="46">
        <v>3</v>
      </c>
    </row>
    <row r="149" spans="1:6" x14ac:dyDescent="0.2">
      <c r="C149" s="474"/>
      <c r="D149" s="474"/>
      <c r="E149" s="474"/>
      <c r="F149" s="474"/>
    </row>
  </sheetData>
  <sheetProtection formatCells="0"/>
  <mergeCells count="2">
    <mergeCell ref="B1:F1"/>
    <mergeCell ref="B2:F2"/>
  </mergeCells>
  <phoneticPr fontId="0" type="noConversion"/>
  <printOptions horizontalCentered="1"/>
  <pageMargins left="0.78740157480314965" right="0.78740157480314965" top="0.98425196850393704" bottom="0.78740157480314965" header="0.39370078740157483" footer="0.78740157480314965"/>
  <pageSetup paperSize="9" scale="67" fitToHeight="6" orientation="portrait" verticalDpi="300" r:id="rId1"/>
  <headerFooter alignWithMargins="0">
    <oddHeader xml:space="preserve">&amp;R&amp;"Times New Roman CE,Félkövér dőlt"&amp;11 7. melléklet az 5/2020. (VII. 21.)  önkormányzati rendelethez
7. melléklet a 3/2019. (II. 14.) önkormányzati rendelethez 
</oddHeader>
  </headerFooter>
  <rowBreaks count="1" manualBreakCount="1">
    <brk id="8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L149"/>
  <sheetViews>
    <sheetView view="pageLayout" zoomScaleNormal="100" zoomScaleSheetLayoutView="85" workbookViewId="0">
      <selection activeCell="C92" sqref="C92"/>
    </sheetView>
  </sheetViews>
  <sheetFormatPr defaultRowHeight="12.75" x14ac:dyDescent="0.2"/>
  <cols>
    <col min="1" max="1" width="19.5" style="159" customWidth="1"/>
    <col min="2" max="2" width="63.33203125" style="160" customWidth="1"/>
    <col min="3" max="6" width="15.83203125" style="160" customWidth="1"/>
    <col min="7" max="16384" width="9.33203125" style="1"/>
  </cols>
  <sheetData>
    <row r="1" spans="1:6" s="41" customFormat="1" ht="21" customHeight="1" x14ac:dyDescent="0.2">
      <c r="A1" s="165" t="s">
        <v>47</v>
      </c>
      <c r="B1" s="140" t="s">
        <v>379</v>
      </c>
      <c r="C1" s="362"/>
      <c r="D1" s="362"/>
      <c r="E1" s="362"/>
      <c r="F1" s="362"/>
    </row>
    <row r="2" spans="1:6" s="41" customFormat="1" ht="16.5" thickBot="1" x14ac:dyDescent="0.25">
      <c r="A2" s="396" t="s">
        <v>124</v>
      </c>
      <c r="B2" s="141" t="s">
        <v>375</v>
      </c>
      <c r="C2" s="363"/>
      <c r="D2" s="363"/>
      <c r="E2" s="363"/>
      <c r="F2" s="363"/>
    </row>
    <row r="3" spans="1:6" s="42" customFormat="1" ht="15.95" customHeight="1" thickBot="1" x14ac:dyDescent="0.25">
      <c r="A3" s="68"/>
      <c r="B3" s="68"/>
      <c r="C3" s="68"/>
      <c r="D3" s="68"/>
      <c r="E3" s="68"/>
      <c r="F3" s="68"/>
    </row>
    <row r="4" spans="1:6" ht="24.75" thickBot="1" x14ac:dyDescent="0.25">
      <c r="A4" s="166" t="s">
        <v>126</v>
      </c>
      <c r="B4" s="231" t="s">
        <v>41</v>
      </c>
      <c r="C4" s="364" t="s">
        <v>378</v>
      </c>
      <c r="D4" s="364" t="s">
        <v>461</v>
      </c>
      <c r="E4" s="364" t="s">
        <v>451</v>
      </c>
      <c r="F4" s="364" t="s">
        <v>458</v>
      </c>
    </row>
    <row r="5" spans="1:6" s="35" customFormat="1" ht="12.95" customHeight="1" thickBot="1" x14ac:dyDescent="0.25">
      <c r="A5" s="58">
        <v>1</v>
      </c>
      <c r="B5" s="232">
        <v>2</v>
      </c>
      <c r="C5" s="365">
        <v>3</v>
      </c>
      <c r="D5" s="365"/>
      <c r="E5" s="365">
        <v>4</v>
      </c>
      <c r="F5" s="365">
        <v>5</v>
      </c>
    </row>
    <row r="6" spans="1:6" s="35" customFormat="1" ht="15.95" customHeight="1" thickBot="1" x14ac:dyDescent="0.25">
      <c r="A6" s="71"/>
      <c r="B6" s="72" t="s">
        <v>42</v>
      </c>
      <c r="C6" s="360"/>
      <c r="D6" s="360"/>
      <c r="E6" s="360"/>
      <c r="F6" s="360"/>
    </row>
    <row r="7" spans="1:6" s="35" customFormat="1" ht="12" customHeight="1" thickBot="1" x14ac:dyDescent="0.25">
      <c r="A7" s="28" t="s">
        <v>6</v>
      </c>
      <c r="B7" s="18" t="s">
        <v>152</v>
      </c>
      <c r="C7" s="95">
        <f>+C8+C9+C10+C11+C12+C13</f>
        <v>60127</v>
      </c>
      <c r="D7" s="95">
        <f>+D8+D9+D10+D11+D12+D13</f>
        <v>60127</v>
      </c>
      <c r="E7" s="95">
        <f>+E8+E9+E10+E11+E12+E13</f>
        <v>4998</v>
      </c>
      <c r="F7" s="95">
        <f>SUM(F8:F13)</f>
        <v>65125</v>
      </c>
    </row>
    <row r="8" spans="1:6" s="43" customFormat="1" ht="12" customHeight="1" x14ac:dyDescent="0.2">
      <c r="A8" s="193" t="s">
        <v>61</v>
      </c>
      <c r="B8" s="175" t="s">
        <v>153</v>
      </c>
      <c r="C8" s="98">
        <v>0</v>
      </c>
      <c r="D8" s="98"/>
      <c r="E8" s="98"/>
      <c r="F8" s="98"/>
    </row>
    <row r="9" spans="1:6" s="44" customFormat="1" ht="12" customHeight="1" x14ac:dyDescent="0.2">
      <c r="A9" s="194" t="s">
        <v>62</v>
      </c>
      <c r="B9" s="176" t="s">
        <v>154</v>
      </c>
      <c r="C9" s="97">
        <v>46654</v>
      </c>
      <c r="D9" s="97">
        <v>46654</v>
      </c>
      <c r="E9" s="97">
        <v>1495</v>
      </c>
      <c r="F9" s="97">
        <f>D9+E9</f>
        <v>48149</v>
      </c>
    </row>
    <row r="10" spans="1:6" s="44" customFormat="1" ht="12" customHeight="1" x14ac:dyDescent="0.2">
      <c r="A10" s="194" t="s">
        <v>63</v>
      </c>
      <c r="B10" s="176" t="s">
        <v>155</v>
      </c>
      <c r="C10" s="97">
        <v>11673</v>
      </c>
      <c r="D10" s="97">
        <v>11673</v>
      </c>
      <c r="E10" s="97">
        <v>3503</v>
      </c>
      <c r="F10" s="97">
        <f>D10+E10</f>
        <v>15176</v>
      </c>
    </row>
    <row r="11" spans="1:6" s="44" customFormat="1" ht="12" customHeight="1" x14ac:dyDescent="0.2">
      <c r="A11" s="194" t="s">
        <v>64</v>
      </c>
      <c r="B11" s="176" t="s">
        <v>156</v>
      </c>
      <c r="C11" s="97">
        <v>1800</v>
      </c>
      <c r="D11" s="97">
        <v>1800</v>
      </c>
      <c r="E11" s="97"/>
      <c r="F11" s="97">
        <f>D11+E11</f>
        <v>1800</v>
      </c>
    </row>
    <row r="12" spans="1:6" s="44" customFormat="1" ht="12" customHeight="1" x14ac:dyDescent="0.2">
      <c r="A12" s="194" t="s">
        <v>87</v>
      </c>
      <c r="B12" s="176" t="s">
        <v>157</v>
      </c>
      <c r="C12" s="254"/>
      <c r="D12" s="254"/>
      <c r="E12" s="254"/>
      <c r="F12" s="97">
        <f>D12+E12</f>
        <v>0</v>
      </c>
    </row>
    <row r="13" spans="1:6" s="43" customFormat="1" ht="12" customHeight="1" thickBot="1" x14ac:dyDescent="0.25">
      <c r="A13" s="195" t="s">
        <v>65</v>
      </c>
      <c r="B13" s="177" t="s">
        <v>158</v>
      </c>
      <c r="C13" s="253"/>
      <c r="D13" s="253"/>
      <c r="E13" s="253"/>
      <c r="F13" s="97">
        <f>D13+E13</f>
        <v>0</v>
      </c>
    </row>
    <row r="14" spans="1:6" s="43" customFormat="1" ht="12" customHeight="1" thickBot="1" x14ac:dyDescent="0.25">
      <c r="A14" s="28" t="s">
        <v>7</v>
      </c>
      <c r="B14" s="90" t="s">
        <v>159</v>
      </c>
      <c r="C14" s="95">
        <f>+C15+C16+C17+C18+C19</f>
        <v>8498</v>
      </c>
      <c r="D14" s="95">
        <f>+D15+D16+D17+D18+D19</f>
        <v>8498</v>
      </c>
      <c r="E14" s="95">
        <f>+E15+E16+E17+E18+E19</f>
        <v>5246</v>
      </c>
      <c r="F14" s="95">
        <f>SUM(F15:F19)</f>
        <v>13744</v>
      </c>
    </row>
    <row r="15" spans="1:6" s="43" customFormat="1" ht="12" customHeight="1" x14ac:dyDescent="0.2">
      <c r="A15" s="193" t="s">
        <v>67</v>
      </c>
      <c r="B15" s="175" t="s">
        <v>160</v>
      </c>
      <c r="C15" s="98"/>
      <c r="D15" s="98"/>
      <c r="E15" s="98"/>
      <c r="F15" s="98"/>
    </row>
    <row r="16" spans="1:6" s="43" customFormat="1" ht="12" customHeight="1" x14ac:dyDescent="0.2">
      <c r="A16" s="194" t="s">
        <v>68</v>
      </c>
      <c r="B16" s="176" t="s">
        <v>161</v>
      </c>
      <c r="C16" s="97"/>
      <c r="D16" s="97"/>
      <c r="E16" s="97"/>
      <c r="F16" s="97"/>
    </row>
    <row r="17" spans="1:6" s="43" customFormat="1" ht="12" customHeight="1" x14ac:dyDescent="0.2">
      <c r="A17" s="194" t="s">
        <v>69</v>
      </c>
      <c r="B17" s="176" t="s">
        <v>368</v>
      </c>
      <c r="C17" s="97"/>
      <c r="D17" s="97"/>
      <c r="E17" s="97"/>
      <c r="F17" s="97"/>
    </row>
    <row r="18" spans="1:6" s="43" customFormat="1" ht="12" customHeight="1" x14ac:dyDescent="0.2">
      <c r="A18" s="194" t="s">
        <v>70</v>
      </c>
      <c r="B18" s="176" t="s">
        <v>369</v>
      </c>
      <c r="C18" s="97"/>
      <c r="D18" s="97"/>
      <c r="E18" s="97"/>
      <c r="F18" s="97"/>
    </row>
    <row r="19" spans="1:6" s="43" customFormat="1" ht="12" customHeight="1" x14ac:dyDescent="0.2">
      <c r="A19" s="194" t="s">
        <v>71</v>
      </c>
      <c r="B19" s="176" t="s">
        <v>162</v>
      </c>
      <c r="C19" s="97">
        <v>8498</v>
      </c>
      <c r="D19" s="97">
        <v>8498</v>
      </c>
      <c r="E19" s="97">
        <v>5246</v>
      </c>
      <c r="F19" s="97">
        <f>D19+E19</f>
        <v>13744</v>
      </c>
    </row>
    <row r="20" spans="1:6" s="44" customFormat="1" ht="12" customHeight="1" thickBot="1" x14ac:dyDescent="0.25">
      <c r="A20" s="195" t="s">
        <v>77</v>
      </c>
      <c r="B20" s="177" t="s">
        <v>163</v>
      </c>
      <c r="C20" s="99"/>
      <c r="D20" s="99"/>
      <c r="E20" s="99"/>
      <c r="F20" s="99"/>
    </row>
    <row r="21" spans="1:6" s="44" customFormat="1" ht="21.75" thickBot="1" x14ac:dyDescent="0.25">
      <c r="A21" s="28" t="s">
        <v>8</v>
      </c>
      <c r="B21" s="18" t="s">
        <v>164</v>
      </c>
      <c r="C21" s="95">
        <f>+C22+C23+C24+C25+C26</f>
        <v>58326</v>
      </c>
      <c r="D21" s="95">
        <f>+D22+D23+D24+D25+D26</f>
        <v>58326</v>
      </c>
      <c r="E21" s="95">
        <f>+E22+E23+E24+E25+E26</f>
        <v>0</v>
      </c>
      <c r="F21" s="95">
        <f>SUM(F22:F26)</f>
        <v>58326</v>
      </c>
    </row>
    <row r="22" spans="1:6" s="44" customFormat="1" ht="12" customHeight="1" x14ac:dyDescent="0.2">
      <c r="A22" s="193" t="s">
        <v>50</v>
      </c>
      <c r="B22" s="175" t="s">
        <v>165</v>
      </c>
      <c r="C22" s="98"/>
      <c r="D22" s="98"/>
      <c r="E22" s="98"/>
      <c r="F22" s="98"/>
    </row>
    <row r="23" spans="1:6" s="43" customFormat="1" ht="12" customHeight="1" x14ac:dyDescent="0.2">
      <c r="A23" s="194" t="s">
        <v>51</v>
      </c>
      <c r="B23" s="176" t="s">
        <v>166</v>
      </c>
      <c r="C23" s="97"/>
      <c r="D23" s="97"/>
      <c r="E23" s="97"/>
      <c r="F23" s="97"/>
    </row>
    <row r="24" spans="1:6" s="44" customFormat="1" ht="12" customHeight="1" x14ac:dyDescent="0.2">
      <c r="A24" s="194" t="s">
        <v>52</v>
      </c>
      <c r="B24" s="176" t="s">
        <v>370</v>
      </c>
      <c r="C24" s="97"/>
      <c r="D24" s="97"/>
      <c r="E24" s="97"/>
      <c r="F24" s="97"/>
    </row>
    <row r="25" spans="1:6" s="44" customFormat="1" ht="12" customHeight="1" x14ac:dyDescent="0.2">
      <c r="A25" s="194" t="s">
        <v>53</v>
      </c>
      <c r="B25" s="176" t="s">
        <v>371</v>
      </c>
      <c r="C25" s="97"/>
      <c r="D25" s="97"/>
      <c r="E25" s="97"/>
      <c r="F25" s="97"/>
    </row>
    <row r="26" spans="1:6" s="44" customFormat="1" ht="12" customHeight="1" x14ac:dyDescent="0.2">
      <c r="A26" s="194" t="s">
        <v>99</v>
      </c>
      <c r="B26" s="176" t="s">
        <v>167</v>
      </c>
      <c r="C26" s="97">
        <v>58326</v>
      </c>
      <c r="D26" s="97">
        <v>58326</v>
      </c>
      <c r="E26" s="97"/>
      <c r="F26" s="97">
        <f>D26+E26</f>
        <v>58326</v>
      </c>
    </row>
    <row r="27" spans="1:6" s="44" customFormat="1" ht="12" customHeight="1" thickBot="1" x14ac:dyDescent="0.25">
      <c r="A27" s="195" t="s">
        <v>100</v>
      </c>
      <c r="B27" s="177" t="s">
        <v>168</v>
      </c>
      <c r="C27" s="99"/>
      <c r="D27" s="99"/>
      <c r="E27" s="99"/>
      <c r="F27" s="99"/>
    </row>
    <row r="28" spans="1:6" s="44" customFormat="1" ht="12" customHeight="1" thickBot="1" x14ac:dyDescent="0.25">
      <c r="A28" s="28" t="s">
        <v>101</v>
      </c>
      <c r="B28" s="18" t="s">
        <v>169</v>
      </c>
      <c r="C28" s="101">
        <f>C29+C32+C33+C34</f>
        <v>199256</v>
      </c>
      <c r="D28" s="101">
        <f>D29+D32+D33+D34</f>
        <v>199256</v>
      </c>
      <c r="E28" s="101">
        <f>E29+E32+E33+E34</f>
        <v>0</v>
      </c>
      <c r="F28" s="101">
        <f>F29+F32+F33+F34</f>
        <v>199256</v>
      </c>
    </row>
    <row r="29" spans="1:6" s="44" customFormat="1" ht="12" customHeight="1" x14ac:dyDescent="0.2">
      <c r="A29" s="193" t="s">
        <v>170</v>
      </c>
      <c r="B29" s="175" t="s">
        <v>176</v>
      </c>
      <c r="C29" s="170">
        <f>SUM(C30:C31)</f>
        <v>196656</v>
      </c>
      <c r="D29" s="170">
        <f>SUM(D30:D31)</f>
        <v>196656</v>
      </c>
      <c r="E29" s="170"/>
      <c r="F29" s="97">
        <f t="shared" ref="F29:F41" si="0">D29+E29</f>
        <v>196656</v>
      </c>
    </row>
    <row r="30" spans="1:6" s="44" customFormat="1" ht="12" customHeight="1" x14ac:dyDescent="0.2">
      <c r="A30" s="194" t="s">
        <v>171</v>
      </c>
      <c r="B30" s="176" t="s">
        <v>177</v>
      </c>
      <c r="C30" s="97">
        <v>2500</v>
      </c>
      <c r="D30" s="97">
        <v>2500</v>
      </c>
      <c r="E30" s="97"/>
      <c r="F30" s="97">
        <f t="shared" si="0"/>
        <v>2500</v>
      </c>
    </row>
    <row r="31" spans="1:6" s="44" customFormat="1" ht="12" customHeight="1" x14ac:dyDescent="0.2">
      <c r="A31" s="194" t="s">
        <v>172</v>
      </c>
      <c r="B31" s="176" t="s">
        <v>178</v>
      </c>
      <c r="C31" s="97">
        <v>194156</v>
      </c>
      <c r="D31" s="97">
        <v>194156</v>
      </c>
      <c r="E31" s="97"/>
      <c r="F31" s="97">
        <f t="shared" si="0"/>
        <v>194156</v>
      </c>
    </row>
    <row r="32" spans="1:6" s="44" customFormat="1" ht="12" customHeight="1" x14ac:dyDescent="0.2">
      <c r="A32" s="194" t="s">
        <v>173</v>
      </c>
      <c r="B32" s="176" t="s">
        <v>179</v>
      </c>
      <c r="C32" s="97">
        <v>2500</v>
      </c>
      <c r="D32" s="97">
        <v>2500</v>
      </c>
      <c r="E32" s="97"/>
      <c r="F32" s="97">
        <f t="shared" si="0"/>
        <v>2500</v>
      </c>
    </row>
    <row r="33" spans="1:6" s="44" customFormat="1" ht="12" customHeight="1" x14ac:dyDescent="0.2">
      <c r="A33" s="194" t="s">
        <v>174</v>
      </c>
      <c r="B33" s="176" t="s">
        <v>180</v>
      </c>
      <c r="C33" s="97">
        <v>0</v>
      </c>
      <c r="D33" s="97"/>
      <c r="E33" s="97"/>
      <c r="F33" s="97">
        <f t="shared" si="0"/>
        <v>0</v>
      </c>
    </row>
    <row r="34" spans="1:6" s="44" customFormat="1" ht="12" customHeight="1" thickBot="1" x14ac:dyDescent="0.25">
      <c r="A34" s="195" t="s">
        <v>175</v>
      </c>
      <c r="B34" s="177" t="s">
        <v>181</v>
      </c>
      <c r="C34" s="99">
        <v>100</v>
      </c>
      <c r="D34" s="99">
        <v>100</v>
      </c>
      <c r="E34" s="99"/>
      <c r="F34" s="97">
        <f t="shared" si="0"/>
        <v>100</v>
      </c>
    </row>
    <row r="35" spans="1:6" s="44" customFormat="1" ht="12" customHeight="1" thickBot="1" x14ac:dyDescent="0.25">
      <c r="A35" s="28" t="s">
        <v>10</v>
      </c>
      <c r="B35" s="18" t="s">
        <v>182</v>
      </c>
      <c r="C35" s="95">
        <f>SUM(C36:C45)</f>
        <v>10841</v>
      </c>
      <c r="D35" s="95">
        <f>SUM(D36:D45)</f>
        <v>10841</v>
      </c>
      <c r="E35" s="95">
        <f>SUM(E36:E45)</f>
        <v>32255</v>
      </c>
      <c r="F35" s="95">
        <f>SUM(F36:F45)</f>
        <v>43096</v>
      </c>
    </row>
    <row r="36" spans="1:6" s="44" customFormat="1" ht="12" customHeight="1" x14ac:dyDescent="0.2">
      <c r="A36" s="193" t="s">
        <v>54</v>
      </c>
      <c r="B36" s="175" t="s">
        <v>185</v>
      </c>
      <c r="C36" s="97">
        <v>73</v>
      </c>
      <c r="D36" s="97">
        <v>73</v>
      </c>
      <c r="E36" s="97">
        <v>-73</v>
      </c>
      <c r="F36" s="97">
        <f t="shared" si="0"/>
        <v>0</v>
      </c>
    </row>
    <row r="37" spans="1:6" s="44" customFormat="1" ht="12" customHeight="1" x14ac:dyDescent="0.2">
      <c r="A37" s="194" t="s">
        <v>55</v>
      </c>
      <c r="B37" s="176" t="s">
        <v>186</v>
      </c>
      <c r="C37" s="97">
        <v>2409</v>
      </c>
      <c r="D37" s="97">
        <v>2409</v>
      </c>
      <c r="E37" s="97">
        <v>-2336</v>
      </c>
      <c r="F37" s="97">
        <f t="shared" si="0"/>
        <v>73</v>
      </c>
    </row>
    <row r="38" spans="1:6" s="44" customFormat="1" ht="12" customHeight="1" x14ac:dyDescent="0.2">
      <c r="A38" s="194" t="s">
        <v>56</v>
      </c>
      <c r="B38" s="176" t="s">
        <v>187</v>
      </c>
      <c r="C38" s="97">
        <v>2714</v>
      </c>
      <c r="D38" s="97">
        <v>2714</v>
      </c>
      <c r="E38" s="97">
        <v>-305</v>
      </c>
      <c r="F38" s="97">
        <f t="shared" si="0"/>
        <v>2409</v>
      </c>
    </row>
    <row r="39" spans="1:6" s="44" customFormat="1" ht="12" customHeight="1" x14ac:dyDescent="0.2">
      <c r="A39" s="194" t="s">
        <v>103</v>
      </c>
      <c r="B39" s="176" t="s">
        <v>188</v>
      </c>
      <c r="C39" s="97"/>
      <c r="D39" s="97"/>
      <c r="E39" s="97">
        <v>2714</v>
      </c>
      <c r="F39" s="97">
        <f t="shared" si="0"/>
        <v>2714</v>
      </c>
    </row>
    <row r="40" spans="1:6" s="44" customFormat="1" ht="12" customHeight="1" x14ac:dyDescent="0.2">
      <c r="A40" s="194" t="s">
        <v>104</v>
      </c>
      <c r="B40" s="176" t="s">
        <v>189</v>
      </c>
      <c r="C40" s="97">
        <v>5645</v>
      </c>
      <c r="D40" s="97">
        <v>5645</v>
      </c>
      <c r="E40" s="97">
        <v>-5645</v>
      </c>
      <c r="F40" s="97">
        <f t="shared" si="0"/>
        <v>0</v>
      </c>
    </row>
    <row r="41" spans="1:6" s="44" customFormat="1" ht="12" customHeight="1" x14ac:dyDescent="0.2">
      <c r="A41" s="194" t="s">
        <v>105</v>
      </c>
      <c r="B41" s="176" t="s">
        <v>190</v>
      </c>
      <c r="C41" s="97"/>
      <c r="D41" s="97"/>
      <c r="E41" s="97">
        <v>33900</v>
      </c>
      <c r="F41" s="97">
        <f t="shared" si="0"/>
        <v>33900</v>
      </c>
    </row>
    <row r="42" spans="1:6" s="44" customFormat="1" ht="12" customHeight="1" x14ac:dyDescent="0.2">
      <c r="A42" s="194" t="s">
        <v>106</v>
      </c>
      <c r="B42" s="176" t="s">
        <v>191</v>
      </c>
      <c r="C42" s="97"/>
      <c r="D42" s="97"/>
      <c r="E42" s="97"/>
      <c r="F42" s="97">
        <f t="shared" ref="F42:F51" si="1">D42+E42</f>
        <v>0</v>
      </c>
    </row>
    <row r="43" spans="1:6" s="44" customFormat="1" ht="12" customHeight="1" x14ac:dyDescent="0.2">
      <c r="A43" s="194" t="s">
        <v>107</v>
      </c>
      <c r="B43" s="176" t="s">
        <v>192</v>
      </c>
      <c r="C43" s="97"/>
      <c r="D43" s="97"/>
      <c r="E43" s="97">
        <v>2000</v>
      </c>
      <c r="F43" s="97">
        <f t="shared" si="1"/>
        <v>2000</v>
      </c>
    </row>
    <row r="44" spans="1:6" s="44" customFormat="1" ht="12" customHeight="1" x14ac:dyDescent="0.2">
      <c r="A44" s="194" t="s">
        <v>183</v>
      </c>
      <c r="B44" s="176" t="s">
        <v>193</v>
      </c>
      <c r="C44" s="97"/>
      <c r="D44" s="97"/>
      <c r="E44" s="97"/>
      <c r="F44" s="97">
        <f t="shared" si="1"/>
        <v>0</v>
      </c>
    </row>
    <row r="45" spans="1:6" s="44" customFormat="1" ht="12" customHeight="1" thickBot="1" x14ac:dyDescent="0.25">
      <c r="A45" s="195" t="s">
        <v>184</v>
      </c>
      <c r="B45" s="177" t="s">
        <v>194</v>
      </c>
      <c r="C45" s="97"/>
      <c r="D45" s="97"/>
      <c r="E45" s="97">
        <v>2000</v>
      </c>
      <c r="F45" s="97">
        <f t="shared" si="1"/>
        <v>2000</v>
      </c>
    </row>
    <row r="46" spans="1:6" s="44" customFormat="1" ht="12" customHeight="1" thickBot="1" x14ac:dyDescent="0.25">
      <c r="A46" s="28" t="s">
        <v>11</v>
      </c>
      <c r="B46" s="18" t="s">
        <v>195</v>
      </c>
      <c r="C46" s="95">
        <f>SUM(C47:C51)</f>
        <v>43413</v>
      </c>
      <c r="D46" s="95">
        <f>SUM(D47:D51)</f>
        <v>43413</v>
      </c>
      <c r="E46" s="95">
        <f>SUM(E47:E51)</f>
        <v>77000</v>
      </c>
      <c r="F46" s="95">
        <f>SUM(F47:F51)</f>
        <v>120413</v>
      </c>
    </row>
    <row r="47" spans="1:6" s="44" customFormat="1" ht="12" customHeight="1" x14ac:dyDescent="0.2">
      <c r="A47" s="193" t="s">
        <v>57</v>
      </c>
      <c r="B47" s="175" t="s">
        <v>199</v>
      </c>
      <c r="C47" s="218"/>
      <c r="D47" s="218"/>
      <c r="E47" s="218"/>
      <c r="F47" s="97">
        <f t="shared" si="1"/>
        <v>0</v>
      </c>
    </row>
    <row r="48" spans="1:6" s="44" customFormat="1" ht="12" customHeight="1" x14ac:dyDescent="0.2">
      <c r="A48" s="194" t="s">
        <v>58</v>
      </c>
      <c r="B48" s="176" t="s">
        <v>200</v>
      </c>
      <c r="C48" s="100">
        <v>43413</v>
      </c>
      <c r="D48" s="100">
        <v>43413</v>
      </c>
      <c r="E48" s="100">
        <v>77000</v>
      </c>
      <c r="F48" s="97">
        <f t="shared" si="1"/>
        <v>120413</v>
      </c>
    </row>
    <row r="49" spans="1:6" s="44" customFormat="1" ht="12" customHeight="1" x14ac:dyDescent="0.2">
      <c r="A49" s="194" t="s">
        <v>196</v>
      </c>
      <c r="B49" s="176" t="s">
        <v>201</v>
      </c>
      <c r="C49" s="100"/>
      <c r="D49" s="100"/>
      <c r="E49" s="100"/>
      <c r="F49" s="97">
        <f t="shared" si="1"/>
        <v>0</v>
      </c>
    </row>
    <row r="50" spans="1:6" s="44" customFormat="1" ht="12" customHeight="1" x14ac:dyDescent="0.2">
      <c r="A50" s="194" t="s">
        <v>197</v>
      </c>
      <c r="B50" s="176" t="s">
        <v>202</v>
      </c>
      <c r="C50" s="100"/>
      <c r="D50" s="100"/>
      <c r="E50" s="100"/>
      <c r="F50" s="97">
        <f t="shared" si="1"/>
        <v>0</v>
      </c>
    </row>
    <row r="51" spans="1:6" s="44" customFormat="1" ht="12" customHeight="1" thickBot="1" x14ac:dyDescent="0.25">
      <c r="A51" s="195" t="s">
        <v>198</v>
      </c>
      <c r="B51" s="177" t="s">
        <v>203</v>
      </c>
      <c r="C51" s="164"/>
      <c r="D51" s="164"/>
      <c r="E51" s="164"/>
      <c r="F51" s="97">
        <f t="shared" si="1"/>
        <v>0</v>
      </c>
    </row>
    <row r="52" spans="1:6" s="44" customFormat="1" ht="12" customHeight="1" thickBot="1" x14ac:dyDescent="0.25">
      <c r="A52" s="28" t="s">
        <v>108</v>
      </c>
      <c r="B52" s="18" t="s">
        <v>204</v>
      </c>
      <c r="C52" s="95">
        <f>SUM(C53:C55)</f>
        <v>0</v>
      </c>
      <c r="D52" s="95"/>
      <c r="E52" s="95">
        <f>SUM(E53:E56)</f>
        <v>12000</v>
      </c>
      <c r="F52" s="95">
        <f>SUM(F53:F56)</f>
        <v>12000</v>
      </c>
    </row>
    <row r="53" spans="1:6" s="44" customFormat="1" ht="12" customHeight="1" x14ac:dyDescent="0.2">
      <c r="A53" s="193" t="s">
        <v>59</v>
      </c>
      <c r="B53" s="175" t="s">
        <v>205</v>
      </c>
      <c r="C53" s="98"/>
      <c r="D53" s="98"/>
      <c r="E53" s="98"/>
      <c r="F53" s="98"/>
    </row>
    <row r="54" spans="1:6" s="44" customFormat="1" ht="12" customHeight="1" x14ac:dyDescent="0.2">
      <c r="A54" s="194" t="s">
        <v>60</v>
      </c>
      <c r="B54" s="176" t="s">
        <v>372</v>
      </c>
      <c r="C54" s="97"/>
      <c r="D54" s="97"/>
      <c r="E54" s="97">
        <v>12000</v>
      </c>
      <c r="F54" s="97">
        <f>D54+E54</f>
        <v>12000</v>
      </c>
    </row>
    <row r="55" spans="1:6" s="44" customFormat="1" ht="12" customHeight="1" x14ac:dyDescent="0.2">
      <c r="A55" s="194" t="s">
        <v>209</v>
      </c>
      <c r="B55" s="176" t="s">
        <v>207</v>
      </c>
      <c r="C55" s="97"/>
      <c r="D55" s="97"/>
      <c r="E55" s="97"/>
      <c r="F55" s="97"/>
    </row>
    <row r="56" spans="1:6" s="44" customFormat="1" ht="12" customHeight="1" thickBot="1" x14ac:dyDescent="0.25">
      <c r="A56" s="195" t="s">
        <v>210</v>
      </c>
      <c r="B56" s="177" t="s">
        <v>208</v>
      </c>
      <c r="C56" s="99"/>
      <c r="D56" s="99"/>
      <c r="E56" s="99"/>
      <c r="F56" s="99"/>
    </row>
    <row r="57" spans="1:6" s="44" customFormat="1" ht="12" customHeight="1" thickBot="1" x14ac:dyDescent="0.25">
      <c r="A57" s="28" t="s">
        <v>13</v>
      </c>
      <c r="B57" s="90" t="s">
        <v>211</v>
      </c>
      <c r="C57" s="95">
        <f>SUM(C58:C60)</f>
        <v>0</v>
      </c>
      <c r="D57" s="95"/>
      <c r="E57" s="95"/>
      <c r="F57" s="95"/>
    </row>
    <row r="58" spans="1:6" s="44" customFormat="1" ht="12" customHeight="1" x14ac:dyDescent="0.2">
      <c r="A58" s="193" t="s">
        <v>109</v>
      </c>
      <c r="B58" s="175" t="s">
        <v>213</v>
      </c>
      <c r="C58" s="100"/>
      <c r="D58" s="100"/>
      <c r="E58" s="100"/>
      <c r="F58" s="100"/>
    </row>
    <row r="59" spans="1:6" s="44" customFormat="1" ht="12" customHeight="1" x14ac:dyDescent="0.2">
      <c r="A59" s="194" t="s">
        <v>110</v>
      </c>
      <c r="B59" s="176" t="s">
        <v>373</v>
      </c>
      <c r="C59" s="100"/>
      <c r="D59" s="100"/>
      <c r="E59" s="100"/>
      <c r="F59" s="100"/>
    </row>
    <row r="60" spans="1:6" s="44" customFormat="1" ht="12" customHeight="1" x14ac:dyDescent="0.2">
      <c r="A60" s="194" t="s">
        <v>133</v>
      </c>
      <c r="B60" s="176" t="s">
        <v>214</v>
      </c>
      <c r="C60" s="100"/>
      <c r="D60" s="100"/>
      <c r="E60" s="100"/>
      <c r="F60" s="100"/>
    </row>
    <row r="61" spans="1:6" s="44" customFormat="1" ht="12" customHeight="1" thickBot="1" x14ac:dyDescent="0.25">
      <c r="A61" s="204" t="s">
        <v>212</v>
      </c>
      <c r="B61" s="384" t="s">
        <v>215</v>
      </c>
      <c r="C61" s="385"/>
      <c r="D61" s="385"/>
      <c r="E61" s="385"/>
      <c r="F61" s="385"/>
    </row>
    <row r="62" spans="1:6" s="44" customFormat="1" ht="12" customHeight="1" thickBot="1" x14ac:dyDescent="0.25">
      <c r="A62" s="28" t="s">
        <v>14</v>
      </c>
      <c r="B62" s="18" t="s">
        <v>216</v>
      </c>
      <c r="C62" s="386">
        <f>C7+C14+C21+C28+C35+C61+C46+C52+C57</f>
        <v>380461</v>
      </c>
      <c r="D62" s="386">
        <f>D7+D14+D21+D28+D35+D61+D46+D52+D57</f>
        <v>380461</v>
      </c>
      <c r="E62" s="386">
        <f>E7+E14+E21+E28+E35+E61+E46+E52+E57</f>
        <v>131499</v>
      </c>
      <c r="F62" s="386">
        <f>F7+F14+F21+F28+F35+F46+F52+F57</f>
        <v>511960</v>
      </c>
    </row>
    <row r="63" spans="1:6" s="44" customFormat="1" ht="12" customHeight="1" thickBot="1" x14ac:dyDescent="0.2">
      <c r="A63" s="196" t="s">
        <v>339</v>
      </c>
      <c r="B63" s="90" t="s">
        <v>218</v>
      </c>
      <c r="C63" s="95">
        <f>SUM(C64:C66)</f>
        <v>0</v>
      </c>
      <c r="D63" s="95"/>
      <c r="E63" s="95"/>
      <c r="F63" s="95"/>
    </row>
    <row r="64" spans="1:6" s="44" customFormat="1" ht="12" customHeight="1" x14ac:dyDescent="0.2">
      <c r="A64" s="193" t="s">
        <v>251</v>
      </c>
      <c r="B64" s="175" t="s">
        <v>219</v>
      </c>
      <c r="C64" s="100"/>
      <c r="D64" s="100"/>
      <c r="E64" s="100"/>
      <c r="F64" s="100"/>
    </row>
    <row r="65" spans="1:6" s="44" customFormat="1" ht="12" customHeight="1" x14ac:dyDescent="0.2">
      <c r="A65" s="194" t="s">
        <v>260</v>
      </c>
      <c r="B65" s="176" t="s">
        <v>220</v>
      </c>
      <c r="C65" s="100"/>
      <c r="D65" s="100"/>
      <c r="E65" s="100"/>
      <c r="F65" s="100"/>
    </row>
    <row r="66" spans="1:6" s="44" customFormat="1" ht="12" customHeight="1" thickBot="1" x14ac:dyDescent="0.25">
      <c r="A66" s="195" t="s">
        <v>261</v>
      </c>
      <c r="B66" s="179" t="s">
        <v>221</v>
      </c>
      <c r="C66" s="100"/>
      <c r="D66" s="100"/>
      <c r="E66" s="100"/>
      <c r="F66" s="100"/>
    </row>
    <row r="67" spans="1:6" s="44" customFormat="1" ht="12" customHeight="1" thickBot="1" x14ac:dyDescent="0.2">
      <c r="A67" s="196" t="s">
        <v>222</v>
      </c>
      <c r="B67" s="90" t="s">
        <v>223</v>
      </c>
      <c r="C67" s="95">
        <f>SUM(C68:C71)</f>
        <v>0</v>
      </c>
      <c r="D67" s="95">
        <f>SUM(D68:D71)</f>
        <v>343101</v>
      </c>
      <c r="E67" s="95">
        <f>SUM(E68:E71)</f>
        <v>0</v>
      </c>
      <c r="F67" s="95">
        <f>SUM(F68:F71)</f>
        <v>343101</v>
      </c>
    </row>
    <row r="68" spans="1:6" s="44" customFormat="1" ht="12" customHeight="1" x14ac:dyDescent="0.2">
      <c r="A68" s="193" t="s">
        <v>88</v>
      </c>
      <c r="B68" s="175" t="s">
        <v>224</v>
      </c>
      <c r="C68" s="100"/>
      <c r="D68" s="100">
        <v>343101</v>
      </c>
      <c r="E68" s="100"/>
      <c r="F68" s="97">
        <f>D68+E68</f>
        <v>343101</v>
      </c>
    </row>
    <row r="69" spans="1:6" s="44" customFormat="1" ht="12" customHeight="1" x14ac:dyDescent="0.2">
      <c r="A69" s="194" t="s">
        <v>89</v>
      </c>
      <c r="B69" s="176" t="s">
        <v>225</v>
      </c>
      <c r="C69" s="100"/>
      <c r="D69" s="100"/>
      <c r="E69" s="100"/>
      <c r="F69" s="100"/>
    </row>
    <row r="70" spans="1:6" s="44" customFormat="1" ht="12" customHeight="1" x14ac:dyDescent="0.2">
      <c r="A70" s="194" t="s">
        <v>252</v>
      </c>
      <c r="B70" s="176" t="s">
        <v>226</v>
      </c>
      <c r="C70" s="100"/>
      <c r="D70" s="100"/>
      <c r="E70" s="100"/>
      <c r="F70" s="100"/>
    </row>
    <row r="71" spans="1:6" s="44" customFormat="1" ht="12" customHeight="1" thickBot="1" x14ac:dyDescent="0.25">
      <c r="A71" s="195" t="s">
        <v>253</v>
      </c>
      <c r="B71" s="177" t="s">
        <v>227</v>
      </c>
      <c r="C71" s="100"/>
      <c r="D71" s="100"/>
      <c r="E71" s="100"/>
      <c r="F71" s="100"/>
    </row>
    <row r="72" spans="1:6" s="44" customFormat="1" ht="12" customHeight="1" thickBot="1" x14ac:dyDescent="0.2">
      <c r="A72" s="196" t="s">
        <v>228</v>
      </c>
      <c r="B72" s="90" t="s">
        <v>229</v>
      </c>
      <c r="C72" s="95">
        <f>SUM(C73:C74)</f>
        <v>215879</v>
      </c>
      <c r="D72" s="95">
        <f>SUM(D73:D74)</f>
        <v>12778</v>
      </c>
      <c r="E72" s="95">
        <f>SUM(E73:E74)</f>
        <v>48499</v>
      </c>
      <c r="F72" s="95">
        <f>SUM(F73:F74)</f>
        <v>61277</v>
      </c>
    </row>
    <row r="73" spans="1:6" s="44" customFormat="1" ht="12" customHeight="1" x14ac:dyDescent="0.2">
      <c r="A73" s="193" t="s">
        <v>254</v>
      </c>
      <c r="B73" s="175" t="s">
        <v>230</v>
      </c>
      <c r="C73" s="100">
        <v>215879</v>
      </c>
      <c r="D73" s="100">
        <v>12778</v>
      </c>
      <c r="E73" s="100">
        <v>48499</v>
      </c>
      <c r="F73" s="97">
        <f>D73+E73</f>
        <v>61277</v>
      </c>
    </row>
    <row r="74" spans="1:6" s="44" customFormat="1" ht="12" customHeight="1" thickBot="1" x14ac:dyDescent="0.25">
      <c r="A74" s="195" t="s">
        <v>255</v>
      </c>
      <c r="B74" s="177" t="s">
        <v>231</v>
      </c>
      <c r="C74" s="100"/>
      <c r="D74" s="100"/>
      <c r="E74" s="100"/>
      <c r="F74" s="100"/>
    </row>
    <row r="75" spans="1:6" s="43" customFormat="1" ht="12" customHeight="1" thickBot="1" x14ac:dyDescent="0.2">
      <c r="A75" s="196" t="s">
        <v>232</v>
      </c>
      <c r="B75" s="90" t="s">
        <v>233</v>
      </c>
      <c r="C75" s="95">
        <f>SUM(C76:C78)</f>
        <v>0</v>
      </c>
      <c r="D75" s="95">
        <f>SUM(D76:D78)</f>
        <v>46000</v>
      </c>
      <c r="E75" s="95">
        <f>SUM(E76:E78)</f>
        <v>0</v>
      </c>
      <c r="F75" s="95">
        <f>SUM(F76:F78)</f>
        <v>46000</v>
      </c>
    </row>
    <row r="76" spans="1:6" s="44" customFormat="1" ht="12" customHeight="1" x14ac:dyDescent="0.2">
      <c r="A76" s="193" t="s">
        <v>256</v>
      </c>
      <c r="B76" s="175" t="s">
        <v>234</v>
      </c>
      <c r="C76" s="100"/>
      <c r="D76" s="100">
        <v>46000</v>
      </c>
      <c r="E76" s="100"/>
      <c r="F76" s="97">
        <f>D76+E76</f>
        <v>46000</v>
      </c>
    </row>
    <row r="77" spans="1:6" s="44" customFormat="1" ht="12" customHeight="1" x14ac:dyDescent="0.2">
      <c r="A77" s="194" t="s">
        <v>257</v>
      </c>
      <c r="B77" s="176" t="s">
        <v>235</v>
      </c>
      <c r="C77" s="100"/>
      <c r="D77" s="100"/>
      <c r="E77" s="100"/>
      <c r="F77" s="100"/>
    </row>
    <row r="78" spans="1:6" s="44" customFormat="1" ht="12" customHeight="1" thickBot="1" x14ac:dyDescent="0.25">
      <c r="A78" s="195" t="s">
        <v>258</v>
      </c>
      <c r="B78" s="177" t="s">
        <v>236</v>
      </c>
      <c r="C78" s="100"/>
      <c r="D78" s="100"/>
      <c r="E78" s="100"/>
      <c r="F78" s="100"/>
    </row>
    <row r="79" spans="1:6" s="44" customFormat="1" ht="12" customHeight="1" thickBot="1" x14ac:dyDescent="0.2">
      <c r="A79" s="196" t="s">
        <v>237</v>
      </c>
      <c r="B79" s="90" t="s">
        <v>259</v>
      </c>
      <c r="C79" s="95">
        <f>SUM(C80:C83)</f>
        <v>0</v>
      </c>
      <c r="D79" s="95"/>
      <c r="E79" s="95"/>
      <c r="F79" s="95"/>
    </row>
    <row r="80" spans="1:6" s="44" customFormat="1" ht="12" customHeight="1" x14ac:dyDescent="0.2">
      <c r="A80" s="197" t="s">
        <v>238</v>
      </c>
      <c r="B80" s="175" t="s">
        <v>239</v>
      </c>
      <c r="C80" s="100"/>
      <c r="D80" s="100"/>
      <c r="E80" s="100"/>
      <c r="F80" s="100"/>
    </row>
    <row r="81" spans="1:6" s="44" customFormat="1" ht="12" customHeight="1" x14ac:dyDescent="0.2">
      <c r="A81" s="198" t="s">
        <v>240</v>
      </c>
      <c r="B81" s="176" t="s">
        <v>241</v>
      </c>
      <c r="C81" s="100"/>
      <c r="D81" s="100"/>
      <c r="E81" s="100"/>
      <c r="F81" s="100"/>
    </row>
    <row r="82" spans="1:6" s="44" customFormat="1" ht="12" customHeight="1" x14ac:dyDescent="0.2">
      <c r="A82" s="198" t="s">
        <v>242</v>
      </c>
      <c r="B82" s="176" t="s">
        <v>243</v>
      </c>
      <c r="C82" s="100"/>
      <c r="D82" s="100"/>
      <c r="E82" s="100"/>
      <c r="F82" s="100"/>
    </row>
    <row r="83" spans="1:6" s="43" customFormat="1" ht="12" customHeight="1" thickBot="1" x14ac:dyDescent="0.25">
      <c r="A83" s="199" t="s">
        <v>244</v>
      </c>
      <c r="B83" s="177" t="s">
        <v>245</v>
      </c>
      <c r="C83" s="100"/>
      <c r="D83" s="100"/>
      <c r="E83" s="100"/>
      <c r="F83" s="100"/>
    </row>
    <row r="84" spans="1:6" s="43" customFormat="1" ht="12" customHeight="1" thickBot="1" x14ac:dyDescent="0.2">
      <c r="A84" s="196" t="s">
        <v>246</v>
      </c>
      <c r="B84" s="90" t="s">
        <v>247</v>
      </c>
      <c r="C84" s="219"/>
      <c r="D84" s="219"/>
      <c r="E84" s="219"/>
      <c r="F84" s="219"/>
    </row>
    <row r="85" spans="1:6" s="43" customFormat="1" ht="12" customHeight="1" thickBot="1" x14ac:dyDescent="0.2">
      <c r="A85" s="196" t="s">
        <v>248</v>
      </c>
      <c r="B85" s="183" t="s">
        <v>249</v>
      </c>
      <c r="C85" s="101">
        <f>+C63+C67+C72+C75+C79+C84</f>
        <v>215879</v>
      </c>
      <c r="D85" s="101">
        <f>+D63+D67+D72+D75+D79+D84</f>
        <v>401879</v>
      </c>
      <c r="E85" s="101">
        <f>+E63+E67+E72+E75+E79+E84</f>
        <v>48499</v>
      </c>
      <c r="F85" s="101">
        <f>F63+F67+F72+F75+F79+F84</f>
        <v>450378</v>
      </c>
    </row>
    <row r="86" spans="1:6" s="43" customFormat="1" ht="12" customHeight="1" thickBot="1" x14ac:dyDescent="0.2">
      <c r="A86" s="200" t="s">
        <v>262</v>
      </c>
      <c r="B86" s="185" t="s">
        <v>366</v>
      </c>
      <c r="C86" s="101">
        <f>+C62+C85</f>
        <v>596340</v>
      </c>
      <c r="D86" s="101">
        <f>+D62+D85</f>
        <v>782340</v>
      </c>
      <c r="E86" s="101">
        <f>+E62+E85</f>
        <v>179998</v>
      </c>
      <c r="F86" s="101">
        <f>F62+F85</f>
        <v>962338</v>
      </c>
    </row>
    <row r="87" spans="1:6" s="44" customFormat="1" ht="15" customHeight="1" x14ac:dyDescent="0.2">
      <c r="A87" s="76"/>
      <c r="B87" s="77"/>
      <c r="C87" s="145"/>
      <c r="D87" s="145"/>
      <c r="E87" s="145"/>
      <c r="F87" s="145"/>
    </row>
    <row r="88" spans="1:6" ht="13.5" thickBot="1" x14ac:dyDescent="0.25">
      <c r="A88" s="201"/>
      <c r="B88" s="79"/>
      <c r="C88" s="146"/>
      <c r="D88" s="146"/>
      <c r="E88" s="146"/>
      <c r="F88" s="146"/>
    </row>
    <row r="89" spans="1:6" s="35" customFormat="1" ht="16.5" customHeight="1" thickBot="1" x14ac:dyDescent="0.25">
      <c r="A89" s="80"/>
      <c r="B89" s="81" t="s">
        <v>43</v>
      </c>
      <c r="C89" s="147"/>
      <c r="D89" s="147"/>
      <c r="E89" s="147"/>
      <c r="F89" s="147"/>
    </row>
    <row r="90" spans="1:6" s="45" customFormat="1" ht="12" customHeight="1" thickBot="1" x14ac:dyDescent="0.25">
      <c r="A90" s="167" t="s">
        <v>6</v>
      </c>
      <c r="B90" s="23" t="s">
        <v>265</v>
      </c>
      <c r="C90" s="94">
        <f>SUM(C91:C95)</f>
        <v>254400</v>
      </c>
      <c r="D90" s="94">
        <f>SUM(D91:D95)</f>
        <v>273074</v>
      </c>
      <c r="E90" s="94">
        <f>SUM(E91:E95)</f>
        <v>96700</v>
      </c>
      <c r="F90" s="94">
        <f>SUM(F91:F95)</f>
        <v>369774</v>
      </c>
    </row>
    <row r="91" spans="1:6" ht="12" customHeight="1" x14ac:dyDescent="0.2">
      <c r="A91" s="202" t="s">
        <v>61</v>
      </c>
      <c r="B91" s="7" t="s">
        <v>37</v>
      </c>
      <c r="C91" s="96">
        <v>64644</v>
      </c>
      <c r="D91" s="96">
        <v>34034</v>
      </c>
      <c r="E91" s="96">
        <v>9974</v>
      </c>
      <c r="F91" s="96">
        <f>D91+E91</f>
        <v>44008</v>
      </c>
    </row>
    <row r="92" spans="1:6" ht="12" customHeight="1" x14ac:dyDescent="0.2">
      <c r="A92" s="194" t="s">
        <v>62</v>
      </c>
      <c r="B92" s="5" t="s">
        <v>111</v>
      </c>
      <c r="C92" s="97">
        <v>13558</v>
      </c>
      <c r="D92" s="97">
        <v>6548</v>
      </c>
      <c r="E92" s="97">
        <v>2984</v>
      </c>
      <c r="F92" s="97">
        <f>D92+E92</f>
        <v>9532</v>
      </c>
    </row>
    <row r="93" spans="1:6" ht="12" customHeight="1" x14ac:dyDescent="0.2">
      <c r="A93" s="194" t="s">
        <v>63</v>
      </c>
      <c r="B93" s="5" t="s">
        <v>86</v>
      </c>
      <c r="C93" s="99">
        <v>43947</v>
      </c>
      <c r="D93" s="99">
        <v>92019</v>
      </c>
      <c r="E93" s="99">
        <v>42219</v>
      </c>
      <c r="F93" s="97">
        <f t="shared" ref="F93:F104" si="2">D93+E93</f>
        <v>134238</v>
      </c>
    </row>
    <row r="94" spans="1:6" ht="12" customHeight="1" x14ac:dyDescent="0.2">
      <c r="A94" s="194" t="s">
        <v>64</v>
      </c>
      <c r="B94" s="8" t="s">
        <v>112</v>
      </c>
      <c r="C94" s="99">
        <v>2803</v>
      </c>
      <c r="D94" s="99">
        <v>3061</v>
      </c>
      <c r="E94" s="99">
        <v>278</v>
      </c>
      <c r="F94" s="97">
        <f t="shared" si="2"/>
        <v>3339</v>
      </c>
    </row>
    <row r="95" spans="1:6" ht="12" customHeight="1" x14ac:dyDescent="0.2">
      <c r="A95" s="194" t="s">
        <v>72</v>
      </c>
      <c r="B95" s="16" t="s">
        <v>113</v>
      </c>
      <c r="C95" s="99">
        <v>129448</v>
      </c>
      <c r="D95" s="99">
        <v>137412</v>
      </c>
      <c r="E95" s="99">
        <v>41245</v>
      </c>
      <c r="F95" s="97">
        <f>D95+E95</f>
        <v>178657</v>
      </c>
    </row>
    <row r="96" spans="1:6" ht="12" customHeight="1" x14ac:dyDescent="0.2">
      <c r="A96" s="194" t="s">
        <v>65</v>
      </c>
      <c r="B96" s="5" t="s">
        <v>266</v>
      </c>
      <c r="C96" s="99">
        <v>1359</v>
      </c>
      <c r="D96" s="99">
        <v>73942</v>
      </c>
      <c r="E96" s="99"/>
      <c r="F96" s="97">
        <f t="shared" si="2"/>
        <v>73942</v>
      </c>
    </row>
    <row r="97" spans="1:6" ht="12" customHeight="1" x14ac:dyDescent="0.2">
      <c r="A97" s="194" t="s">
        <v>66</v>
      </c>
      <c r="B97" s="52" t="s">
        <v>267</v>
      </c>
      <c r="C97" s="99"/>
      <c r="D97" s="99"/>
      <c r="E97" s="99"/>
      <c r="F97" s="97"/>
    </row>
    <row r="98" spans="1:6" ht="12" customHeight="1" x14ac:dyDescent="0.2">
      <c r="A98" s="194" t="s">
        <v>73</v>
      </c>
      <c r="B98" s="53" t="s">
        <v>268</v>
      </c>
      <c r="C98" s="99"/>
      <c r="D98" s="99"/>
      <c r="E98" s="99"/>
      <c r="F98" s="97">
        <f t="shared" si="2"/>
        <v>0</v>
      </c>
    </row>
    <row r="99" spans="1:6" ht="12" customHeight="1" x14ac:dyDescent="0.2">
      <c r="A99" s="194" t="s">
        <v>74</v>
      </c>
      <c r="B99" s="53" t="s">
        <v>269</v>
      </c>
      <c r="C99" s="99"/>
      <c r="D99" s="99"/>
      <c r="E99" s="99"/>
      <c r="F99" s="97">
        <f t="shared" si="2"/>
        <v>0</v>
      </c>
    </row>
    <row r="100" spans="1:6" ht="12" customHeight="1" x14ac:dyDescent="0.2">
      <c r="A100" s="194" t="s">
        <v>75</v>
      </c>
      <c r="B100" s="52" t="s">
        <v>270</v>
      </c>
      <c r="C100" s="99">
        <v>65073</v>
      </c>
      <c r="D100" s="99">
        <v>370</v>
      </c>
      <c r="E100" s="99"/>
      <c r="F100" s="97"/>
    </row>
    <row r="101" spans="1:6" ht="12" customHeight="1" x14ac:dyDescent="0.2">
      <c r="A101" s="194" t="s">
        <v>76</v>
      </c>
      <c r="B101" s="52" t="s">
        <v>271</v>
      </c>
      <c r="C101" s="99"/>
      <c r="D101" s="99"/>
      <c r="E101" s="99"/>
      <c r="F101" s="97">
        <f t="shared" si="2"/>
        <v>0</v>
      </c>
    </row>
    <row r="102" spans="1:6" ht="12" customHeight="1" x14ac:dyDescent="0.2">
      <c r="A102" s="194" t="s">
        <v>78</v>
      </c>
      <c r="B102" s="53" t="s">
        <v>272</v>
      </c>
      <c r="C102" s="99"/>
      <c r="D102" s="99"/>
      <c r="E102" s="99"/>
      <c r="F102" s="97">
        <f t="shared" si="2"/>
        <v>0</v>
      </c>
    </row>
    <row r="103" spans="1:6" ht="12" customHeight="1" x14ac:dyDescent="0.2">
      <c r="A103" s="203" t="s">
        <v>114</v>
      </c>
      <c r="B103" s="54" t="s">
        <v>273</v>
      </c>
      <c r="C103" s="99"/>
      <c r="D103" s="99"/>
      <c r="E103" s="99"/>
      <c r="F103" s="97">
        <f t="shared" si="2"/>
        <v>0</v>
      </c>
    </row>
    <row r="104" spans="1:6" ht="12" customHeight="1" x14ac:dyDescent="0.2">
      <c r="A104" s="194" t="s">
        <v>263</v>
      </c>
      <c r="B104" s="54" t="s">
        <v>274</v>
      </c>
      <c r="C104" s="99"/>
      <c r="D104" s="99"/>
      <c r="E104" s="99"/>
      <c r="F104" s="97">
        <f t="shared" si="2"/>
        <v>0</v>
      </c>
    </row>
    <row r="105" spans="1:6" ht="12" customHeight="1" thickBot="1" x14ac:dyDescent="0.25">
      <c r="A105" s="204" t="s">
        <v>264</v>
      </c>
      <c r="B105" s="55" t="s">
        <v>275</v>
      </c>
      <c r="C105" s="103">
        <v>63016</v>
      </c>
      <c r="D105" s="103">
        <v>63100</v>
      </c>
      <c r="E105" s="103"/>
      <c r="F105" s="97">
        <v>104713</v>
      </c>
    </row>
    <row r="106" spans="1:6" ht="12" customHeight="1" thickBot="1" x14ac:dyDescent="0.25">
      <c r="A106" s="28" t="s">
        <v>7</v>
      </c>
      <c r="B106" s="372" t="s">
        <v>276</v>
      </c>
      <c r="C106" s="262">
        <v>292684</v>
      </c>
      <c r="D106" s="262">
        <f>SUM(D107:D111)</f>
        <v>358004</v>
      </c>
      <c r="E106" s="262">
        <f>SUM(E107:E111)</f>
        <v>60225</v>
      </c>
      <c r="F106" s="262">
        <f>SUM(F107:F111)</f>
        <v>418229</v>
      </c>
    </row>
    <row r="107" spans="1:6" ht="12" customHeight="1" x14ac:dyDescent="0.2">
      <c r="A107" s="193" t="s">
        <v>67</v>
      </c>
      <c r="B107" s="5" t="s">
        <v>131</v>
      </c>
      <c r="C107" s="237">
        <v>5334</v>
      </c>
      <c r="D107" s="237">
        <v>129445</v>
      </c>
      <c r="E107" s="237">
        <v>60225</v>
      </c>
      <c r="F107" s="237">
        <f>D107+E107</f>
        <v>189670</v>
      </c>
    </row>
    <row r="108" spans="1:6" ht="12" customHeight="1" x14ac:dyDescent="0.2">
      <c r="A108" s="193" t="s">
        <v>68</v>
      </c>
      <c r="B108" s="9" t="s">
        <v>280</v>
      </c>
      <c r="C108" s="234"/>
      <c r="D108" s="234"/>
      <c r="E108" s="234"/>
      <c r="F108" s="234"/>
    </row>
    <row r="109" spans="1:6" ht="12" customHeight="1" x14ac:dyDescent="0.2">
      <c r="A109" s="193" t="s">
        <v>69</v>
      </c>
      <c r="B109" s="347" t="s">
        <v>115</v>
      </c>
      <c r="C109" s="234">
        <v>278250</v>
      </c>
      <c r="D109" s="234">
        <v>228265</v>
      </c>
      <c r="E109" s="234"/>
      <c r="F109" s="234">
        <f>D109+E109</f>
        <v>228265</v>
      </c>
    </row>
    <row r="110" spans="1:6" ht="12" customHeight="1" x14ac:dyDescent="0.2">
      <c r="A110" s="193" t="s">
        <v>70</v>
      </c>
      <c r="B110" s="347" t="s">
        <v>281</v>
      </c>
      <c r="C110" s="234">
        <v>0</v>
      </c>
      <c r="D110" s="234"/>
      <c r="E110" s="234"/>
      <c r="F110" s="234">
        <f t="shared" ref="F110:F119" si="3">D110+E110</f>
        <v>0</v>
      </c>
    </row>
    <row r="111" spans="1:6" ht="12" customHeight="1" x14ac:dyDescent="0.2">
      <c r="A111" s="193" t="s">
        <v>71</v>
      </c>
      <c r="B111" s="348" t="s">
        <v>134</v>
      </c>
      <c r="C111" s="234">
        <v>9100</v>
      </c>
      <c r="D111" s="234">
        <v>294</v>
      </c>
      <c r="E111" s="234"/>
      <c r="F111" s="234">
        <f t="shared" si="3"/>
        <v>294</v>
      </c>
    </row>
    <row r="112" spans="1:6" ht="12" customHeight="1" x14ac:dyDescent="0.2">
      <c r="A112" s="193" t="s">
        <v>77</v>
      </c>
      <c r="B112" s="349" t="s">
        <v>374</v>
      </c>
      <c r="C112" s="234"/>
      <c r="D112" s="234"/>
      <c r="E112" s="234"/>
      <c r="F112" s="234">
        <f t="shared" si="3"/>
        <v>0</v>
      </c>
    </row>
    <row r="113" spans="1:6" ht="12" customHeight="1" x14ac:dyDescent="0.2">
      <c r="A113" s="193" t="s">
        <v>79</v>
      </c>
      <c r="B113" s="350" t="s">
        <v>286</v>
      </c>
      <c r="C113" s="234"/>
      <c r="D113" s="234"/>
      <c r="E113" s="234"/>
      <c r="F113" s="234">
        <f t="shared" si="3"/>
        <v>0</v>
      </c>
    </row>
    <row r="114" spans="1:6" ht="12" customHeight="1" x14ac:dyDescent="0.2">
      <c r="A114" s="193" t="s">
        <v>116</v>
      </c>
      <c r="B114" s="351" t="s">
        <v>269</v>
      </c>
      <c r="C114" s="234"/>
      <c r="D114" s="234"/>
      <c r="E114" s="234"/>
      <c r="F114" s="234">
        <f t="shared" si="3"/>
        <v>0</v>
      </c>
    </row>
    <row r="115" spans="1:6" ht="12" customHeight="1" x14ac:dyDescent="0.2">
      <c r="A115" s="193" t="s">
        <v>117</v>
      </c>
      <c r="B115" s="351" t="s">
        <v>285</v>
      </c>
      <c r="C115" s="234"/>
      <c r="D115" s="234">
        <v>294</v>
      </c>
      <c r="E115" s="234"/>
      <c r="F115" s="234">
        <f t="shared" si="3"/>
        <v>294</v>
      </c>
    </row>
    <row r="116" spans="1:6" ht="12" customHeight="1" x14ac:dyDescent="0.2">
      <c r="A116" s="193" t="s">
        <v>118</v>
      </c>
      <c r="B116" s="351" t="s">
        <v>284</v>
      </c>
      <c r="C116" s="234"/>
      <c r="D116" s="234"/>
      <c r="E116" s="234"/>
      <c r="F116" s="234">
        <f t="shared" si="3"/>
        <v>0</v>
      </c>
    </row>
    <row r="117" spans="1:6" ht="12" customHeight="1" x14ac:dyDescent="0.2">
      <c r="A117" s="193" t="s">
        <v>277</v>
      </c>
      <c r="B117" s="351" t="s">
        <v>272</v>
      </c>
      <c r="C117" s="234"/>
      <c r="D117" s="234"/>
      <c r="E117" s="234"/>
      <c r="F117" s="234">
        <f t="shared" si="3"/>
        <v>0</v>
      </c>
    </row>
    <row r="118" spans="1:6" ht="12" customHeight="1" x14ac:dyDescent="0.2">
      <c r="A118" s="193" t="s">
        <v>278</v>
      </c>
      <c r="B118" s="351" t="s">
        <v>283</v>
      </c>
      <c r="C118" s="234"/>
      <c r="D118" s="234"/>
      <c r="E118" s="234"/>
      <c r="F118" s="234">
        <f t="shared" si="3"/>
        <v>0</v>
      </c>
    </row>
    <row r="119" spans="1:6" ht="12" customHeight="1" thickBot="1" x14ac:dyDescent="0.25">
      <c r="A119" s="203" t="s">
        <v>279</v>
      </c>
      <c r="B119" s="351" t="s">
        <v>282</v>
      </c>
      <c r="C119" s="236">
        <v>9100</v>
      </c>
      <c r="D119" s="236"/>
      <c r="E119" s="236"/>
      <c r="F119" s="234">
        <f t="shared" si="3"/>
        <v>0</v>
      </c>
    </row>
    <row r="120" spans="1:6" ht="12" customHeight="1" thickBot="1" x14ac:dyDescent="0.25">
      <c r="A120" s="28" t="s">
        <v>8</v>
      </c>
      <c r="B120" s="230" t="s">
        <v>287</v>
      </c>
      <c r="C120" s="262">
        <f>SUM(C121:C122)</f>
        <v>0</v>
      </c>
      <c r="D120" s="262">
        <f>SUM(D121:D122)</f>
        <v>14632</v>
      </c>
      <c r="E120" s="262">
        <f>SUM(E121:E122)</f>
        <v>23073</v>
      </c>
      <c r="F120" s="262">
        <f>SUM(F121:F122)</f>
        <v>37705</v>
      </c>
    </row>
    <row r="121" spans="1:6" ht="12" customHeight="1" x14ac:dyDescent="0.2">
      <c r="A121" s="193" t="s">
        <v>50</v>
      </c>
      <c r="B121" s="6" t="s">
        <v>45</v>
      </c>
      <c r="C121" s="98"/>
      <c r="D121" s="98">
        <v>14632</v>
      </c>
      <c r="E121" s="98">
        <v>23073</v>
      </c>
      <c r="F121" s="237">
        <f>D121+E121</f>
        <v>37705</v>
      </c>
    </row>
    <row r="122" spans="1:6" ht="12" customHeight="1" thickBot="1" x14ac:dyDescent="0.25">
      <c r="A122" s="195" t="s">
        <v>51</v>
      </c>
      <c r="B122" s="9" t="s">
        <v>46</v>
      </c>
      <c r="C122" s="99"/>
      <c r="D122" s="99"/>
      <c r="E122" s="99"/>
      <c r="F122" s="99"/>
    </row>
    <row r="123" spans="1:6" ht="12" customHeight="1" thickBot="1" x14ac:dyDescent="0.25">
      <c r="A123" s="28" t="s">
        <v>9</v>
      </c>
      <c r="B123" s="48" t="s">
        <v>288</v>
      </c>
      <c r="C123" s="94">
        <f>C90+C106+C120</f>
        <v>547084</v>
      </c>
      <c r="D123" s="94">
        <f>D90+D106+D120</f>
        <v>645710</v>
      </c>
      <c r="E123" s="94">
        <f>E90+E106+E120</f>
        <v>179998</v>
      </c>
      <c r="F123" s="94">
        <f>F90+F106+F120</f>
        <v>825708</v>
      </c>
    </row>
    <row r="124" spans="1:6" ht="12" customHeight="1" thickBot="1" x14ac:dyDescent="0.25">
      <c r="A124" s="28" t="s">
        <v>10</v>
      </c>
      <c r="B124" s="230" t="s">
        <v>289</v>
      </c>
      <c r="C124" s="262">
        <f>C125+C126+C127</f>
        <v>0</v>
      </c>
      <c r="D124" s="262"/>
      <c r="E124" s="262"/>
      <c r="F124" s="262"/>
    </row>
    <row r="125" spans="1:6" s="45" customFormat="1" ht="12" customHeight="1" x14ac:dyDescent="0.2">
      <c r="A125" s="193" t="s">
        <v>54</v>
      </c>
      <c r="B125" s="6" t="s">
        <v>290</v>
      </c>
      <c r="C125" s="237"/>
      <c r="D125" s="237"/>
      <c r="E125" s="237"/>
      <c r="F125" s="237"/>
    </row>
    <row r="126" spans="1:6" ht="12" customHeight="1" x14ac:dyDescent="0.2">
      <c r="A126" s="193" t="s">
        <v>55</v>
      </c>
      <c r="B126" s="6" t="s">
        <v>291</v>
      </c>
      <c r="C126" s="234"/>
      <c r="D126" s="234"/>
      <c r="E126" s="234"/>
      <c r="F126" s="234"/>
    </row>
    <row r="127" spans="1:6" ht="12" customHeight="1" thickBot="1" x14ac:dyDescent="0.25">
      <c r="A127" s="203" t="s">
        <v>56</v>
      </c>
      <c r="B127" s="4" t="s">
        <v>292</v>
      </c>
      <c r="C127" s="236"/>
      <c r="D127" s="236"/>
      <c r="E127" s="236"/>
      <c r="F127" s="236"/>
    </row>
    <row r="128" spans="1:6" ht="12" customHeight="1" thickBot="1" x14ac:dyDescent="0.25">
      <c r="A128" s="28" t="s">
        <v>11</v>
      </c>
      <c r="B128" s="230" t="s">
        <v>338</v>
      </c>
      <c r="C128" s="262">
        <f>+C129+C130+C131+C132</f>
        <v>0</v>
      </c>
      <c r="D128" s="262">
        <f>SUM(D129:D132)</f>
        <v>40000</v>
      </c>
      <c r="E128" s="262">
        <f>SUM(E129:E132)</f>
        <v>0</v>
      </c>
      <c r="F128" s="262">
        <f>SUM(F129:F132)</f>
        <v>40000</v>
      </c>
    </row>
    <row r="129" spans="1:12" ht="12" customHeight="1" x14ac:dyDescent="0.2">
      <c r="A129" s="193" t="s">
        <v>57</v>
      </c>
      <c r="B129" s="6" t="s">
        <v>293</v>
      </c>
      <c r="C129" s="237"/>
      <c r="D129" s="237">
        <v>40000</v>
      </c>
      <c r="E129" s="237"/>
      <c r="F129" s="237">
        <f>D129+E129</f>
        <v>40000</v>
      </c>
    </row>
    <row r="130" spans="1:12" ht="12" customHeight="1" x14ac:dyDescent="0.2">
      <c r="A130" s="193" t="s">
        <v>58</v>
      </c>
      <c r="B130" s="6" t="s">
        <v>294</v>
      </c>
      <c r="C130" s="234"/>
      <c r="D130" s="234"/>
      <c r="E130" s="234"/>
      <c r="F130" s="234"/>
    </row>
    <row r="131" spans="1:12" ht="12" customHeight="1" x14ac:dyDescent="0.2">
      <c r="A131" s="193" t="s">
        <v>196</v>
      </c>
      <c r="B131" s="6" t="s">
        <v>295</v>
      </c>
      <c r="C131" s="234"/>
      <c r="D131" s="234"/>
      <c r="E131" s="234"/>
      <c r="F131" s="234"/>
    </row>
    <row r="132" spans="1:12" s="45" customFormat="1" ht="12" customHeight="1" thickBot="1" x14ac:dyDescent="0.25">
      <c r="A132" s="203" t="s">
        <v>197</v>
      </c>
      <c r="B132" s="4" t="s">
        <v>296</v>
      </c>
      <c r="C132" s="236"/>
      <c r="D132" s="236"/>
      <c r="E132" s="236"/>
      <c r="F132" s="236"/>
    </row>
    <row r="133" spans="1:12" ht="12" customHeight="1" thickBot="1" x14ac:dyDescent="0.25">
      <c r="A133" s="28" t="s">
        <v>12</v>
      </c>
      <c r="B133" s="230" t="s">
        <v>297</v>
      </c>
      <c r="C133" s="255">
        <f>+C134+C135+C136+C137</f>
        <v>49256</v>
      </c>
      <c r="D133" s="255">
        <f>+D134+D135+D136+D137</f>
        <v>96630</v>
      </c>
      <c r="E133" s="255">
        <f>+E134+E135+E136+E137</f>
        <v>0</v>
      </c>
      <c r="F133" s="255">
        <f>SUM(F134:F137)</f>
        <v>96630</v>
      </c>
      <c r="L133" s="87"/>
    </row>
    <row r="134" spans="1:12" x14ac:dyDescent="0.2">
      <c r="A134" s="193" t="s">
        <v>59</v>
      </c>
      <c r="B134" s="6" t="s">
        <v>298</v>
      </c>
      <c r="C134" s="237">
        <v>0</v>
      </c>
      <c r="D134" s="237"/>
      <c r="E134" s="237"/>
      <c r="F134" s="237"/>
    </row>
    <row r="135" spans="1:12" ht="12" customHeight="1" x14ac:dyDescent="0.2">
      <c r="A135" s="193" t="s">
        <v>60</v>
      </c>
      <c r="B135" s="6" t="s">
        <v>308</v>
      </c>
      <c r="C135" s="234"/>
      <c r="D135" s="234">
        <v>47374</v>
      </c>
      <c r="E135" s="234"/>
      <c r="F135" s="234">
        <f>D135+E135</f>
        <v>47374</v>
      </c>
    </row>
    <row r="136" spans="1:12" s="45" customFormat="1" ht="12" customHeight="1" x14ac:dyDescent="0.2">
      <c r="A136" s="193" t="s">
        <v>209</v>
      </c>
      <c r="B136" s="6" t="s">
        <v>299</v>
      </c>
      <c r="C136" s="234"/>
      <c r="D136" s="234"/>
      <c r="E136" s="234"/>
      <c r="F136" s="234">
        <f>D136+E136</f>
        <v>0</v>
      </c>
    </row>
    <row r="137" spans="1:12" s="45" customFormat="1" ht="12" customHeight="1" thickBot="1" x14ac:dyDescent="0.25">
      <c r="A137" s="203" t="s">
        <v>210</v>
      </c>
      <c r="B137" s="4" t="s">
        <v>377</v>
      </c>
      <c r="C137" s="236">
        <v>49256</v>
      </c>
      <c r="D137" s="236">
        <v>49256</v>
      </c>
      <c r="E137" s="236"/>
      <c r="F137" s="234">
        <f>D137+E137</f>
        <v>49256</v>
      </c>
    </row>
    <row r="138" spans="1:12" s="45" customFormat="1" ht="12" customHeight="1" thickBot="1" x14ac:dyDescent="0.25">
      <c r="A138" s="28" t="s">
        <v>13</v>
      </c>
      <c r="B138" s="230" t="s">
        <v>301</v>
      </c>
      <c r="C138" s="268">
        <f>+C139+C140+C141+C142</f>
        <v>0</v>
      </c>
      <c r="D138" s="268"/>
      <c r="E138" s="268"/>
      <c r="F138" s="268"/>
    </row>
    <row r="139" spans="1:12" s="45" customFormat="1" ht="12" customHeight="1" x14ac:dyDescent="0.2">
      <c r="A139" s="193" t="s">
        <v>109</v>
      </c>
      <c r="B139" s="6" t="s">
        <v>302</v>
      </c>
      <c r="C139" s="237"/>
      <c r="D139" s="237"/>
      <c r="E139" s="237"/>
      <c r="F139" s="237"/>
    </row>
    <row r="140" spans="1:12" s="45" customFormat="1" ht="12" customHeight="1" x14ac:dyDescent="0.2">
      <c r="A140" s="193" t="s">
        <v>110</v>
      </c>
      <c r="B140" s="6" t="s">
        <v>303</v>
      </c>
      <c r="C140" s="234"/>
      <c r="D140" s="234"/>
      <c r="E140" s="234"/>
      <c r="F140" s="234"/>
    </row>
    <row r="141" spans="1:12" s="45" customFormat="1" ht="12" customHeight="1" x14ac:dyDescent="0.2">
      <c r="A141" s="193" t="s">
        <v>133</v>
      </c>
      <c r="B141" s="6" t="s">
        <v>304</v>
      </c>
      <c r="C141" s="234"/>
      <c r="D141" s="234"/>
      <c r="E141" s="234"/>
      <c r="F141" s="234"/>
    </row>
    <row r="142" spans="1:12" ht="12.75" customHeight="1" thickBot="1" x14ac:dyDescent="0.25">
      <c r="A142" s="193" t="s">
        <v>212</v>
      </c>
      <c r="B142" s="5" t="s">
        <v>305</v>
      </c>
      <c r="C142" s="234"/>
      <c r="D142" s="234"/>
      <c r="E142" s="234"/>
      <c r="F142" s="234"/>
    </row>
    <row r="143" spans="1:12" ht="12" customHeight="1" thickBot="1" x14ac:dyDescent="0.25">
      <c r="A143" s="28" t="s">
        <v>14</v>
      </c>
      <c r="B143" s="375" t="s">
        <v>306</v>
      </c>
      <c r="C143" s="387">
        <f>+C124+C128+C133+C138</f>
        <v>49256</v>
      </c>
      <c r="D143" s="387">
        <f>+D124+D128+D133+D138</f>
        <v>136630</v>
      </c>
      <c r="E143" s="387">
        <f>+E124+E128+E133+E138</f>
        <v>0</v>
      </c>
      <c r="F143" s="387">
        <f>F124+F128+F133+F138</f>
        <v>136630</v>
      </c>
    </row>
    <row r="144" spans="1:12" ht="15" customHeight="1" thickBot="1" x14ac:dyDescent="0.25">
      <c r="A144" s="205" t="s">
        <v>15</v>
      </c>
      <c r="B144" s="153" t="s">
        <v>307</v>
      </c>
      <c r="C144" s="187">
        <f>+C123+C143</f>
        <v>596340</v>
      </c>
      <c r="D144" s="187">
        <f>+D123+D143</f>
        <v>782340</v>
      </c>
      <c r="E144" s="187">
        <f>+E123+E143</f>
        <v>179998</v>
      </c>
      <c r="F144" s="187">
        <f>F123+F143</f>
        <v>962338</v>
      </c>
    </row>
    <row r="145" spans="1:6" ht="13.5" thickBot="1" x14ac:dyDescent="0.25">
      <c r="A145" s="156"/>
      <c r="B145" s="157"/>
      <c r="C145" s="158"/>
      <c r="D145" s="158"/>
      <c r="E145" s="158"/>
      <c r="F145" s="158"/>
    </row>
    <row r="146" spans="1:6" ht="15" customHeight="1" thickBot="1" x14ac:dyDescent="0.25">
      <c r="A146" s="85" t="s">
        <v>127</v>
      </c>
      <c r="B146" s="86"/>
      <c r="C146" s="46">
        <v>23</v>
      </c>
      <c r="D146" s="46"/>
      <c r="E146" s="46"/>
      <c r="F146" s="46">
        <v>23</v>
      </c>
    </row>
    <row r="147" spans="1:6" ht="14.25" customHeight="1" thickBot="1" x14ac:dyDescent="0.25">
      <c r="A147" s="85" t="s">
        <v>128</v>
      </c>
      <c r="B147" s="86"/>
      <c r="C147" s="46">
        <v>3</v>
      </c>
      <c r="D147" s="46"/>
      <c r="E147" s="46"/>
      <c r="F147" s="46">
        <v>3</v>
      </c>
    </row>
    <row r="149" spans="1:6" x14ac:dyDescent="0.2">
      <c r="C149" s="475">
        <f>C144-C86</f>
        <v>0</v>
      </c>
      <c r="D149" s="475">
        <f>D144-D86</f>
        <v>0</v>
      </c>
      <c r="E149" s="475">
        <f>E144-E86</f>
        <v>0</v>
      </c>
      <c r="F149" s="475">
        <f>F144-F86</f>
        <v>0</v>
      </c>
    </row>
  </sheetData>
  <sheetProtection formatCells="0"/>
  <phoneticPr fontId="23" type="noConversion"/>
  <printOptions horizontalCentered="1"/>
  <pageMargins left="0.78740157480314965" right="0.78740157480314965" top="0.98425196850393704" bottom="0.78740157480314965" header="0.39370078740157483" footer="0.78740157480314965"/>
  <pageSetup paperSize="9" scale="65" fitToHeight="6" orientation="portrait" verticalDpi="300" r:id="rId1"/>
  <headerFooter alignWithMargins="0">
    <oddHeader xml:space="preserve">&amp;R&amp;"Times New Roman CE,Félkövér dőlt"&amp;11 8. melléklet az 5/2020. (VII. 21.)  önkormányzati rendelethez 
8. melléklet a 3/2019. (II. 14.) önkormányzati rendelethez
</oddHeader>
  </headerFooter>
  <rowBreaks count="1" manualBreakCount="1">
    <brk id="8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K147"/>
  <sheetViews>
    <sheetView view="pageLayout" zoomScaleNormal="100" zoomScaleSheetLayoutView="85" workbookViewId="0">
      <selection activeCell="E145" sqref="E145"/>
    </sheetView>
  </sheetViews>
  <sheetFormatPr defaultRowHeight="12.75" x14ac:dyDescent="0.2"/>
  <cols>
    <col min="1" max="1" width="19.5" style="159" customWidth="1"/>
    <col min="2" max="2" width="72" style="160" customWidth="1"/>
    <col min="3" max="5" width="25" style="161" customWidth="1"/>
    <col min="6" max="16384" width="9.33203125" style="1"/>
  </cols>
  <sheetData>
    <row r="1" spans="1:5" s="41" customFormat="1" ht="21" customHeight="1" x14ac:dyDescent="0.2">
      <c r="A1" s="165" t="s">
        <v>47</v>
      </c>
      <c r="B1" s="140" t="s">
        <v>379</v>
      </c>
      <c r="C1" s="142" t="s">
        <v>40</v>
      </c>
      <c r="D1" s="142"/>
      <c r="E1" s="142"/>
    </row>
    <row r="2" spans="1:5" s="41" customFormat="1" ht="16.5" thickBot="1" x14ac:dyDescent="0.25">
      <c r="A2" s="67" t="s">
        <v>124</v>
      </c>
      <c r="B2" s="141" t="s">
        <v>392</v>
      </c>
      <c r="C2" s="143">
        <v>3</v>
      </c>
      <c r="D2" s="143"/>
      <c r="E2" s="143"/>
    </row>
    <row r="3" spans="1:5" s="42" customFormat="1" ht="15.95" customHeight="1" thickBot="1" x14ac:dyDescent="0.3">
      <c r="A3" s="68"/>
      <c r="B3" s="68"/>
      <c r="C3" s="69" t="s">
        <v>416</v>
      </c>
      <c r="D3" s="69"/>
      <c r="E3" s="69"/>
    </row>
    <row r="4" spans="1:5" ht="13.5" thickBot="1" x14ac:dyDescent="0.25">
      <c r="A4" s="166" t="s">
        <v>126</v>
      </c>
      <c r="B4" s="70" t="s">
        <v>41</v>
      </c>
      <c r="C4" s="308" t="s">
        <v>391</v>
      </c>
      <c r="D4" s="308" t="s">
        <v>451</v>
      </c>
      <c r="E4" s="308" t="s">
        <v>458</v>
      </c>
    </row>
    <row r="5" spans="1:5" s="35" customFormat="1" ht="12.95" customHeight="1" thickBot="1" x14ac:dyDescent="0.25">
      <c r="A5" s="58">
        <v>1</v>
      </c>
      <c r="B5" s="59">
        <v>2</v>
      </c>
      <c r="C5" s="60">
        <v>3</v>
      </c>
      <c r="D5" s="60">
        <v>4</v>
      </c>
      <c r="E5" s="60">
        <v>5</v>
      </c>
    </row>
    <row r="6" spans="1:5" s="35" customFormat="1" ht="15.95" customHeight="1" thickBot="1" x14ac:dyDescent="0.25">
      <c r="A6" s="71"/>
      <c r="B6" s="72" t="s">
        <v>42</v>
      </c>
      <c r="C6" s="144"/>
      <c r="D6" s="144"/>
      <c r="E6" s="144"/>
    </row>
    <row r="7" spans="1:5" s="35" customFormat="1" ht="12" customHeight="1" thickBot="1" x14ac:dyDescent="0.25">
      <c r="A7" s="28" t="s">
        <v>6</v>
      </c>
      <c r="B7" s="18" t="s">
        <v>152</v>
      </c>
      <c r="C7" s="95">
        <f>+C8+C9+C10+C11+C12+C13</f>
        <v>2520</v>
      </c>
      <c r="D7" s="95"/>
      <c r="E7" s="95">
        <f>SUM(E8:E11)</f>
        <v>2520</v>
      </c>
    </row>
    <row r="8" spans="1:5" s="43" customFormat="1" ht="12" customHeight="1" x14ac:dyDescent="0.2">
      <c r="A8" s="193" t="s">
        <v>61</v>
      </c>
      <c r="B8" s="175" t="s">
        <v>153</v>
      </c>
      <c r="C8" s="98"/>
      <c r="D8" s="98"/>
      <c r="E8" s="98"/>
    </row>
    <row r="9" spans="1:5" s="44" customFormat="1" ht="12" customHeight="1" x14ac:dyDescent="0.2">
      <c r="A9" s="194" t="s">
        <v>62</v>
      </c>
      <c r="B9" s="176" t="s">
        <v>154</v>
      </c>
      <c r="C9" s="97"/>
      <c r="D9" s="97"/>
      <c r="E9" s="97"/>
    </row>
    <row r="10" spans="1:5" s="44" customFormat="1" ht="12" customHeight="1" x14ac:dyDescent="0.2">
      <c r="A10" s="194" t="s">
        <v>63</v>
      </c>
      <c r="B10" s="176" t="s">
        <v>155</v>
      </c>
      <c r="C10" s="97">
        <v>2520</v>
      </c>
      <c r="D10" s="97"/>
      <c r="E10" s="97">
        <f>SUM(C10:D10)</f>
        <v>2520</v>
      </c>
    </row>
    <row r="11" spans="1:5" s="44" customFormat="1" ht="12" customHeight="1" x14ac:dyDescent="0.2">
      <c r="A11" s="194" t="s">
        <v>64</v>
      </c>
      <c r="B11" s="176" t="s">
        <v>156</v>
      </c>
      <c r="C11" s="97"/>
      <c r="D11" s="97"/>
      <c r="E11" s="97"/>
    </row>
    <row r="12" spans="1:5" s="44" customFormat="1" ht="12" customHeight="1" x14ac:dyDescent="0.2">
      <c r="A12" s="194" t="s">
        <v>87</v>
      </c>
      <c r="B12" s="176" t="s">
        <v>157</v>
      </c>
      <c r="C12" s="307"/>
      <c r="D12" s="307"/>
      <c r="E12" s="307"/>
    </row>
    <row r="13" spans="1:5" s="43" customFormat="1" ht="12" customHeight="1" thickBot="1" x14ac:dyDescent="0.25">
      <c r="A13" s="195" t="s">
        <v>65</v>
      </c>
      <c r="B13" s="177" t="s">
        <v>158</v>
      </c>
      <c r="C13" s="306"/>
      <c r="D13" s="306"/>
      <c r="E13" s="306"/>
    </row>
    <row r="14" spans="1:5" s="43" customFormat="1" ht="12" customHeight="1" thickBot="1" x14ac:dyDescent="0.25">
      <c r="A14" s="28" t="s">
        <v>7</v>
      </c>
      <c r="B14" s="90" t="s">
        <v>159</v>
      </c>
      <c r="C14" s="95">
        <f>+C15+C16+C17+C18+C19</f>
        <v>0</v>
      </c>
      <c r="D14" s="95"/>
      <c r="E14" s="95"/>
    </row>
    <row r="15" spans="1:5" s="43" customFormat="1" ht="12" customHeight="1" x14ac:dyDescent="0.2">
      <c r="A15" s="193" t="s">
        <v>67</v>
      </c>
      <c r="B15" s="175" t="s">
        <v>160</v>
      </c>
      <c r="C15" s="98"/>
      <c r="D15" s="98"/>
      <c r="E15" s="98"/>
    </row>
    <row r="16" spans="1:5" s="43" customFormat="1" ht="12" customHeight="1" x14ac:dyDescent="0.2">
      <c r="A16" s="194" t="s">
        <v>68</v>
      </c>
      <c r="B16" s="176" t="s">
        <v>161</v>
      </c>
      <c r="C16" s="97"/>
      <c r="D16" s="97"/>
      <c r="E16" s="97"/>
    </row>
    <row r="17" spans="1:5" s="43" customFormat="1" ht="12" customHeight="1" x14ac:dyDescent="0.2">
      <c r="A17" s="194" t="s">
        <v>69</v>
      </c>
      <c r="B17" s="176" t="s">
        <v>368</v>
      </c>
      <c r="C17" s="97"/>
      <c r="D17" s="97"/>
      <c r="E17" s="97"/>
    </row>
    <row r="18" spans="1:5" s="43" customFormat="1" ht="12" customHeight="1" x14ac:dyDescent="0.2">
      <c r="A18" s="194" t="s">
        <v>70</v>
      </c>
      <c r="B18" s="176" t="s">
        <v>369</v>
      </c>
      <c r="C18" s="97"/>
      <c r="D18" s="97"/>
      <c r="E18" s="97"/>
    </row>
    <row r="19" spans="1:5" s="43" customFormat="1" ht="12" customHeight="1" x14ac:dyDescent="0.2">
      <c r="A19" s="194" t="s">
        <v>71</v>
      </c>
      <c r="B19" s="176" t="s">
        <v>162</v>
      </c>
      <c r="C19" s="97"/>
      <c r="D19" s="97"/>
      <c r="E19" s="97"/>
    </row>
    <row r="20" spans="1:5" s="44" customFormat="1" ht="12" customHeight="1" thickBot="1" x14ac:dyDescent="0.25">
      <c r="A20" s="195" t="s">
        <v>77</v>
      </c>
      <c r="B20" s="177" t="s">
        <v>163</v>
      </c>
      <c r="C20" s="99"/>
      <c r="D20" s="99"/>
      <c r="E20" s="99"/>
    </row>
    <row r="21" spans="1:5" s="44" customFormat="1" ht="12" customHeight="1" thickBot="1" x14ac:dyDescent="0.25">
      <c r="A21" s="28" t="s">
        <v>8</v>
      </c>
      <c r="B21" s="18" t="s">
        <v>164</v>
      </c>
      <c r="C21" s="95">
        <f>+C22+C23+C24+C25+C26</f>
        <v>0</v>
      </c>
      <c r="D21" s="95"/>
      <c r="E21" s="95"/>
    </row>
    <row r="22" spans="1:5" s="44" customFormat="1" ht="12" customHeight="1" x14ac:dyDescent="0.2">
      <c r="A22" s="193" t="s">
        <v>50</v>
      </c>
      <c r="B22" s="175" t="s">
        <v>165</v>
      </c>
      <c r="C22" s="98"/>
      <c r="D22" s="98"/>
      <c r="E22" s="98"/>
    </row>
    <row r="23" spans="1:5" s="43" customFormat="1" ht="12" customHeight="1" x14ac:dyDescent="0.2">
      <c r="A23" s="194" t="s">
        <v>51</v>
      </c>
      <c r="B23" s="176" t="s">
        <v>166</v>
      </c>
      <c r="C23" s="97"/>
      <c r="D23" s="97"/>
      <c r="E23" s="97"/>
    </row>
    <row r="24" spans="1:5" s="44" customFormat="1" ht="12" customHeight="1" x14ac:dyDescent="0.2">
      <c r="A24" s="194" t="s">
        <v>52</v>
      </c>
      <c r="B24" s="176" t="s">
        <v>370</v>
      </c>
      <c r="C24" s="97"/>
      <c r="D24" s="97"/>
      <c r="E24" s="97"/>
    </row>
    <row r="25" spans="1:5" s="44" customFormat="1" ht="12" customHeight="1" x14ac:dyDescent="0.2">
      <c r="A25" s="194" t="s">
        <v>53</v>
      </c>
      <c r="B25" s="176" t="s">
        <v>371</v>
      </c>
      <c r="C25" s="97"/>
      <c r="D25" s="97"/>
      <c r="E25" s="97"/>
    </row>
    <row r="26" spans="1:5" s="44" customFormat="1" ht="12" customHeight="1" x14ac:dyDescent="0.2">
      <c r="A26" s="194" t="s">
        <v>99</v>
      </c>
      <c r="B26" s="176" t="s">
        <v>167</v>
      </c>
      <c r="C26" s="97"/>
      <c r="D26" s="97"/>
      <c r="E26" s="97"/>
    </row>
    <row r="27" spans="1:5" s="44" customFormat="1" ht="12" customHeight="1" thickBot="1" x14ac:dyDescent="0.25">
      <c r="A27" s="195" t="s">
        <v>100</v>
      </c>
      <c r="B27" s="177" t="s">
        <v>168</v>
      </c>
      <c r="C27" s="99"/>
      <c r="D27" s="99"/>
      <c r="E27" s="99"/>
    </row>
    <row r="28" spans="1:5" s="44" customFormat="1" ht="12" customHeight="1" thickBot="1" x14ac:dyDescent="0.25">
      <c r="A28" s="28" t="s">
        <v>101</v>
      </c>
      <c r="B28" s="18" t="s">
        <v>169</v>
      </c>
      <c r="C28" s="101">
        <f>+C29+C32+C33+C34</f>
        <v>5844</v>
      </c>
      <c r="D28" s="101"/>
      <c r="E28" s="101">
        <f>SUM(C28:D28)</f>
        <v>5844</v>
      </c>
    </row>
    <row r="29" spans="1:5" s="44" customFormat="1" ht="12" customHeight="1" x14ac:dyDescent="0.2">
      <c r="A29" s="193" t="s">
        <v>170</v>
      </c>
      <c r="B29" s="175" t="s">
        <v>176</v>
      </c>
      <c r="C29" s="170">
        <f>+C30+C31</f>
        <v>5844</v>
      </c>
      <c r="D29" s="170"/>
      <c r="E29" s="170">
        <f>SUM(E30:E31)</f>
        <v>5844</v>
      </c>
    </row>
    <row r="30" spans="1:5" s="44" customFormat="1" ht="12" customHeight="1" x14ac:dyDescent="0.2">
      <c r="A30" s="194" t="s">
        <v>171</v>
      </c>
      <c r="B30" s="176" t="s">
        <v>177</v>
      </c>
      <c r="C30" s="97"/>
      <c r="D30" s="97"/>
      <c r="E30" s="97"/>
    </row>
    <row r="31" spans="1:5" s="44" customFormat="1" ht="12" customHeight="1" x14ac:dyDescent="0.2">
      <c r="A31" s="194" t="s">
        <v>172</v>
      </c>
      <c r="B31" s="176" t="s">
        <v>178</v>
      </c>
      <c r="C31" s="97">
        <v>5844</v>
      </c>
      <c r="D31" s="97"/>
      <c r="E31" s="97">
        <f>SUM(C31:D31)</f>
        <v>5844</v>
      </c>
    </row>
    <row r="32" spans="1:5" s="44" customFormat="1" ht="12" customHeight="1" x14ac:dyDescent="0.2">
      <c r="A32" s="194" t="s">
        <v>173</v>
      </c>
      <c r="B32" s="176" t="s">
        <v>179</v>
      </c>
      <c r="C32" s="97"/>
      <c r="D32" s="97"/>
      <c r="E32" s="97"/>
    </row>
    <row r="33" spans="1:5" s="44" customFormat="1" ht="12" customHeight="1" x14ac:dyDescent="0.2">
      <c r="A33" s="194" t="s">
        <v>174</v>
      </c>
      <c r="B33" s="176" t="s">
        <v>180</v>
      </c>
      <c r="C33" s="97"/>
      <c r="D33" s="97"/>
      <c r="E33" s="97"/>
    </row>
    <row r="34" spans="1:5" s="44" customFormat="1" ht="12" customHeight="1" thickBot="1" x14ac:dyDescent="0.25">
      <c r="A34" s="195" t="s">
        <v>175</v>
      </c>
      <c r="B34" s="177" t="s">
        <v>181</v>
      </c>
      <c r="C34" s="99"/>
      <c r="D34" s="99"/>
      <c r="E34" s="99"/>
    </row>
    <row r="35" spans="1:5" s="44" customFormat="1" ht="12" customHeight="1" thickBot="1" x14ac:dyDescent="0.25">
      <c r="A35" s="28" t="s">
        <v>10</v>
      </c>
      <c r="B35" s="18" t="s">
        <v>182</v>
      </c>
      <c r="C35" s="95">
        <f>SUM(C36:C45)</f>
        <v>0</v>
      </c>
      <c r="D35" s="95"/>
      <c r="E35" s="95"/>
    </row>
    <row r="36" spans="1:5" s="44" customFormat="1" ht="12" customHeight="1" x14ac:dyDescent="0.2">
      <c r="A36" s="193" t="s">
        <v>54</v>
      </c>
      <c r="B36" s="175" t="s">
        <v>185</v>
      </c>
      <c r="C36" s="98"/>
      <c r="D36" s="98"/>
      <c r="E36" s="98"/>
    </row>
    <row r="37" spans="1:5" s="44" customFormat="1" ht="12" customHeight="1" x14ac:dyDescent="0.2">
      <c r="A37" s="194" t="s">
        <v>55</v>
      </c>
      <c r="B37" s="176" t="s">
        <v>186</v>
      </c>
      <c r="C37" s="97"/>
      <c r="D37" s="97"/>
      <c r="E37" s="97"/>
    </row>
    <row r="38" spans="1:5" s="44" customFormat="1" ht="12" customHeight="1" x14ac:dyDescent="0.2">
      <c r="A38" s="194" t="s">
        <v>56</v>
      </c>
      <c r="B38" s="176" t="s">
        <v>187</v>
      </c>
      <c r="C38" s="97"/>
      <c r="D38" s="97"/>
      <c r="E38" s="97"/>
    </row>
    <row r="39" spans="1:5" s="44" customFormat="1" ht="12" customHeight="1" x14ac:dyDescent="0.2">
      <c r="A39" s="194" t="s">
        <v>103</v>
      </c>
      <c r="B39" s="176" t="s">
        <v>188</v>
      </c>
      <c r="C39" s="97"/>
      <c r="D39" s="97"/>
      <c r="E39" s="97"/>
    </row>
    <row r="40" spans="1:5" s="44" customFormat="1" ht="12" customHeight="1" x14ac:dyDescent="0.2">
      <c r="A40" s="194" t="s">
        <v>104</v>
      </c>
      <c r="B40" s="176" t="s">
        <v>189</v>
      </c>
      <c r="C40" s="97"/>
      <c r="D40" s="97"/>
      <c r="E40" s="97"/>
    </row>
    <row r="41" spans="1:5" s="44" customFormat="1" ht="12" customHeight="1" x14ac:dyDescent="0.2">
      <c r="A41" s="194" t="s">
        <v>105</v>
      </c>
      <c r="B41" s="176" t="s">
        <v>190</v>
      </c>
      <c r="C41" s="97">
        <v>0</v>
      </c>
      <c r="D41" s="97"/>
      <c r="E41" s="97"/>
    </row>
    <row r="42" spans="1:5" s="44" customFormat="1" ht="12" customHeight="1" x14ac:dyDescent="0.2">
      <c r="A42" s="194" t="s">
        <v>106</v>
      </c>
      <c r="B42" s="176" t="s">
        <v>191</v>
      </c>
      <c r="C42" s="97"/>
      <c r="D42" s="97"/>
      <c r="E42" s="97"/>
    </row>
    <row r="43" spans="1:5" s="44" customFormat="1" ht="12" customHeight="1" x14ac:dyDescent="0.2">
      <c r="A43" s="194" t="s">
        <v>107</v>
      </c>
      <c r="B43" s="176" t="s">
        <v>192</v>
      </c>
      <c r="C43" s="97"/>
      <c r="D43" s="97"/>
      <c r="E43" s="97"/>
    </row>
    <row r="44" spans="1:5" s="44" customFormat="1" ht="12" customHeight="1" x14ac:dyDescent="0.2">
      <c r="A44" s="194" t="s">
        <v>183</v>
      </c>
      <c r="B44" s="176" t="s">
        <v>193</v>
      </c>
      <c r="C44" s="100"/>
      <c r="D44" s="100"/>
      <c r="E44" s="100"/>
    </row>
    <row r="45" spans="1:5" s="44" customFormat="1" ht="12" customHeight="1" thickBot="1" x14ac:dyDescent="0.25">
      <c r="A45" s="195" t="s">
        <v>184</v>
      </c>
      <c r="B45" s="177" t="s">
        <v>194</v>
      </c>
      <c r="C45" s="164"/>
      <c r="D45" s="164"/>
      <c r="E45" s="164"/>
    </row>
    <row r="46" spans="1:5" s="44" customFormat="1" ht="12" customHeight="1" thickBot="1" x14ac:dyDescent="0.25">
      <c r="A46" s="28" t="s">
        <v>11</v>
      </c>
      <c r="B46" s="18" t="s">
        <v>195</v>
      </c>
      <c r="C46" s="95">
        <f>SUM(C47:C51)</f>
        <v>0</v>
      </c>
      <c r="D46" s="95"/>
      <c r="E46" s="95"/>
    </row>
    <row r="47" spans="1:5" s="44" customFormat="1" ht="12" customHeight="1" x14ac:dyDescent="0.2">
      <c r="A47" s="193" t="s">
        <v>57</v>
      </c>
      <c r="B47" s="175" t="s">
        <v>199</v>
      </c>
      <c r="C47" s="218"/>
      <c r="D47" s="218"/>
      <c r="E47" s="218"/>
    </row>
    <row r="48" spans="1:5" s="44" customFormat="1" ht="12" customHeight="1" x14ac:dyDescent="0.2">
      <c r="A48" s="194" t="s">
        <v>58</v>
      </c>
      <c r="B48" s="176" t="s">
        <v>200</v>
      </c>
      <c r="C48" s="100"/>
      <c r="D48" s="100"/>
      <c r="E48" s="100"/>
    </row>
    <row r="49" spans="1:5" s="44" customFormat="1" ht="12" customHeight="1" x14ac:dyDescent="0.2">
      <c r="A49" s="194" t="s">
        <v>196</v>
      </c>
      <c r="B49" s="176" t="s">
        <v>201</v>
      </c>
      <c r="C49" s="100"/>
      <c r="D49" s="100"/>
      <c r="E49" s="100"/>
    </row>
    <row r="50" spans="1:5" s="44" customFormat="1" ht="12" customHeight="1" x14ac:dyDescent="0.2">
      <c r="A50" s="194" t="s">
        <v>197</v>
      </c>
      <c r="B50" s="176" t="s">
        <v>202</v>
      </c>
      <c r="C50" s="100"/>
      <c r="D50" s="100"/>
      <c r="E50" s="100"/>
    </row>
    <row r="51" spans="1:5" s="44" customFormat="1" ht="12" customHeight="1" thickBot="1" x14ac:dyDescent="0.25">
      <c r="A51" s="195" t="s">
        <v>198</v>
      </c>
      <c r="B51" s="177" t="s">
        <v>203</v>
      </c>
      <c r="C51" s="164"/>
      <c r="D51" s="164"/>
      <c r="E51" s="164"/>
    </row>
    <row r="52" spans="1:5" s="44" customFormat="1" ht="12" customHeight="1" thickBot="1" x14ac:dyDescent="0.25">
      <c r="A52" s="28" t="s">
        <v>108</v>
      </c>
      <c r="B52" s="18" t="s">
        <v>204</v>
      </c>
      <c r="C52" s="95">
        <f>SUM(C53:C55)</f>
        <v>0</v>
      </c>
      <c r="D52" s="95"/>
      <c r="E52" s="95"/>
    </row>
    <row r="53" spans="1:5" s="44" customFormat="1" ht="12" customHeight="1" x14ac:dyDescent="0.2">
      <c r="A53" s="193" t="s">
        <v>59</v>
      </c>
      <c r="B53" s="175" t="s">
        <v>205</v>
      </c>
      <c r="C53" s="98"/>
      <c r="D53" s="98"/>
      <c r="E53" s="98"/>
    </row>
    <row r="54" spans="1:5" s="44" customFormat="1" ht="12" customHeight="1" x14ac:dyDescent="0.2">
      <c r="A54" s="194" t="s">
        <v>60</v>
      </c>
      <c r="B54" s="176" t="s">
        <v>372</v>
      </c>
      <c r="C54" s="97"/>
      <c r="D54" s="97"/>
      <c r="E54" s="97"/>
    </row>
    <row r="55" spans="1:5" s="44" customFormat="1" ht="12" customHeight="1" x14ac:dyDescent="0.2">
      <c r="A55" s="194" t="s">
        <v>209</v>
      </c>
      <c r="B55" s="176" t="s">
        <v>207</v>
      </c>
      <c r="C55" s="97"/>
      <c r="D55" s="97"/>
      <c r="E55" s="97"/>
    </row>
    <row r="56" spans="1:5" s="44" customFormat="1" ht="12" customHeight="1" thickBot="1" x14ac:dyDescent="0.25">
      <c r="A56" s="195" t="s">
        <v>210</v>
      </c>
      <c r="B56" s="177" t="s">
        <v>208</v>
      </c>
      <c r="C56" s="99"/>
      <c r="D56" s="99"/>
      <c r="E56" s="99"/>
    </row>
    <row r="57" spans="1:5" s="44" customFormat="1" ht="12" customHeight="1" thickBot="1" x14ac:dyDescent="0.25">
      <c r="A57" s="28" t="s">
        <v>13</v>
      </c>
      <c r="B57" s="90" t="s">
        <v>211</v>
      </c>
      <c r="C57" s="95">
        <f>SUM(C58:C60)</f>
        <v>0</v>
      </c>
      <c r="D57" s="95"/>
      <c r="E57" s="95"/>
    </row>
    <row r="58" spans="1:5" s="44" customFormat="1" ht="12" customHeight="1" x14ac:dyDescent="0.2">
      <c r="A58" s="193" t="s">
        <v>109</v>
      </c>
      <c r="B58" s="175" t="s">
        <v>213</v>
      </c>
      <c r="C58" s="100"/>
      <c r="D58" s="100"/>
      <c r="E58" s="100"/>
    </row>
    <row r="59" spans="1:5" s="44" customFormat="1" ht="12" customHeight="1" x14ac:dyDescent="0.2">
      <c r="A59" s="194" t="s">
        <v>110</v>
      </c>
      <c r="B59" s="176" t="s">
        <v>373</v>
      </c>
      <c r="C59" s="100"/>
      <c r="D59" s="100"/>
      <c r="E59" s="100"/>
    </row>
    <row r="60" spans="1:5" s="44" customFormat="1" ht="12" customHeight="1" x14ac:dyDescent="0.2">
      <c r="A60" s="194" t="s">
        <v>133</v>
      </c>
      <c r="B60" s="176" t="s">
        <v>214</v>
      </c>
      <c r="C60" s="100"/>
      <c r="D60" s="100"/>
      <c r="E60" s="100"/>
    </row>
    <row r="61" spans="1:5" s="44" customFormat="1" ht="12" customHeight="1" thickBot="1" x14ac:dyDescent="0.25">
      <c r="A61" s="195" t="s">
        <v>212</v>
      </c>
      <c r="B61" s="177" t="s">
        <v>215</v>
      </c>
      <c r="C61" s="100"/>
      <c r="D61" s="100"/>
      <c r="E61" s="100"/>
    </row>
    <row r="62" spans="1:5" s="44" customFormat="1" ht="12" customHeight="1" thickBot="1" x14ac:dyDescent="0.25">
      <c r="A62" s="28" t="s">
        <v>14</v>
      </c>
      <c r="B62" s="18" t="s">
        <v>216</v>
      </c>
      <c r="C62" s="101">
        <f>+C7+C14+C21+C28+C35+C46+C52+C57</f>
        <v>8364</v>
      </c>
      <c r="D62" s="101"/>
      <c r="E62" s="101">
        <f>E7+E14+E21+E28+E35+E46+E52+E57</f>
        <v>8364</v>
      </c>
    </row>
    <row r="63" spans="1:5" s="44" customFormat="1" ht="12" customHeight="1" thickBot="1" x14ac:dyDescent="0.2">
      <c r="A63" s="196" t="s">
        <v>339</v>
      </c>
      <c r="B63" s="90" t="s">
        <v>218</v>
      </c>
      <c r="C63" s="95">
        <f>SUM(C64:C66)</f>
        <v>0</v>
      </c>
      <c r="D63" s="95"/>
      <c r="E63" s="95"/>
    </row>
    <row r="64" spans="1:5" s="44" customFormat="1" ht="12" customHeight="1" x14ac:dyDescent="0.2">
      <c r="A64" s="193" t="s">
        <v>251</v>
      </c>
      <c r="B64" s="175" t="s">
        <v>219</v>
      </c>
      <c r="C64" s="100"/>
      <c r="D64" s="100"/>
      <c r="E64" s="100"/>
    </row>
    <row r="65" spans="1:5" s="44" customFormat="1" ht="12" customHeight="1" x14ac:dyDescent="0.2">
      <c r="A65" s="194" t="s">
        <v>260</v>
      </c>
      <c r="B65" s="176" t="s">
        <v>220</v>
      </c>
      <c r="C65" s="100"/>
      <c r="D65" s="100"/>
      <c r="E65" s="100"/>
    </row>
    <row r="66" spans="1:5" s="44" customFormat="1" ht="12" customHeight="1" thickBot="1" x14ac:dyDescent="0.25">
      <c r="A66" s="195" t="s">
        <v>261</v>
      </c>
      <c r="B66" s="179" t="s">
        <v>221</v>
      </c>
      <c r="C66" s="100"/>
      <c r="D66" s="100"/>
      <c r="E66" s="100"/>
    </row>
    <row r="67" spans="1:5" s="44" customFormat="1" ht="12" customHeight="1" thickBot="1" x14ac:dyDescent="0.2">
      <c r="A67" s="196" t="s">
        <v>222</v>
      </c>
      <c r="B67" s="90" t="s">
        <v>223</v>
      </c>
      <c r="C67" s="95">
        <f>SUM(C68:C71)</f>
        <v>0</v>
      </c>
      <c r="D67" s="95"/>
      <c r="E67" s="95"/>
    </row>
    <row r="68" spans="1:5" s="44" customFormat="1" ht="12" customHeight="1" x14ac:dyDescent="0.2">
      <c r="A68" s="193" t="s">
        <v>88</v>
      </c>
      <c r="B68" s="175" t="s">
        <v>224</v>
      </c>
      <c r="C68" s="100"/>
      <c r="D68" s="100"/>
      <c r="E68" s="100"/>
    </row>
    <row r="69" spans="1:5" s="44" customFormat="1" ht="12" customHeight="1" x14ac:dyDescent="0.2">
      <c r="A69" s="194" t="s">
        <v>89</v>
      </c>
      <c r="B69" s="176" t="s">
        <v>225</v>
      </c>
      <c r="C69" s="100"/>
      <c r="D69" s="100"/>
      <c r="E69" s="100"/>
    </row>
    <row r="70" spans="1:5" s="44" customFormat="1" ht="12" customHeight="1" x14ac:dyDescent="0.2">
      <c r="A70" s="194" t="s">
        <v>252</v>
      </c>
      <c r="B70" s="176" t="s">
        <v>226</v>
      </c>
      <c r="C70" s="100"/>
      <c r="D70" s="100"/>
      <c r="E70" s="100"/>
    </row>
    <row r="71" spans="1:5" s="44" customFormat="1" ht="12" customHeight="1" thickBot="1" x14ac:dyDescent="0.25">
      <c r="A71" s="195" t="s">
        <v>253</v>
      </c>
      <c r="B71" s="177" t="s">
        <v>227</v>
      </c>
      <c r="C71" s="100"/>
      <c r="D71" s="100"/>
      <c r="E71" s="100"/>
    </row>
    <row r="72" spans="1:5" s="44" customFormat="1" ht="12" customHeight="1" thickBot="1" x14ac:dyDescent="0.2">
      <c r="A72" s="196" t="s">
        <v>228</v>
      </c>
      <c r="B72" s="90" t="s">
        <v>229</v>
      </c>
      <c r="C72" s="95">
        <f>SUM(C73:C74)</f>
        <v>0</v>
      </c>
      <c r="D72" s="95"/>
      <c r="E72" s="95"/>
    </row>
    <row r="73" spans="1:5" s="44" customFormat="1" ht="12" customHeight="1" x14ac:dyDescent="0.2">
      <c r="A73" s="193" t="s">
        <v>254</v>
      </c>
      <c r="B73" s="175" t="s">
        <v>230</v>
      </c>
      <c r="C73" s="100"/>
      <c r="D73" s="100"/>
      <c r="E73" s="100"/>
    </row>
    <row r="74" spans="1:5" s="44" customFormat="1" ht="12" customHeight="1" thickBot="1" x14ac:dyDescent="0.25">
      <c r="A74" s="195" t="s">
        <v>255</v>
      </c>
      <c r="B74" s="177" t="s">
        <v>231</v>
      </c>
      <c r="C74" s="100"/>
      <c r="D74" s="100"/>
      <c r="E74" s="100"/>
    </row>
    <row r="75" spans="1:5" s="43" customFormat="1" ht="12" customHeight="1" thickBot="1" x14ac:dyDescent="0.2">
      <c r="A75" s="196" t="s">
        <v>232</v>
      </c>
      <c r="B75" s="90" t="s">
        <v>233</v>
      </c>
      <c r="C75" s="95">
        <f>SUM(C76:C78)</f>
        <v>0</v>
      </c>
      <c r="D75" s="95"/>
      <c r="E75" s="95"/>
    </row>
    <row r="76" spans="1:5" s="44" customFormat="1" ht="12" customHeight="1" x14ac:dyDescent="0.2">
      <c r="A76" s="193" t="s">
        <v>256</v>
      </c>
      <c r="B76" s="175" t="s">
        <v>234</v>
      </c>
      <c r="C76" s="100"/>
      <c r="D76" s="100"/>
      <c r="E76" s="100"/>
    </row>
    <row r="77" spans="1:5" s="44" customFormat="1" ht="12" customHeight="1" x14ac:dyDescent="0.2">
      <c r="A77" s="194" t="s">
        <v>257</v>
      </c>
      <c r="B77" s="176" t="s">
        <v>235</v>
      </c>
      <c r="C77" s="100"/>
      <c r="D77" s="100"/>
      <c r="E77" s="100"/>
    </row>
    <row r="78" spans="1:5" s="44" customFormat="1" ht="12" customHeight="1" thickBot="1" x14ac:dyDescent="0.25">
      <c r="A78" s="195" t="s">
        <v>258</v>
      </c>
      <c r="B78" s="177" t="s">
        <v>236</v>
      </c>
      <c r="C78" s="100"/>
      <c r="D78" s="100"/>
      <c r="E78" s="100"/>
    </row>
    <row r="79" spans="1:5" s="44" customFormat="1" ht="12" customHeight="1" thickBot="1" x14ac:dyDescent="0.2">
      <c r="A79" s="196" t="s">
        <v>237</v>
      </c>
      <c r="B79" s="90" t="s">
        <v>259</v>
      </c>
      <c r="C79" s="95">
        <f>SUM(C80:C83)</f>
        <v>0</v>
      </c>
      <c r="D79" s="95"/>
      <c r="E79" s="95"/>
    </row>
    <row r="80" spans="1:5" s="44" customFormat="1" ht="12" customHeight="1" x14ac:dyDescent="0.2">
      <c r="A80" s="197" t="s">
        <v>238</v>
      </c>
      <c r="B80" s="175" t="s">
        <v>239</v>
      </c>
      <c r="C80" s="100"/>
      <c r="D80" s="100"/>
      <c r="E80" s="100"/>
    </row>
    <row r="81" spans="1:5" s="44" customFormat="1" ht="12" customHeight="1" x14ac:dyDescent="0.2">
      <c r="A81" s="198" t="s">
        <v>240</v>
      </c>
      <c r="B81" s="176" t="s">
        <v>241</v>
      </c>
      <c r="C81" s="100"/>
      <c r="D81" s="100"/>
      <c r="E81" s="100"/>
    </row>
    <row r="82" spans="1:5" s="44" customFormat="1" ht="12" customHeight="1" x14ac:dyDescent="0.2">
      <c r="A82" s="198" t="s">
        <v>242</v>
      </c>
      <c r="B82" s="176" t="s">
        <v>243</v>
      </c>
      <c r="C82" s="100"/>
      <c r="D82" s="100"/>
      <c r="E82" s="100"/>
    </row>
    <row r="83" spans="1:5" s="43" customFormat="1" ht="12" customHeight="1" thickBot="1" x14ac:dyDescent="0.25">
      <c r="A83" s="199" t="s">
        <v>244</v>
      </c>
      <c r="B83" s="177" t="s">
        <v>245</v>
      </c>
      <c r="C83" s="100"/>
      <c r="D83" s="100"/>
      <c r="E83" s="100"/>
    </row>
    <row r="84" spans="1:5" s="43" customFormat="1" ht="12" customHeight="1" thickBot="1" x14ac:dyDescent="0.2">
      <c r="A84" s="196" t="s">
        <v>246</v>
      </c>
      <c r="B84" s="90" t="s">
        <v>247</v>
      </c>
      <c r="C84" s="219"/>
      <c r="D84" s="219"/>
      <c r="E84" s="219"/>
    </row>
    <row r="85" spans="1:5" s="43" customFormat="1" ht="12" customHeight="1" thickBot="1" x14ac:dyDescent="0.2">
      <c r="A85" s="196" t="s">
        <v>248</v>
      </c>
      <c r="B85" s="183" t="s">
        <v>249</v>
      </c>
      <c r="C85" s="101">
        <f>+C63+C67+C72+C75+C79+C84</f>
        <v>0</v>
      </c>
      <c r="D85" s="101"/>
      <c r="E85" s="101"/>
    </row>
    <row r="86" spans="1:5" s="43" customFormat="1" ht="12" customHeight="1" thickBot="1" x14ac:dyDescent="0.2">
      <c r="A86" s="200" t="s">
        <v>262</v>
      </c>
      <c r="B86" s="185" t="s">
        <v>366</v>
      </c>
      <c r="C86" s="101">
        <f>+C62+C85</f>
        <v>8364</v>
      </c>
      <c r="D86" s="101"/>
      <c r="E86" s="101">
        <f>E62+E85</f>
        <v>8364</v>
      </c>
    </row>
    <row r="87" spans="1:5" s="44" customFormat="1" ht="15" customHeight="1" x14ac:dyDescent="0.2">
      <c r="A87" s="76"/>
      <c r="B87" s="77"/>
      <c r="C87" s="145"/>
      <c r="D87" s="145"/>
      <c r="E87" s="145"/>
    </row>
    <row r="88" spans="1:5" ht="13.5" thickBot="1" x14ac:dyDescent="0.25">
      <c r="A88" s="201"/>
      <c r="B88" s="79"/>
      <c r="C88" s="146"/>
      <c r="D88" s="146"/>
      <c r="E88" s="146"/>
    </row>
    <row r="89" spans="1:5" s="35" customFormat="1" ht="16.5" customHeight="1" thickBot="1" x14ac:dyDescent="0.25">
      <c r="A89" s="80"/>
      <c r="B89" s="81" t="s">
        <v>43</v>
      </c>
      <c r="C89" s="147"/>
      <c r="D89" s="147"/>
      <c r="E89" s="147"/>
    </row>
    <row r="90" spans="1:5" s="45" customFormat="1" ht="12" customHeight="1" thickBot="1" x14ac:dyDescent="0.25">
      <c r="A90" s="167" t="s">
        <v>6</v>
      </c>
      <c r="B90" s="23" t="s">
        <v>265</v>
      </c>
      <c r="C90" s="94">
        <f>SUM(C91:C95)</f>
        <v>8364</v>
      </c>
      <c r="D90" s="94"/>
      <c r="E90" s="94">
        <f>SUM(E91:E95)</f>
        <v>8364</v>
      </c>
    </row>
    <row r="91" spans="1:5" ht="12" customHeight="1" x14ac:dyDescent="0.2">
      <c r="A91" s="202" t="s">
        <v>61</v>
      </c>
      <c r="B91" s="7" t="s">
        <v>37</v>
      </c>
      <c r="C91" s="96"/>
      <c r="D91" s="96"/>
      <c r="E91" s="96"/>
    </row>
    <row r="92" spans="1:5" ht="12" customHeight="1" x14ac:dyDescent="0.2">
      <c r="A92" s="194" t="s">
        <v>62</v>
      </c>
      <c r="B92" s="5" t="s">
        <v>111</v>
      </c>
      <c r="C92" s="97"/>
      <c r="D92" s="97"/>
      <c r="E92" s="97"/>
    </row>
    <row r="93" spans="1:5" ht="12" customHeight="1" x14ac:dyDescent="0.2">
      <c r="A93" s="194" t="s">
        <v>63</v>
      </c>
      <c r="B93" s="5" t="s">
        <v>86</v>
      </c>
      <c r="C93" s="99"/>
      <c r="D93" s="99"/>
      <c r="E93" s="99"/>
    </row>
    <row r="94" spans="1:5" ht="12" customHeight="1" x14ac:dyDescent="0.2">
      <c r="A94" s="194" t="s">
        <v>64</v>
      </c>
      <c r="B94" s="8" t="s">
        <v>112</v>
      </c>
      <c r="C94" s="99"/>
      <c r="D94" s="99"/>
      <c r="E94" s="99"/>
    </row>
    <row r="95" spans="1:5" ht="12" customHeight="1" x14ac:dyDescent="0.2">
      <c r="A95" s="194" t="s">
        <v>72</v>
      </c>
      <c r="B95" s="16" t="s">
        <v>113</v>
      </c>
      <c r="C95" s="99">
        <f>SUM(C96:C105)</f>
        <v>8364</v>
      </c>
      <c r="D95" s="99">
        <f>SUM(D96:D105)</f>
        <v>0</v>
      </c>
      <c r="E95" s="99">
        <f>SUM(E96:E105)</f>
        <v>8364</v>
      </c>
    </row>
    <row r="96" spans="1:5" ht="12" customHeight="1" x14ac:dyDescent="0.2">
      <c r="A96" s="194" t="s">
        <v>65</v>
      </c>
      <c r="B96" s="5" t="s">
        <v>266</v>
      </c>
      <c r="C96" s="99"/>
      <c r="D96" s="99"/>
      <c r="E96" s="99"/>
    </row>
    <row r="97" spans="1:5" ht="12" customHeight="1" x14ac:dyDescent="0.2">
      <c r="A97" s="194" t="s">
        <v>66</v>
      </c>
      <c r="B97" s="52" t="s">
        <v>267</v>
      </c>
      <c r="C97" s="99"/>
      <c r="D97" s="99"/>
      <c r="E97" s="99"/>
    </row>
    <row r="98" spans="1:5" ht="12" customHeight="1" x14ac:dyDescent="0.2">
      <c r="A98" s="194" t="s">
        <v>73</v>
      </c>
      <c r="B98" s="53" t="s">
        <v>268</v>
      </c>
      <c r="C98" s="99"/>
      <c r="D98" s="99"/>
      <c r="E98" s="99"/>
    </row>
    <row r="99" spans="1:5" ht="12" customHeight="1" x14ac:dyDescent="0.2">
      <c r="A99" s="194" t="s">
        <v>74</v>
      </c>
      <c r="B99" s="53" t="s">
        <v>269</v>
      </c>
      <c r="C99" s="99"/>
      <c r="D99" s="99"/>
      <c r="E99" s="99"/>
    </row>
    <row r="100" spans="1:5" ht="12" customHeight="1" x14ac:dyDescent="0.2">
      <c r="A100" s="194" t="s">
        <v>75</v>
      </c>
      <c r="B100" s="52" t="s">
        <v>270</v>
      </c>
      <c r="C100" s="99"/>
      <c r="D100" s="99">
        <v>8364</v>
      </c>
      <c r="E100" s="99">
        <f>SUM(D100)</f>
        <v>8364</v>
      </c>
    </row>
    <row r="101" spans="1:5" ht="12" customHeight="1" x14ac:dyDescent="0.2">
      <c r="A101" s="194" t="s">
        <v>76</v>
      </c>
      <c r="B101" s="52" t="s">
        <v>271</v>
      </c>
      <c r="C101" s="99"/>
      <c r="D101" s="99"/>
      <c r="E101" s="99"/>
    </row>
    <row r="102" spans="1:5" ht="12" customHeight="1" x14ac:dyDescent="0.2">
      <c r="A102" s="194" t="s">
        <v>78</v>
      </c>
      <c r="B102" s="53" t="s">
        <v>272</v>
      </c>
      <c r="C102" s="99"/>
      <c r="D102" s="99"/>
      <c r="E102" s="99"/>
    </row>
    <row r="103" spans="1:5" ht="12" customHeight="1" x14ac:dyDescent="0.2">
      <c r="A103" s="203" t="s">
        <v>114</v>
      </c>
      <c r="B103" s="54" t="s">
        <v>273</v>
      </c>
      <c r="C103" s="99"/>
      <c r="D103" s="99"/>
      <c r="E103" s="99"/>
    </row>
    <row r="104" spans="1:5" ht="12" customHeight="1" x14ac:dyDescent="0.2">
      <c r="A104" s="194" t="s">
        <v>263</v>
      </c>
      <c r="B104" s="54" t="s">
        <v>274</v>
      </c>
      <c r="C104" s="99"/>
      <c r="D104" s="99"/>
      <c r="E104" s="99"/>
    </row>
    <row r="105" spans="1:5" ht="12" customHeight="1" thickBot="1" x14ac:dyDescent="0.25">
      <c r="A105" s="204" t="s">
        <v>264</v>
      </c>
      <c r="B105" s="55" t="s">
        <v>275</v>
      </c>
      <c r="C105" s="103">
        <v>8364</v>
      </c>
      <c r="D105" s="103">
        <v>-8364</v>
      </c>
      <c r="E105" s="103">
        <f>SUM(C105:D105)</f>
        <v>0</v>
      </c>
    </row>
    <row r="106" spans="1:5" ht="12" customHeight="1" thickBot="1" x14ac:dyDescent="0.25">
      <c r="A106" s="28" t="s">
        <v>7</v>
      </c>
      <c r="B106" s="22" t="s">
        <v>276</v>
      </c>
      <c r="C106" s="95">
        <f>+C107+C109+C111</f>
        <v>0</v>
      </c>
      <c r="D106" s="95"/>
      <c r="E106" s="95"/>
    </row>
    <row r="107" spans="1:5" ht="12" customHeight="1" x14ac:dyDescent="0.2">
      <c r="A107" s="193" t="s">
        <v>67</v>
      </c>
      <c r="B107" s="5" t="s">
        <v>131</v>
      </c>
      <c r="C107" s="98"/>
      <c r="D107" s="98"/>
      <c r="E107" s="98"/>
    </row>
    <row r="108" spans="1:5" ht="12" customHeight="1" x14ac:dyDescent="0.2">
      <c r="A108" s="193" t="s">
        <v>68</v>
      </c>
      <c r="B108" s="9" t="s">
        <v>280</v>
      </c>
      <c r="C108" s="98"/>
      <c r="D108" s="98"/>
      <c r="E108" s="98"/>
    </row>
    <row r="109" spans="1:5" ht="12" customHeight="1" x14ac:dyDescent="0.2">
      <c r="A109" s="193" t="s">
        <v>69</v>
      </c>
      <c r="B109" s="9" t="s">
        <v>115</v>
      </c>
      <c r="C109" s="97"/>
      <c r="D109" s="97"/>
      <c r="E109" s="97"/>
    </row>
    <row r="110" spans="1:5" ht="12" customHeight="1" x14ac:dyDescent="0.2">
      <c r="A110" s="193" t="s">
        <v>70</v>
      </c>
      <c r="B110" s="9" t="s">
        <v>281</v>
      </c>
      <c r="C110" s="88"/>
      <c r="D110" s="88"/>
      <c r="E110" s="88"/>
    </row>
    <row r="111" spans="1:5" ht="12" customHeight="1" x14ac:dyDescent="0.2">
      <c r="A111" s="193" t="s">
        <v>71</v>
      </c>
      <c r="B111" s="92" t="s">
        <v>134</v>
      </c>
      <c r="C111" s="88"/>
      <c r="D111" s="88"/>
      <c r="E111" s="88"/>
    </row>
    <row r="112" spans="1:5" ht="12" customHeight="1" x14ac:dyDescent="0.2">
      <c r="A112" s="193" t="s">
        <v>77</v>
      </c>
      <c r="B112" s="91" t="s">
        <v>374</v>
      </c>
      <c r="C112" s="88"/>
      <c r="D112" s="88"/>
      <c r="E112" s="88"/>
    </row>
    <row r="113" spans="1:5" ht="12" customHeight="1" x14ac:dyDescent="0.2">
      <c r="A113" s="193" t="s">
        <v>79</v>
      </c>
      <c r="B113" s="171" t="s">
        <v>286</v>
      </c>
      <c r="C113" s="88"/>
      <c r="D113" s="88"/>
      <c r="E113" s="88"/>
    </row>
    <row r="114" spans="1:5" ht="12" customHeight="1" x14ac:dyDescent="0.2">
      <c r="A114" s="193" t="s">
        <v>116</v>
      </c>
      <c r="B114" s="53" t="s">
        <v>269</v>
      </c>
      <c r="C114" s="88"/>
      <c r="D114" s="88"/>
      <c r="E114" s="88"/>
    </row>
    <row r="115" spans="1:5" ht="12" customHeight="1" x14ac:dyDescent="0.2">
      <c r="A115" s="193" t="s">
        <v>117</v>
      </c>
      <c r="B115" s="53" t="s">
        <v>285</v>
      </c>
      <c r="C115" s="88"/>
      <c r="D115" s="88"/>
      <c r="E115" s="88"/>
    </row>
    <row r="116" spans="1:5" ht="12" customHeight="1" x14ac:dyDescent="0.2">
      <c r="A116" s="193" t="s">
        <v>118</v>
      </c>
      <c r="B116" s="53" t="s">
        <v>284</v>
      </c>
      <c r="C116" s="88"/>
      <c r="D116" s="88"/>
      <c r="E116" s="88"/>
    </row>
    <row r="117" spans="1:5" ht="12" customHeight="1" x14ac:dyDescent="0.2">
      <c r="A117" s="193" t="s">
        <v>277</v>
      </c>
      <c r="B117" s="53" t="s">
        <v>272</v>
      </c>
      <c r="C117" s="88"/>
      <c r="D117" s="88"/>
      <c r="E117" s="88"/>
    </row>
    <row r="118" spans="1:5" ht="12" customHeight="1" x14ac:dyDescent="0.2">
      <c r="A118" s="193" t="s">
        <v>278</v>
      </c>
      <c r="B118" s="53" t="s">
        <v>283</v>
      </c>
      <c r="C118" s="88"/>
      <c r="D118" s="88"/>
      <c r="E118" s="88"/>
    </row>
    <row r="119" spans="1:5" ht="12" customHeight="1" thickBot="1" x14ac:dyDescent="0.25">
      <c r="A119" s="203" t="s">
        <v>279</v>
      </c>
      <c r="B119" s="53" t="s">
        <v>282</v>
      </c>
      <c r="C119" s="89"/>
      <c r="D119" s="89"/>
      <c r="E119" s="89"/>
    </row>
    <row r="120" spans="1:5" ht="12" customHeight="1" thickBot="1" x14ac:dyDescent="0.25">
      <c r="A120" s="28" t="s">
        <v>8</v>
      </c>
      <c r="B120" s="48" t="s">
        <v>287</v>
      </c>
      <c r="C120" s="95">
        <f>+C121+C122</f>
        <v>0</v>
      </c>
      <c r="D120" s="95"/>
      <c r="E120" s="95"/>
    </row>
    <row r="121" spans="1:5" ht="12" customHeight="1" x14ac:dyDescent="0.2">
      <c r="A121" s="193" t="s">
        <v>50</v>
      </c>
      <c r="B121" s="6" t="s">
        <v>45</v>
      </c>
      <c r="C121" s="98"/>
      <c r="D121" s="98"/>
      <c r="E121" s="98"/>
    </row>
    <row r="122" spans="1:5" ht="12" customHeight="1" thickBot="1" x14ac:dyDescent="0.25">
      <c r="A122" s="195" t="s">
        <v>51</v>
      </c>
      <c r="B122" s="9" t="s">
        <v>46</v>
      </c>
      <c r="C122" s="99"/>
      <c r="D122" s="99"/>
      <c r="E122" s="99"/>
    </row>
    <row r="123" spans="1:5" ht="12" customHeight="1" thickBot="1" x14ac:dyDescent="0.25">
      <c r="A123" s="28" t="s">
        <v>9</v>
      </c>
      <c r="B123" s="48" t="s">
        <v>288</v>
      </c>
      <c r="C123" s="95">
        <f>+C90+C106+C120</f>
        <v>8364</v>
      </c>
      <c r="D123" s="95"/>
      <c r="E123" s="95">
        <f>E90+E106+E120</f>
        <v>8364</v>
      </c>
    </row>
    <row r="124" spans="1:5" ht="12" customHeight="1" thickBot="1" x14ac:dyDescent="0.25">
      <c r="A124" s="28" t="s">
        <v>10</v>
      </c>
      <c r="B124" s="48" t="s">
        <v>289</v>
      </c>
      <c r="C124" s="95">
        <f>+C125+C126+C127</f>
        <v>0</v>
      </c>
      <c r="D124" s="95"/>
      <c r="E124" s="95"/>
    </row>
    <row r="125" spans="1:5" s="45" customFormat="1" ht="12" customHeight="1" x14ac:dyDescent="0.2">
      <c r="A125" s="193" t="s">
        <v>54</v>
      </c>
      <c r="B125" s="6" t="s">
        <v>290</v>
      </c>
      <c r="C125" s="88"/>
      <c r="D125" s="88"/>
      <c r="E125" s="88"/>
    </row>
    <row r="126" spans="1:5" ht="12" customHeight="1" x14ac:dyDescent="0.2">
      <c r="A126" s="193" t="s">
        <v>55</v>
      </c>
      <c r="B126" s="6" t="s">
        <v>291</v>
      </c>
      <c r="C126" s="88"/>
      <c r="D126" s="88"/>
      <c r="E126" s="88"/>
    </row>
    <row r="127" spans="1:5" ht="12" customHeight="1" thickBot="1" x14ac:dyDescent="0.25">
      <c r="A127" s="203" t="s">
        <v>56</v>
      </c>
      <c r="B127" s="4" t="s">
        <v>292</v>
      </c>
      <c r="C127" s="88"/>
      <c r="D127" s="88"/>
      <c r="E127" s="88"/>
    </row>
    <row r="128" spans="1:5" ht="12" customHeight="1" thickBot="1" x14ac:dyDescent="0.25">
      <c r="A128" s="28" t="s">
        <v>11</v>
      </c>
      <c r="B128" s="48" t="s">
        <v>338</v>
      </c>
      <c r="C128" s="95">
        <f>+C129+C130+C131+C132</f>
        <v>0</v>
      </c>
      <c r="D128" s="95"/>
      <c r="E128" s="95"/>
    </row>
    <row r="129" spans="1:11" ht="12" customHeight="1" x14ac:dyDescent="0.2">
      <c r="A129" s="193" t="s">
        <v>57</v>
      </c>
      <c r="B129" s="6" t="s">
        <v>293</v>
      </c>
      <c r="C129" s="88"/>
      <c r="D129" s="88"/>
      <c r="E129" s="88"/>
    </row>
    <row r="130" spans="1:11" ht="12" customHeight="1" x14ac:dyDescent="0.2">
      <c r="A130" s="193" t="s">
        <v>58</v>
      </c>
      <c r="B130" s="6" t="s">
        <v>294</v>
      </c>
      <c r="C130" s="88"/>
      <c r="D130" s="88"/>
      <c r="E130" s="88"/>
    </row>
    <row r="131" spans="1:11" ht="12" customHeight="1" x14ac:dyDescent="0.2">
      <c r="A131" s="193" t="s">
        <v>196</v>
      </c>
      <c r="B131" s="6" t="s">
        <v>295</v>
      </c>
      <c r="C131" s="88"/>
      <c r="D131" s="88"/>
      <c r="E131" s="88"/>
    </row>
    <row r="132" spans="1:11" s="45" customFormat="1" ht="12" customHeight="1" thickBot="1" x14ac:dyDescent="0.25">
      <c r="A132" s="203" t="s">
        <v>197</v>
      </c>
      <c r="B132" s="4" t="s">
        <v>296</v>
      </c>
      <c r="C132" s="88"/>
      <c r="D132" s="88"/>
      <c r="E132" s="88"/>
    </row>
    <row r="133" spans="1:11" ht="12" customHeight="1" thickBot="1" x14ac:dyDescent="0.25">
      <c r="A133" s="28" t="s">
        <v>12</v>
      </c>
      <c r="B133" s="48" t="s">
        <v>297</v>
      </c>
      <c r="C133" s="101">
        <f>+C134+C135+C136+C137</f>
        <v>0</v>
      </c>
      <c r="D133" s="101"/>
      <c r="E133" s="101"/>
      <c r="K133" s="87"/>
    </row>
    <row r="134" spans="1:11" x14ac:dyDescent="0.2">
      <c r="A134" s="193" t="s">
        <v>59</v>
      </c>
      <c r="B134" s="6" t="s">
        <v>298</v>
      </c>
      <c r="C134" s="88"/>
      <c r="D134" s="88"/>
      <c r="E134" s="88"/>
    </row>
    <row r="135" spans="1:11" ht="12" customHeight="1" x14ac:dyDescent="0.2">
      <c r="A135" s="193" t="s">
        <v>60</v>
      </c>
      <c r="B135" s="6" t="s">
        <v>308</v>
      </c>
      <c r="C135" s="88"/>
      <c r="D135" s="88"/>
      <c r="E135" s="88"/>
    </row>
    <row r="136" spans="1:11" s="45" customFormat="1" ht="12" customHeight="1" x14ac:dyDescent="0.2">
      <c r="A136" s="193" t="s">
        <v>209</v>
      </c>
      <c r="B136" s="6" t="s">
        <v>299</v>
      </c>
      <c r="C136" s="88"/>
      <c r="D136" s="88"/>
      <c r="E136" s="88"/>
    </row>
    <row r="137" spans="1:11" s="45" customFormat="1" ht="12" customHeight="1" thickBot="1" x14ac:dyDescent="0.25">
      <c r="A137" s="203" t="s">
        <v>210</v>
      </c>
      <c r="B137" s="4" t="s">
        <v>300</v>
      </c>
      <c r="C137" s="88"/>
      <c r="D137" s="88"/>
      <c r="E137" s="88"/>
    </row>
    <row r="138" spans="1:11" s="45" customFormat="1" ht="12" customHeight="1" thickBot="1" x14ac:dyDescent="0.25">
      <c r="A138" s="28" t="s">
        <v>13</v>
      </c>
      <c r="B138" s="48" t="s">
        <v>301</v>
      </c>
      <c r="C138" s="104">
        <f>+C139+C140+C141+C142</f>
        <v>0</v>
      </c>
      <c r="D138" s="104"/>
      <c r="E138" s="104"/>
    </row>
    <row r="139" spans="1:11" s="45" customFormat="1" ht="12" customHeight="1" x14ac:dyDescent="0.2">
      <c r="A139" s="193" t="s">
        <v>109</v>
      </c>
      <c r="B139" s="6" t="s">
        <v>302</v>
      </c>
      <c r="C139" s="88"/>
      <c r="D139" s="88"/>
      <c r="E139" s="88"/>
    </row>
    <row r="140" spans="1:11" s="45" customFormat="1" ht="12" customHeight="1" x14ac:dyDescent="0.2">
      <c r="A140" s="193" t="s">
        <v>110</v>
      </c>
      <c r="B140" s="6" t="s">
        <v>303</v>
      </c>
      <c r="C140" s="88"/>
      <c r="D140" s="88"/>
      <c r="E140" s="88"/>
    </row>
    <row r="141" spans="1:11" s="45" customFormat="1" ht="12" customHeight="1" x14ac:dyDescent="0.2">
      <c r="A141" s="193" t="s">
        <v>133</v>
      </c>
      <c r="B141" s="6" t="s">
        <v>304</v>
      </c>
      <c r="C141" s="88"/>
      <c r="D141" s="88"/>
      <c r="E141" s="88"/>
    </row>
    <row r="142" spans="1:11" ht="12.75" customHeight="1" thickBot="1" x14ac:dyDescent="0.25">
      <c r="A142" s="193" t="s">
        <v>212</v>
      </c>
      <c r="B142" s="6" t="s">
        <v>305</v>
      </c>
      <c r="C142" s="88"/>
      <c r="D142" s="88"/>
      <c r="E142" s="88"/>
    </row>
    <row r="143" spans="1:11" ht="12" customHeight="1" thickBot="1" x14ac:dyDescent="0.25">
      <c r="A143" s="28" t="s">
        <v>14</v>
      </c>
      <c r="B143" s="48" t="s">
        <v>306</v>
      </c>
      <c r="C143" s="187">
        <f>+C124+C128+C133+C138</f>
        <v>0</v>
      </c>
      <c r="D143" s="187"/>
      <c r="E143" s="187"/>
    </row>
    <row r="144" spans="1:11" ht="15" customHeight="1" thickBot="1" x14ac:dyDescent="0.25">
      <c r="A144" s="205" t="s">
        <v>15</v>
      </c>
      <c r="B144" s="153" t="s">
        <v>307</v>
      </c>
      <c r="C144" s="187">
        <f>+C123+C143</f>
        <v>8364</v>
      </c>
      <c r="D144" s="187"/>
      <c r="E144" s="187">
        <f>E123+E143</f>
        <v>8364</v>
      </c>
    </row>
    <row r="145" spans="1:5" ht="13.5" thickBot="1" x14ac:dyDescent="0.25"/>
    <row r="146" spans="1:5" ht="15" customHeight="1" thickBot="1" x14ac:dyDescent="0.25">
      <c r="A146" s="85" t="s">
        <v>127</v>
      </c>
      <c r="B146" s="86"/>
      <c r="C146" s="46">
        <v>2</v>
      </c>
      <c r="D146" s="46"/>
      <c r="E146" s="46"/>
    </row>
    <row r="147" spans="1:5" ht="14.25" customHeight="1" thickBot="1" x14ac:dyDescent="0.25">
      <c r="A147" s="85" t="s">
        <v>128</v>
      </c>
      <c r="B147" s="86"/>
      <c r="C147" s="46"/>
      <c r="D147" s="46"/>
      <c r="E147" s="46"/>
    </row>
  </sheetData>
  <sheetProtection formatCells="0"/>
  <printOptions horizontalCentered="1"/>
  <pageMargins left="0.78740157480314965" right="0.78740157480314965" top="0.78740157480314965" bottom="0.59055118110236227" header="0.39370078740157483" footer="0.39370078740157483"/>
  <pageSetup paperSize="9" scale="57" fitToHeight="2" orientation="portrait" verticalDpi="300" r:id="rId1"/>
  <headerFooter alignWithMargins="0">
    <oddHeader xml:space="preserve">&amp;R&amp;"Times New Roman CE,Félkövér dőlt"&amp;11 9. melléklet az 5/2020. (VII. 21.)  önkormányzati rendelethez
9. melléklet a 3/2019. (II. 14.) önkormányzati rendelethez 
</oddHeader>
  </headerFooter>
  <rowBreaks count="1" manualBreakCount="1"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5</vt:i4>
      </vt:variant>
    </vt:vector>
  </HeadingPairs>
  <TitlesOfParts>
    <vt:vector size="24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</vt:lpstr>
      <vt:lpstr>'10. melléklet'!Nyomtatási_cím</vt:lpstr>
      <vt:lpstr>'11. melléklet'!Nyomtatási_cím</vt:lpstr>
      <vt:lpstr>'7. melléklet'!Nyomtatási_cím</vt:lpstr>
      <vt:lpstr>'8. melléklet'!Nyomtatási_cím</vt:lpstr>
      <vt:lpstr>'9. melléklet'!Nyomtatási_cím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WS12</cp:lastModifiedBy>
  <cp:lastPrinted>2020-07-21T10:02:03Z</cp:lastPrinted>
  <dcterms:created xsi:type="dcterms:W3CDTF">1999-10-30T10:30:45Z</dcterms:created>
  <dcterms:modified xsi:type="dcterms:W3CDTF">2020-07-21T11:54:33Z</dcterms:modified>
</cp:coreProperties>
</file>