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zárszámadás\"/>
    </mc:Choice>
  </mc:AlternateContent>
  <xr:revisionPtr revIDLastSave="0" documentId="10_ncr:8100000_{744D605D-C605-4719-AE42-43FE87CDEB62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1.sz.mell  " sheetId="1" r:id="rId1"/>
  </sheets>
  <definedNames>
    <definedName name="_xlnm.Print_Area" localSheetId="0">'1.sz.mell  '!$A$1:$T$30</definedName>
  </definedNames>
  <calcPr calcId="162913"/>
</workbook>
</file>

<file path=xl/calcChain.xml><?xml version="1.0" encoding="utf-8"?>
<calcChain xmlns="http://schemas.openxmlformats.org/spreadsheetml/2006/main">
  <c r="D8" i="1" l="1"/>
  <c r="F8" i="1"/>
  <c r="D9" i="1"/>
  <c r="F9" i="1"/>
  <c r="F17" i="1" s="1"/>
  <c r="D11" i="1"/>
  <c r="F11" i="1"/>
  <c r="D12" i="1"/>
  <c r="F12" i="1"/>
  <c r="D14" i="1"/>
  <c r="F14" i="1"/>
  <c r="D15" i="1"/>
  <c r="F15" i="1"/>
  <c r="E17" i="1"/>
  <c r="G17" i="1"/>
  <c r="E18" i="1"/>
  <c r="G18" i="1"/>
  <c r="G26" i="1" s="1"/>
  <c r="F26" i="1" s="1"/>
  <c r="D19" i="1"/>
  <c r="F19" i="1"/>
  <c r="E26" i="1"/>
  <c r="E27" i="1"/>
  <c r="I17" i="1"/>
  <c r="I18" i="1"/>
  <c r="I26" i="1" s="1"/>
  <c r="I27" i="1" s="1"/>
  <c r="I23" i="1"/>
  <c r="S26" i="1"/>
  <c r="S17" i="1"/>
  <c r="J18" i="1"/>
  <c r="J23" i="1"/>
  <c r="J17" i="1"/>
  <c r="G27" i="1" l="1"/>
  <c r="F27" i="1" s="1"/>
  <c r="F18" i="1"/>
  <c r="J26" i="1"/>
  <c r="J27" i="1" s="1"/>
  <c r="S27" i="1"/>
  <c r="Q25" i="1"/>
  <c r="Q13" i="1"/>
  <c r="Q12" i="1"/>
  <c r="Q11" i="1"/>
  <c r="Q10" i="1"/>
  <c r="Q9" i="1"/>
  <c r="Q8" i="1"/>
  <c r="H25" i="1"/>
  <c r="H19" i="1"/>
  <c r="H15" i="1"/>
  <c r="H14" i="1"/>
  <c r="H12" i="1"/>
  <c r="H11" i="1"/>
  <c r="H9" i="1"/>
  <c r="H8" i="1"/>
  <c r="H23" i="1"/>
  <c r="R26" i="1"/>
  <c r="R17" i="1"/>
  <c r="P17" i="1"/>
  <c r="S28" i="1" l="1"/>
  <c r="Q17" i="1"/>
  <c r="R27" i="1"/>
  <c r="O25" i="1" l="1"/>
  <c r="P26" i="1" l="1"/>
  <c r="Q26" i="1" s="1"/>
  <c r="N26" i="1"/>
  <c r="O13" i="1"/>
  <c r="O12" i="1"/>
  <c r="O11" i="1"/>
  <c r="O10" i="1"/>
  <c r="O9" i="1"/>
  <c r="O8" i="1"/>
  <c r="P27" i="1"/>
  <c r="Q27" i="1" s="1"/>
  <c r="H17" i="1"/>
  <c r="N17" i="1"/>
  <c r="M25" i="1"/>
  <c r="M26" i="1" s="1"/>
  <c r="M13" i="1"/>
  <c r="M12" i="1"/>
  <c r="M11" i="1"/>
  <c r="M10" i="1"/>
  <c r="M9" i="1"/>
  <c r="M8" i="1"/>
  <c r="L26" i="1"/>
  <c r="C23" i="1"/>
  <c r="C18" i="1"/>
  <c r="D18" i="1" s="1"/>
  <c r="L17" i="1"/>
  <c r="C17" i="1"/>
  <c r="D17" i="1" s="1"/>
  <c r="C26" i="1" l="1"/>
  <c r="D26" i="1" s="1"/>
  <c r="H18" i="1"/>
  <c r="L27" i="1"/>
  <c r="O17" i="1"/>
  <c r="N27" i="1"/>
  <c r="O26" i="1"/>
  <c r="H26" i="1"/>
  <c r="C29" i="1"/>
  <c r="M17" i="1"/>
  <c r="M27" i="1" l="1"/>
  <c r="C27" i="1"/>
  <c r="D27" i="1" s="1"/>
  <c r="O27" i="1"/>
  <c r="H27" i="1"/>
</calcChain>
</file>

<file path=xl/sharedStrings.xml><?xml version="1.0" encoding="utf-8"?>
<sst xmlns="http://schemas.openxmlformats.org/spreadsheetml/2006/main" count="98" uniqueCount="82">
  <si>
    <t>Sor-
szám</t>
  </si>
  <si>
    <t>Bevételek</t>
  </si>
  <si>
    <t>Kiadások</t>
  </si>
  <si>
    <t>Megnevezés</t>
  </si>
  <si>
    <t>3.</t>
  </si>
  <si>
    <t>4.</t>
  </si>
  <si>
    <t>5.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</si>
  <si>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</si>
  <si>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</si>
  <si>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</si>
  <si>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</si>
  <si>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</si>
  <si>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</si>
  <si>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2.-ból EU-s támogatás</t>
  </si>
  <si>
    <t xml:space="preserve">Dologi kiadások </t>
  </si>
  <si>
    <t>Közhatalmi bevételek</t>
  </si>
  <si>
    <t>Ellátottak pénzbeli juttatásai</t>
  </si>
  <si>
    <t>Működési célú átvett pénzeszközök</t>
  </si>
  <si>
    <t>Egyéb működési célú kiadások</t>
  </si>
  <si>
    <t>6.</t>
  </si>
  <si>
    <t>4.-ből EU-s támogatás</t>
  </si>
  <si>
    <t>Tartalékok</t>
  </si>
  <si>
    <t>7.</t>
  </si>
  <si>
    <t>Egyéb működési bevételek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</si>
  <si>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</si>
  <si>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</si>
  <si>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</si>
  <si>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</si>
  <si>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</si>
  <si>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</si>
  <si>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</si>
  <si>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</si>
  <si>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</si>
  <si>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</si>
  <si>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</si>
  <si>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</si>
  <si>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</si>
  <si>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</si>
  <si>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</si>
  <si>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</si>
  <si>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</si>
  <si>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</si>
  <si>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</si>
  <si>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</si>
  <si>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</si>
  <si>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</si>
  <si>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</si>
  <si>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</si>
  <si>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</si>
  <si>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Betét elhelyezése</t>
  </si>
  <si>
    <t>21.</t>
  </si>
  <si>
    <t>22.</t>
  </si>
  <si>
    <t>Működési célú finanszírozási bevételek összesen (14.+19.)</t>
  </si>
  <si>
    <t>Működési célú finanszírozási kiadások összesen (14.+...+21.)</t>
  </si>
  <si>
    <t>23.</t>
  </si>
  <si>
    <t>BEVÉTEL ÖSSZESEN (13.+22.)</t>
  </si>
  <si>
    <t>KIADÁSOK ÖSSZESEN (13.+22.)</t>
  </si>
  <si>
    <t>24.</t>
  </si>
  <si>
    <t>Költségvetési hiány:</t>
  </si>
  <si>
    <t>Költségvetési többlet:</t>
  </si>
  <si>
    <t>25.</t>
  </si>
  <si>
    <t>Tárgyévi  hiány:</t>
  </si>
  <si>
    <t>Tárgyévi  többlet:</t>
  </si>
  <si>
    <t>ÁHK.visszatérítendő kölcsön</t>
  </si>
  <si>
    <t>Diósberény Község Önkormányzata</t>
  </si>
  <si>
    <t>8.</t>
  </si>
  <si>
    <t>ÁH.bel.megelőlegezések visszafizetése</t>
  </si>
  <si>
    <t>2017.évi ei.módosított I.</t>
  </si>
  <si>
    <t>2017.évi módosítás I.</t>
  </si>
  <si>
    <t>2017.évi módosítás II.</t>
  </si>
  <si>
    <t>2017.évi ei.módosított II.</t>
  </si>
  <si>
    <t>2017.évi módosítás III.</t>
  </si>
  <si>
    <t>ÁHB megelőlegezések</t>
  </si>
  <si>
    <t>2017.évi      teljesítés</t>
  </si>
  <si>
    <t>2017. évi      eredeti előirányzat</t>
  </si>
  <si>
    <t>2017. évi          eredeti előirányzat</t>
  </si>
  <si>
    <t>2017.évi                   teljesítés</t>
  </si>
  <si>
    <t>2017.évi ei.módosított   2017.12.31.</t>
  </si>
  <si>
    <t>Forintban!</t>
  </si>
  <si>
    <t xml:space="preserve">
</t>
  </si>
  <si>
    <t>I. Működési célú bevételek és kiadások mérlege</t>
  </si>
  <si>
    <t>1. sz.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</si>
</sst>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7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b/>
      <sz val="14"/>
      <color indexed="10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charset val="238"/>
    </font>
    <font>
      <b/>
      <sz val="14"/>
      <name val="Times New Roman CE"/>
      <charset val="238"/>
    </font>
    <font>
      <i/>
      <sz val="12"/>
      <name val="Times New Roman CE"/>
      <charset val="238"/>
    </font>
    <font>
      <b/>
      <sz val="11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64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9" fillId="0" borderId="0" xfId="0" applyNumberFormat="1" applyFont="1" applyFill="1" applyAlignment="1" applyProtection="1">
      <alignment horizontal="center" vertical="center" wrapText="1"/>
    </xf>
    <xf numFmtId="164" fontId="20" fillId="0" borderId="0" xfId="0" applyNumberFormat="1" applyFont="1" applyFill="1" applyAlignment="1" applyProtection="1">
      <alignment horizontal="center" vertical="center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22" fillId="0" borderId="0" xfId="0" applyNumberFormat="1" applyFont="1" applyFill="1" applyAlignment="1" applyProtection="1">
      <alignment vertical="center" wrapText="1"/>
    </xf>
    <xf numFmtId="164" fontId="25" fillId="0" borderId="0" xfId="0" applyNumberFormat="1" applyFont="1" applyFill="1" applyAlignment="1" applyProtection="1">
      <alignment horizontal="center" textRotation="180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164" fontId="22" fillId="0" borderId="11" xfId="0" applyNumberFormat="1" applyFont="1" applyFill="1" applyBorder="1" applyAlignment="1" applyProtection="1">
      <alignment horizontal="left" vertical="center" wrapText="1" indent="1"/>
    </xf>
    <xf numFmtId="164" fontId="22" fillId="0" borderId="10" xfId="0" applyNumberFormat="1" applyFont="1" applyFill="1" applyBorder="1" applyAlignment="1" applyProtection="1">
      <alignment vertical="center" wrapText="1"/>
    </xf>
    <xf numFmtId="164" fontId="22" fillId="0" borderId="12" xfId="0" applyNumberFormat="1" applyFont="1" applyFill="1" applyBorder="1" applyAlignment="1" applyProtection="1">
      <alignment horizontal="left" vertical="center" wrapText="1" indent="1"/>
    </xf>
    <xf numFmtId="164" fontId="22" fillId="0" borderId="12" xfId="0" applyNumberFormat="1" applyFont="1" applyFill="1" applyBorder="1" applyAlignment="1" applyProtection="1">
      <alignment vertical="center" wrapText="1"/>
    </xf>
    <xf numFmtId="164" fontId="23" fillId="0" borderId="10" xfId="0" applyNumberFormat="1" applyFont="1" applyFill="1" applyBorder="1" applyAlignment="1" applyProtection="1">
      <alignment horizontal="left" vertical="center" wrapText="1" indent="1"/>
    </xf>
    <xf numFmtId="164" fontId="23" fillId="0" borderId="10" xfId="0" applyNumberFormat="1" applyFont="1" applyFill="1" applyBorder="1" applyAlignment="1" applyProtection="1">
      <alignment horizontal="right" vertical="center" wrapText="1" indent="1"/>
    </xf>
    <xf numFmtId="164" fontId="23" fillId="0" borderId="10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horizontal="left" vertical="center" wrapText="1" indent="1"/>
    </xf>
    <xf numFmtId="164" fontId="22" fillId="0" borderId="0" xfId="0" applyNumberFormat="1" applyFont="1" applyFill="1" applyAlignment="1" applyProtection="1">
      <alignment horizontal="center" vertical="center" wrapText="1"/>
    </xf>
    <xf numFmtId="164" fontId="22" fillId="0" borderId="11" xfId="0" applyNumberFormat="1" applyFont="1" applyFill="1" applyBorder="1" applyAlignment="1" applyProtection="1">
      <alignment horizontal="center" vertical="center" wrapText="1"/>
    </xf>
    <xf numFmtId="164" fontId="22" fillId="0" borderId="12" xfId="0" applyNumberFormat="1" applyFont="1" applyFill="1" applyBorder="1" applyAlignment="1" applyProtection="1">
      <alignment horizontal="center" vertical="center" wrapText="1"/>
    </xf>
    <xf numFmtId="164" fontId="22" fillId="0" borderId="13" xfId="0" applyNumberFormat="1" applyFont="1" applyFill="1" applyBorder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Continuous" vertical="center" wrapText="1"/>
    </xf>
    <xf numFmtId="164" fontId="23" fillId="0" borderId="14" xfId="0" applyNumberFormat="1" applyFont="1" applyFill="1" applyBorder="1" applyAlignment="1" applyProtection="1">
      <alignment horizontal="center" vertical="center" wrapText="1"/>
    </xf>
    <xf numFmtId="164" fontId="22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3" xfId="0" applyNumberFormat="1" applyFont="1" applyFill="1" applyBorder="1" applyAlignment="1" applyProtection="1">
      <alignment horizontal="left" vertical="center" wrapText="1" indent="1"/>
    </xf>
    <xf numFmtId="164" fontId="22" fillId="0" borderId="13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2" xfId="0" applyNumberFormat="1" applyFont="1" applyFill="1" applyBorder="1" applyAlignment="1" applyProtection="1">
      <alignment horizontal="left" vertical="center" wrapText="1" indent="1"/>
    </xf>
    <xf numFmtId="164" fontId="23" fillId="0" borderId="0" xfId="0" applyNumberFormat="1" applyFont="1" applyFill="1" applyAlignment="1" applyProtection="1">
      <alignment horizontal="right" vertical="center" wrapText="1"/>
    </xf>
    <xf numFmtId="164" fontId="22" fillId="0" borderId="11" xfId="0" applyNumberFormat="1" applyFont="1" applyFill="1" applyBorder="1" applyAlignment="1" applyProtection="1">
      <alignment horizontal="right" wrapText="1"/>
    </xf>
    <xf numFmtId="164" fontId="22" fillId="0" borderId="10" xfId="0" applyNumberFormat="1" applyFont="1" applyFill="1" applyBorder="1" applyAlignment="1" applyProtection="1">
      <alignment horizontal="right" vertical="center" wrapText="1"/>
    </xf>
    <xf numFmtId="164" fontId="22" fillId="0" borderId="12" xfId="0" applyNumberFormat="1" applyFont="1" applyFill="1" applyBorder="1" applyAlignment="1" applyProtection="1">
      <alignment horizontal="right" wrapText="1"/>
    </xf>
    <xf numFmtId="164" fontId="22" fillId="0" borderId="16" xfId="0" applyNumberFormat="1" applyFont="1" applyFill="1" applyBorder="1" applyAlignment="1" applyProtection="1">
      <alignment horizontal="right" vertical="center" wrapText="1"/>
    </xf>
    <xf numFmtId="164" fontId="22" fillId="0" borderId="12" xfId="0" applyNumberFormat="1" applyFont="1" applyFill="1" applyBorder="1" applyAlignment="1" applyProtection="1">
      <alignment horizontal="right" vertical="center" wrapText="1"/>
    </xf>
    <xf numFmtId="164" fontId="25" fillId="0" borderId="12" xfId="0" applyNumberFormat="1" applyFont="1" applyFill="1" applyBorder="1" applyAlignment="1" applyProtection="1">
      <alignment horizontal="right" wrapText="1"/>
    </xf>
    <xf numFmtId="164" fontId="25" fillId="0" borderId="17" xfId="0" applyNumberFormat="1" applyFont="1" applyFill="1" applyBorder="1" applyAlignment="1" applyProtection="1">
      <alignment horizontal="right" wrapText="1"/>
    </xf>
    <xf numFmtId="164" fontId="22" fillId="0" borderId="18" xfId="0" applyNumberFormat="1" applyFont="1" applyFill="1" applyBorder="1" applyAlignment="1" applyProtection="1">
      <alignment horizontal="right" wrapText="1"/>
    </xf>
    <xf numFmtId="164" fontId="22" fillId="0" borderId="17" xfId="0" applyNumberFormat="1" applyFont="1" applyFill="1" applyBorder="1" applyAlignment="1" applyProtection="1">
      <alignment horizontal="right" vertical="center" wrapText="1"/>
    </xf>
    <xf numFmtId="164" fontId="23" fillId="0" borderId="10" xfId="0" applyNumberFormat="1" applyFont="1" applyFill="1" applyBorder="1" applyAlignment="1" applyProtection="1">
      <alignment horizontal="right" wrapText="1"/>
    </xf>
    <xf numFmtId="164" fontId="23" fillId="0" borderId="10" xfId="0" applyNumberFormat="1" applyFont="1" applyFill="1" applyBorder="1" applyAlignment="1" applyProtection="1">
      <alignment horizontal="right" vertical="center" wrapText="1"/>
    </xf>
    <xf numFmtId="164" fontId="25" fillId="0" borderId="11" xfId="0" applyNumberFormat="1" applyFont="1" applyFill="1" applyBorder="1" applyAlignment="1" applyProtection="1">
      <alignment horizontal="right" wrapText="1"/>
    </xf>
    <xf numFmtId="164" fontId="22" fillId="0" borderId="13" xfId="0" applyNumberFormat="1" applyFont="1" applyFill="1" applyBorder="1" applyAlignment="1" applyProtection="1">
      <alignment horizontal="right" wrapText="1"/>
    </xf>
    <xf numFmtId="164" fontId="22" fillId="0" borderId="17" xfId="0" applyNumberFormat="1" applyFont="1" applyFill="1" applyBorder="1" applyAlignment="1" applyProtection="1">
      <alignment horizontal="right" wrapText="1"/>
    </xf>
    <xf numFmtId="164" fontId="22" fillId="0" borderId="10" xfId="0" applyNumberFormat="1" applyFont="1" applyFill="1" applyBorder="1" applyAlignment="1" applyProtection="1">
      <alignment horizontal="right" wrapText="1"/>
    </xf>
    <xf numFmtId="164" fontId="25" fillId="0" borderId="10" xfId="0" applyNumberFormat="1" applyFont="1" applyFill="1" applyBorder="1" applyAlignment="1" applyProtection="1">
      <alignment horizontal="right" wrapText="1"/>
    </xf>
    <xf numFmtId="164" fontId="22" fillId="0" borderId="11" xfId="0" applyNumberFormat="1" applyFont="1" applyFill="1" applyBorder="1" applyAlignment="1" applyProtection="1">
      <alignment vertical="center" wrapText="1"/>
      <protection locked="0"/>
    </xf>
    <xf numFmtId="164" fontId="22" fillId="0" borderId="14" xfId="0" applyNumberFormat="1" applyFont="1" applyFill="1" applyBorder="1" applyAlignment="1" applyProtection="1">
      <alignment vertical="center" wrapText="1"/>
      <protection locked="0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2" xfId="0" applyNumberFormat="1" applyFont="1" applyFill="1" applyBorder="1" applyAlignment="1" applyProtection="1">
      <alignment vertical="center" wrapText="1"/>
      <protection locked="0"/>
    </xf>
    <xf numFmtId="164" fontId="22" fillId="0" borderId="18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3" fillId="0" borderId="10" xfId="0" applyNumberFormat="1" applyFont="1" applyFill="1" applyBorder="1" applyAlignment="1" applyProtection="1">
      <alignment vertical="center" wrapText="1"/>
      <protection locked="0"/>
    </xf>
    <xf numFmtId="164" fontId="22" fillId="0" borderId="13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vertical="center" wrapText="1"/>
      <protection locked="0"/>
    </xf>
    <xf numFmtId="164" fontId="23" fillId="0" borderId="14" xfId="0" applyNumberFormat="1" applyFont="1" applyFill="1" applyBorder="1" applyAlignment="1" applyProtection="1">
      <alignment horizontal="center" vertical="center" wrapText="1"/>
    </xf>
    <xf numFmtId="164" fontId="23" fillId="0" borderId="15" xfId="0" applyNumberFormat="1" applyFont="1" applyFill="1" applyBorder="1" applyAlignment="1" applyProtection="1">
      <alignment horizontal="center" vertical="center" wrapText="1"/>
    </xf>
    <xf numFmtId="164" fontId="21" fillId="0" borderId="0" xfId="0" applyNumberFormat="1" applyFont="1" applyFill="1" applyBorder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Font="1" applyBorder="1" applyAlignment="1">
      <alignment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26" fillId="0" borderId="0" xfId="0" applyNumberFormat="1" applyFont="1" applyFill="1" applyAlignment="1" applyProtection="1">
      <alignment horizontal="right" vertical="center"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T30"/>
  <sheetViews>
    <sheetView tabSelected="1" topLeftCell="A10" zoomScaleNormal="100" zoomScaleSheetLayoutView="70" zoomScalePageLayoutView="70" workbookViewId="0">
      <selection activeCell="K10" sqref="K10"/>
    </sheetView>
  </sheetViews>
  <sheetFormatPr defaultColWidth="9.33203125" defaultRowHeight="12.75" x14ac:dyDescent="0.2"/>
  <cols>
    <col min="1" max="1" width="8" style="2" customWidth="1"/>
    <col min="2" max="2" width="69.6640625" style="2" bestFit="1" customWidth="1"/>
    <col min="3" max="3" width="20.5" style="1" customWidth="1"/>
    <col min="4" max="4" width="17.33203125" style="1" hidden="1" customWidth="1"/>
    <col min="5" max="5" width="19.83203125" style="1" hidden="1" customWidth="1"/>
    <col min="6" max="6" width="19" style="1" hidden="1" customWidth="1"/>
    <col min="7" max="7" width="20" style="1" hidden="1" customWidth="1"/>
    <col min="8" max="8" width="19.83203125" style="1" hidden="1" customWidth="1"/>
    <col min="9" max="9" width="23.5" style="1" customWidth="1"/>
    <col min="10" max="10" width="25.33203125" style="1" customWidth="1"/>
    <col min="11" max="11" width="72.5" style="1" bestFit="1" customWidth="1"/>
    <col min="12" max="12" width="21" style="1" customWidth="1"/>
    <col min="13" max="13" width="18.33203125" style="1" hidden="1" customWidth="1"/>
    <col min="14" max="14" width="21" style="1" hidden="1" customWidth="1"/>
    <col min="15" max="15" width="19" style="1" hidden="1" customWidth="1"/>
    <col min="16" max="16" width="22.83203125" style="1" hidden="1" customWidth="1"/>
    <col min="17" max="17" width="18" style="1" hidden="1" customWidth="1"/>
    <col min="18" max="18" width="19.83203125" style="1" customWidth="1"/>
    <col min="19" max="19" width="22.6640625" style="1" customWidth="1"/>
    <col min="20" max="16384" width="9.33203125" style="1"/>
  </cols>
  <sheetData>
    <row r="1" spans="1:20" ht="39.75" customHeight="1" x14ac:dyDescent="0.2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"/>
    </row>
    <row r="2" spans="1:20" ht="39.7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3" t="s">
        <v>81</v>
      </c>
      <c r="S2" s="63"/>
      <c r="T2" s="6"/>
    </row>
    <row r="3" spans="1:20" ht="39.75" customHeight="1" x14ac:dyDescent="0.2">
      <c r="A3" s="62" t="s">
        <v>80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"/>
    </row>
    <row r="4" spans="1:20" ht="19.5" thickBot="1" x14ac:dyDescent="0.25">
      <c r="A4" s="17"/>
      <c r="B4" s="5" t="s">
        <v>64</v>
      </c>
      <c r="C4" s="6"/>
      <c r="D4" s="6"/>
      <c r="E4" s="6"/>
      <c r="F4" s="6"/>
      <c r="G4" s="6"/>
      <c r="H4" s="6"/>
      <c r="I4" s="6"/>
      <c r="J4" s="6"/>
      <c r="K4" s="6"/>
      <c r="L4" s="6"/>
      <c r="M4" s="7"/>
      <c r="N4" s="6"/>
      <c r="O4" s="6"/>
      <c r="P4" s="6"/>
      <c r="Q4" s="6"/>
      <c r="R4" s="6"/>
      <c r="S4" s="31" t="s">
        <v>78</v>
      </c>
    </row>
    <row r="5" spans="1:20" ht="16.5" thickBot="1" x14ac:dyDescent="0.3">
      <c r="A5" s="57" t="s">
        <v>0</v>
      </c>
      <c r="B5" s="21" t="s">
        <v>1</v>
      </c>
      <c r="C5" s="21"/>
      <c r="D5" s="21"/>
      <c r="E5" s="21"/>
      <c r="F5" s="21"/>
      <c r="G5" s="21"/>
      <c r="H5" s="21"/>
      <c r="I5" s="21"/>
      <c r="J5" s="21"/>
      <c r="K5" s="60" t="s">
        <v>2</v>
      </c>
      <c r="L5" s="61"/>
      <c r="M5" s="61"/>
      <c r="N5" s="61"/>
      <c r="O5" s="61"/>
      <c r="P5" s="61"/>
      <c r="Q5" s="10"/>
      <c r="R5" s="10"/>
      <c r="S5" s="10"/>
    </row>
    <row r="6" spans="1:20" s="3" customFormat="1" ht="48" thickBot="1" x14ac:dyDescent="0.25">
      <c r="A6" s="58"/>
      <c r="B6" s="8" t="s">
        <v>3</v>
      </c>
      <c r="C6" s="8" t="s">
        <v>75</v>
      </c>
      <c r="D6" s="8" t="s">
        <v>68</v>
      </c>
      <c r="E6" s="8" t="s">
        <v>67</v>
      </c>
      <c r="F6" s="22" t="s">
        <v>69</v>
      </c>
      <c r="G6" s="22" t="s">
        <v>70</v>
      </c>
      <c r="H6" s="22" t="s">
        <v>71</v>
      </c>
      <c r="I6" s="22" t="s">
        <v>77</v>
      </c>
      <c r="J6" s="22" t="s">
        <v>76</v>
      </c>
      <c r="K6" s="8" t="s">
        <v>3</v>
      </c>
      <c r="L6" s="8" t="s">
        <v>74</v>
      </c>
      <c r="M6" s="8" t="s">
        <v>68</v>
      </c>
      <c r="N6" s="8" t="s">
        <v>67</v>
      </c>
      <c r="O6" s="22" t="s">
        <v>69</v>
      </c>
      <c r="P6" s="22" t="s">
        <v>70</v>
      </c>
      <c r="Q6" s="22" t="s">
        <v>71</v>
      </c>
      <c r="R6" s="8" t="s">
        <v>77</v>
      </c>
      <c r="S6" s="8" t="s">
        <v>73</v>
      </c>
    </row>
    <row r="7" spans="1:20" s="4" customFormat="1" ht="16.5" thickBot="1" x14ac:dyDescent="0.25">
      <c r="A7" s="8">
        <v>1</v>
      </c>
      <c r="B7" s="8">
        <v>2</v>
      </c>
      <c r="C7" s="8">
        <v>3</v>
      </c>
      <c r="D7" s="8" t="s">
        <v>5</v>
      </c>
      <c r="E7" s="8" t="s">
        <v>6</v>
      </c>
      <c r="F7" s="8" t="s">
        <v>19</v>
      </c>
      <c r="G7" s="8" t="s">
        <v>22</v>
      </c>
      <c r="H7" s="8" t="s">
        <v>65</v>
      </c>
      <c r="I7" s="8">
        <v>4</v>
      </c>
      <c r="J7" s="8">
        <v>5</v>
      </c>
      <c r="K7" s="8">
        <v>6</v>
      </c>
      <c r="L7" s="8">
        <v>7</v>
      </c>
      <c r="M7" s="8" t="s">
        <v>26</v>
      </c>
      <c r="N7" s="8" t="s">
        <v>29</v>
      </c>
      <c r="O7" s="8" t="s">
        <v>32</v>
      </c>
      <c r="P7" s="8" t="s">
        <v>35</v>
      </c>
      <c r="Q7" s="8" t="s">
        <v>38</v>
      </c>
      <c r="R7" s="8">
        <v>8</v>
      </c>
      <c r="S7" s="8">
        <v>9</v>
      </c>
    </row>
    <row r="8" spans="1:20" ht="16.5" thickBot="1" x14ac:dyDescent="0.3">
      <c r="A8" s="18" t="s">
        <v>7</v>
      </c>
      <c r="B8" s="9" t="s">
        <v>8</v>
      </c>
      <c r="C8" s="48">
        <v>92540639</v>
      </c>
      <c r="D8" s="49">
        <f>E8-C8</f>
        <v>57643</v>
      </c>
      <c r="E8" s="50">
        <v>92598282</v>
      </c>
      <c r="F8" s="48">
        <f>G8-E8</f>
        <v>927518</v>
      </c>
      <c r="G8" s="48">
        <v>93525800</v>
      </c>
      <c r="H8" s="48">
        <f>I8-G8</f>
        <v>7050627</v>
      </c>
      <c r="I8" s="48">
        <v>100576427</v>
      </c>
      <c r="J8" s="48">
        <v>100576427</v>
      </c>
      <c r="K8" s="9" t="s">
        <v>9</v>
      </c>
      <c r="L8" s="23">
        <v>10706511</v>
      </c>
      <c r="M8" s="32">
        <f t="shared" ref="M8:M13" si="0">N8-L8</f>
        <v>6022094</v>
      </c>
      <c r="N8" s="32">
        <v>16728605</v>
      </c>
      <c r="O8" s="33">
        <f t="shared" ref="O8:O13" si="1">P8-N8</f>
        <v>0</v>
      </c>
      <c r="P8" s="33">
        <v>16728605</v>
      </c>
      <c r="Q8" s="33">
        <f t="shared" ref="Q8:Q13" si="2">R8-P8</f>
        <v>1258497</v>
      </c>
      <c r="R8" s="33">
        <v>17987102</v>
      </c>
      <c r="S8" s="33">
        <v>16628288</v>
      </c>
    </row>
    <row r="9" spans="1:20" ht="15.75" x14ac:dyDescent="0.25">
      <c r="A9" s="19" t="s">
        <v>10</v>
      </c>
      <c r="B9" s="11" t="s">
        <v>11</v>
      </c>
      <c r="C9" s="51">
        <v>7833097</v>
      </c>
      <c r="D9" s="51">
        <f>E9-C9</f>
        <v>7837837</v>
      </c>
      <c r="E9" s="51">
        <v>15670934</v>
      </c>
      <c r="F9" s="51">
        <f>G9-E9</f>
        <v>387918</v>
      </c>
      <c r="G9" s="51">
        <v>16058852</v>
      </c>
      <c r="H9" s="51">
        <f>I9-G9</f>
        <v>332495</v>
      </c>
      <c r="I9" s="51">
        <v>16391347</v>
      </c>
      <c r="J9" s="51">
        <v>15575752</v>
      </c>
      <c r="K9" s="11" t="s">
        <v>12</v>
      </c>
      <c r="L9" s="24">
        <v>2065317</v>
      </c>
      <c r="M9" s="32">
        <f t="shared" si="0"/>
        <v>646126</v>
      </c>
      <c r="N9" s="34">
        <v>2711443</v>
      </c>
      <c r="O9" s="35">
        <f t="shared" si="1"/>
        <v>0</v>
      </c>
      <c r="P9" s="35">
        <v>2711443</v>
      </c>
      <c r="Q9" s="35">
        <f t="shared" si="2"/>
        <v>233562</v>
      </c>
      <c r="R9" s="35">
        <v>2945005</v>
      </c>
      <c r="S9" s="35">
        <v>2814465</v>
      </c>
    </row>
    <row r="10" spans="1:20" ht="15.75" x14ac:dyDescent="0.25">
      <c r="A10" s="19" t="s">
        <v>4</v>
      </c>
      <c r="B10" s="11" t="s">
        <v>13</v>
      </c>
      <c r="C10" s="51"/>
      <c r="D10" s="51"/>
      <c r="E10" s="51"/>
      <c r="F10" s="51"/>
      <c r="G10" s="51"/>
      <c r="H10" s="51"/>
      <c r="I10" s="51"/>
      <c r="J10" s="51"/>
      <c r="K10" s="11" t="s">
        <v>14</v>
      </c>
      <c r="L10" s="24">
        <v>17505870</v>
      </c>
      <c r="M10" s="32">
        <f t="shared" si="0"/>
        <v>727710</v>
      </c>
      <c r="N10" s="34">
        <v>18233580</v>
      </c>
      <c r="O10" s="36">
        <f t="shared" si="1"/>
        <v>560817</v>
      </c>
      <c r="P10" s="36">
        <v>18794397</v>
      </c>
      <c r="Q10" s="36">
        <f t="shared" si="2"/>
        <v>2602433</v>
      </c>
      <c r="R10" s="36">
        <v>21396830</v>
      </c>
      <c r="S10" s="36">
        <v>19623885</v>
      </c>
    </row>
    <row r="11" spans="1:20" ht="15.75" x14ac:dyDescent="0.25">
      <c r="A11" s="19" t="s">
        <v>5</v>
      </c>
      <c r="B11" s="11" t="s">
        <v>15</v>
      </c>
      <c r="C11" s="51">
        <v>8244000</v>
      </c>
      <c r="D11" s="51">
        <f>E11-C11</f>
        <v>2018199</v>
      </c>
      <c r="E11" s="51">
        <v>10262199</v>
      </c>
      <c r="F11" s="51">
        <f>G11-E11</f>
        <v>0</v>
      </c>
      <c r="G11" s="51">
        <v>10262199</v>
      </c>
      <c r="H11" s="51">
        <f>I11-G11</f>
        <v>4691522</v>
      </c>
      <c r="I11" s="51">
        <v>14953721</v>
      </c>
      <c r="J11" s="51">
        <v>12658317</v>
      </c>
      <c r="K11" s="11" t="s">
        <v>16</v>
      </c>
      <c r="L11" s="24">
        <v>2186000</v>
      </c>
      <c r="M11" s="32">
        <f t="shared" si="0"/>
        <v>18810</v>
      </c>
      <c r="N11" s="34">
        <v>2204810</v>
      </c>
      <c r="O11" s="36">
        <f t="shared" si="1"/>
        <v>25080</v>
      </c>
      <c r="P11" s="36">
        <v>2229890</v>
      </c>
      <c r="Q11" s="36">
        <f t="shared" si="2"/>
        <v>1130600</v>
      </c>
      <c r="R11" s="36">
        <v>3360490</v>
      </c>
      <c r="S11" s="36">
        <v>3125190</v>
      </c>
    </row>
    <row r="12" spans="1:20" ht="15.75" x14ac:dyDescent="0.25">
      <c r="A12" s="19" t="s">
        <v>6</v>
      </c>
      <c r="B12" s="16" t="s">
        <v>17</v>
      </c>
      <c r="C12" s="51">
        <v>33000</v>
      </c>
      <c r="D12" s="51">
        <f>E12-C12</f>
        <v>3000</v>
      </c>
      <c r="E12" s="51">
        <v>36000</v>
      </c>
      <c r="F12" s="51">
        <f>G12-E12</f>
        <v>0</v>
      </c>
      <c r="G12" s="51">
        <v>36000</v>
      </c>
      <c r="H12" s="51">
        <f>I12-G12</f>
        <v>-3000</v>
      </c>
      <c r="I12" s="51">
        <v>33000</v>
      </c>
      <c r="J12" s="51">
        <v>33000</v>
      </c>
      <c r="K12" s="11" t="s">
        <v>18</v>
      </c>
      <c r="L12" s="24">
        <v>80962634</v>
      </c>
      <c r="M12" s="32">
        <f t="shared" si="0"/>
        <v>748542</v>
      </c>
      <c r="N12" s="34">
        <v>81711176</v>
      </c>
      <c r="O12" s="36">
        <f t="shared" si="1"/>
        <v>591418</v>
      </c>
      <c r="P12" s="36">
        <v>82302594</v>
      </c>
      <c r="Q12" s="36">
        <f t="shared" si="2"/>
        <v>6878300</v>
      </c>
      <c r="R12" s="36">
        <v>89180894</v>
      </c>
      <c r="S12" s="36">
        <v>84798367</v>
      </c>
    </row>
    <row r="13" spans="1:20" ht="15.75" x14ac:dyDescent="0.25">
      <c r="A13" s="19" t="s">
        <v>19</v>
      </c>
      <c r="B13" s="11" t="s">
        <v>20</v>
      </c>
      <c r="C13" s="51"/>
      <c r="D13" s="51"/>
      <c r="E13" s="51"/>
      <c r="F13" s="51"/>
      <c r="G13" s="51"/>
      <c r="H13" s="51"/>
      <c r="I13" s="51"/>
      <c r="J13" s="51"/>
      <c r="K13" s="11" t="s">
        <v>21</v>
      </c>
      <c r="L13" s="24">
        <v>12922875</v>
      </c>
      <c r="M13" s="32">
        <f t="shared" si="0"/>
        <v>-1607108</v>
      </c>
      <c r="N13" s="34">
        <v>11315767</v>
      </c>
      <c r="O13" s="36">
        <f t="shared" si="1"/>
        <v>5345162</v>
      </c>
      <c r="P13" s="36">
        <v>16660929</v>
      </c>
      <c r="Q13" s="36">
        <f t="shared" si="2"/>
        <v>4903220</v>
      </c>
      <c r="R13" s="36">
        <v>21564149</v>
      </c>
      <c r="S13" s="36"/>
    </row>
    <row r="14" spans="1:20" ht="15.75" x14ac:dyDescent="0.25">
      <c r="A14" s="19" t="s">
        <v>22</v>
      </c>
      <c r="B14" s="11" t="s">
        <v>23</v>
      </c>
      <c r="C14" s="51">
        <v>3103400</v>
      </c>
      <c r="D14" s="51">
        <f>E14-C14</f>
        <v>56942</v>
      </c>
      <c r="E14" s="51">
        <v>3160342</v>
      </c>
      <c r="F14" s="51">
        <f>G14-E14</f>
        <v>482969</v>
      </c>
      <c r="G14" s="51">
        <v>3643311</v>
      </c>
      <c r="H14" s="51">
        <f>I14-G14</f>
        <v>1310779</v>
      </c>
      <c r="I14" s="51">
        <v>4954090</v>
      </c>
      <c r="J14" s="51">
        <v>3379613</v>
      </c>
      <c r="K14" s="25"/>
      <c r="L14" s="24"/>
      <c r="M14" s="37"/>
      <c r="N14" s="34"/>
      <c r="O14" s="36"/>
      <c r="P14" s="36"/>
      <c r="Q14" s="36"/>
      <c r="R14" s="36"/>
      <c r="S14" s="36"/>
    </row>
    <row r="15" spans="1:20" ht="15.75" x14ac:dyDescent="0.25">
      <c r="A15" s="19" t="s">
        <v>24</v>
      </c>
      <c r="B15" s="25" t="s">
        <v>63</v>
      </c>
      <c r="C15" s="51">
        <v>313580</v>
      </c>
      <c r="D15" s="51">
        <f>E15-C15</f>
        <v>0</v>
      </c>
      <c r="E15" s="51">
        <v>313580</v>
      </c>
      <c r="F15" s="51">
        <f>G15-E15</f>
        <v>0</v>
      </c>
      <c r="G15" s="51">
        <v>313580</v>
      </c>
      <c r="H15" s="51">
        <f>I15-G15</f>
        <v>0</v>
      </c>
      <c r="I15" s="51">
        <v>313580</v>
      </c>
      <c r="J15" s="51"/>
      <c r="K15" s="25"/>
      <c r="L15" s="24"/>
      <c r="M15" s="37"/>
      <c r="N15" s="34"/>
      <c r="O15" s="36"/>
      <c r="P15" s="36"/>
      <c r="Q15" s="36"/>
      <c r="R15" s="36"/>
      <c r="S15" s="36"/>
    </row>
    <row r="16" spans="1:20" ht="16.5" thickBot="1" x14ac:dyDescent="0.3">
      <c r="A16" s="19" t="s">
        <v>25</v>
      </c>
      <c r="B16" s="26"/>
      <c r="C16" s="52"/>
      <c r="D16" s="53"/>
      <c r="E16" s="53"/>
      <c r="F16" s="52"/>
      <c r="G16" s="52"/>
      <c r="H16" s="52"/>
      <c r="I16" s="52"/>
      <c r="J16" s="52"/>
      <c r="K16" s="25"/>
      <c r="L16" s="27"/>
      <c r="M16" s="38"/>
      <c r="N16" s="39"/>
      <c r="O16" s="40"/>
      <c r="P16" s="40"/>
      <c r="Q16" s="40"/>
      <c r="R16" s="40"/>
      <c r="S16" s="40"/>
    </row>
    <row r="17" spans="1:19" ht="32.25" thickBot="1" x14ac:dyDescent="0.3">
      <c r="A17" s="8" t="s">
        <v>26</v>
      </c>
      <c r="B17" s="13" t="s">
        <v>27</v>
      </c>
      <c r="C17" s="15">
        <f>SUM(C8:C16)</f>
        <v>112067716</v>
      </c>
      <c r="D17" s="54">
        <f>E17-C17</f>
        <v>9973621</v>
      </c>
      <c r="E17" s="15">
        <f>SUM(E8:E16)</f>
        <v>122041337</v>
      </c>
      <c r="F17" s="15">
        <f>SUM(F8,F9,F11,F12,F14,F15)</f>
        <v>1798405</v>
      </c>
      <c r="G17" s="15">
        <f>SUM(G8:G16)</f>
        <v>123839742</v>
      </c>
      <c r="H17" s="15">
        <f>I17-G17</f>
        <v>13382423</v>
      </c>
      <c r="I17" s="15">
        <f>SUM(I8:I16)</f>
        <v>137222165</v>
      </c>
      <c r="J17" s="15">
        <f>SUM(J8:J16)</f>
        <v>132223109</v>
      </c>
      <c r="K17" s="13" t="s">
        <v>28</v>
      </c>
      <c r="L17" s="14">
        <f>SUM(L8:L16)</f>
        <v>126349207</v>
      </c>
      <c r="M17" s="41">
        <f>N17-L17</f>
        <v>6556174</v>
      </c>
      <c r="N17" s="14">
        <f>SUM(N8:N16)</f>
        <v>132905381</v>
      </c>
      <c r="O17" s="42">
        <f>SUM(O8,O9,O10,O11,O12,O13)</f>
        <v>6522477</v>
      </c>
      <c r="P17" s="14">
        <f>SUM(P8:P16)</f>
        <v>139427858</v>
      </c>
      <c r="Q17" s="42">
        <f>R17-P17</f>
        <v>17006612</v>
      </c>
      <c r="R17" s="42">
        <f>R8+R9+R10+R11+R12+R13</f>
        <v>156434470</v>
      </c>
      <c r="S17" s="42">
        <f>S8+S9+S10+S11+S12+S13</f>
        <v>126990195</v>
      </c>
    </row>
    <row r="18" spans="1:19" ht="15.75" x14ac:dyDescent="0.25">
      <c r="A18" s="20" t="s">
        <v>29</v>
      </c>
      <c r="B18" s="28" t="s">
        <v>30</v>
      </c>
      <c r="C18" s="55">
        <f>SUM(C19:C22)</f>
        <v>14281491</v>
      </c>
      <c r="D18" s="50">
        <f>E18-C18</f>
        <v>-495341</v>
      </c>
      <c r="E18" s="55">
        <f>SUM(E19:E22)</f>
        <v>13786150</v>
      </c>
      <c r="F18" s="50">
        <f>G18-E18</f>
        <v>4724072</v>
      </c>
      <c r="G18" s="55">
        <f>SUM(G19:G22)</f>
        <v>18510222</v>
      </c>
      <c r="H18" s="55">
        <f>I18-G18</f>
        <v>537806</v>
      </c>
      <c r="I18" s="55">
        <f>I19+I20+I21+I22</f>
        <v>19048028</v>
      </c>
      <c r="J18" s="55">
        <f>J19+J20+J21+J22</f>
        <v>19048028</v>
      </c>
      <c r="K18" s="11" t="s">
        <v>31</v>
      </c>
      <c r="L18" s="29"/>
      <c r="M18" s="43"/>
      <c r="N18" s="32"/>
      <c r="O18" s="35"/>
      <c r="P18" s="35"/>
      <c r="Q18" s="35"/>
      <c r="R18" s="35"/>
      <c r="S18" s="35"/>
    </row>
    <row r="19" spans="1:19" ht="15.75" x14ac:dyDescent="0.25">
      <c r="A19" s="19" t="s">
        <v>32</v>
      </c>
      <c r="B19" s="11" t="s">
        <v>33</v>
      </c>
      <c r="C19" s="51">
        <v>14281491</v>
      </c>
      <c r="D19" s="48">
        <f>E19-C19</f>
        <v>-495341</v>
      </c>
      <c r="E19" s="51">
        <v>13786150</v>
      </c>
      <c r="F19" s="51">
        <f>G19-E19</f>
        <v>4724072</v>
      </c>
      <c r="G19" s="51">
        <v>18510222</v>
      </c>
      <c r="H19" s="51">
        <f>I19-G19</f>
        <v>537806</v>
      </c>
      <c r="I19" s="51">
        <v>19048028</v>
      </c>
      <c r="J19" s="51">
        <v>19048028</v>
      </c>
      <c r="K19" s="11" t="s">
        <v>34</v>
      </c>
      <c r="L19" s="24"/>
      <c r="M19" s="37"/>
      <c r="N19" s="34"/>
      <c r="O19" s="36"/>
      <c r="P19" s="36"/>
      <c r="Q19" s="36"/>
      <c r="R19" s="36"/>
      <c r="S19" s="36"/>
    </row>
    <row r="20" spans="1:19" ht="15.75" x14ac:dyDescent="0.25">
      <c r="A20" s="19" t="s">
        <v>35</v>
      </c>
      <c r="B20" s="11" t="s">
        <v>36</v>
      </c>
      <c r="C20" s="51"/>
      <c r="D20" s="51"/>
      <c r="E20" s="51"/>
      <c r="F20" s="51"/>
      <c r="G20" s="51"/>
      <c r="H20" s="51"/>
      <c r="I20" s="51"/>
      <c r="J20" s="51"/>
      <c r="K20" s="11" t="s">
        <v>37</v>
      </c>
      <c r="L20" s="24"/>
      <c r="M20" s="37"/>
      <c r="N20" s="34"/>
      <c r="O20" s="36"/>
      <c r="P20" s="36"/>
      <c r="Q20" s="36"/>
      <c r="R20" s="36"/>
      <c r="S20" s="36"/>
    </row>
    <row r="21" spans="1:19" ht="15.75" x14ac:dyDescent="0.25">
      <c r="A21" s="19" t="s">
        <v>38</v>
      </c>
      <c r="B21" s="11" t="s">
        <v>39</v>
      </c>
      <c r="C21" s="51"/>
      <c r="D21" s="51"/>
      <c r="E21" s="51"/>
      <c r="F21" s="51"/>
      <c r="G21" s="51"/>
      <c r="H21" s="51"/>
      <c r="I21" s="51"/>
      <c r="J21" s="51"/>
      <c r="K21" s="11" t="s">
        <v>40</v>
      </c>
      <c r="L21" s="24"/>
      <c r="M21" s="37"/>
      <c r="N21" s="34"/>
      <c r="O21" s="36"/>
      <c r="P21" s="36"/>
      <c r="Q21" s="36"/>
      <c r="R21" s="36"/>
      <c r="S21" s="36"/>
    </row>
    <row r="22" spans="1:19" ht="15.75" x14ac:dyDescent="0.25">
      <c r="A22" s="19" t="s">
        <v>41</v>
      </c>
      <c r="B22" s="11" t="s">
        <v>42</v>
      </c>
      <c r="C22" s="51"/>
      <c r="D22" s="56"/>
      <c r="E22" s="56"/>
      <c r="F22" s="56"/>
      <c r="G22" s="56"/>
      <c r="H22" s="56"/>
      <c r="I22" s="56"/>
      <c r="J22" s="56"/>
      <c r="K22" s="16" t="s">
        <v>43</v>
      </c>
      <c r="L22" s="24"/>
      <c r="M22" s="37"/>
      <c r="N22" s="34"/>
      <c r="O22" s="36"/>
      <c r="P22" s="36"/>
      <c r="Q22" s="36"/>
      <c r="R22" s="36"/>
      <c r="S22" s="36"/>
    </row>
    <row r="23" spans="1:19" ht="15.75" x14ac:dyDescent="0.25">
      <c r="A23" s="19" t="s">
        <v>44</v>
      </c>
      <c r="B23" s="30" t="s">
        <v>45</v>
      </c>
      <c r="C23" s="12">
        <f>SUM(C24:C25)</f>
        <v>0</v>
      </c>
      <c r="D23" s="12"/>
      <c r="E23" s="12"/>
      <c r="F23" s="12"/>
      <c r="G23" s="12"/>
      <c r="H23" s="12">
        <f>I23-G23</f>
        <v>3086383</v>
      </c>
      <c r="I23" s="12">
        <f>I24+I25</f>
        <v>3086383</v>
      </c>
      <c r="J23" s="12">
        <f>J24+J25</f>
        <v>3086383</v>
      </c>
      <c r="K23" s="11" t="s">
        <v>46</v>
      </c>
      <c r="L23" s="24"/>
      <c r="M23" s="37"/>
      <c r="N23" s="34"/>
      <c r="O23" s="36"/>
      <c r="P23" s="36"/>
      <c r="Q23" s="36"/>
      <c r="R23" s="36"/>
      <c r="S23" s="36"/>
    </row>
    <row r="24" spans="1:19" ht="15.75" x14ac:dyDescent="0.25">
      <c r="A24" s="20" t="s">
        <v>47</v>
      </c>
      <c r="B24" s="16" t="s">
        <v>48</v>
      </c>
      <c r="C24" s="56"/>
      <c r="D24" s="56"/>
      <c r="E24" s="56"/>
      <c r="F24" s="56"/>
      <c r="G24" s="56"/>
      <c r="H24" s="56"/>
      <c r="I24" s="56"/>
      <c r="J24" s="56"/>
      <c r="K24" s="9" t="s">
        <v>49</v>
      </c>
      <c r="L24" s="29"/>
      <c r="M24" s="37"/>
      <c r="N24" s="34"/>
      <c r="O24" s="36"/>
      <c r="P24" s="36"/>
      <c r="Q24" s="36"/>
      <c r="R24" s="36"/>
      <c r="S24" s="36"/>
    </row>
    <row r="25" spans="1:19" ht="16.5" thickBot="1" x14ac:dyDescent="0.3">
      <c r="A25" s="19" t="s">
        <v>50</v>
      </c>
      <c r="B25" s="11" t="s">
        <v>72</v>
      </c>
      <c r="C25" s="51"/>
      <c r="D25" s="51"/>
      <c r="E25" s="51"/>
      <c r="F25" s="51"/>
      <c r="G25" s="51"/>
      <c r="H25" s="51">
        <f>I25-G25</f>
        <v>3086383</v>
      </c>
      <c r="I25" s="51">
        <v>3086383</v>
      </c>
      <c r="J25" s="51">
        <v>3086383</v>
      </c>
      <c r="K25" s="25" t="s">
        <v>66</v>
      </c>
      <c r="L25" s="24"/>
      <c r="M25" s="44">
        <f>N25-L25</f>
        <v>2922106</v>
      </c>
      <c r="N25" s="39">
        <v>2922106</v>
      </c>
      <c r="O25" s="45">
        <f>P25-N25</f>
        <v>0</v>
      </c>
      <c r="P25" s="39">
        <v>2922106</v>
      </c>
      <c r="Q25" s="40">
        <f>R25-P25</f>
        <v>0</v>
      </c>
      <c r="R25" s="40">
        <v>2922106</v>
      </c>
      <c r="S25" s="40">
        <v>2922106</v>
      </c>
    </row>
    <row r="26" spans="1:19" ht="16.5" thickBot="1" x14ac:dyDescent="0.3">
      <c r="A26" s="8" t="s">
        <v>51</v>
      </c>
      <c r="B26" s="13" t="s">
        <v>52</v>
      </c>
      <c r="C26" s="15">
        <f>SUM(C18,C23)</f>
        <v>14281491</v>
      </c>
      <c r="D26" s="54">
        <f>E26-C26</f>
        <v>-495341</v>
      </c>
      <c r="E26" s="15">
        <f>SUM(E18,E23)</f>
        <v>13786150</v>
      </c>
      <c r="F26" s="15">
        <f>G26-E26</f>
        <v>4724072</v>
      </c>
      <c r="G26" s="15">
        <f>SUM(G18,G23)</f>
        <v>18510222</v>
      </c>
      <c r="H26" s="15">
        <f>I26-G26</f>
        <v>3624189</v>
      </c>
      <c r="I26" s="15">
        <f>I18+I23</f>
        <v>22134411</v>
      </c>
      <c r="J26" s="15">
        <f>J18+J23</f>
        <v>22134411</v>
      </c>
      <c r="K26" s="13" t="s">
        <v>53</v>
      </c>
      <c r="L26" s="14">
        <f>SUM(L18:L25)</f>
        <v>0</v>
      </c>
      <c r="M26" s="46">
        <f>SUM(M18:M25)</f>
        <v>2922106</v>
      </c>
      <c r="N26" s="46">
        <f>SUM(N18:N25)</f>
        <v>2922106</v>
      </c>
      <c r="O26" s="44">
        <f>P26-N26</f>
        <v>0</v>
      </c>
      <c r="P26" s="46">
        <f>SUM(P18:P25)</f>
        <v>2922106</v>
      </c>
      <c r="Q26" s="33">
        <f>R26-P26</f>
        <v>0</v>
      </c>
      <c r="R26" s="46">
        <f>SUM(R18:R25)</f>
        <v>2922106</v>
      </c>
      <c r="S26" s="46">
        <f>SUM(S18:S25)</f>
        <v>2922106</v>
      </c>
    </row>
    <row r="27" spans="1:19" ht="25.5" customHeight="1" thickBot="1" x14ac:dyDescent="0.3">
      <c r="A27" s="8" t="s">
        <v>54</v>
      </c>
      <c r="B27" s="13" t="s">
        <v>55</v>
      </c>
      <c r="C27" s="15">
        <f>SUM(C17,C26)</f>
        <v>126349207</v>
      </c>
      <c r="D27" s="54">
        <f>E27-C27</f>
        <v>9478280</v>
      </c>
      <c r="E27" s="15">
        <f>SUM(E17,E26)</f>
        <v>135827487</v>
      </c>
      <c r="F27" s="15">
        <f>G27-E27</f>
        <v>6522477</v>
      </c>
      <c r="G27" s="15">
        <f>SUM(G17,G26)</f>
        <v>142349964</v>
      </c>
      <c r="H27" s="15">
        <f>I27-G27</f>
        <v>17006612</v>
      </c>
      <c r="I27" s="15">
        <f>SUM(I17,I26)</f>
        <v>159356576</v>
      </c>
      <c r="J27" s="15">
        <f>SUM(J17,J26)</f>
        <v>154357520</v>
      </c>
      <c r="K27" s="13" t="s">
        <v>56</v>
      </c>
      <c r="L27" s="14">
        <f>SUM(L17,L26)</f>
        <v>126349207</v>
      </c>
      <c r="M27" s="46">
        <f>N27-L27</f>
        <v>9478280</v>
      </c>
      <c r="N27" s="14">
        <f>SUM(N17,N26)</f>
        <v>135827487</v>
      </c>
      <c r="O27" s="42">
        <f>SUM(O17,O26)</f>
        <v>6522477</v>
      </c>
      <c r="P27" s="14">
        <f>SUM(P17,P26)</f>
        <v>142349964</v>
      </c>
      <c r="Q27" s="42">
        <f>R27-P27</f>
        <v>17006612</v>
      </c>
      <c r="R27" s="14">
        <f>SUM(R17,R26)</f>
        <v>159356576</v>
      </c>
      <c r="S27" s="14">
        <f>SUM(S17,S26)</f>
        <v>129912301</v>
      </c>
    </row>
    <row r="28" spans="1:19" ht="16.5" thickBot="1" x14ac:dyDescent="0.3">
      <c r="A28" s="8" t="s">
        <v>57</v>
      </c>
      <c r="B28" s="13" t="s">
        <v>58</v>
      </c>
      <c r="C28" s="14"/>
      <c r="D28" s="14"/>
      <c r="E28" s="14"/>
      <c r="F28" s="14"/>
      <c r="G28" s="14"/>
      <c r="H28" s="14"/>
      <c r="I28" s="14"/>
      <c r="J28" s="14"/>
      <c r="K28" s="13" t="s">
        <v>59</v>
      </c>
      <c r="L28" s="14"/>
      <c r="M28" s="47"/>
      <c r="N28" s="46"/>
      <c r="O28" s="33"/>
      <c r="P28" s="33"/>
      <c r="Q28" s="33"/>
      <c r="R28" s="33"/>
      <c r="S28" s="42">
        <f>J27-S27</f>
        <v>24445219</v>
      </c>
    </row>
    <row r="29" spans="1:19" ht="16.5" thickBot="1" x14ac:dyDescent="0.3">
      <c r="A29" s="8" t="s">
        <v>60</v>
      </c>
      <c r="B29" s="13" t="s">
        <v>61</v>
      </c>
      <c r="C29" s="14" t="str">
        <f>IF(C17+C18-L27&lt;0,L27-(C17+C18),"-")</f>
        <v>-</v>
      </c>
      <c r="D29" s="14"/>
      <c r="E29" s="14"/>
      <c r="F29" s="14"/>
      <c r="G29" s="14"/>
      <c r="H29" s="14"/>
      <c r="I29" s="14"/>
      <c r="J29" s="14"/>
      <c r="K29" s="13" t="s">
        <v>62</v>
      </c>
      <c r="L29" s="14"/>
      <c r="M29" s="47"/>
      <c r="N29" s="46"/>
      <c r="O29" s="33"/>
      <c r="P29" s="33"/>
      <c r="Q29" s="33"/>
      <c r="R29" s="33"/>
      <c r="S29" s="33"/>
    </row>
    <row r="30" spans="1:19" ht="18.75" x14ac:dyDescent="0.2">
      <c r="B30" s="59"/>
      <c r="C30" s="59"/>
      <c r="D30" s="59"/>
      <c r="E30" s="59"/>
      <c r="F30" s="59"/>
      <c r="G30" s="59"/>
      <c r="H30" s="59"/>
      <c r="I30" s="59"/>
      <c r="J30" s="59"/>
      <c r="K30" s="59"/>
    </row>
  </sheetData>
  <mergeCells count="6">
    <mergeCell ref="A5:A6"/>
    <mergeCell ref="B30:K30"/>
    <mergeCell ref="K5:P5"/>
    <mergeCell ref="A1:S1"/>
    <mergeCell ref="A3:S3"/>
    <mergeCell ref="R2:S2"/>
  </mergeCells>
  <phoneticPr fontId="0" type="noConversion"/>
  <printOptions horizontalCentered="1"/>
  <pageMargins left="0.19685039370078741" right="0.19685039370078741" top="0.9055118110236221" bottom="0.31496062992125984" header="0.6692913385826772" footer="0.27559055118110237"/>
  <pageSetup paperSize="9" scale="5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1.sz.mell  </vt:lpstr>
      <vt:lpstr>'1.sz.mell 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2018-05-31T12:00:05Z</cp:lastPrinted>
  <dcterms:created xsi:type="dcterms:W3CDTF">2014-02-06T13:24:42Z</dcterms:created>
  <dcterms:modified xsi:type="dcterms:W3CDTF">2018-05-31T12:00:05Z</dcterms:modified>
</cp:coreProperties>
</file>