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18\2018 Zarszamadas\"/>
    </mc:Choice>
  </mc:AlternateContent>
  <xr:revisionPtr revIDLastSave="0" documentId="13_ncr:1_{D6AB4F0D-2835-4DC0-B4B3-74877E17FA24}" xr6:coauthVersionLast="43" xr6:coauthVersionMax="43" xr10:uidLastSave="{00000000-0000-0000-0000-000000000000}"/>
  <bookViews>
    <workbookView xWindow="1740" yWindow="510" windowWidth="21975" windowHeight="14055" xr2:uid="{00000000-000D-0000-FFFF-FFFF00000000}"/>
  </bookViews>
  <sheets>
    <sheet name="01KtgvMrlg" sheetId="25" r:id="rId1"/>
    <sheet name="02FelhMrlg" sheetId="24" r:id="rId2"/>
    <sheet name="03KK" sheetId="4" r:id="rId3"/>
    <sheet name="04KB" sheetId="5" r:id="rId4"/>
    <sheet name="05FK" sheetId="6" r:id="rId5"/>
    <sheet name="06FB" sheetId="7" r:id="rId6"/>
    <sheet name="07Beruh" sheetId="26" r:id="rId7"/>
    <sheet name="08Athuzodo" sheetId="27" r:id="rId8"/>
    <sheet name="09Merleg" sheetId="21" r:id="rId9"/>
    <sheet name="10GazdTars" sheetId="28" r:id="rId10"/>
    <sheet name="11Maradvany" sheetId="10" r:id="rId11"/>
    <sheet name="12Eredmeny" sheetId="22" r:id="rId12"/>
    <sheet name="13Vagyon" sheetId="33" r:id="rId13"/>
    <sheet name="14Cofog" sheetId="30" r:id="rId14"/>
    <sheet name="15PEValt" sheetId="31" r:id="rId15"/>
    <sheet name="16Eszkozok" sheetId="23" r:id="rId16"/>
  </sheets>
  <definedNames>
    <definedName name="_xlnm.Print_Titles" localSheetId="2">'03KK'!$1:$6</definedName>
    <definedName name="_xlnm.Print_Titles" localSheetId="3">'04KB'!$1:$6</definedName>
    <definedName name="_xlnm.Print_Titles" localSheetId="8">'09Merleg'!$1:$6</definedName>
    <definedName name="_xlnm.Print_Titles" localSheetId="9">'10GazdTars'!$1:$6</definedName>
    <definedName name="_xlnm.Print_Titles" localSheetId="12">'13Vagyon'!$1:$5</definedName>
    <definedName name="_xlnm.Print_Titles" localSheetId="13">'14Cofog'!$1:$4</definedName>
    <definedName name="_xlnm.Print_Area" localSheetId="0">'01KtgvMrlg'!$A$1:$J$37</definedName>
    <definedName name="_xlnm.Print_Area" localSheetId="1">'02FelhMrlg'!$A$1:$J$32</definedName>
    <definedName name="_xlnm.Print_Area" localSheetId="2">'03KK'!$A$1:$J$80</definedName>
    <definedName name="_xlnm.Print_Area" localSheetId="3">'04KB'!$A$1:$I$52</definedName>
    <definedName name="_xlnm.Print_Area" localSheetId="4">'05FK'!$A$1:$K$12</definedName>
    <definedName name="_xlnm.Print_Area" localSheetId="5">'06FB'!$A$1:$I$13</definedName>
    <definedName name="_xlnm.Print_Area" localSheetId="6">'07Beruh'!$A$1:$G$30</definedName>
    <definedName name="_xlnm.Print_Area" localSheetId="9">'10GazdTars'!$B$1:$J$11</definedName>
    <definedName name="_xlnm.Print_Area" localSheetId="10">'11Maradvany'!$A$1:$E$14</definedName>
    <definedName name="_xlnm.Print_Area" localSheetId="11">'12Eredmeny'!$A$1:$G$30</definedName>
    <definedName name="_xlnm.Print_Area" localSheetId="12">'13Vagyon'!$A$1:$H$81</definedName>
    <definedName name="_xlnm.Print_Area" localSheetId="13">'14Cofog'!$C$1:$L$45</definedName>
    <definedName name="_xlnm.Print_Area" localSheetId="14">'15PEValt'!$B$2:$R$33</definedName>
    <definedName name="_xlnm.Print_Area" localSheetId="15">'16Eszkozok'!$A$1:$K$21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5" i="30" l="1"/>
  <c r="Q45" i="30"/>
  <c r="R45" i="30"/>
  <c r="O45" i="30"/>
  <c r="G9" i="33" l="1"/>
  <c r="G10" i="33"/>
  <c r="G11" i="33"/>
  <c r="G12" i="33"/>
  <c r="G8" i="33"/>
  <c r="F79" i="33" l="1"/>
  <c r="E79" i="33"/>
  <c r="E72" i="33"/>
  <c r="G72" i="33" s="1"/>
  <c r="E69" i="33"/>
  <c r="G69" i="33" s="1"/>
  <c r="F65" i="33"/>
  <c r="F76" i="33" s="1"/>
  <c r="E65" i="33"/>
  <c r="G66" i="33"/>
  <c r="F64" i="33"/>
  <c r="E64" i="33"/>
  <c r="G70" i="33"/>
  <c r="G71" i="33"/>
  <c r="G73" i="33"/>
  <c r="G74" i="33"/>
  <c r="G75" i="33"/>
  <c r="G77" i="33"/>
  <c r="G78" i="33"/>
  <c r="F56" i="33"/>
  <c r="E56" i="33"/>
  <c r="G56" i="33" s="1"/>
  <c r="F52" i="33"/>
  <c r="E52" i="33"/>
  <c r="G52" i="33" s="1"/>
  <c r="F48" i="33"/>
  <c r="E48" i="33"/>
  <c r="G49" i="33"/>
  <c r="G50" i="33"/>
  <c r="G51" i="33"/>
  <c r="G47" i="33"/>
  <c r="G54" i="33"/>
  <c r="G58" i="33"/>
  <c r="G59" i="33"/>
  <c r="G60" i="33"/>
  <c r="G61" i="33"/>
  <c r="G62" i="33"/>
  <c r="G63" i="33"/>
  <c r="G67" i="33"/>
  <c r="G68" i="33"/>
  <c r="F41" i="33"/>
  <c r="E41" i="33"/>
  <c r="E40" i="33"/>
  <c r="G40" i="33" s="1"/>
  <c r="F36" i="33"/>
  <c r="E34" i="33"/>
  <c r="G34" i="33" s="1"/>
  <c r="E33" i="33"/>
  <c r="F27" i="33"/>
  <c r="E26" i="33"/>
  <c r="G26" i="33" s="1"/>
  <c r="E25" i="33"/>
  <c r="G25" i="33" s="1"/>
  <c r="E21" i="33"/>
  <c r="G21" i="33" s="1"/>
  <c r="E20" i="33"/>
  <c r="G20" i="33" s="1"/>
  <c r="G38" i="33"/>
  <c r="G39" i="33"/>
  <c r="G43" i="33"/>
  <c r="G44" i="33"/>
  <c r="G45" i="33"/>
  <c r="G46" i="33"/>
  <c r="G55" i="33"/>
  <c r="F12" i="33"/>
  <c r="E12" i="33"/>
  <c r="F8" i="33"/>
  <c r="E8" i="33"/>
  <c r="G15" i="33"/>
  <c r="G16" i="33"/>
  <c r="G17" i="33"/>
  <c r="G18" i="33"/>
  <c r="G19" i="33"/>
  <c r="G22" i="33"/>
  <c r="G23" i="33"/>
  <c r="G24" i="33"/>
  <c r="G28" i="33"/>
  <c r="G29" i="33"/>
  <c r="G30" i="33"/>
  <c r="G31" i="33"/>
  <c r="G32" i="33"/>
  <c r="G35" i="33"/>
  <c r="G37" i="33"/>
  <c r="G14" i="33"/>
  <c r="G6" i="33"/>
  <c r="G7" i="33"/>
  <c r="E76" i="33" l="1"/>
  <c r="E80" i="33" s="1"/>
  <c r="E36" i="33"/>
  <c r="F80" i="33"/>
  <c r="G33" i="33"/>
  <c r="E53" i="33"/>
  <c r="G65" i="33"/>
  <c r="F53" i="33"/>
  <c r="G79" i="33"/>
  <c r="G64" i="33"/>
  <c r="G41" i="33"/>
  <c r="G36" i="33"/>
  <c r="G48" i="33"/>
  <c r="E27" i="33"/>
  <c r="G27" i="33" s="1"/>
  <c r="E13" i="33"/>
  <c r="F13" i="33"/>
  <c r="F42" i="33" s="1"/>
  <c r="H7" i="30"/>
  <c r="H32" i="30"/>
  <c r="H43" i="30"/>
  <c r="G7" i="30"/>
  <c r="G42" i="30"/>
  <c r="G80" i="33" l="1"/>
  <c r="G76" i="33"/>
  <c r="F57" i="33"/>
  <c r="E42" i="33"/>
  <c r="G42" i="33" s="1"/>
  <c r="G53" i="33"/>
  <c r="G13" i="33"/>
  <c r="E12" i="27"/>
  <c r="E57" i="33" l="1"/>
  <c r="G57" i="33" s="1"/>
  <c r="C3" i="28"/>
  <c r="C5" i="27" l="1"/>
  <c r="C5" i="26"/>
  <c r="O31" i="31" l="1"/>
  <c r="N31" i="31"/>
  <c r="M31" i="31"/>
  <c r="L31" i="31"/>
  <c r="K31" i="31"/>
  <c r="J31" i="31"/>
  <c r="I31" i="31"/>
  <c r="H31" i="31"/>
  <c r="G31" i="31"/>
  <c r="F31" i="31"/>
  <c r="E31" i="31"/>
  <c r="D31" i="31"/>
  <c r="P30" i="31"/>
  <c r="P29" i="31"/>
  <c r="P28" i="31"/>
  <c r="P27" i="31"/>
  <c r="P26" i="31"/>
  <c r="P25" i="31"/>
  <c r="P24" i="31"/>
  <c r="P23" i="31"/>
  <c r="P22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P18" i="31"/>
  <c r="P17" i="31"/>
  <c r="P16" i="31"/>
  <c r="P15" i="31"/>
  <c r="P14" i="31"/>
  <c r="P13" i="31"/>
  <c r="P12" i="31"/>
  <c r="P11" i="31"/>
  <c r="L45" i="30"/>
  <c r="L48" i="30" s="1"/>
  <c r="K45" i="30"/>
  <c r="K48" i="30" s="1"/>
  <c r="J45" i="30"/>
  <c r="J48" i="30" s="1"/>
  <c r="I45" i="30"/>
  <c r="I48" i="30" s="1"/>
  <c r="H45" i="30"/>
  <c r="H48" i="30" s="1"/>
  <c r="G45" i="30"/>
  <c r="G48" i="30" s="1"/>
  <c r="F45" i="30"/>
  <c r="F48" i="30" s="1"/>
  <c r="E45" i="30"/>
  <c r="E48" i="30" s="1"/>
  <c r="H14" i="27"/>
  <c r="G14" i="27"/>
  <c r="F14" i="27"/>
  <c r="E13" i="27"/>
  <c r="C14" i="27"/>
  <c r="E11" i="27"/>
  <c r="D29" i="26"/>
  <c r="E29" i="26"/>
  <c r="F29" i="26"/>
  <c r="P19" i="31" l="1"/>
  <c r="P31" i="31"/>
  <c r="E14" i="27"/>
  <c r="D32" i="31"/>
  <c r="E32" i="31" s="1"/>
  <c r="F32" i="31" s="1"/>
  <c r="G32" i="31" s="1"/>
  <c r="H32" i="31" s="1"/>
  <c r="I32" i="31" s="1"/>
  <c r="J32" i="31" s="1"/>
  <c r="K32" i="31" s="1"/>
  <c r="L32" i="31" s="1"/>
  <c r="M32" i="31" s="1"/>
  <c r="N32" i="31" s="1"/>
  <c r="O32" i="31" s="1"/>
  <c r="J35" i="25"/>
  <c r="J34" i="25"/>
  <c r="J32" i="25"/>
  <c r="I32" i="25"/>
  <c r="I34" i="25"/>
  <c r="I35" i="25"/>
  <c r="H35" i="25"/>
  <c r="H34" i="25"/>
  <c r="H32" i="25"/>
  <c r="J22" i="25"/>
  <c r="J24" i="25" s="1"/>
  <c r="J20" i="25"/>
  <c r="J19" i="25"/>
  <c r="I19" i="25"/>
  <c r="I20" i="25"/>
  <c r="I22" i="25"/>
  <c r="I24" i="25" s="1"/>
  <c r="H22" i="25"/>
  <c r="H20" i="25"/>
  <c r="H19" i="25"/>
  <c r="J16" i="25"/>
  <c r="J14" i="25"/>
  <c r="J13" i="25"/>
  <c r="J18" i="25" s="1"/>
  <c r="J12" i="25"/>
  <c r="J11" i="25"/>
  <c r="J10" i="25"/>
  <c r="J9" i="25"/>
  <c r="I9" i="25"/>
  <c r="I10" i="25"/>
  <c r="I11" i="25"/>
  <c r="I12" i="25"/>
  <c r="I13" i="25"/>
  <c r="I14" i="25"/>
  <c r="I16" i="25"/>
  <c r="I17" i="25"/>
  <c r="H17" i="25"/>
  <c r="H16" i="25"/>
  <c r="H14" i="25"/>
  <c r="H13" i="25"/>
  <c r="H12" i="25"/>
  <c r="H11" i="25"/>
  <c r="H10" i="25"/>
  <c r="H9" i="25"/>
  <c r="E35" i="25"/>
  <c r="D35" i="25"/>
  <c r="C35" i="25"/>
  <c r="E34" i="25"/>
  <c r="D34" i="25"/>
  <c r="C34" i="25"/>
  <c r="E30" i="25"/>
  <c r="E31" i="25" s="1"/>
  <c r="D30" i="25"/>
  <c r="D31" i="25" s="1"/>
  <c r="C30" i="25"/>
  <c r="C31" i="25" s="1"/>
  <c r="E26" i="25"/>
  <c r="D26" i="25"/>
  <c r="E28" i="25"/>
  <c r="C26" i="25"/>
  <c r="C28" i="25" s="1"/>
  <c r="E25" i="25"/>
  <c r="D25" i="25"/>
  <c r="C25" i="25"/>
  <c r="E24" i="25"/>
  <c r="D24" i="25"/>
  <c r="C24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E16" i="25"/>
  <c r="E15" i="25"/>
  <c r="D15" i="25"/>
  <c r="C15" i="25"/>
  <c r="E10" i="25"/>
  <c r="E9" i="25"/>
  <c r="D9" i="25"/>
  <c r="D10" i="25"/>
  <c r="C10" i="25"/>
  <c r="C9" i="25"/>
  <c r="C11" i="25" s="1"/>
  <c r="H24" i="25"/>
  <c r="D28" i="25"/>
  <c r="D14" i="25"/>
  <c r="E14" i="25"/>
  <c r="C14" i="25"/>
  <c r="D11" i="25"/>
  <c r="E30" i="24"/>
  <c r="E29" i="24"/>
  <c r="D29" i="24"/>
  <c r="D30" i="24"/>
  <c r="E25" i="24"/>
  <c r="E26" i="24" s="1"/>
  <c r="D25" i="24"/>
  <c r="D26" i="24" s="1"/>
  <c r="E23" i="24"/>
  <c r="D23" i="24"/>
  <c r="E14" i="24"/>
  <c r="E16" i="24" s="1"/>
  <c r="D14" i="24"/>
  <c r="E13" i="24"/>
  <c r="E12" i="24"/>
  <c r="E10" i="24"/>
  <c r="E9" i="24"/>
  <c r="E11" i="24" s="1"/>
  <c r="D12" i="24"/>
  <c r="D13" i="24"/>
  <c r="D9" i="24"/>
  <c r="D10" i="24"/>
  <c r="D16" i="24"/>
  <c r="C30" i="24"/>
  <c r="C29" i="24"/>
  <c r="C25" i="24"/>
  <c r="C26" i="24" s="1"/>
  <c r="C23" i="24"/>
  <c r="C14" i="24"/>
  <c r="C16" i="24" s="1"/>
  <c r="C13" i="24"/>
  <c r="C12" i="24"/>
  <c r="C10" i="24"/>
  <c r="C9" i="24"/>
  <c r="C11" i="24" s="1"/>
  <c r="J30" i="24"/>
  <c r="J29" i="24"/>
  <c r="J27" i="24"/>
  <c r="J20" i="24"/>
  <c r="J21" i="24"/>
  <c r="J23" i="24"/>
  <c r="J25" i="24" s="1"/>
  <c r="J17" i="24"/>
  <c r="J16" i="24"/>
  <c r="J18" i="24" s="1"/>
  <c r="J14" i="24"/>
  <c r="J13" i="24"/>
  <c r="J12" i="24"/>
  <c r="J11" i="24"/>
  <c r="J10" i="24"/>
  <c r="J9" i="24"/>
  <c r="I25" i="24"/>
  <c r="I13" i="24"/>
  <c r="I12" i="24"/>
  <c r="I17" i="24"/>
  <c r="I27" i="24"/>
  <c r="I29" i="24"/>
  <c r="I30" i="24"/>
  <c r="I20" i="24"/>
  <c r="I21" i="24"/>
  <c r="I23" i="24"/>
  <c r="I10" i="24"/>
  <c r="I11" i="24"/>
  <c r="I14" i="24"/>
  <c r="I16" i="24"/>
  <c r="I18" i="24" s="1"/>
  <c r="I9" i="24"/>
  <c r="H30" i="24"/>
  <c r="H29" i="24"/>
  <c r="H27" i="24"/>
  <c r="H23" i="24"/>
  <c r="H25" i="24" s="1"/>
  <c r="H21" i="24"/>
  <c r="H20" i="24"/>
  <c r="H16" i="24"/>
  <c r="H18" i="24" s="1"/>
  <c r="H14" i="24"/>
  <c r="H12" i="24"/>
  <c r="H11" i="24"/>
  <c r="H10" i="24"/>
  <c r="H9" i="24"/>
  <c r="D11" i="24" l="1"/>
  <c r="I18" i="25"/>
  <c r="H18" i="25"/>
  <c r="H30" i="25" s="1"/>
  <c r="C23" i="25"/>
  <c r="C32" i="25" s="1"/>
  <c r="D23" i="25"/>
  <c r="E23" i="25"/>
  <c r="E11" i="25"/>
  <c r="B6" i="25"/>
  <c r="H19" i="24"/>
  <c r="I19" i="24"/>
  <c r="H26" i="24"/>
  <c r="I26" i="24"/>
  <c r="H31" i="24"/>
  <c r="I31" i="24"/>
  <c r="J31" i="24"/>
  <c r="C17" i="24"/>
  <c r="D17" i="24"/>
  <c r="C27" i="24"/>
  <c r="D27" i="24"/>
  <c r="C31" i="24"/>
  <c r="D31" i="24"/>
  <c r="I30" i="25"/>
  <c r="H36" i="25"/>
  <c r="I36" i="25"/>
  <c r="D32" i="25"/>
  <c r="C36" i="25"/>
  <c r="D36" i="25"/>
  <c r="J36" i="25"/>
  <c r="E36" i="25"/>
  <c r="J30" i="25"/>
  <c r="E31" i="24"/>
  <c r="E27" i="24"/>
  <c r="J26" i="24"/>
  <c r="J19" i="24"/>
  <c r="E17" i="24"/>
  <c r="C37" i="25" l="1"/>
  <c r="D37" i="25"/>
  <c r="E32" i="25"/>
  <c r="E37" i="25" s="1"/>
  <c r="I37" i="25"/>
  <c r="H37" i="25"/>
  <c r="H32" i="24"/>
  <c r="I32" i="24"/>
  <c r="D32" i="24"/>
  <c r="C32" i="24"/>
  <c r="J32" i="24"/>
  <c r="E32" i="24"/>
  <c r="J37" i="25"/>
  <c r="C3" i="23"/>
  <c r="C3" i="22"/>
  <c r="C3" i="10"/>
  <c r="C4" i="21"/>
  <c r="C4" i="7"/>
  <c r="B1" i="6"/>
  <c r="C3" i="6"/>
  <c r="C3" i="5"/>
</calcChain>
</file>

<file path=xl/sharedStrings.xml><?xml version="1.0" encoding="utf-8"?>
<sst xmlns="http://schemas.openxmlformats.org/spreadsheetml/2006/main" count="1151" uniqueCount="804">
  <si>
    <t>08</t>
  </si>
  <si>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</si>
  <si>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</si>
  <si>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</si>
  <si>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</si>
  <si>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</si>
  <si>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</si>
  <si>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</si>
  <si>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</si>
  <si>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</si>
  <si>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</si>
  <si>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</si>
  <si>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</si>
  <si>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</si>
  <si>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</si>
  <si>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</si>
  <si>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</si>
  <si>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</si>
  <si>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</si>
  <si>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</si>
  <si>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</si>
  <si>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</si>
  <si>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</si>
  <si>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</si>
  <si>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</si>
  <si>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</si>
  <si>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</si>
  <si>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</si>
  <si>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</si>
  <si>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</si>
  <si>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</si>
  <si>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</si>
  <si>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</si>
  <si>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</si>
  <si>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</si>
  <si>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</si>
  <si>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</si>
  <si>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</si>
  <si>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</si>
  <si>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</si>
  <si>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</si>
  <si>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</si>
  <si>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</si>
  <si>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</si>
  <si>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</si>
  <si>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</si>
  <si>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</si>
  <si>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</si>
  <si>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</si>
  <si>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</si>
  <si>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</si>
  <si>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</si>
  <si>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</si>
  <si>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</si>
  <si>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</si>
  <si>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</si>
  <si>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</si>
  <si>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</si>
  <si>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</si>
  <si>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</si>
  <si>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</si>
  <si>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</si>
  <si>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</si>
  <si>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</si>
  <si>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</si>
  <si>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</si>
  <si>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</si>
  <si>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</si>
  <si>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</si>
  <si>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</si>
  <si>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</si>
  <si>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</si>
  <si>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</si>
  <si>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</si>
  <si>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</si>
  <si>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</si>
  <si>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</si>
  <si>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</si>
  <si>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</si>
  <si>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</si>
  <si>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</si>
  <si>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</si>
  <si>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</si>
  <si>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</si>
  <si>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</si>
  <si>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</si>
  <si>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</si>
  <si>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</si>
  <si>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</si>
  <si>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</si>
  <si>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</si>
  <si>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</si>
  <si>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</si>
  <si>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</si>
  <si>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</si>
  <si>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</si>
  <si>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</si>
  <si>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</si>
  <si>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</si>
  <si>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</si>
  <si>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</si>
  <si>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</si>
  <si>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</si>
  <si>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</si>
  <si>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</si>
  <si>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</si>
  <si>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</si>
  <si>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</si>
  <si>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</si>
  <si>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</si>
  <si>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</si>
  <si>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</si>
  <si>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</si>
  <si>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</si>
  <si>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158</t>
  </si>
  <si>
    <t>ebből: térségi fejlesztési tanácsok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</si>
  <si>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</si>
  <si>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</si>
  <si>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</si>
  <si>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</si>
  <si>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</si>
  <si>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</si>
  <si>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</si>
  <si>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</si>
  <si>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183</t>
  </si>
  <si>
    <t>ebből: önkormányzati többségi tulajdonú nem pénzügyi vállalkozások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</si>
  <si>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</si>
  <si>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</si>
  <si>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</si>
  <si>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</si>
  <si>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</si>
  <si>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</si>
  <si>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</si>
  <si>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</si>
  <si>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</si>
  <si>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</si>
  <si>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</si>
  <si>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</si>
  <si>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</si>
  <si>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</si>
  <si>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</si>
  <si>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</si>
  <si>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</si>
  <si>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</si>
  <si>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</si>
  <si>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</si>
  <si>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</si>
  <si>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</si>
  <si>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</si>
  <si>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</si>
  <si>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</si>
  <si>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</si>
  <si>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257</t>
  </si>
  <si>
    <t>ebből: háztartások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</si>
  <si>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</si>
  <si>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</si>
  <si>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</si>
  <si>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</si>
  <si>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Követelés - Költségvetési évet követően esedékes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</si>
  <si>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</si>
  <si>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</si>
  <si>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</si>
  <si>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</si>
  <si>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</si>
  <si>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</si>
  <si>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</si>
  <si>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</si>
  <si>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</si>
  <si>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</si>
  <si>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</si>
  <si>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</si>
  <si>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</si>
  <si>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</si>
  <si>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</si>
  <si>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</si>
  <si>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</si>
  <si>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</si>
  <si>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</si>
  <si>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</si>
  <si>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</si>
  <si>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</si>
  <si>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</si>
  <si>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</si>
  <si>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</si>
  <si>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</si>
  <si>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</si>
  <si>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</si>
  <si>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</si>
  <si>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</si>
  <si>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</si>
  <si>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</si>
  <si>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</si>
  <si>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</si>
  <si>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</si>
  <si>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</si>
  <si>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</si>
  <si>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</si>
  <si>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</si>
  <si>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</si>
  <si>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</si>
  <si>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191</t>
  </si>
  <si>
    <t>Közvetített szolgáltatások ellenértéke  (&gt;=192) (B403)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</si>
  <si>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</si>
  <si>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</si>
  <si>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</si>
  <si>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</si>
  <si>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</si>
  <si>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</si>
  <si>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</si>
  <si>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</si>
  <si>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</si>
  <si>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220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</si>
  <si>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</si>
  <si>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</si>
  <si>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</si>
  <si>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</si>
  <si>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</si>
  <si>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</si>
  <si>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</si>
  <si>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</si>
  <si>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</si>
  <si>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</si>
  <si>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242</t>
  </si>
  <si>
    <t>ebből:önkormányzati többségi tulajdonú nem pénzügyi vállalkozások (B64)</t>
  </si>
  <si>
    <t>Működési célú átvett pénzeszközök (=232+...+235+245) (B6)</t>
  </si>
  <si>
    <t>271</t>
  </si>
  <si>
    <t>Egyéb felhalmozási célú átvett pénzeszközök (=272+…+282) (B75)</t>
  </si>
  <si>
    <t>275</t>
  </si>
  <si>
    <t>ebből: háztartások (B75)</t>
  </si>
  <si>
    <t>280</t>
  </si>
  <si>
    <t>ebből: Európai Unió  (B75)</t>
  </si>
  <si>
    <t>283</t>
  </si>
  <si>
    <t>Felhalmozási célú átvett pénzeszközök (=258+…+261+271) (B7)</t>
  </si>
  <si>
    <t>284</t>
  </si>
  <si>
    <t>Költségvetési bevételek (=43+79+186+222+231+257+283) (B1-B7)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</si>
  <si>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</si>
  <si>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</si>
  <si>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</si>
  <si>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visszafizetése (K914)</t>
  </si>
  <si>
    <t>Pénzügyi lízing kiadásai (K917)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</si>
  <si>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</si>
  <si>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</si>
  <si>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</si>
  <si>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</si>
  <si>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</si>
  <si>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</si>
  <si>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</si>
  <si>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</si>
  <si>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</si>
  <si>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</si>
  <si>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</si>
  <si>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</si>
  <si>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</si>
  <si>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</si>
  <si>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</si>
  <si>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</si>
  <si>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</si>
  <si>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</si>
  <si>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</si>
  <si>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</si>
  <si>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</si>
  <si>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26</t>
  </si>
  <si>
    <t>66</t>
  </si>
  <si>
    <t>78</t>
  </si>
  <si>
    <t>52</t>
  </si>
  <si>
    <t>57</t>
  </si>
  <si>
    <t>11</t>
  </si>
  <si>
    <t>88</t>
  </si>
  <si>
    <t>244</t>
  </si>
  <si>
    <t>250</t>
  </si>
  <si>
    <t>10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</si>
  <si>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</si>
  <si>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</si>
  <si>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</si>
  <si>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</si>
  <si>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</si>
  <si>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</si>
  <si>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</si>
  <si>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</si>
  <si>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</si>
  <si>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</si>
  <si>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</si>
  <si>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</si>
  <si>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</si>
  <si>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</si>
  <si>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</si>
  <si>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</si>
  <si>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</si>
  <si>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C/III/1 Kincstáron kívüli forintszámlák</t>
  </si>
  <si>
    <t>C/III/2 Kincstárban vezetett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</si>
  <si>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</si>
  <si>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</si>
  <si>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</si>
  <si>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</si>
  <si>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</si>
  <si>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</si>
  <si>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</si>
  <si>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</si>
  <si>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</si>
  <si>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</si>
  <si>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</si>
  <si>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</si>
  <si>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</si>
  <si>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</si>
  <si>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</si>
  <si>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</si>
  <si>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</si>
  <si>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</si>
  <si>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</si>
  <si>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</si>
  <si>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</si>
  <si>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</si>
  <si>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 (=D/III/1a+…+D/III/1f)</t>
  </si>
  <si>
    <t>145</t>
  </si>
  <si>
    <t>D/III/1b - ebből: beruházásokra, felújításokra adott előlegek</t>
  </si>
  <si>
    <t>D/III/1e - ebből: foglalkoztatottaknak adott előlegek</t>
  </si>
  <si>
    <t>152</t>
  </si>
  <si>
    <t>D/III/4 Forgótőke elszámolása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</si>
  <si>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</si>
  <si>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</si>
  <si>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</si>
  <si>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</si>
  <si>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</si>
  <si>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</si>
  <si>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</si>
  <si>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</si>
  <si>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</si>
  <si>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</si>
  <si>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</si>
  <si>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</si>
  <si>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</si>
  <si>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</si>
  <si>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</si>
  <si>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</si>
  <si>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</si>
  <si>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</si>
  <si>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</si>
  <si>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</si>
  <si>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</si>
  <si>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</si>
  <si>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</si>
  <si>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</si>
  <si>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</si>
  <si>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204</t>
  </si>
  <si>
    <t>H/I/9h - ebből: költségvetési évben esedékes kötelezettségek pénzügyi lízing kiadásaira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</si>
  <si>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</si>
  <si>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</si>
  <si>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223</t>
  </si>
  <si>
    <t>H/II/9a - ebből: költségvetési évet követően esedékes kötelezettségek hosszú lejáratú hitelek, kölcsönök törlesztésére pénzügyi vállalkozásnak</t>
  </si>
  <si>
    <t>227</t>
  </si>
  <si>
    <t>H/II/9e - ebből: költségvetési évet követően esedékes kötelezettségek államháztartáson belüli megelőlegezések visszafizetésére</t>
  </si>
  <si>
    <t>228</t>
  </si>
  <si>
    <t>H/II/9f - ebből: költségvetési évet követően esedékes kötelezettségek pénzügyi lízing kiadásaira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</si>
  <si>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</si>
  <si>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</si>
  <si>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</si>
  <si>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</si>
  <si>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</si>
  <si>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</si>
  <si>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238</t>
  </si>
  <si>
    <t>H/III/5 Nemzeti vagyonba tartozó befektetett eszközökkel kapcsolatos egyes kötelezettség jellegű sajátos elszámolások</t>
  </si>
  <si>
    <t>243</t>
  </si>
  <si>
    <t>H/III Kötelezettség jellegű sajátos elszámolások (=H/III/1+…+H/III/10)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</si>
  <si>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</si>
  <si>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</si>
  <si>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</si>
  <si>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</si>
  <si>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</si>
  <si>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</si>
  <si>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</si>
  <si>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</si>
  <si>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</si>
  <si>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</si>
  <si>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</si>
  <si>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</si>
  <si>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</si>
  <si>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</si>
  <si>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</si>
  <si>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</si>
  <si>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</si>
  <si>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</si>
  <si>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</si>
  <si>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</si>
  <si>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</si>
  <si>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</si>
  <si>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</si>
  <si>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</si>
  <si>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</si>
  <si>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</si>
  <si>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</si>
  <si>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</si>
  <si>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</si>
  <si>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</si>
  <si>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</si>
  <si>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</si>
  <si>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</si>
  <si>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</si>
  <si>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</si>
  <si>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</si>
  <si>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</si>
  <si>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</si>
  <si>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</si>
  <si>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</si>
  <si>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</si>
  <si>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</si>
  <si>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</si>
  <si>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</si>
  <si>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</si>
  <si>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</si>
  <si>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Értékesítés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</si>
  <si>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</si>
  <si>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</si>
  <si>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</si>
  <si>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</si>
  <si>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</si>
  <si>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</si>
  <si>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</si>
  <si>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</si>
  <si>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</si>
  <si>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Előirányzat</t>
  </si>
  <si>
    <t>Eredeti</t>
  </si>
  <si>
    <t>Módosított</t>
  </si>
  <si>
    <t>Kötelezettség- vállalás</t>
  </si>
  <si>
    <t>ebből: önkormányzat által saját hatáskörben adott más ellátás (K48)</t>
  </si>
  <si>
    <t>DUNASZIGET KÖZSÉG ÖNKORMÁNYZATA</t>
  </si>
  <si>
    <t>2018. ÉVI ZÁRSZÁMADÁS, KÖLTSÉGVETÉSI KIADÁSOK (K1-K8)</t>
  </si>
  <si>
    <t>3.</t>
  </si>
  <si>
    <t>adatok forintban</t>
  </si>
  <si>
    <t>ebből: a szerződés megerősítésével, a szerződésszegéssel kapcsolatos véglegesen járó bevételek (B411)</t>
  </si>
  <si>
    <t>4.</t>
  </si>
  <si>
    <t>Követelés</t>
  </si>
  <si>
    <t>2018. ÉVI ZÁRSZÁMADÁS, FINANSZÍROZÁSI KIADÁSOK (K9)</t>
  </si>
  <si>
    <t>Kötelezett- ségvállalás</t>
  </si>
  <si>
    <t>5.</t>
  </si>
  <si>
    <t>6.</t>
  </si>
  <si>
    <t>2018. ÉVI ZÁRSZÁMADÁS, KÖLTSÉGVETÉSI BEVÉTELEK (B1-B7)</t>
  </si>
  <si>
    <t>2018. ÉVI ZÁRSZÁMADÁS, FINANSZÍROZÁSI BEVÉTELEK (B8)</t>
  </si>
  <si>
    <t>2018. ÉVI ZÁRSZÁMADÁS, MÉRLEG</t>
  </si>
  <si>
    <t>2018. ÉVI ZÁRSZÁMADÁS, MARADVÁNYKIMUTATÁS</t>
  </si>
  <si>
    <t>2018. ÉVI ZÁRSZÁMADÁS, Kimutatás az immateriális javak, tárgyi eszközök, vagyonkezelésbe adott eszközök állományáról</t>
  </si>
  <si>
    <t>2.</t>
  </si>
  <si>
    <t>BEVÉTELEK</t>
  </si>
  <si>
    <t>Mód1</t>
  </si>
  <si>
    <t>KIADÁSOK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</si>
  <si>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</si>
  <si>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</si>
  <si>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</si>
  <si>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</si>
  <si>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</si>
  <si>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</si>
  <si>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</si>
  <si>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</si>
  <si>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</si>
  <si>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</si>
  <si>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</si>
  <si>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</si>
  <si>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B3</t>
  </si>
  <si>
    <t>Közhatalmi bevételek</t>
  </si>
  <si>
    <t>K4</t>
  </si>
  <si>
    <t>Ellátottak juttatása</t>
  </si>
  <si>
    <t>B4</t>
  </si>
  <si>
    <t>Működési bevételek</t>
  </si>
  <si>
    <t>K502</t>
  </si>
  <si>
    <t>Elvonások, befizetések</t>
  </si>
  <si>
    <t>B64</t>
  </si>
  <si>
    <t>Működési célú kölcsönök visszatér. ÁH-n kívülről</t>
  </si>
  <si>
    <t>K506</t>
  </si>
  <si>
    <t>Működési célú pénzeszköz átadás ÁH-n belülre</t>
  </si>
  <si>
    <t>K508</t>
  </si>
  <si>
    <t>Működési kölcsönnyújtás ÁH-n kívülre</t>
  </si>
  <si>
    <t>B6</t>
  </si>
  <si>
    <t>Működési célú pénze.átvét ÁH-n kívülről</t>
  </si>
  <si>
    <t>K512</t>
  </si>
  <si>
    <t>Működési célú pénzeszköz átadás ÁH-n kívülre</t>
  </si>
  <si>
    <t>MŰKÖDÉSI  BEVÉTELEK ÖSSZESEN</t>
  </si>
  <si>
    <t>K513</t>
  </si>
  <si>
    <t>Általános tartalék</t>
  </si>
  <si>
    <t>K5</t>
  </si>
  <si>
    <t>Egyéb működési célú kiadások</t>
  </si>
  <si>
    <t>B21</t>
  </si>
  <si>
    <t>Önkormányzatok felhalmozási támogatása</t>
  </si>
  <si>
    <t>MŰKÖDÉSI KIADÁSOK ÖSSZ.</t>
  </si>
  <si>
    <t>B25</t>
  </si>
  <si>
    <t>Felhalmozási célú átvét ÁH-n belülről</t>
  </si>
  <si>
    <t>K6</t>
  </si>
  <si>
    <t>Beruházás</t>
  </si>
  <si>
    <t>B2</t>
  </si>
  <si>
    <t>Felhalmozási bevételek ÁH-n belülről</t>
  </si>
  <si>
    <t>K7</t>
  </si>
  <si>
    <t>Felújítás</t>
  </si>
  <si>
    <t>K84</t>
  </si>
  <si>
    <t>Egyéb felh.c. tám ÁH belül-társulások és szerveik</t>
  </si>
  <si>
    <t xml:space="preserve">B5 </t>
  </si>
  <si>
    <t>Felhalmozási bevételek</t>
  </si>
  <si>
    <t>K89</t>
  </si>
  <si>
    <t>Egyéb felh.c. tám ÁH kívül- háztartások</t>
  </si>
  <si>
    <t>B72</t>
  </si>
  <si>
    <t>Felhalmozási kölcsönök visszatérülése</t>
  </si>
  <si>
    <t>B75</t>
  </si>
  <si>
    <t>Egyéb felhalm-i célú átvett pénze. ÁH-n kívülről</t>
  </si>
  <si>
    <t>K8</t>
  </si>
  <si>
    <t>Egyéb felhalmozási célú kiadások</t>
  </si>
  <si>
    <t>B7</t>
  </si>
  <si>
    <t>Felhalmozási célú pénze.átvét ÁH-n kívülről</t>
  </si>
  <si>
    <t>FELHALMOZÁSI KIADÁSOK ÖSSZ.</t>
  </si>
  <si>
    <t>FELHALMOZÁSI BEVÉTELEK ÖSSZESEN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</si>
  <si>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</si>
  <si>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</si>
  <si>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</si>
  <si>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</si>
  <si>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</si>
  <si>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 xml:space="preserve">Előző év maradványának igénybevétele </t>
  </si>
  <si>
    <t>K914</t>
  </si>
  <si>
    <t xml:space="preserve">ÁH-n belüli megelőlegezések visszafizetése </t>
  </si>
  <si>
    <t>B814</t>
  </si>
  <si>
    <t xml:space="preserve">Államháztartáson belüli megelőlegezések 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</si>
  <si>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</si>
  <si>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</si>
  <si>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</si>
  <si>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</si>
  <si>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</si>
  <si>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ÖSSZ.</t>
  </si>
  <si>
    <t>B</t>
  </si>
  <si>
    <t>BEVÉTELEK MIND ÖSSZESEN</t>
  </si>
  <si>
    <t>K</t>
  </si>
  <si>
    <t>KIADÁSOK MIND ÖSSZESEN</t>
  </si>
  <si>
    <t>1.</t>
  </si>
  <si>
    <t>Ónkormányzatok felhalmozási támogatása</t>
  </si>
  <si>
    <t>B34</t>
  </si>
  <si>
    <t>Vagyoni típusú adók ( építmény)</t>
  </si>
  <si>
    <t>Vagyoni típusú adók ( kommunális)</t>
  </si>
  <si>
    <t>Vagyoni típusú adók ( telek)</t>
  </si>
  <si>
    <t>B351</t>
  </si>
  <si>
    <t>Értékesítési és forgalmi adók (iparűzési adó)</t>
  </si>
  <si>
    <t>B354</t>
  </si>
  <si>
    <t>Gépjárműadók</t>
  </si>
  <si>
    <t>B355</t>
  </si>
  <si>
    <t>Egyéb adók  (idegenforgalmi)</t>
  </si>
  <si>
    <t>B36</t>
  </si>
  <si>
    <t xml:space="preserve">                       (bírság, pótlék)</t>
  </si>
  <si>
    <t xml:space="preserve">      KÖLTSÉGVETÉSI KIADÁSOK</t>
  </si>
  <si>
    <t xml:space="preserve">  KÖLTSÉGVETÉSI BEVÉTELEK</t>
  </si>
  <si>
    <t>Maradvány igénybevétele</t>
  </si>
  <si>
    <t>Következő évi megelőlegezés</t>
  </si>
  <si>
    <t>Finanszírozási bevételek összesen</t>
  </si>
  <si>
    <t>Finanszírozási kiadások összesen</t>
  </si>
  <si>
    <t>BEVÉTELEK ÖSSZESEN</t>
  </si>
  <si>
    <t>KIADÁSOK ÖSSZESEN</t>
  </si>
  <si>
    <t>2018 Zárszámadás, Működési- és Felhalmozási Mérleg</t>
  </si>
  <si>
    <t>2018 Zárszámadás, Költségvetési- és Finanszírozási Mérleg</t>
  </si>
  <si>
    <t>2018. ÉVI ZÁRSZÁMADÁS, EREDMÉNYKIMUTATÁS</t>
  </si>
  <si>
    <t>Módosított Ei</t>
  </si>
  <si>
    <t>Eredeti Ei.</t>
  </si>
  <si>
    <t>Beruházások megnevezése</t>
  </si>
  <si>
    <t>adatok forintban, ÁFÁ-val növelten</t>
  </si>
  <si>
    <t>A beruházások részletezése</t>
  </si>
  <si>
    <t>7.</t>
  </si>
  <si>
    <t>8.</t>
  </si>
  <si>
    <t>Tárgyévet követő kötelezettségek</t>
  </si>
  <si>
    <t>Fogászati szék lízing</t>
  </si>
  <si>
    <t>Fejlesztési hitel</t>
  </si>
  <si>
    <t>10.</t>
  </si>
  <si>
    <t>Törvény alapján tartós állami részesedések nem-pénzügyi vállalkozásokban</t>
  </si>
  <si>
    <t>Törvény alapján tartós állami részesedések pénzügyi vállalkozásokban</t>
  </si>
  <si>
    <t>Részesedések saját alapítású gazdasági társaságokban</t>
  </si>
  <si>
    <t>Részesedések saját alapítású nonprofit gazdasági társaságokban</t>
  </si>
  <si>
    <t>Egyéb részesedések</t>
  </si>
  <si>
    <t>Részesedések nemzetközi szervezetekben</t>
  </si>
  <si>
    <t>Összesen (=3+...8)</t>
  </si>
  <si>
    <t>Előző évi záró állomány (tárgyévi nyitó állomány)</t>
  </si>
  <si>
    <t>Tárgyévi (tárgyidőszaki) záróállomány (01+13-23)</t>
  </si>
  <si>
    <t>A gazdasági társaságok és nonprofit társaságok száma a nyitóállományban</t>
  </si>
  <si>
    <t>A gazdasági társaságok és nonprofit társaságok száma a záróállományban</t>
  </si>
  <si>
    <t>30</t>
  </si>
  <si>
    <t>Gazdasági társaságok és nonprofit gazdasági társaságok fennálló kötelezettségei a tárgyidőszak végén</t>
  </si>
  <si>
    <t>13.</t>
  </si>
  <si>
    <t>Nettó</t>
  </si>
  <si>
    <t>14.</t>
  </si>
  <si>
    <t>Módosítás I.</t>
  </si>
  <si>
    <t>Módosított II.</t>
  </si>
  <si>
    <t>COFOG</t>
  </si>
  <si>
    <t>Bevétel</t>
  </si>
  <si>
    <t>Kiadás</t>
  </si>
  <si>
    <t>011130</t>
  </si>
  <si>
    <t>Önkormányzatok igazgatási tevékenysége</t>
  </si>
  <si>
    <t>013320</t>
  </si>
  <si>
    <t>Köztemető-fenntartás és működtetés</t>
  </si>
  <si>
    <t xml:space="preserve">013350 </t>
  </si>
  <si>
    <t>Önkormányzati vagyonnal való gazdálkodással kapcsolatos feladatok</t>
  </si>
  <si>
    <t>018010</t>
  </si>
  <si>
    <t>Önkormányzatok elszámolásai a központi költségvetéssel</t>
  </si>
  <si>
    <t>018030</t>
  </si>
  <si>
    <t>Támogatási célú finanszírozási műveletek</t>
  </si>
  <si>
    <t>041233</t>
  </si>
  <si>
    <t>Hosszabb időtartamú közfoglalkoztatás</t>
  </si>
  <si>
    <t>042120</t>
  </si>
  <si>
    <t>Mezőgazdasági támogatások</t>
  </si>
  <si>
    <t>045120</t>
  </si>
  <si>
    <t>Út, autópálya építése</t>
  </si>
  <si>
    <t>045160</t>
  </si>
  <si>
    <t>Közutak, hidak, alagutak üzemeltetése, fenntartása</t>
  </si>
  <si>
    <t>051010</t>
  </si>
  <si>
    <t>Hulladékgazdálkodás igazgatása</t>
  </si>
  <si>
    <t>061030</t>
  </si>
  <si>
    <t>Lakáshoz jutást segítő támogatások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</si>
  <si>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</si>
  <si>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</si>
  <si>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</si>
  <si>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</si>
  <si>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</si>
  <si>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</si>
  <si>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072111</t>
  </si>
  <si>
    <t>Háziorvosi alapellátás</t>
  </si>
  <si>
    <t>072311</t>
  </si>
  <si>
    <t>Fogorvosi alapellátás</t>
  </si>
  <si>
    <t>074031</t>
  </si>
  <si>
    <t>Család ás nővédelmi egészségügyi gondozás</t>
  </si>
  <si>
    <t>074032</t>
  </si>
  <si>
    <t>Ifjúság-egészségügyi gondozás</t>
  </si>
  <si>
    <t>081030</t>
  </si>
  <si>
    <t>Sportlétesítmények, edzőtáborok működtetése és fejlesztése</t>
  </si>
  <si>
    <t>081061</t>
  </si>
  <si>
    <t>Szabadidős park, fürdő és strandszolgáltatás</t>
  </si>
  <si>
    <t>082044</t>
  </si>
  <si>
    <t>Könyvtári szolgáltatások</t>
  </si>
  <si>
    <t>082092</t>
  </si>
  <si>
    <t>Közművelődés - hagyományos közösségi kulturális értékek gondozása</t>
  </si>
  <si>
    <t>084031</t>
  </si>
  <si>
    <t>Civil szervezetek működési támogatása</t>
  </si>
  <si>
    <t>096015</t>
  </si>
  <si>
    <t>Gyermekétkeztetés köznevelési intézményben</t>
  </si>
  <si>
    <t>103010</t>
  </si>
  <si>
    <t>Elhunyt személyek hátramaradottainak pénzbeli ellátásai</t>
  </si>
  <si>
    <t>104031</t>
  </si>
  <si>
    <t>Gyermekek bölcsődei ellátása</t>
  </si>
  <si>
    <t>104035</t>
  </si>
  <si>
    <t>Gyermekétkeztetés bölcsődében</t>
  </si>
  <si>
    <t>104051</t>
  </si>
  <si>
    <t>Gyermekvédelmi pénzbeli és természetbeni ellátások</t>
  </si>
  <si>
    <t>107051</t>
  </si>
  <si>
    <t>Szociális étkeztetés</t>
  </si>
  <si>
    <t>107055</t>
  </si>
  <si>
    <t>Falugondnoki, tanyagondnoki szolgáltatás</t>
  </si>
  <si>
    <t>107060</t>
  </si>
  <si>
    <t>Egyéb szociális pénzbeli és természetbeni ellátások, támogatások</t>
  </si>
  <si>
    <t>900020</t>
  </si>
  <si>
    <t>Önkormányzatok funkcióira nem sorolható bevételei ÁH kívülről (helyi adók)</t>
  </si>
  <si>
    <t>900060</t>
  </si>
  <si>
    <t>Forgatási és befektetési célú finanszírozási műveletek</t>
  </si>
  <si>
    <t>047410</t>
  </si>
  <si>
    <t>Belvízvédelem (TOP pályázat), pályázatok előlegei</t>
  </si>
  <si>
    <t>15.</t>
  </si>
  <si>
    <t>Összesen:</t>
  </si>
  <si>
    <t>Bevételek</t>
  </si>
  <si>
    <t>Működési támogatások ÁH-n belül</t>
  </si>
  <si>
    <t>Felhalmozási támogatások ÁH-n belül</t>
  </si>
  <si>
    <t>B5</t>
  </si>
  <si>
    <t>Egyéb működési bevételek</t>
  </si>
  <si>
    <t>Egyéb felhalmozási bevételek</t>
  </si>
  <si>
    <t>Finanszírozási bevételek</t>
  </si>
  <si>
    <t>Bevételek összesen:</t>
  </si>
  <si>
    <t>Kiadások</t>
  </si>
  <si>
    <t>Járulékok</t>
  </si>
  <si>
    <t>Dologi jellegű kiadások</t>
  </si>
  <si>
    <t>Ellátottak juttatásai</t>
  </si>
  <si>
    <t>Működési célú kiadások</t>
  </si>
  <si>
    <t>Egyéb felhalmozási kiadások</t>
  </si>
  <si>
    <t>Finanszírozási kiadások</t>
  </si>
  <si>
    <t>Kiadások összesen:</t>
  </si>
  <si>
    <t>Egyenleg</t>
  </si>
  <si>
    <t>&lt;-Pénzmaradvány</t>
  </si>
  <si>
    <t>belvízelvezetés (pályázat1)</t>
  </si>
  <si>
    <t>csónakház és eszközök (pályázat2)</t>
  </si>
  <si>
    <t>sérfenyő és híd utca felújítása</t>
  </si>
  <si>
    <t>doborgaz temető- kerítés és parkoló</t>
  </si>
  <si>
    <t>informatikai eszközök beszerzése</t>
  </si>
  <si>
    <t>Kárász utca utburkolata</t>
  </si>
  <si>
    <t>2018. évi Zárszámadás</t>
  </si>
  <si>
    <t>2018. évi Zárszámadás, Áthúzódó kötelezettségvállalások</t>
  </si>
  <si>
    <t>2018. évi Zárszámadás, Részesedések és ebből adódó kötelezettségek</t>
  </si>
  <si>
    <t>9.</t>
  </si>
  <si>
    <t>11.</t>
  </si>
  <si>
    <t>12.</t>
  </si>
  <si>
    <t>Office szoftver</t>
  </si>
  <si>
    <t>Dunasziget helytörténeti kiadvány</t>
  </si>
  <si>
    <t>Fészek utca (földgáz)</t>
  </si>
  <si>
    <t>Doborgazi telkek villanyhálózatba kötése</t>
  </si>
  <si>
    <t>Családsor utca (út és közmű kivitelezés)</t>
  </si>
  <si>
    <t>Fészek utca (közvilágítás erőátviteli kábelei)</t>
  </si>
  <si>
    <t>Családsor utca (közvilágítás kiépítése)</t>
  </si>
  <si>
    <t>egyéb T.Eszk. (boiler, bobra, irodabútor, irodaszék)</t>
  </si>
  <si>
    <t>Iskola ivóvíz és fűtéscső cseréje</t>
  </si>
  <si>
    <t>doborgazi temető parkoló és parkosítási munkák</t>
  </si>
  <si>
    <t>Hivatal gázfűtése</t>
  </si>
  <si>
    <t>külterületi utak (pályázat3)</t>
  </si>
  <si>
    <t>strand pályázat</t>
  </si>
  <si>
    <t>Telekalakítási eljárás, telekhatár kitűzés</t>
  </si>
  <si>
    <t>082091</t>
  </si>
  <si>
    <t>051030</t>
  </si>
  <si>
    <t>086090</t>
  </si>
  <si>
    <t>egyéb szabadidős szolgáltatások, programok</t>
  </si>
  <si>
    <t>Közművelődés - mórvető fesztivál és egyéb kulturális feladatok</t>
  </si>
  <si>
    <t>Nem veszélyes (települési) hulladék vegyes (ömlesztett) begyűjtése</t>
  </si>
  <si>
    <t>2018.01</t>
  </si>
  <si>
    <t>2018.02</t>
  </si>
  <si>
    <t>2018.03</t>
  </si>
  <si>
    <t>2018.04</t>
  </si>
  <si>
    <t>2018.05</t>
  </si>
  <si>
    <t>2018.06</t>
  </si>
  <si>
    <t>2018.07</t>
  </si>
  <si>
    <t>2018.08</t>
  </si>
  <si>
    <t>2018.09</t>
  </si>
  <si>
    <t>2018.10</t>
  </si>
  <si>
    <t>2018.11</t>
  </si>
  <si>
    <t>2018.12</t>
  </si>
  <si>
    <t>047320</t>
  </si>
  <si>
    <t>Turizmusfejlesztési támogatások (Csónakház pályázat)</t>
  </si>
  <si>
    <t>Út, autópálya építése (Kárász u)</t>
  </si>
  <si>
    <t>Tartalékok a kötelezettségvállalással terhelt beruházásokra</t>
  </si>
  <si>
    <t>2018. évi Zárszámadás, Teljesített Bevételi és Kiadási előirányzatok megoszlása kormányzati funkciónként</t>
  </si>
  <si>
    <t>2018. évi Zárszámadás, Pénzeszközök változásai</t>
  </si>
  <si>
    <t>16.</t>
  </si>
  <si>
    <t>2018. évi Zárszámadás, Vagyonkimutatás</t>
  </si>
  <si>
    <t>A</t>
  </si>
  <si>
    <t>O</t>
  </si>
  <si>
    <t>Bruttó</t>
  </si>
  <si>
    <t>0-ra leírt forgalomképes vagyoni értékű jog</t>
  </si>
  <si>
    <t>0-ra leírt korl.FK vagyoni értékű jog</t>
  </si>
  <si>
    <t>0-ra leírt korl.FK szellemi termék</t>
  </si>
  <si>
    <t>korl. FK szellemi termék</t>
  </si>
  <si>
    <t>üzleti (FK) szellemi termék</t>
  </si>
  <si>
    <t>Föld, forgalomképtelen</t>
  </si>
  <si>
    <t>Föld, korl.FK</t>
  </si>
  <si>
    <t>1. Vagyoni értékű jogok</t>
  </si>
  <si>
    <t>2. Szellemi termékek</t>
  </si>
  <si>
    <t>I. Immateriális javak összesen</t>
  </si>
  <si>
    <t>Föld, üzleti (forgalomképes)</t>
  </si>
  <si>
    <t>Üzleti (FK) lakótelek</t>
  </si>
  <si>
    <t>Korl. FK egyéb célú telek</t>
  </si>
  <si>
    <t>Üzleti (FK) egyéb célú telek</t>
  </si>
  <si>
    <t>II. Ingatlanok összesen</t>
  </si>
  <si>
    <t>Épület, kizárolagos nemzeti vagyonba tartozó</t>
  </si>
  <si>
    <t>Épület, Korl. FK egyéb</t>
  </si>
  <si>
    <t>Ültetvény, Üzleti (forgalomképes)</t>
  </si>
  <si>
    <t>Erdő, korl. FK</t>
  </si>
  <si>
    <t>Erdő, üzleti (forgalomképes)</t>
  </si>
  <si>
    <t>Építmény, kiz.nemz.vagyonba tart. egyéb</t>
  </si>
  <si>
    <t>Építmény, korl. FK különféle egyéb</t>
  </si>
  <si>
    <t>Informatikai eszközök, üzleti (fk)</t>
  </si>
  <si>
    <t>Egyéb gép (nemzetgazdaságilag kiemelt fontos)</t>
  </si>
  <si>
    <t>Egyéb gép, üzleti (fk)</t>
  </si>
  <si>
    <t>Egyéb gép, kisértékű, forgalomképes</t>
  </si>
  <si>
    <t>Jármű, üzleti (fk)</t>
  </si>
  <si>
    <t>0-ig leírt informatikai eszköz</t>
  </si>
  <si>
    <t>0-ig leírt egyéb gépek</t>
  </si>
  <si>
    <t>0-ig leírt járművek</t>
  </si>
  <si>
    <t>III. Tárgyi eszközök összesen</t>
  </si>
  <si>
    <t>IV. Beruházások állmománya</t>
  </si>
  <si>
    <t>Részesedések, forgalomképes</t>
  </si>
  <si>
    <t>Részesedések, korl. Forgalomképes</t>
  </si>
  <si>
    <t>V. Részesedések</t>
  </si>
  <si>
    <t>VI. Vagyonkezelésbe adott eszközök</t>
  </si>
  <si>
    <t>A) Befektetett eszközök összesen</t>
  </si>
  <si>
    <t>Anyagok, árúk</t>
  </si>
  <si>
    <t>B) Készletek összesen</t>
  </si>
  <si>
    <t>Közhatalmi követelések</t>
  </si>
  <si>
    <t>ÉCS/Értékelés</t>
  </si>
  <si>
    <t>Vevők</t>
  </si>
  <si>
    <t>Egyéb követelések</t>
  </si>
  <si>
    <t>C) Követelések összesen</t>
  </si>
  <si>
    <t>Követelések</t>
  </si>
  <si>
    <t>Adott előleg, beruházásra</t>
  </si>
  <si>
    <t>Adott előleg, dolgozóknak</t>
  </si>
  <si>
    <t>Forgótőke elszámolása</t>
  </si>
  <si>
    <t>Követelés jellegű sajátos elszámolások</t>
  </si>
  <si>
    <t>D) Pénzeszközök</t>
  </si>
  <si>
    <t>Fizetendő ÁFA</t>
  </si>
  <si>
    <t>E) Sajátos eszközoldali elsz.</t>
  </si>
  <si>
    <t>*** ESZKÖZÖK ÖSSZESEN</t>
  </si>
  <si>
    <t>Nemzeti vagyon induláskori értéke</t>
  </si>
  <si>
    <t>Nemzeti vagyon változásai</t>
  </si>
  <si>
    <t>Egyéb eszközök indulótőkéje</t>
  </si>
  <si>
    <t>Felhalmozott eredmény</t>
  </si>
  <si>
    <t>Mérleg szerinti eredmény</t>
  </si>
  <si>
    <t>F) Saját tőke</t>
  </si>
  <si>
    <t>Költségvetési évben esedékes kötelezettségek:</t>
  </si>
  <si>
    <t xml:space="preserve">    -dologi kiadásokra</t>
  </si>
  <si>
    <t xml:space="preserve">    -egyéb működési célú kiadás</t>
  </si>
  <si>
    <t xml:space="preserve">    -finanszírozási kiadásokra</t>
  </si>
  <si>
    <t>Költségvetési évet követően esedékes kötelezettségek:</t>
  </si>
  <si>
    <t xml:space="preserve">    -hosszú lejáratú hitelek</t>
  </si>
  <si>
    <t xml:space="preserve">    -államháztartáson belüli megelőlegezés</t>
  </si>
  <si>
    <t>Kötelezettség jellegű sajátos elszámolások:</t>
  </si>
  <si>
    <t xml:space="preserve">    -kapott előlegek</t>
  </si>
  <si>
    <t xml:space="preserve">    -más szervezetet megillető bevételek elszámolása</t>
  </si>
  <si>
    <t xml:space="preserve">    -nemzeti vagyonba tartozó egyes kötelezettségek</t>
  </si>
  <si>
    <t>G) Kötelezettségek összesen</t>
  </si>
  <si>
    <t>Költségek, ráfordítások passzív időbeli elhatárolása</t>
  </si>
  <si>
    <t>Halasztott eredményszemléletű bevételek</t>
  </si>
  <si>
    <t>H) Passzív időbeli elhatárolások</t>
  </si>
  <si>
    <t>*** FORRÁSOK ÖSSZESEN</t>
  </si>
  <si>
    <t>Kötelezo</t>
  </si>
  <si>
    <t>Önként</t>
  </si>
  <si>
    <t>számú melléklet a(z) 6/2019.(V.29.)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</si>
</sst>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4"/>
      <name val="Arial CE"/>
      <charset val="238"/>
    </font>
    <font>
      <sz val="10"/>
      <name val="Arial CE"/>
    </font>
    <font>
      <b/>
      <sz val="14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 CE"/>
      <charset val="238"/>
    </font>
    <font>
      <b/>
      <sz val="13"/>
      <name val="Arial CE"/>
      <charset val="238"/>
    </font>
    <font>
      <b/>
      <sz val="10"/>
      <color theme="1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u/>
      <sz val="12"/>
      <name val="Arial CE"/>
      <charset val="238"/>
    </font>
    <font>
      <b/>
      <sz val="14"/>
      <name val="Arial CE"/>
    </font>
    <font>
      <sz val="14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 CE"/>
      <charset val="238"/>
    </font>
    <font>
      <sz val="10"/>
      <color theme="0"/>
      <name val="Arial CE"/>
    </font>
    <font>
      <sz val="16"/>
      <name val="Arial CE"/>
      <charset val="238"/>
    </font>
    <font>
      <b/>
      <i/>
      <u/>
      <sz val="14"/>
      <name val="Arial CE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 CE"/>
      <charset val="238"/>
    </font>
    <font>
      <u/>
      <sz val="12"/>
      <name val="Arial CE"/>
    </font>
    <font>
      <b/>
      <sz val="10"/>
      <color theme="0"/>
      <name val="Arial CE"/>
    </font>
    <font>
      <b/>
      <sz val="10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3" fillId="0" borderId="0"/>
    <xf numFmtId="0" fontId="1" fillId="0" borderId="0"/>
    <xf numFmtId="0" fontId="24" fillId="0" borderId="0"/>
    <xf numFmtId="0" fontId="13" fillId="0" borderId="0"/>
  </cellStyleXfs>
  <cellXfs count="353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left" vertical="top" wrapText="1"/>
    </xf>
    <xf numFmtId="3" fontId="6" fillId="2" borderId="10" xfId="0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2" borderId="6" xfId="0" applyFill="1" applyBorder="1"/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3" fontId="6" fillId="2" borderId="3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center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3" fontId="9" fillId="2" borderId="3" xfId="0" applyNumberFormat="1" applyFont="1" applyFill="1" applyBorder="1" applyAlignment="1">
      <alignment horizontal="right" vertical="top" wrapText="1"/>
    </xf>
    <xf numFmtId="3" fontId="9" fillId="2" borderId="4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>
      <alignment horizontal="right" vertical="top" wrapText="1"/>
    </xf>
    <xf numFmtId="3" fontId="6" fillId="2" borderId="9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9" fillId="2" borderId="12" xfId="0" applyNumberFormat="1" applyFont="1" applyFill="1" applyBorder="1" applyAlignment="1">
      <alignment horizontal="right" vertical="top" wrapText="1"/>
    </xf>
    <xf numFmtId="3" fontId="9" fillId="2" borderId="13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/>
    <xf numFmtId="0" fontId="0" fillId="2" borderId="8" xfId="0" applyFill="1" applyBorder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3" fontId="6" fillId="2" borderId="15" xfId="0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right"/>
    </xf>
    <xf numFmtId="0" fontId="0" fillId="2" borderId="1" xfId="0" applyFill="1" applyBorder="1" applyAlignment="1"/>
    <xf numFmtId="0" fontId="5" fillId="2" borderId="1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0" fillId="2" borderId="6" xfId="0" applyFill="1" applyBorder="1" applyAlignment="1"/>
    <xf numFmtId="0" fontId="12" fillId="2" borderId="5" xfId="0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3" fontId="9" fillId="2" borderId="6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0" fillId="3" borderId="0" xfId="0" applyFill="1"/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/>
    <xf numFmtId="0" fontId="12" fillId="2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left" vertical="top" wrapText="1"/>
    </xf>
    <xf numFmtId="3" fontId="9" fillId="3" borderId="3" xfId="0" applyNumberFormat="1" applyFont="1" applyFill="1" applyBorder="1" applyAlignment="1">
      <alignment horizontal="right" vertical="top" wrapText="1"/>
    </xf>
    <xf numFmtId="3" fontId="9" fillId="3" borderId="4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center" vertical="top" wrapText="1"/>
    </xf>
    <xf numFmtId="3" fontId="6" fillId="3" borderId="6" xfId="0" applyNumberFormat="1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right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3" fontId="6" fillId="3" borderId="8" xfId="0" applyNumberFormat="1" applyFont="1" applyFill="1" applyBorder="1" applyAlignment="1">
      <alignment horizontal="right" vertical="top" wrapText="1"/>
    </xf>
    <xf numFmtId="3" fontId="6" fillId="3" borderId="9" xfId="0" applyNumberFormat="1" applyFont="1" applyFill="1" applyBorder="1" applyAlignment="1">
      <alignment horizontal="right" vertical="top" wrapText="1"/>
    </xf>
    <xf numFmtId="0" fontId="13" fillId="0" borderId="0" xfId="2"/>
    <xf numFmtId="0" fontId="15" fillId="0" borderId="0" xfId="2" applyFont="1" applyAlignment="1">
      <alignment horizontal="right" vertical="center"/>
    </xf>
    <xf numFmtId="0" fontId="15" fillId="0" borderId="0" xfId="2" applyFont="1"/>
    <xf numFmtId="0" fontId="13" fillId="0" borderId="2" xfId="2" applyBorder="1"/>
    <xf numFmtId="0" fontId="13" fillId="0" borderId="5" xfId="2" applyBorder="1"/>
    <xf numFmtId="0" fontId="13" fillId="0" borderId="1" xfId="2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3" fontId="13" fillId="0" borderId="1" xfId="2" applyNumberFormat="1" applyBorder="1"/>
    <xf numFmtId="0" fontId="18" fillId="0" borderId="20" xfId="2" applyFont="1" applyBorder="1"/>
    <xf numFmtId="0" fontId="18" fillId="0" borderId="6" xfId="2" applyFont="1" applyBorder="1"/>
    <xf numFmtId="0" fontId="19" fillId="0" borderId="5" xfId="2" applyFont="1" applyBorder="1"/>
    <xf numFmtId="0" fontId="19" fillId="0" borderId="7" xfId="2" applyFont="1" applyBorder="1"/>
    <xf numFmtId="0" fontId="1" fillId="0" borderId="5" xfId="2" applyFont="1" applyBorder="1"/>
    <xf numFmtId="3" fontId="21" fillId="0" borderId="20" xfId="2" applyNumberFormat="1" applyFont="1" applyBorder="1"/>
    <xf numFmtId="3" fontId="21" fillId="0" borderId="6" xfId="2" applyNumberFormat="1" applyFont="1" applyBorder="1"/>
    <xf numFmtId="0" fontId="22" fillId="0" borderId="5" xfId="2" applyFont="1" applyBorder="1"/>
    <xf numFmtId="0" fontId="22" fillId="0" borderId="7" xfId="2" applyFont="1" applyBorder="1"/>
    <xf numFmtId="3" fontId="19" fillId="4" borderId="20" xfId="2" applyNumberFormat="1" applyFont="1" applyFill="1" applyBorder="1"/>
    <xf numFmtId="3" fontId="19" fillId="4" borderId="21" xfId="2" applyNumberFormat="1" applyFont="1" applyFill="1" applyBorder="1"/>
    <xf numFmtId="3" fontId="19" fillId="4" borderId="6" xfId="2" applyNumberFormat="1" applyFont="1" applyFill="1" applyBorder="1"/>
    <xf numFmtId="3" fontId="19" fillId="4" borderId="9" xfId="2" applyNumberFormat="1" applyFont="1" applyFill="1" applyBorder="1"/>
    <xf numFmtId="3" fontId="20" fillId="4" borderId="20" xfId="2" applyNumberFormat="1" applyFont="1" applyFill="1" applyBorder="1"/>
    <xf numFmtId="3" fontId="20" fillId="4" borderId="21" xfId="2" applyNumberFormat="1" applyFont="1" applyFill="1" applyBorder="1"/>
    <xf numFmtId="3" fontId="20" fillId="4" borderId="9" xfId="2" applyNumberFormat="1" applyFont="1" applyFill="1" applyBorder="1"/>
    <xf numFmtId="3" fontId="20" fillId="4" borderId="6" xfId="2" applyNumberFormat="1" applyFont="1" applyFill="1" applyBorder="1"/>
    <xf numFmtId="0" fontId="14" fillId="0" borderId="0" xfId="2" applyFont="1" applyAlignment="1"/>
    <xf numFmtId="0" fontId="15" fillId="0" borderId="22" xfId="2" applyNumberFormat="1" applyFont="1" applyBorder="1" applyAlignment="1"/>
    <xf numFmtId="3" fontId="18" fillId="0" borderId="6" xfId="2" applyNumberFormat="1" applyFont="1" applyBorder="1"/>
    <xf numFmtId="3" fontId="23" fillId="0" borderId="6" xfId="2" applyNumberFormat="1" applyFont="1" applyBorder="1"/>
    <xf numFmtId="0" fontId="23" fillId="0" borderId="6" xfId="2" applyFont="1" applyBorder="1"/>
    <xf numFmtId="3" fontId="13" fillId="0" borderId="0" xfId="2" applyNumberFormat="1"/>
    <xf numFmtId="3" fontId="18" fillId="4" borderId="6" xfId="2" applyNumberFormat="1" applyFont="1" applyFill="1" applyBorder="1"/>
    <xf numFmtId="3" fontId="13" fillId="4" borderId="1" xfId="2" applyNumberFormat="1" applyFill="1" applyBorder="1"/>
    <xf numFmtId="3" fontId="23" fillId="4" borderId="6" xfId="2" applyNumberFormat="1" applyFont="1" applyFill="1" applyBorder="1"/>
    <xf numFmtId="3" fontId="18" fillId="0" borderId="20" xfId="2" applyNumberFormat="1" applyFont="1" applyBorder="1"/>
    <xf numFmtId="0" fontId="13" fillId="0" borderId="19" xfId="2" applyBorder="1"/>
    <xf numFmtId="0" fontId="17" fillId="0" borderId="20" xfId="2" applyFont="1" applyBorder="1"/>
    <xf numFmtId="0" fontId="13" fillId="0" borderId="20" xfId="2" applyBorder="1"/>
    <xf numFmtId="0" fontId="19" fillId="0" borderId="20" xfId="2" applyFont="1" applyBorder="1"/>
    <xf numFmtId="0" fontId="19" fillId="0" borderId="21" xfId="2" applyFont="1" applyBorder="1"/>
    <xf numFmtId="0" fontId="13" fillId="0" borderId="5" xfId="2" applyBorder="1" applyAlignment="1">
      <alignment horizontal="center" vertical="center"/>
    </xf>
    <xf numFmtId="3" fontId="13" fillId="0" borderId="5" xfId="2" applyNumberFormat="1" applyBorder="1"/>
    <xf numFmtId="3" fontId="13" fillId="0" borderId="6" xfId="2" applyNumberFormat="1" applyBorder="1"/>
    <xf numFmtId="3" fontId="13" fillId="4" borderId="5" xfId="2" applyNumberFormat="1" applyFill="1" applyBorder="1"/>
    <xf numFmtId="3" fontId="13" fillId="4" borderId="6" xfId="2" applyNumberFormat="1" applyFill="1" applyBorder="1"/>
    <xf numFmtId="3" fontId="20" fillId="4" borderId="24" xfId="2" applyNumberFormat="1" applyFont="1" applyFill="1" applyBorder="1"/>
    <xf numFmtId="3" fontId="23" fillId="0" borderId="24" xfId="2" applyNumberFormat="1" applyFont="1" applyBorder="1"/>
    <xf numFmtId="0" fontId="23" fillId="0" borderId="24" xfId="2" applyFont="1" applyBorder="1"/>
    <xf numFmtId="3" fontId="23" fillId="4" borderId="24" xfId="2" applyNumberFormat="1" applyFont="1" applyFill="1" applyBorder="1"/>
    <xf numFmtId="3" fontId="18" fillId="4" borderId="24" xfId="2" applyNumberFormat="1" applyFont="1" applyFill="1" applyBorder="1"/>
    <xf numFmtId="3" fontId="20" fillId="4" borderId="25" xfId="2" applyNumberFormat="1" applyFont="1" applyFill="1" applyBorder="1"/>
    <xf numFmtId="0" fontId="13" fillId="0" borderId="26" xfId="2" applyBorder="1"/>
    <xf numFmtId="0" fontId="13" fillId="0" borderId="27" xfId="2" applyBorder="1"/>
    <xf numFmtId="0" fontId="19" fillId="0" borderId="27" xfId="2" applyFont="1" applyBorder="1"/>
    <xf numFmtId="0" fontId="19" fillId="0" borderId="28" xfId="2" applyFont="1" applyBorder="1"/>
    <xf numFmtId="3" fontId="21" fillId="4" borderId="6" xfId="2" applyNumberFormat="1" applyFont="1" applyFill="1" applyBorder="1"/>
    <xf numFmtId="3" fontId="20" fillId="4" borderId="29" xfId="2" applyNumberFormat="1" applyFont="1" applyFill="1" applyBorder="1"/>
    <xf numFmtId="0" fontId="18" fillId="0" borderId="29" xfId="2" applyFont="1" applyBorder="1"/>
    <xf numFmtId="3" fontId="18" fillId="0" borderId="29" xfId="2" applyNumberFormat="1" applyFont="1" applyBorder="1"/>
    <xf numFmtId="3" fontId="20" fillId="4" borderId="30" xfId="2" applyNumberFormat="1" applyFont="1" applyFill="1" applyBorder="1"/>
    <xf numFmtId="0" fontId="1" fillId="0" borderId="20" xfId="2" applyFont="1" applyBorder="1"/>
    <xf numFmtId="0" fontId="22" fillId="0" borderId="20" xfId="2" applyFont="1" applyBorder="1"/>
    <xf numFmtId="0" fontId="22" fillId="0" borderId="21" xfId="2" applyFont="1" applyBorder="1"/>
    <xf numFmtId="3" fontId="19" fillId="4" borderId="24" xfId="2" applyNumberFormat="1" applyFont="1" applyFill="1" applyBorder="1"/>
    <xf numFmtId="3" fontId="21" fillId="0" borderId="24" xfId="2" applyNumberFormat="1" applyFont="1" applyBorder="1"/>
    <xf numFmtId="3" fontId="19" fillId="4" borderId="25" xfId="2" applyNumberFormat="1" applyFont="1" applyFill="1" applyBorder="1"/>
    <xf numFmtId="3" fontId="19" fillId="4" borderId="29" xfId="2" applyNumberFormat="1" applyFont="1" applyFill="1" applyBorder="1"/>
    <xf numFmtId="3" fontId="21" fillId="0" borderId="29" xfId="2" applyNumberFormat="1" applyFont="1" applyBorder="1"/>
    <xf numFmtId="3" fontId="19" fillId="4" borderId="30" xfId="2" applyNumberFormat="1" applyFont="1" applyFill="1" applyBorder="1"/>
    <xf numFmtId="0" fontId="10" fillId="0" borderId="0" xfId="2" applyFont="1"/>
    <xf numFmtId="3" fontId="25" fillId="0" borderId="9" xfId="2" applyNumberFormat="1" applyFont="1" applyBorder="1"/>
    <xf numFmtId="3" fontId="25" fillId="0" borderId="8" xfId="2" applyNumberFormat="1" applyFont="1" applyBorder="1"/>
    <xf numFmtId="0" fontId="25" fillId="0" borderId="7" xfId="2" applyFont="1" applyBorder="1"/>
    <xf numFmtId="3" fontId="25" fillId="0" borderId="6" xfId="2" applyNumberFormat="1" applyFont="1" applyBorder="1"/>
    <xf numFmtId="3" fontId="10" fillId="0" borderId="1" xfId="2" applyNumberFormat="1" applyFont="1" applyBorder="1"/>
    <xf numFmtId="0" fontId="10" fillId="0" borderId="5" xfId="2" applyFont="1" applyBorder="1"/>
    <xf numFmtId="0" fontId="10" fillId="0" borderId="0" xfId="2" applyFont="1" applyAlignment="1">
      <alignment horizontal="right"/>
    </xf>
    <xf numFmtId="0" fontId="26" fillId="0" borderId="0" xfId="2" applyFont="1"/>
    <xf numFmtId="0" fontId="27" fillId="0" borderId="0" xfId="2" applyFont="1" applyAlignment="1">
      <alignment horizontal="right"/>
    </xf>
    <xf numFmtId="0" fontId="30" fillId="0" borderId="0" xfId="2" applyFont="1" applyAlignment="1">
      <alignment horizontal="right" vertical="center"/>
    </xf>
    <xf numFmtId="0" fontId="31" fillId="0" borderId="0" xfId="2" applyFont="1"/>
    <xf numFmtId="0" fontId="13" fillId="0" borderId="0" xfId="2" applyAlignment="1">
      <alignment horizontal="right"/>
    </xf>
    <xf numFmtId="0" fontId="12" fillId="0" borderId="0" xfId="2" applyFont="1"/>
    <xf numFmtId="0" fontId="12" fillId="0" borderId="32" xfId="2" applyFont="1" applyBorder="1" applyAlignment="1">
      <alignment horizontal="center" vertical="center"/>
    </xf>
    <xf numFmtId="0" fontId="12" fillId="0" borderId="2" xfId="2" applyFont="1" applyBorder="1"/>
    <xf numFmtId="0" fontId="12" fillId="0" borderId="3" xfId="2" applyFont="1" applyBorder="1" applyAlignment="1">
      <alignment horizontal="center"/>
    </xf>
    <xf numFmtId="0" fontId="12" fillId="5" borderId="3" xfId="2" applyFont="1" applyFill="1" applyBorder="1" applyAlignment="1">
      <alignment horizontal="center"/>
    </xf>
    <xf numFmtId="0" fontId="3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32" fillId="0" borderId="5" xfId="2" applyFont="1" applyBorder="1"/>
    <xf numFmtId="3" fontId="12" fillId="0" borderId="1" xfId="2" applyNumberFormat="1" applyFont="1" applyBorder="1"/>
    <xf numFmtId="3" fontId="12" fillId="5" borderId="1" xfId="2" applyNumberFormat="1" applyFont="1" applyFill="1" applyBorder="1"/>
    <xf numFmtId="3" fontId="12" fillId="0" borderId="6" xfId="2" applyNumberFormat="1" applyFont="1" applyBorder="1"/>
    <xf numFmtId="0" fontId="32" fillId="0" borderId="7" xfId="2" applyFont="1" applyBorder="1"/>
    <xf numFmtId="3" fontId="12" fillId="0" borderId="8" xfId="2" applyNumberFormat="1" applyFont="1" applyBorder="1"/>
    <xf numFmtId="3" fontId="12" fillId="5" borderId="8" xfId="2" applyNumberFormat="1" applyFont="1" applyFill="1" applyBorder="1"/>
    <xf numFmtId="3" fontId="12" fillId="0" borderId="9" xfId="2" applyNumberFormat="1" applyFont="1" applyBorder="1"/>
    <xf numFmtId="0" fontId="24" fillId="0" borderId="0" xfId="4"/>
    <xf numFmtId="0" fontId="34" fillId="0" borderId="0" xfId="3" applyFont="1" applyAlignment="1">
      <alignment horizontal="right" vertical="center"/>
    </xf>
    <xf numFmtId="0" fontId="34" fillId="0" borderId="0" xfId="3" applyFont="1"/>
    <xf numFmtId="0" fontId="33" fillId="0" borderId="0" xfId="3" applyFont="1" applyAlignment="1">
      <alignment horizontal="center"/>
    </xf>
    <xf numFmtId="0" fontId="5" fillId="6" borderId="1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" xfId="2" applyNumberFormat="1" applyFont="1" applyFill="1" applyBorder="1" applyAlignment="1">
      <alignment horizontal="right" vertical="center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left" vertical="top" wrapText="1"/>
    </xf>
    <xf numFmtId="3" fontId="11" fillId="0" borderId="1" xfId="2" applyNumberFormat="1" applyFont="1" applyFill="1" applyBorder="1" applyAlignment="1">
      <alignment horizontal="right" vertical="top" wrapText="1"/>
    </xf>
    <xf numFmtId="3" fontId="11" fillId="0" borderId="1" xfId="2" applyNumberFormat="1" applyFont="1" applyFill="1" applyBorder="1" applyAlignment="1">
      <alignment horizontal="right" vertical="center" wrapText="1"/>
    </xf>
    <xf numFmtId="0" fontId="37" fillId="0" borderId="0" xfId="2" applyFont="1"/>
    <xf numFmtId="49" fontId="13" fillId="0" borderId="2" xfId="2" applyNumberFormat="1" applyBorder="1"/>
    <xf numFmtId="49" fontId="13" fillId="0" borderId="19" xfId="2" applyNumberFormat="1" applyBorder="1"/>
    <xf numFmtId="0" fontId="13" fillId="0" borderId="26" xfId="2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3" fillId="0" borderId="5" xfId="2" applyNumberFormat="1" applyBorder="1"/>
    <xf numFmtId="49" fontId="13" fillId="0" borderId="20" xfId="2" applyNumberFormat="1" applyBorder="1"/>
    <xf numFmtId="49" fontId="13" fillId="0" borderId="20" xfId="2" applyNumberFormat="1" applyBorder="1" applyAlignment="1">
      <alignment wrapText="1"/>
    </xf>
    <xf numFmtId="49" fontId="13" fillId="0" borderId="17" xfId="2" applyNumberFormat="1" applyBorder="1"/>
    <xf numFmtId="49" fontId="13" fillId="0" borderId="33" xfId="2" applyNumberFormat="1" applyBorder="1" applyAlignment="1">
      <alignment wrapText="1"/>
    </xf>
    <xf numFmtId="3" fontId="13" fillId="0" borderId="17" xfId="2" applyNumberFormat="1" applyBorder="1"/>
    <xf numFmtId="3" fontId="13" fillId="0" borderId="18" xfId="2" applyNumberFormat="1" applyBorder="1"/>
    <xf numFmtId="3" fontId="21" fillId="0" borderId="18" xfId="2" applyNumberFormat="1" applyFont="1" applyBorder="1"/>
    <xf numFmtId="49" fontId="13" fillId="0" borderId="33" xfId="2" applyNumberFormat="1" applyBorder="1"/>
    <xf numFmtId="49" fontId="13" fillId="0" borderId="11" xfId="2" applyNumberFormat="1" applyBorder="1"/>
    <xf numFmtId="49" fontId="13" fillId="0" borderId="38" xfId="2" applyNumberFormat="1" applyBorder="1"/>
    <xf numFmtId="3" fontId="13" fillId="0" borderId="11" xfId="2" applyNumberFormat="1" applyBorder="1"/>
    <xf numFmtId="3" fontId="13" fillId="0" borderId="13" xfId="2" applyNumberFormat="1" applyBorder="1"/>
    <xf numFmtId="3" fontId="21" fillId="0" borderId="11" xfId="2" applyNumberFormat="1" applyFont="1" applyBorder="1"/>
    <xf numFmtId="3" fontId="21" fillId="0" borderId="13" xfId="2" applyNumberFormat="1" applyFont="1" applyBorder="1"/>
    <xf numFmtId="0" fontId="39" fillId="0" borderId="0" xfId="2" applyFont="1" applyAlignment="1">
      <alignment horizontal="right"/>
    </xf>
    <xf numFmtId="3" fontId="13" fillId="0" borderId="3" xfId="2" applyNumberFormat="1" applyBorder="1"/>
    <xf numFmtId="3" fontId="13" fillId="0" borderId="4" xfId="2" applyNumberFormat="1" applyBorder="1"/>
    <xf numFmtId="0" fontId="21" fillId="0" borderId="7" xfId="2" applyFont="1" applyBorder="1"/>
    <xf numFmtId="3" fontId="13" fillId="0" borderId="8" xfId="2" applyNumberFormat="1" applyBorder="1"/>
    <xf numFmtId="3" fontId="13" fillId="0" borderId="9" xfId="2" applyNumberFormat="1" applyBorder="1"/>
    <xf numFmtId="3" fontId="13" fillId="0" borderId="10" xfId="2" applyNumberFormat="1" applyBorder="1"/>
    <xf numFmtId="0" fontId="10" fillId="0" borderId="5" xfId="0" applyFont="1" applyBorder="1"/>
    <xf numFmtId="3" fontId="10" fillId="0" borderId="1" xfId="0" applyNumberFormat="1" applyFont="1" applyBorder="1"/>
    <xf numFmtId="0" fontId="25" fillId="0" borderId="2" xfId="2" applyFont="1" applyBorder="1"/>
    <xf numFmtId="0" fontId="10" fillId="0" borderId="3" xfId="2" applyFont="1" applyBorder="1" applyAlignment="1">
      <alignment horizontal="center"/>
    </xf>
    <xf numFmtId="0" fontId="25" fillId="0" borderId="4" xfId="2" applyFont="1" applyBorder="1" applyAlignment="1">
      <alignment horizontal="center"/>
    </xf>
    <xf numFmtId="0" fontId="35" fillId="2" borderId="1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/>
    </xf>
    <xf numFmtId="0" fontId="25" fillId="0" borderId="0" xfId="2" applyFont="1"/>
    <xf numFmtId="3" fontId="40" fillId="0" borderId="1" xfId="2" applyNumberFormat="1" applyFont="1" applyFill="1" applyBorder="1" applyAlignment="1">
      <alignment horizontal="right" vertical="center" wrapText="1"/>
    </xf>
    <xf numFmtId="3" fontId="21" fillId="0" borderId="5" xfId="2" applyNumberFormat="1" applyFont="1" applyBorder="1"/>
    <xf numFmtId="3" fontId="21" fillId="0" borderId="17" xfId="2" applyNumberFormat="1" applyFont="1" applyBorder="1"/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49" fontId="13" fillId="0" borderId="5" xfId="2" quotePrefix="1" applyNumberFormat="1" applyBorder="1"/>
    <xf numFmtId="3" fontId="24" fillId="0" borderId="5" xfId="2" applyNumberFormat="1" applyFont="1" applyBorder="1"/>
    <xf numFmtId="3" fontId="24" fillId="0" borderId="6" xfId="2" applyNumberFormat="1" applyFont="1" applyBorder="1"/>
    <xf numFmtId="3" fontId="24" fillId="0" borderId="17" xfId="2" applyNumberFormat="1" applyFont="1" applyBorder="1"/>
    <xf numFmtId="3" fontId="24" fillId="0" borderId="18" xfId="2" applyNumberFormat="1" applyFont="1" applyBorder="1"/>
    <xf numFmtId="3" fontId="41" fillId="2" borderId="1" xfId="0" applyNumberFormat="1" applyFont="1" applyFill="1" applyBorder="1" applyAlignment="1">
      <alignment horizontal="right" vertical="top" wrapText="1"/>
    </xf>
    <xf numFmtId="49" fontId="16" fillId="0" borderId="19" xfId="2" applyNumberFormat="1" applyFont="1" applyBorder="1"/>
    <xf numFmtId="0" fontId="30" fillId="0" borderId="40" xfId="2" applyFont="1" applyBorder="1" applyAlignment="1">
      <alignment horizontal="right" vertical="center"/>
    </xf>
    <xf numFmtId="3" fontId="21" fillId="0" borderId="39" xfId="2" applyNumberFormat="1" applyFont="1" applyBorder="1"/>
    <xf numFmtId="3" fontId="21" fillId="0" borderId="38" xfId="2" applyNumberFormat="1" applyFont="1" applyBorder="1"/>
    <xf numFmtId="49" fontId="42" fillId="0" borderId="19" xfId="2" applyNumberFormat="1" applyFont="1" applyBorder="1"/>
    <xf numFmtId="0" fontId="43" fillId="0" borderId="0" xfId="2" applyFont="1" applyAlignment="1">
      <alignment horizontal="right"/>
    </xf>
    <xf numFmtId="0" fontId="13" fillId="0" borderId="16" xfId="2" applyBorder="1"/>
    <xf numFmtId="17" fontId="13" fillId="0" borderId="16" xfId="2" quotePrefix="1" applyNumberFormat="1" applyBorder="1" applyAlignment="1">
      <alignment horizontal="center"/>
    </xf>
    <xf numFmtId="0" fontId="13" fillId="0" borderId="16" xfId="2" applyBorder="1" applyAlignment="1">
      <alignment horizontal="center"/>
    </xf>
    <xf numFmtId="0" fontId="21" fillId="0" borderId="2" xfId="2" applyFont="1" applyBorder="1"/>
    <xf numFmtId="0" fontId="13" fillId="0" borderId="23" xfId="2" applyBorder="1"/>
    <xf numFmtId="17" fontId="13" fillId="0" borderId="23" xfId="2" quotePrefix="1" applyNumberFormat="1" applyBorder="1" applyAlignment="1">
      <alignment horizontal="center"/>
    </xf>
    <xf numFmtId="3" fontId="13" fillId="0" borderId="23" xfId="2" applyNumberFormat="1" applyBorder="1"/>
    <xf numFmtId="0" fontId="16" fillId="0" borderId="10" xfId="2" applyFont="1" applyBorder="1"/>
    <xf numFmtId="3" fontId="21" fillId="0" borderId="10" xfId="2" applyNumberFormat="1" applyFont="1" applyBorder="1"/>
    <xf numFmtId="3" fontId="0" fillId="0" borderId="1" xfId="0" applyNumberFormat="1" applyBorder="1"/>
    <xf numFmtId="0" fontId="25" fillId="0" borderId="0" xfId="0" applyFont="1"/>
    <xf numFmtId="0" fontId="0" fillId="0" borderId="40" xfId="0" applyBorder="1"/>
    <xf numFmtId="0" fontId="0" fillId="0" borderId="41" xfId="0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0" xfId="0" applyBorder="1"/>
    <xf numFmtId="3" fontId="0" fillId="0" borderId="0" xfId="0" applyNumberFormat="1" applyBorder="1"/>
    <xf numFmtId="3" fontId="0" fillId="7" borderId="44" xfId="0" applyNumberFormat="1" applyFill="1" applyBorder="1"/>
    <xf numFmtId="3" fontId="0" fillId="7" borderId="0" xfId="0" applyNumberFormat="1" applyFill="1" applyBorder="1"/>
    <xf numFmtId="0" fontId="25" fillId="0" borderId="0" xfId="0" applyFont="1" applyBorder="1"/>
    <xf numFmtId="0" fontId="14" fillId="0" borderId="43" xfId="0" applyFont="1" applyBorder="1"/>
    <xf numFmtId="3" fontId="21" fillId="8" borderId="0" xfId="0" applyNumberFormat="1" applyFont="1" applyFill="1" applyBorder="1"/>
    <xf numFmtId="3" fontId="21" fillId="8" borderId="44" xfId="0" applyNumberFormat="1" applyFont="1" applyFill="1" applyBorder="1"/>
    <xf numFmtId="3" fontId="36" fillId="2" borderId="0" xfId="0" applyNumberFormat="1" applyFont="1" applyFill="1" applyBorder="1"/>
    <xf numFmtId="3" fontId="36" fillId="2" borderId="44" xfId="0" applyNumberFormat="1" applyFont="1" applyFill="1" applyBorder="1"/>
    <xf numFmtId="3" fontId="0" fillId="8" borderId="0" xfId="0" applyNumberFormat="1" applyFill="1" applyBorder="1"/>
    <xf numFmtId="3" fontId="0" fillId="8" borderId="44" xfId="0" applyNumberFormat="1" applyFill="1" applyBorder="1"/>
    <xf numFmtId="3" fontId="18" fillId="8" borderId="0" xfId="0" applyNumberFormat="1" applyFont="1" applyFill="1" applyBorder="1"/>
    <xf numFmtId="3" fontId="18" fillId="8" borderId="44" xfId="0" applyNumberFormat="1" applyFont="1" applyFill="1" applyBorder="1"/>
    <xf numFmtId="0" fontId="14" fillId="0" borderId="45" xfId="0" applyFont="1" applyBorder="1"/>
    <xf numFmtId="0" fontId="0" fillId="0" borderId="22" xfId="0" applyBorder="1"/>
    <xf numFmtId="3" fontId="21" fillId="8" borderId="22" xfId="0" applyNumberFormat="1" applyFont="1" applyFill="1" applyBorder="1"/>
    <xf numFmtId="3" fontId="25" fillId="8" borderId="46" xfId="0" applyNumberFormat="1" applyFont="1" applyFill="1" applyBorder="1"/>
    <xf numFmtId="3" fontId="0" fillId="0" borderId="41" xfId="0" applyNumberFormat="1" applyBorder="1"/>
    <xf numFmtId="3" fontId="0" fillId="7" borderId="42" xfId="0" applyNumberFormat="1" applyFill="1" applyBorder="1"/>
    <xf numFmtId="0" fontId="25" fillId="0" borderId="0" xfId="0" applyFont="1" applyAlignment="1">
      <alignment horizontal="right"/>
    </xf>
    <xf numFmtId="3" fontId="37" fillId="0" borderId="0" xfId="2" applyNumberFormat="1" applyFont="1"/>
    <xf numFmtId="0" fontId="37" fillId="0" borderId="0" xfId="2" applyFont="1" applyBorder="1"/>
    <xf numFmtId="3" fontId="44" fillId="0" borderId="0" xfId="2" applyNumberFormat="1" applyFont="1" applyBorder="1"/>
    <xf numFmtId="3" fontId="37" fillId="0" borderId="0" xfId="2" applyNumberFormat="1" applyFont="1" applyBorder="1"/>
    <xf numFmtId="4" fontId="0" fillId="0" borderId="1" xfId="0" applyNumberFormat="1" applyBorder="1"/>
    <xf numFmtId="0" fontId="35" fillId="2" borderId="5" xfId="0" applyFont="1" applyFill="1" applyBorder="1" applyAlignment="1">
      <alignment horizontal="right" vertical="center" wrapText="1"/>
    </xf>
    <xf numFmtId="3" fontId="45" fillId="0" borderId="10" xfId="2" applyNumberFormat="1" applyFont="1" applyBorder="1"/>
    <xf numFmtId="0" fontId="14" fillId="0" borderId="0" xfId="2" applyFont="1" applyAlignment="1">
      <alignment horizontal="left" vertical="top"/>
    </xf>
    <xf numFmtId="0" fontId="16" fillId="0" borderId="0" xfId="2" applyFont="1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3" fontId="13" fillId="0" borderId="17" xfId="2" applyNumberFormat="1" applyBorder="1" applyAlignment="1">
      <alignment horizontal="right" vertical="center"/>
    </xf>
    <xf numFmtId="3" fontId="13" fillId="0" borderId="31" xfId="2" applyNumberFormat="1" applyBorder="1" applyAlignment="1">
      <alignment horizontal="right" vertical="center"/>
    </xf>
    <xf numFmtId="3" fontId="13" fillId="0" borderId="14" xfId="2" applyNumberFormat="1" applyBorder="1" applyAlignment="1">
      <alignment horizontal="right" vertical="center"/>
    </xf>
    <xf numFmtId="3" fontId="13" fillId="0" borderId="16" xfId="2" applyNumberFormat="1" applyBorder="1" applyAlignment="1">
      <alignment horizontal="right" vertical="center"/>
    </xf>
    <xf numFmtId="3" fontId="13" fillId="0" borderId="23" xfId="2" applyNumberFormat="1" applyBorder="1" applyAlignment="1">
      <alignment horizontal="right" vertical="center"/>
    </xf>
    <xf numFmtId="3" fontId="13" fillId="0" borderId="10" xfId="2" applyNumberFormat="1" applyBorder="1" applyAlignment="1">
      <alignment horizontal="right" vertical="center"/>
    </xf>
    <xf numFmtId="0" fontId="14" fillId="0" borderId="0" xfId="2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top" wrapText="1"/>
    </xf>
    <xf numFmtId="0" fontId="12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33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0" fontId="37" fillId="0" borderId="0" xfId="2" applyFont="1" applyBorder="1" applyAlignment="1">
      <alignment horizontal="center"/>
    </xf>
    <xf numFmtId="0" fontId="21" fillId="0" borderId="37" xfId="2" applyFont="1" applyBorder="1" applyAlignment="1">
      <alignment horizontal="center"/>
    </xf>
    <xf numFmtId="0" fontId="21" fillId="0" borderId="35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Border="1" applyAlignment="1">
      <alignment horizontal="center" vertical="center"/>
    </xf>
    <xf numFmtId="0" fontId="13" fillId="0" borderId="34" xfId="2" applyBorder="1" applyAlignment="1">
      <alignment horizontal="center"/>
    </xf>
    <xf numFmtId="0" fontId="13" fillId="0" borderId="35" xfId="2" applyBorder="1" applyAlignment="1">
      <alignment horizontal="center"/>
    </xf>
    <xf numFmtId="0" fontId="13" fillId="0" borderId="36" xfId="2" applyBorder="1" applyAlignment="1">
      <alignment horizontal="center"/>
    </xf>
    <xf numFmtId="0" fontId="13" fillId="0" borderId="37" xfId="2" applyBorder="1" applyAlignment="1">
      <alignment horizontal="center"/>
    </xf>
    <xf numFmtId="0" fontId="38" fillId="0" borderId="0" xfId="2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</cellXfs>
  <cellStyles count="6">
    <cellStyle name="Normál" xfId="0" builtinId="0"/>
    <cellStyle name="Normál 2" xfId="1" xr:uid="{00000000-0005-0000-0000-000001000000}"/>
    <cellStyle name="Normál 2 2" xfId="3" xr:uid="{D8DA7D63-C9BB-43FE-922C-D078B56C5A02}"/>
    <cellStyle name="Normál 3" xfId="2" xr:uid="{95F844F2-9FFC-441F-AC19-7A2ECC73FC75}"/>
    <cellStyle name="Normál 3 2" xfId="4" xr:uid="{421E063B-BBA2-4ECE-A634-B70A5D90789E}"/>
    <cellStyle name="Normál 5" xfId="5" xr:uid="{B8E8A916-BB02-4ABB-85ED-EB9DE3E7883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7797-1B72-46B1-84CE-F385E3CCAB72}">
  <sheetPr codeName="Munka1"/>
  <dimension ref="A4:J37"/>
  <sheetViews>
    <sheetView tabSelected="1" workbookViewId="0">
      <selection activeCell="B6" sqref="B6"/>
    </sheetView>
  </sheetViews>
  <sheetFormatPr defaultRowHeight="12.75" x14ac:dyDescent="0.2"/>
  <cols>
    <col min="1" max="1" width="5.7109375" style="98" customWidth="1"/>
    <col min="2" max="2" width="42.7109375" style="98" customWidth="1"/>
    <col min="3" max="5" width="12.7109375" style="98" customWidth="1"/>
    <col min="6" max="6" width="6.7109375" style="98" customWidth="1"/>
    <col min="7" max="7" width="43.7109375" style="98" customWidth="1"/>
    <col min="8" max="10" width="12.7109375" style="98" customWidth="1"/>
    <col min="11" max="254" width="9.140625" style="98"/>
    <col min="255" max="255" width="5.7109375" style="98" customWidth="1"/>
    <col min="256" max="256" width="42.7109375" style="98" customWidth="1"/>
    <col min="257" max="260" width="12.7109375" style="98" customWidth="1"/>
    <col min="261" max="261" width="6.7109375" style="98" customWidth="1"/>
    <col min="262" max="262" width="42.7109375" style="98" customWidth="1"/>
    <col min="263" max="266" width="12.7109375" style="98" customWidth="1"/>
    <col min="267" max="510" width="9.140625" style="98"/>
    <col min="511" max="511" width="5.7109375" style="98" customWidth="1"/>
    <col min="512" max="512" width="42.7109375" style="98" customWidth="1"/>
    <col min="513" max="516" width="12.7109375" style="98" customWidth="1"/>
    <col min="517" max="517" width="6.7109375" style="98" customWidth="1"/>
    <col min="518" max="518" width="42.7109375" style="98" customWidth="1"/>
    <col min="519" max="522" width="12.7109375" style="98" customWidth="1"/>
    <col min="523" max="766" width="9.140625" style="98"/>
    <col min="767" max="767" width="5.7109375" style="98" customWidth="1"/>
    <col min="768" max="768" width="42.7109375" style="98" customWidth="1"/>
    <col min="769" max="772" width="12.7109375" style="98" customWidth="1"/>
    <col min="773" max="773" width="6.7109375" style="98" customWidth="1"/>
    <col min="774" max="774" width="42.7109375" style="98" customWidth="1"/>
    <col min="775" max="778" width="12.7109375" style="98" customWidth="1"/>
    <col min="779" max="1022" width="9.140625" style="98"/>
    <col min="1023" max="1023" width="5.7109375" style="98" customWidth="1"/>
    <col min="1024" max="1024" width="42.7109375" style="98" customWidth="1"/>
    <col min="1025" max="1028" width="12.7109375" style="98" customWidth="1"/>
    <col min="1029" max="1029" width="6.7109375" style="98" customWidth="1"/>
    <col min="1030" max="1030" width="42.7109375" style="98" customWidth="1"/>
    <col min="1031" max="1034" width="12.7109375" style="98" customWidth="1"/>
    <col min="1035" max="1278" width="9.140625" style="98"/>
    <col min="1279" max="1279" width="5.7109375" style="98" customWidth="1"/>
    <col min="1280" max="1280" width="42.7109375" style="98" customWidth="1"/>
    <col min="1281" max="1284" width="12.7109375" style="98" customWidth="1"/>
    <col min="1285" max="1285" width="6.7109375" style="98" customWidth="1"/>
    <col min="1286" max="1286" width="42.7109375" style="98" customWidth="1"/>
    <col min="1287" max="1290" width="12.7109375" style="98" customWidth="1"/>
    <col min="1291" max="1534" width="9.140625" style="98"/>
    <col min="1535" max="1535" width="5.7109375" style="98" customWidth="1"/>
    <col min="1536" max="1536" width="42.7109375" style="98" customWidth="1"/>
    <col min="1537" max="1540" width="12.7109375" style="98" customWidth="1"/>
    <col min="1541" max="1541" width="6.7109375" style="98" customWidth="1"/>
    <col min="1542" max="1542" width="42.7109375" style="98" customWidth="1"/>
    <col min="1543" max="1546" width="12.7109375" style="98" customWidth="1"/>
    <col min="1547" max="1790" width="9.140625" style="98"/>
    <col min="1791" max="1791" width="5.7109375" style="98" customWidth="1"/>
    <col min="1792" max="1792" width="42.7109375" style="98" customWidth="1"/>
    <col min="1793" max="1796" width="12.7109375" style="98" customWidth="1"/>
    <col min="1797" max="1797" width="6.7109375" style="98" customWidth="1"/>
    <col min="1798" max="1798" width="42.7109375" style="98" customWidth="1"/>
    <col min="1799" max="1802" width="12.7109375" style="98" customWidth="1"/>
    <col min="1803" max="2046" width="9.140625" style="98"/>
    <col min="2047" max="2047" width="5.7109375" style="98" customWidth="1"/>
    <col min="2048" max="2048" width="42.7109375" style="98" customWidth="1"/>
    <col min="2049" max="2052" width="12.7109375" style="98" customWidth="1"/>
    <col min="2053" max="2053" width="6.7109375" style="98" customWidth="1"/>
    <col min="2054" max="2054" width="42.7109375" style="98" customWidth="1"/>
    <col min="2055" max="2058" width="12.7109375" style="98" customWidth="1"/>
    <col min="2059" max="2302" width="9.140625" style="98"/>
    <col min="2303" max="2303" width="5.7109375" style="98" customWidth="1"/>
    <col min="2304" max="2304" width="42.7109375" style="98" customWidth="1"/>
    <col min="2305" max="2308" width="12.7109375" style="98" customWidth="1"/>
    <col min="2309" max="2309" width="6.7109375" style="98" customWidth="1"/>
    <col min="2310" max="2310" width="42.7109375" style="98" customWidth="1"/>
    <col min="2311" max="2314" width="12.7109375" style="98" customWidth="1"/>
    <col min="2315" max="2558" width="9.140625" style="98"/>
    <col min="2559" max="2559" width="5.7109375" style="98" customWidth="1"/>
    <col min="2560" max="2560" width="42.7109375" style="98" customWidth="1"/>
    <col min="2561" max="2564" width="12.7109375" style="98" customWidth="1"/>
    <col min="2565" max="2565" width="6.7109375" style="98" customWidth="1"/>
    <col min="2566" max="2566" width="42.7109375" style="98" customWidth="1"/>
    <col min="2567" max="2570" width="12.7109375" style="98" customWidth="1"/>
    <col min="2571" max="2814" width="9.140625" style="98"/>
    <col min="2815" max="2815" width="5.7109375" style="98" customWidth="1"/>
    <col min="2816" max="2816" width="42.7109375" style="98" customWidth="1"/>
    <col min="2817" max="2820" width="12.7109375" style="98" customWidth="1"/>
    <col min="2821" max="2821" width="6.7109375" style="98" customWidth="1"/>
    <col min="2822" max="2822" width="42.7109375" style="98" customWidth="1"/>
    <col min="2823" max="2826" width="12.7109375" style="98" customWidth="1"/>
    <col min="2827" max="3070" width="9.140625" style="98"/>
    <col min="3071" max="3071" width="5.7109375" style="98" customWidth="1"/>
    <col min="3072" max="3072" width="42.7109375" style="98" customWidth="1"/>
    <col min="3073" max="3076" width="12.7109375" style="98" customWidth="1"/>
    <col min="3077" max="3077" width="6.7109375" style="98" customWidth="1"/>
    <col min="3078" max="3078" width="42.7109375" style="98" customWidth="1"/>
    <col min="3079" max="3082" width="12.7109375" style="98" customWidth="1"/>
    <col min="3083" max="3326" width="9.140625" style="98"/>
    <col min="3327" max="3327" width="5.7109375" style="98" customWidth="1"/>
    <col min="3328" max="3328" width="42.7109375" style="98" customWidth="1"/>
    <col min="3329" max="3332" width="12.7109375" style="98" customWidth="1"/>
    <col min="3333" max="3333" width="6.7109375" style="98" customWidth="1"/>
    <col min="3334" max="3334" width="42.7109375" style="98" customWidth="1"/>
    <col min="3335" max="3338" width="12.7109375" style="98" customWidth="1"/>
    <col min="3339" max="3582" width="9.140625" style="98"/>
    <col min="3583" max="3583" width="5.7109375" style="98" customWidth="1"/>
    <col min="3584" max="3584" width="42.7109375" style="98" customWidth="1"/>
    <col min="3585" max="3588" width="12.7109375" style="98" customWidth="1"/>
    <col min="3589" max="3589" width="6.7109375" style="98" customWidth="1"/>
    <col min="3590" max="3590" width="42.7109375" style="98" customWidth="1"/>
    <col min="3591" max="3594" width="12.7109375" style="98" customWidth="1"/>
    <col min="3595" max="3838" width="9.140625" style="98"/>
    <col min="3839" max="3839" width="5.7109375" style="98" customWidth="1"/>
    <col min="3840" max="3840" width="42.7109375" style="98" customWidth="1"/>
    <col min="3841" max="3844" width="12.7109375" style="98" customWidth="1"/>
    <col min="3845" max="3845" width="6.7109375" style="98" customWidth="1"/>
    <col min="3846" max="3846" width="42.7109375" style="98" customWidth="1"/>
    <col min="3847" max="3850" width="12.7109375" style="98" customWidth="1"/>
    <col min="3851" max="4094" width="9.140625" style="98"/>
    <col min="4095" max="4095" width="5.7109375" style="98" customWidth="1"/>
    <col min="4096" max="4096" width="42.7109375" style="98" customWidth="1"/>
    <col min="4097" max="4100" width="12.7109375" style="98" customWidth="1"/>
    <col min="4101" max="4101" width="6.7109375" style="98" customWidth="1"/>
    <col min="4102" max="4102" width="42.7109375" style="98" customWidth="1"/>
    <col min="4103" max="4106" width="12.7109375" style="98" customWidth="1"/>
    <col min="4107" max="4350" width="9.140625" style="98"/>
    <col min="4351" max="4351" width="5.7109375" style="98" customWidth="1"/>
    <col min="4352" max="4352" width="42.7109375" style="98" customWidth="1"/>
    <col min="4353" max="4356" width="12.7109375" style="98" customWidth="1"/>
    <col min="4357" max="4357" width="6.7109375" style="98" customWidth="1"/>
    <col min="4358" max="4358" width="42.7109375" style="98" customWidth="1"/>
    <col min="4359" max="4362" width="12.7109375" style="98" customWidth="1"/>
    <col min="4363" max="4606" width="9.140625" style="98"/>
    <col min="4607" max="4607" width="5.7109375" style="98" customWidth="1"/>
    <col min="4608" max="4608" width="42.7109375" style="98" customWidth="1"/>
    <col min="4609" max="4612" width="12.7109375" style="98" customWidth="1"/>
    <col min="4613" max="4613" width="6.7109375" style="98" customWidth="1"/>
    <col min="4614" max="4614" width="42.7109375" style="98" customWidth="1"/>
    <col min="4615" max="4618" width="12.7109375" style="98" customWidth="1"/>
    <col min="4619" max="4862" width="9.140625" style="98"/>
    <col min="4863" max="4863" width="5.7109375" style="98" customWidth="1"/>
    <col min="4864" max="4864" width="42.7109375" style="98" customWidth="1"/>
    <col min="4865" max="4868" width="12.7109375" style="98" customWidth="1"/>
    <col min="4869" max="4869" width="6.7109375" style="98" customWidth="1"/>
    <col min="4870" max="4870" width="42.7109375" style="98" customWidth="1"/>
    <col min="4871" max="4874" width="12.7109375" style="98" customWidth="1"/>
    <col min="4875" max="5118" width="9.140625" style="98"/>
    <col min="5119" max="5119" width="5.7109375" style="98" customWidth="1"/>
    <col min="5120" max="5120" width="42.7109375" style="98" customWidth="1"/>
    <col min="5121" max="5124" width="12.7109375" style="98" customWidth="1"/>
    <col min="5125" max="5125" width="6.7109375" style="98" customWidth="1"/>
    <col min="5126" max="5126" width="42.7109375" style="98" customWidth="1"/>
    <col min="5127" max="5130" width="12.7109375" style="98" customWidth="1"/>
    <col min="5131" max="5374" width="9.140625" style="98"/>
    <col min="5375" max="5375" width="5.7109375" style="98" customWidth="1"/>
    <col min="5376" max="5376" width="42.7109375" style="98" customWidth="1"/>
    <col min="5377" max="5380" width="12.7109375" style="98" customWidth="1"/>
    <col min="5381" max="5381" width="6.7109375" style="98" customWidth="1"/>
    <col min="5382" max="5382" width="42.7109375" style="98" customWidth="1"/>
    <col min="5383" max="5386" width="12.7109375" style="98" customWidth="1"/>
    <col min="5387" max="5630" width="9.140625" style="98"/>
    <col min="5631" max="5631" width="5.7109375" style="98" customWidth="1"/>
    <col min="5632" max="5632" width="42.7109375" style="98" customWidth="1"/>
    <col min="5633" max="5636" width="12.7109375" style="98" customWidth="1"/>
    <col min="5637" max="5637" width="6.7109375" style="98" customWidth="1"/>
    <col min="5638" max="5638" width="42.7109375" style="98" customWidth="1"/>
    <col min="5639" max="5642" width="12.7109375" style="98" customWidth="1"/>
    <col min="5643" max="5886" width="9.140625" style="98"/>
    <col min="5887" max="5887" width="5.7109375" style="98" customWidth="1"/>
    <col min="5888" max="5888" width="42.7109375" style="98" customWidth="1"/>
    <col min="5889" max="5892" width="12.7109375" style="98" customWidth="1"/>
    <col min="5893" max="5893" width="6.7109375" style="98" customWidth="1"/>
    <col min="5894" max="5894" width="42.7109375" style="98" customWidth="1"/>
    <col min="5895" max="5898" width="12.7109375" style="98" customWidth="1"/>
    <col min="5899" max="6142" width="9.140625" style="98"/>
    <col min="6143" max="6143" width="5.7109375" style="98" customWidth="1"/>
    <col min="6144" max="6144" width="42.7109375" style="98" customWidth="1"/>
    <col min="6145" max="6148" width="12.7109375" style="98" customWidth="1"/>
    <col min="6149" max="6149" width="6.7109375" style="98" customWidth="1"/>
    <col min="6150" max="6150" width="42.7109375" style="98" customWidth="1"/>
    <col min="6151" max="6154" width="12.7109375" style="98" customWidth="1"/>
    <col min="6155" max="6398" width="9.140625" style="98"/>
    <col min="6399" max="6399" width="5.7109375" style="98" customWidth="1"/>
    <col min="6400" max="6400" width="42.7109375" style="98" customWidth="1"/>
    <col min="6401" max="6404" width="12.7109375" style="98" customWidth="1"/>
    <col min="6405" max="6405" width="6.7109375" style="98" customWidth="1"/>
    <col min="6406" max="6406" width="42.7109375" style="98" customWidth="1"/>
    <col min="6407" max="6410" width="12.7109375" style="98" customWidth="1"/>
    <col min="6411" max="6654" width="9.140625" style="98"/>
    <col min="6655" max="6655" width="5.7109375" style="98" customWidth="1"/>
    <col min="6656" max="6656" width="42.7109375" style="98" customWidth="1"/>
    <col min="6657" max="6660" width="12.7109375" style="98" customWidth="1"/>
    <col min="6661" max="6661" width="6.7109375" style="98" customWidth="1"/>
    <col min="6662" max="6662" width="42.7109375" style="98" customWidth="1"/>
    <col min="6663" max="6666" width="12.7109375" style="98" customWidth="1"/>
    <col min="6667" max="6910" width="9.140625" style="98"/>
    <col min="6911" max="6911" width="5.7109375" style="98" customWidth="1"/>
    <col min="6912" max="6912" width="42.7109375" style="98" customWidth="1"/>
    <col min="6913" max="6916" width="12.7109375" style="98" customWidth="1"/>
    <col min="6917" max="6917" width="6.7109375" style="98" customWidth="1"/>
    <col min="6918" max="6918" width="42.7109375" style="98" customWidth="1"/>
    <col min="6919" max="6922" width="12.7109375" style="98" customWidth="1"/>
    <col min="6923" max="7166" width="9.140625" style="98"/>
    <col min="7167" max="7167" width="5.7109375" style="98" customWidth="1"/>
    <col min="7168" max="7168" width="42.7109375" style="98" customWidth="1"/>
    <col min="7169" max="7172" width="12.7109375" style="98" customWidth="1"/>
    <col min="7173" max="7173" width="6.7109375" style="98" customWidth="1"/>
    <col min="7174" max="7174" width="42.7109375" style="98" customWidth="1"/>
    <col min="7175" max="7178" width="12.7109375" style="98" customWidth="1"/>
    <col min="7179" max="7422" width="9.140625" style="98"/>
    <col min="7423" max="7423" width="5.7109375" style="98" customWidth="1"/>
    <col min="7424" max="7424" width="42.7109375" style="98" customWidth="1"/>
    <col min="7425" max="7428" width="12.7109375" style="98" customWidth="1"/>
    <col min="7429" max="7429" width="6.7109375" style="98" customWidth="1"/>
    <col min="7430" max="7430" width="42.7109375" style="98" customWidth="1"/>
    <col min="7431" max="7434" width="12.7109375" style="98" customWidth="1"/>
    <col min="7435" max="7678" width="9.140625" style="98"/>
    <col min="7679" max="7679" width="5.7109375" style="98" customWidth="1"/>
    <col min="7680" max="7680" width="42.7109375" style="98" customWidth="1"/>
    <col min="7681" max="7684" width="12.7109375" style="98" customWidth="1"/>
    <col min="7685" max="7685" width="6.7109375" style="98" customWidth="1"/>
    <col min="7686" max="7686" width="42.7109375" style="98" customWidth="1"/>
    <col min="7687" max="7690" width="12.7109375" style="98" customWidth="1"/>
    <col min="7691" max="7934" width="9.140625" style="98"/>
    <col min="7935" max="7935" width="5.7109375" style="98" customWidth="1"/>
    <col min="7936" max="7936" width="42.7109375" style="98" customWidth="1"/>
    <col min="7937" max="7940" width="12.7109375" style="98" customWidth="1"/>
    <col min="7941" max="7941" width="6.7109375" style="98" customWidth="1"/>
    <col min="7942" max="7942" width="42.7109375" style="98" customWidth="1"/>
    <col min="7943" max="7946" width="12.7109375" style="98" customWidth="1"/>
    <col min="7947" max="8190" width="9.140625" style="98"/>
    <col min="8191" max="8191" width="5.7109375" style="98" customWidth="1"/>
    <col min="8192" max="8192" width="42.7109375" style="98" customWidth="1"/>
    <col min="8193" max="8196" width="12.7109375" style="98" customWidth="1"/>
    <col min="8197" max="8197" width="6.7109375" style="98" customWidth="1"/>
    <col min="8198" max="8198" width="42.7109375" style="98" customWidth="1"/>
    <col min="8199" max="8202" width="12.7109375" style="98" customWidth="1"/>
    <col min="8203" max="8446" width="9.140625" style="98"/>
    <col min="8447" max="8447" width="5.7109375" style="98" customWidth="1"/>
    <col min="8448" max="8448" width="42.7109375" style="98" customWidth="1"/>
    <col min="8449" max="8452" width="12.7109375" style="98" customWidth="1"/>
    <col min="8453" max="8453" width="6.7109375" style="98" customWidth="1"/>
    <col min="8454" max="8454" width="42.7109375" style="98" customWidth="1"/>
    <col min="8455" max="8458" width="12.7109375" style="98" customWidth="1"/>
    <col min="8459" max="8702" width="9.140625" style="98"/>
    <col min="8703" max="8703" width="5.7109375" style="98" customWidth="1"/>
    <col min="8704" max="8704" width="42.7109375" style="98" customWidth="1"/>
    <col min="8705" max="8708" width="12.7109375" style="98" customWidth="1"/>
    <col min="8709" max="8709" width="6.7109375" style="98" customWidth="1"/>
    <col min="8710" max="8710" width="42.7109375" style="98" customWidth="1"/>
    <col min="8711" max="8714" width="12.7109375" style="98" customWidth="1"/>
    <col min="8715" max="8958" width="9.140625" style="98"/>
    <col min="8959" max="8959" width="5.7109375" style="98" customWidth="1"/>
    <col min="8960" max="8960" width="42.7109375" style="98" customWidth="1"/>
    <col min="8961" max="8964" width="12.7109375" style="98" customWidth="1"/>
    <col min="8965" max="8965" width="6.7109375" style="98" customWidth="1"/>
    <col min="8966" max="8966" width="42.7109375" style="98" customWidth="1"/>
    <col min="8967" max="8970" width="12.7109375" style="98" customWidth="1"/>
    <col min="8971" max="9214" width="9.140625" style="98"/>
    <col min="9215" max="9215" width="5.7109375" style="98" customWidth="1"/>
    <col min="9216" max="9216" width="42.7109375" style="98" customWidth="1"/>
    <col min="9217" max="9220" width="12.7109375" style="98" customWidth="1"/>
    <col min="9221" max="9221" width="6.7109375" style="98" customWidth="1"/>
    <col min="9222" max="9222" width="42.7109375" style="98" customWidth="1"/>
    <col min="9223" max="9226" width="12.7109375" style="98" customWidth="1"/>
    <col min="9227" max="9470" width="9.140625" style="98"/>
    <col min="9471" max="9471" width="5.7109375" style="98" customWidth="1"/>
    <col min="9472" max="9472" width="42.7109375" style="98" customWidth="1"/>
    <col min="9473" max="9476" width="12.7109375" style="98" customWidth="1"/>
    <col min="9477" max="9477" width="6.7109375" style="98" customWidth="1"/>
    <col min="9478" max="9478" width="42.7109375" style="98" customWidth="1"/>
    <col min="9479" max="9482" width="12.7109375" style="98" customWidth="1"/>
    <col min="9483" max="9726" width="9.140625" style="98"/>
    <col min="9727" max="9727" width="5.7109375" style="98" customWidth="1"/>
    <col min="9728" max="9728" width="42.7109375" style="98" customWidth="1"/>
    <col min="9729" max="9732" width="12.7109375" style="98" customWidth="1"/>
    <col min="9733" max="9733" width="6.7109375" style="98" customWidth="1"/>
    <col min="9734" max="9734" width="42.7109375" style="98" customWidth="1"/>
    <col min="9735" max="9738" width="12.7109375" style="98" customWidth="1"/>
    <col min="9739" max="9982" width="9.140625" style="98"/>
    <col min="9983" max="9983" width="5.7109375" style="98" customWidth="1"/>
    <col min="9984" max="9984" width="42.7109375" style="98" customWidth="1"/>
    <col min="9985" max="9988" width="12.7109375" style="98" customWidth="1"/>
    <col min="9989" max="9989" width="6.7109375" style="98" customWidth="1"/>
    <col min="9990" max="9990" width="42.7109375" style="98" customWidth="1"/>
    <col min="9991" max="9994" width="12.7109375" style="98" customWidth="1"/>
    <col min="9995" max="10238" width="9.140625" style="98"/>
    <col min="10239" max="10239" width="5.7109375" style="98" customWidth="1"/>
    <col min="10240" max="10240" width="42.7109375" style="98" customWidth="1"/>
    <col min="10241" max="10244" width="12.7109375" style="98" customWidth="1"/>
    <col min="10245" max="10245" width="6.7109375" style="98" customWidth="1"/>
    <col min="10246" max="10246" width="42.7109375" style="98" customWidth="1"/>
    <col min="10247" max="10250" width="12.7109375" style="98" customWidth="1"/>
    <col min="10251" max="10494" width="9.140625" style="98"/>
    <col min="10495" max="10495" width="5.7109375" style="98" customWidth="1"/>
    <col min="10496" max="10496" width="42.7109375" style="98" customWidth="1"/>
    <col min="10497" max="10500" width="12.7109375" style="98" customWidth="1"/>
    <col min="10501" max="10501" width="6.7109375" style="98" customWidth="1"/>
    <col min="10502" max="10502" width="42.7109375" style="98" customWidth="1"/>
    <col min="10503" max="10506" width="12.7109375" style="98" customWidth="1"/>
    <col min="10507" max="10750" width="9.140625" style="98"/>
    <col min="10751" max="10751" width="5.7109375" style="98" customWidth="1"/>
    <col min="10752" max="10752" width="42.7109375" style="98" customWidth="1"/>
    <col min="10753" max="10756" width="12.7109375" style="98" customWidth="1"/>
    <col min="10757" max="10757" width="6.7109375" style="98" customWidth="1"/>
    <col min="10758" max="10758" width="42.7109375" style="98" customWidth="1"/>
    <col min="10759" max="10762" width="12.7109375" style="98" customWidth="1"/>
    <col min="10763" max="11006" width="9.140625" style="98"/>
    <col min="11007" max="11007" width="5.7109375" style="98" customWidth="1"/>
    <col min="11008" max="11008" width="42.7109375" style="98" customWidth="1"/>
    <col min="11009" max="11012" width="12.7109375" style="98" customWidth="1"/>
    <col min="11013" max="11013" width="6.7109375" style="98" customWidth="1"/>
    <col min="11014" max="11014" width="42.7109375" style="98" customWidth="1"/>
    <col min="11015" max="11018" width="12.7109375" style="98" customWidth="1"/>
    <col min="11019" max="11262" width="9.140625" style="98"/>
    <col min="11263" max="11263" width="5.7109375" style="98" customWidth="1"/>
    <col min="11264" max="11264" width="42.7109375" style="98" customWidth="1"/>
    <col min="11265" max="11268" width="12.7109375" style="98" customWidth="1"/>
    <col min="11269" max="11269" width="6.7109375" style="98" customWidth="1"/>
    <col min="11270" max="11270" width="42.7109375" style="98" customWidth="1"/>
    <col min="11271" max="11274" width="12.7109375" style="98" customWidth="1"/>
    <col min="11275" max="11518" width="9.140625" style="98"/>
    <col min="11519" max="11519" width="5.7109375" style="98" customWidth="1"/>
    <col min="11520" max="11520" width="42.7109375" style="98" customWidth="1"/>
    <col min="11521" max="11524" width="12.7109375" style="98" customWidth="1"/>
    <col min="11525" max="11525" width="6.7109375" style="98" customWidth="1"/>
    <col min="11526" max="11526" width="42.7109375" style="98" customWidth="1"/>
    <col min="11527" max="11530" width="12.7109375" style="98" customWidth="1"/>
    <col min="11531" max="11774" width="9.140625" style="98"/>
    <col min="11775" max="11775" width="5.7109375" style="98" customWidth="1"/>
    <col min="11776" max="11776" width="42.7109375" style="98" customWidth="1"/>
    <col min="11777" max="11780" width="12.7109375" style="98" customWidth="1"/>
    <col min="11781" max="11781" width="6.7109375" style="98" customWidth="1"/>
    <col min="11782" max="11782" width="42.7109375" style="98" customWidth="1"/>
    <col min="11783" max="11786" width="12.7109375" style="98" customWidth="1"/>
    <col min="11787" max="12030" width="9.140625" style="98"/>
    <col min="12031" max="12031" width="5.7109375" style="98" customWidth="1"/>
    <col min="12032" max="12032" width="42.7109375" style="98" customWidth="1"/>
    <col min="12033" max="12036" width="12.7109375" style="98" customWidth="1"/>
    <col min="12037" max="12037" width="6.7109375" style="98" customWidth="1"/>
    <col min="12038" max="12038" width="42.7109375" style="98" customWidth="1"/>
    <col min="12039" max="12042" width="12.7109375" style="98" customWidth="1"/>
    <col min="12043" max="12286" width="9.140625" style="98"/>
    <col min="12287" max="12287" width="5.7109375" style="98" customWidth="1"/>
    <col min="12288" max="12288" width="42.7109375" style="98" customWidth="1"/>
    <col min="12289" max="12292" width="12.7109375" style="98" customWidth="1"/>
    <col min="12293" max="12293" width="6.7109375" style="98" customWidth="1"/>
    <col min="12294" max="12294" width="42.7109375" style="98" customWidth="1"/>
    <col min="12295" max="12298" width="12.7109375" style="98" customWidth="1"/>
    <col min="12299" max="12542" width="9.140625" style="98"/>
    <col min="12543" max="12543" width="5.7109375" style="98" customWidth="1"/>
    <col min="12544" max="12544" width="42.7109375" style="98" customWidth="1"/>
    <col min="12545" max="12548" width="12.7109375" style="98" customWidth="1"/>
    <col min="12549" max="12549" width="6.7109375" style="98" customWidth="1"/>
    <col min="12550" max="12550" width="42.7109375" style="98" customWidth="1"/>
    <col min="12551" max="12554" width="12.7109375" style="98" customWidth="1"/>
    <col min="12555" max="12798" width="9.140625" style="98"/>
    <col min="12799" max="12799" width="5.7109375" style="98" customWidth="1"/>
    <col min="12800" max="12800" width="42.7109375" style="98" customWidth="1"/>
    <col min="12801" max="12804" width="12.7109375" style="98" customWidth="1"/>
    <col min="12805" max="12805" width="6.7109375" style="98" customWidth="1"/>
    <col min="12806" max="12806" width="42.7109375" style="98" customWidth="1"/>
    <col min="12807" max="12810" width="12.7109375" style="98" customWidth="1"/>
    <col min="12811" max="13054" width="9.140625" style="98"/>
    <col min="13055" max="13055" width="5.7109375" style="98" customWidth="1"/>
    <col min="13056" max="13056" width="42.7109375" style="98" customWidth="1"/>
    <col min="13057" max="13060" width="12.7109375" style="98" customWidth="1"/>
    <col min="13061" max="13061" width="6.7109375" style="98" customWidth="1"/>
    <col min="13062" max="13062" width="42.7109375" style="98" customWidth="1"/>
    <col min="13063" max="13066" width="12.7109375" style="98" customWidth="1"/>
    <col min="13067" max="13310" width="9.140625" style="98"/>
    <col min="13311" max="13311" width="5.7109375" style="98" customWidth="1"/>
    <col min="13312" max="13312" width="42.7109375" style="98" customWidth="1"/>
    <col min="13313" max="13316" width="12.7109375" style="98" customWidth="1"/>
    <col min="13317" max="13317" width="6.7109375" style="98" customWidth="1"/>
    <col min="13318" max="13318" width="42.7109375" style="98" customWidth="1"/>
    <col min="13319" max="13322" width="12.7109375" style="98" customWidth="1"/>
    <col min="13323" max="13566" width="9.140625" style="98"/>
    <col min="13567" max="13567" width="5.7109375" style="98" customWidth="1"/>
    <col min="13568" max="13568" width="42.7109375" style="98" customWidth="1"/>
    <col min="13569" max="13572" width="12.7109375" style="98" customWidth="1"/>
    <col min="13573" max="13573" width="6.7109375" style="98" customWidth="1"/>
    <col min="13574" max="13574" width="42.7109375" style="98" customWidth="1"/>
    <col min="13575" max="13578" width="12.7109375" style="98" customWidth="1"/>
    <col min="13579" max="13822" width="9.140625" style="98"/>
    <col min="13823" max="13823" width="5.7109375" style="98" customWidth="1"/>
    <col min="13824" max="13824" width="42.7109375" style="98" customWidth="1"/>
    <col min="13825" max="13828" width="12.7109375" style="98" customWidth="1"/>
    <col min="13829" max="13829" width="6.7109375" style="98" customWidth="1"/>
    <col min="13830" max="13830" width="42.7109375" style="98" customWidth="1"/>
    <col min="13831" max="13834" width="12.7109375" style="98" customWidth="1"/>
    <col min="13835" max="14078" width="9.140625" style="98"/>
    <col min="14079" max="14079" width="5.7109375" style="98" customWidth="1"/>
    <col min="14080" max="14080" width="42.7109375" style="98" customWidth="1"/>
    <col min="14081" max="14084" width="12.7109375" style="98" customWidth="1"/>
    <col min="14085" max="14085" width="6.7109375" style="98" customWidth="1"/>
    <col min="14086" max="14086" width="42.7109375" style="98" customWidth="1"/>
    <col min="14087" max="14090" width="12.7109375" style="98" customWidth="1"/>
    <col min="14091" max="14334" width="9.140625" style="98"/>
    <col min="14335" max="14335" width="5.7109375" style="98" customWidth="1"/>
    <col min="14336" max="14336" width="42.7109375" style="98" customWidth="1"/>
    <col min="14337" max="14340" width="12.7109375" style="98" customWidth="1"/>
    <col min="14341" max="14341" width="6.7109375" style="98" customWidth="1"/>
    <col min="14342" max="14342" width="42.7109375" style="98" customWidth="1"/>
    <col min="14343" max="14346" width="12.7109375" style="98" customWidth="1"/>
    <col min="14347" max="14590" width="9.140625" style="98"/>
    <col min="14591" max="14591" width="5.7109375" style="98" customWidth="1"/>
    <col min="14592" max="14592" width="42.7109375" style="98" customWidth="1"/>
    <col min="14593" max="14596" width="12.7109375" style="98" customWidth="1"/>
    <col min="14597" max="14597" width="6.7109375" style="98" customWidth="1"/>
    <col min="14598" max="14598" width="42.7109375" style="98" customWidth="1"/>
    <col min="14599" max="14602" width="12.7109375" style="98" customWidth="1"/>
    <col min="14603" max="14846" width="9.140625" style="98"/>
    <col min="14847" max="14847" width="5.7109375" style="98" customWidth="1"/>
    <col min="14848" max="14848" width="42.7109375" style="98" customWidth="1"/>
    <col min="14849" max="14852" width="12.7109375" style="98" customWidth="1"/>
    <col min="14853" max="14853" width="6.7109375" style="98" customWidth="1"/>
    <col min="14854" max="14854" width="42.7109375" style="98" customWidth="1"/>
    <col min="14855" max="14858" width="12.7109375" style="98" customWidth="1"/>
    <col min="14859" max="15102" width="9.140625" style="98"/>
    <col min="15103" max="15103" width="5.7109375" style="98" customWidth="1"/>
    <col min="15104" max="15104" width="42.7109375" style="98" customWidth="1"/>
    <col min="15105" max="15108" width="12.7109375" style="98" customWidth="1"/>
    <col min="15109" max="15109" width="6.7109375" style="98" customWidth="1"/>
    <col min="15110" max="15110" width="42.7109375" style="98" customWidth="1"/>
    <col min="15111" max="15114" width="12.7109375" style="98" customWidth="1"/>
    <col min="15115" max="15358" width="9.140625" style="98"/>
    <col min="15359" max="15359" width="5.7109375" style="98" customWidth="1"/>
    <col min="15360" max="15360" width="42.7109375" style="98" customWidth="1"/>
    <col min="15361" max="15364" width="12.7109375" style="98" customWidth="1"/>
    <col min="15365" max="15365" width="6.7109375" style="98" customWidth="1"/>
    <col min="15366" max="15366" width="42.7109375" style="98" customWidth="1"/>
    <col min="15367" max="15370" width="12.7109375" style="98" customWidth="1"/>
    <col min="15371" max="15614" width="9.140625" style="98"/>
    <col min="15615" max="15615" width="5.7109375" style="98" customWidth="1"/>
    <col min="15616" max="15616" width="42.7109375" style="98" customWidth="1"/>
    <col min="15617" max="15620" width="12.7109375" style="98" customWidth="1"/>
    <col min="15621" max="15621" width="6.7109375" style="98" customWidth="1"/>
    <col min="15622" max="15622" width="42.7109375" style="98" customWidth="1"/>
    <col min="15623" max="15626" width="12.7109375" style="98" customWidth="1"/>
    <col min="15627" max="15870" width="9.140625" style="98"/>
    <col min="15871" max="15871" width="5.7109375" style="98" customWidth="1"/>
    <col min="15872" max="15872" width="42.7109375" style="98" customWidth="1"/>
    <col min="15873" max="15876" width="12.7109375" style="98" customWidth="1"/>
    <col min="15877" max="15877" width="6.7109375" style="98" customWidth="1"/>
    <col min="15878" max="15878" width="42.7109375" style="98" customWidth="1"/>
    <col min="15879" max="15882" width="12.7109375" style="98" customWidth="1"/>
    <col min="15883" max="16126" width="9.140625" style="98"/>
    <col min="16127" max="16127" width="5.7109375" style="98" customWidth="1"/>
    <col min="16128" max="16128" width="42.7109375" style="98" customWidth="1"/>
    <col min="16129" max="16132" width="12.7109375" style="98" customWidth="1"/>
    <col min="16133" max="16133" width="6.7109375" style="98" customWidth="1"/>
    <col min="16134" max="16134" width="42.7109375" style="98" customWidth="1"/>
    <col min="16135" max="16138" width="12.7109375" style="98" customWidth="1"/>
    <col min="16139" max="16384" width="9.140625" style="98"/>
  </cols>
  <sheetData>
    <row r="4" spans="1:10" ht="18" x14ac:dyDescent="0.25">
      <c r="B4" s="306" t="s">
        <v>424</v>
      </c>
      <c r="C4" s="306"/>
      <c r="D4" s="306"/>
      <c r="E4" s="123" t="s">
        <v>549</v>
      </c>
      <c r="F4" s="123"/>
      <c r="G4" s="123"/>
    </row>
    <row r="6" spans="1:10" ht="13.5" thickBot="1" x14ac:dyDescent="0.25">
      <c r="A6" s="99" t="s">
        <v>526</v>
      </c>
      <c r="B6" s="100" t="str">
        <f>'02FelhMrlg'!B6</f>
        <v>számú melléklet a(z) 6/2019.(V.29.) Önkormányzati rendelethez</v>
      </c>
      <c r="H6" s="307" t="s">
        <v>427</v>
      </c>
      <c r="I6" s="307"/>
    </row>
    <row r="7" spans="1:10" x14ac:dyDescent="0.2">
      <c r="A7" s="101"/>
      <c r="B7" s="133"/>
      <c r="C7" s="308"/>
      <c r="D7" s="309"/>
      <c r="E7" s="310"/>
      <c r="F7" s="101"/>
      <c r="G7" s="133"/>
      <c r="H7" s="308"/>
      <c r="I7" s="309"/>
      <c r="J7" s="310"/>
    </row>
    <row r="8" spans="1:10" ht="16.5" x14ac:dyDescent="0.25">
      <c r="A8" s="102"/>
      <c r="B8" s="134" t="s">
        <v>441</v>
      </c>
      <c r="C8" s="138" t="s">
        <v>420</v>
      </c>
      <c r="D8" s="103" t="s">
        <v>442</v>
      </c>
      <c r="E8" s="104" t="s">
        <v>12</v>
      </c>
      <c r="F8" s="102"/>
      <c r="G8" s="134" t="s">
        <v>443</v>
      </c>
      <c r="H8" s="138" t="s">
        <v>420</v>
      </c>
      <c r="I8" s="103" t="s">
        <v>442</v>
      </c>
      <c r="J8" s="104" t="s">
        <v>12</v>
      </c>
    </row>
    <row r="9" spans="1:10" x14ac:dyDescent="0.2">
      <c r="A9" s="110" t="s">
        <v>444</v>
      </c>
      <c r="B9" s="158" t="s">
        <v>445</v>
      </c>
      <c r="C9" s="139">
        <f>'04KB'!D11</f>
        <v>58787241</v>
      </c>
      <c r="D9" s="105">
        <f>'04KB'!E11</f>
        <v>67215131</v>
      </c>
      <c r="E9" s="112">
        <f>'04KB'!H11</f>
        <v>67215131</v>
      </c>
      <c r="F9" s="110" t="s">
        <v>446</v>
      </c>
      <c r="G9" s="158" t="s">
        <v>447</v>
      </c>
      <c r="H9" s="139">
        <f>'03KK'!D17</f>
        <v>26378478</v>
      </c>
      <c r="I9" s="105">
        <f>'03KK'!E17</f>
        <v>24823925</v>
      </c>
      <c r="J9" s="140">
        <f>'03KK'!I17</f>
        <v>24823925</v>
      </c>
    </row>
    <row r="10" spans="1:10" x14ac:dyDescent="0.2">
      <c r="A10" s="110" t="s">
        <v>448</v>
      </c>
      <c r="B10" s="158" t="s">
        <v>449</v>
      </c>
      <c r="C10" s="139">
        <f>'04KB'!D12</f>
        <v>13402396</v>
      </c>
      <c r="D10" s="105">
        <f>'04KB'!E12</f>
        <v>13004837</v>
      </c>
      <c r="E10" s="112">
        <f>'04KB'!H12</f>
        <v>13004837</v>
      </c>
      <c r="F10" s="110" t="s">
        <v>450</v>
      </c>
      <c r="G10" s="158" t="s">
        <v>451</v>
      </c>
      <c r="H10" s="139">
        <f>'03KK'!D18</f>
        <v>5894306</v>
      </c>
      <c r="I10" s="105">
        <f>'03KK'!E18</f>
        <v>4586473</v>
      </c>
      <c r="J10" s="140">
        <f>'03KK'!I18</f>
        <v>4586473</v>
      </c>
    </row>
    <row r="11" spans="1:10" x14ac:dyDescent="0.2">
      <c r="A11" s="110" t="s">
        <v>452</v>
      </c>
      <c r="B11" s="158" t="s">
        <v>453</v>
      </c>
      <c r="C11" s="141">
        <f>SUM(C9:C10)</f>
        <v>72189637</v>
      </c>
      <c r="D11" s="130">
        <f t="shared" ref="D11:E11" si="0">SUM(D9:D10)</f>
        <v>80219968</v>
      </c>
      <c r="E11" s="153">
        <f t="shared" si="0"/>
        <v>80219968</v>
      </c>
      <c r="F11" s="110" t="s">
        <v>454</v>
      </c>
      <c r="G11" s="158" t="s">
        <v>455</v>
      </c>
      <c r="H11" s="139">
        <f>'03KK'!D45</f>
        <v>49233680</v>
      </c>
      <c r="I11" s="105">
        <f>'03KK'!E45</f>
        <v>46566154</v>
      </c>
      <c r="J11" s="140">
        <f>'03KK'!I45</f>
        <v>46476461</v>
      </c>
    </row>
    <row r="12" spans="1:10" x14ac:dyDescent="0.2">
      <c r="A12" s="110" t="s">
        <v>479</v>
      </c>
      <c r="B12" s="158" t="s">
        <v>527</v>
      </c>
      <c r="C12" s="139">
        <v>0</v>
      </c>
      <c r="D12" s="105">
        <v>0</v>
      </c>
      <c r="E12" s="112">
        <v>0</v>
      </c>
      <c r="F12" s="110" t="s">
        <v>458</v>
      </c>
      <c r="G12" s="158" t="s">
        <v>459</v>
      </c>
      <c r="H12" s="139">
        <f>'03KK'!D52</f>
        <v>7700000</v>
      </c>
      <c r="I12" s="105">
        <f>'03KK'!E52</f>
        <v>5668133</v>
      </c>
      <c r="J12" s="140">
        <f>'03KK'!I52</f>
        <v>5668133</v>
      </c>
    </row>
    <row r="13" spans="1:10" x14ac:dyDescent="0.2">
      <c r="A13" s="110" t="s">
        <v>482</v>
      </c>
      <c r="B13" s="158" t="s">
        <v>483</v>
      </c>
      <c r="C13" s="139">
        <v>0</v>
      </c>
      <c r="D13" s="105">
        <v>0</v>
      </c>
      <c r="E13" s="112">
        <v>0</v>
      </c>
      <c r="F13" s="110" t="s">
        <v>462</v>
      </c>
      <c r="G13" s="158" t="s">
        <v>463</v>
      </c>
      <c r="H13" s="139">
        <f>'03KK'!D54</f>
        <v>0</v>
      </c>
      <c r="I13" s="105">
        <f>'03KK'!E54</f>
        <v>608671</v>
      </c>
      <c r="J13" s="140">
        <f>'03KK'!I54</f>
        <v>608671</v>
      </c>
    </row>
    <row r="14" spans="1:10" x14ac:dyDescent="0.2">
      <c r="A14" s="110" t="s">
        <v>486</v>
      </c>
      <c r="B14" s="158" t="s">
        <v>487</v>
      </c>
      <c r="C14" s="141">
        <f>SUM(C12:C13)</f>
        <v>0</v>
      </c>
      <c r="D14" s="130">
        <f t="shared" ref="D14:E14" si="1">SUM(D12:D13)</f>
        <v>0</v>
      </c>
      <c r="E14" s="153">
        <f t="shared" si="1"/>
        <v>0</v>
      </c>
      <c r="F14" s="110" t="s">
        <v>466</v>
      </c>
      <c r="G14" s="158" t="s">
        <v>467</v>
      </c>
      <c r="H14" s="139">
        <f>'03KK'!D55</f>
        <v>8466645</v>
      </c>
      <c r="I14" s="105">
        <f>'03KK'!E55</f>
        <v>8906838</v>
      </c>
      <c r="J14" s="140">
        <f>'03KK'!I55</f>
        <v>8906838</v>
      </c>
    </row>
    <row r="15" spans="1:10" x14ac:dyDescent="0.2">
      <c r="A15" s="110" t="s">
        <v>528</v>
      </c>
      <c r="B15" s="158" t="s">
        <v>529</v>
      </c>
      <c r="C15" s="311">
        <f>'04KB'!D18</f>
        <v>30572566</v>
      </c>
      <c r="D15" s="314">
        <f>'04KB'!E18</f>
        <v>33180721</v>
      </c>
      <c r="E15" s="112">
        <f>'04KB'!H19</f>
        <v>18003695</v>
      </c>
      <c r="F15" s="110" t="s">
        <v>468</v>
      </c>
      <c r="G15" s="158" t="s">
        <v>469</v>
      </c>
      <c r="H15" s="139">
        <v>0</v>
      </c>
      <c r="I15" s="105">
        <v>0</v>
      </c>
      <c r="J15" s="140">
        <v>0</v>
      </c>
    </row>
    <row r="16" spans="1:10" x14ac:dyDescent="0.2">
      <c r="A16" s="110" t="s">
        <v>528</v>
      </c>
      <c r="B16" s="158" t="s">
        <v>530</v>
      </c>
      <c r="C16" s="312"/>
      <c r="D16" s="315"/>
      <c r="E16" s="112">
        <f>'04KB'!H20</f>
        <v>8060864</v>
      </c>
      <c r="F16" s="110" t="s">
        <v>472</v>
      </c>
      <c r="G16" s="158" t="s">
        <v>473</v>
      </c>
      <c r="H16" s="139">
        <f>'03KK'!D60</f>
        <v>60973000</v>
      </c>
      <c r="I16" s="105">
        <f>'03KK'!E60</f>
        <v>52963521</v>
      </c>
      <c r="J16" s="140">
        <f>'03KK'!I60</f>
        <v>52707520</v>
      </c>
    </row>
    <row r="17" spans="1:10" x14ac:dyDescent="0.2">
      <c r="A17" s="110" t="s">
        <v>528</v>
      </c>
      <c r="B17" s="158" t="s">
        <v>531</v>
      </c>
      <c r="C17" s="313"/>
      <c r="D17" s="316"/>
      <c r="E17" s="112">
        <f>'04KB'!H21</f>
        <v>5423513</v>
      </c>
      <c r="F17" s="110" t="s">
        <v>475</v>
      </c>
      <c r="G17" s="158" t="s">
        <v>476</v>
      </c>
      <c r="H17" s="139">
        <f>'03KK'!D66</f>
        <v>0</v>
      </c>
      <c r="I17" s="105">
        <f>'03KK'!E66</f>
        <v>251485220</v>
      </c>
      <c r="J17" s="140">
        <v>0</v>
      </c>
    </row>
    <row r="18" spans="1:10" x14ac:dyDescent="0.2">
      <c r="A18" s="110" t="s">
        <v>532</v>
      </c>
      <c r="B18" s="158" t="s">
        <v>533</v>
      </c>
      <c r="C18" s="139">
        <f>'04KB'!D22</f>
        <v>5390200</v>
      </c>
      <c r="D18" s="105">
        <f>'04KB'!E22</f>
        <v>10175887</v>
      </c>
      <c r="E18" s="112">
        <f>'04KB'!H22</f>
        <v>8275786</v>
      </c>
      <c r="F18" s="110" t="s">
        <v>477</v>
      </c>
      <c r="G18" s="158" t="s">
        <v>478</v>
      </c>
      <c r="H18" s="141">
        <f>SUM(H13:H17)</f>
        <v>69439645</v>
      </c>
      <c r="I18" s="130">
        <f t="shared" ref="I18:J18" si="2">SUM(I13:I17)</f>
        <v>313964250</v>
      </c>
      <c r="J18" s="142">
        <f t="shared" si="2"/>
        <v>62223029</v>
      </c>
    </row>
    <row r="19" spans="1:10" x14ac:dyDescent="0.2">
      <c r="A19" s="110" t="s">
        <v>534</v>
      </c>
      <c r="B19" s="158" t="s">
        <v>535</v>
      </c>
      <c r="C19" s="139">
        <f>'04KB'!D24</f>
        <v>5898606</v>
      </c>
      <c r="D19" s="105">
        <f>'04KB'!E24</f>
        <v>6336859</v>
      </c>
      <c r="E19" s="112">
        <f>'04KB'!H24</f>
        <v>5781408</v>
      </c>
      <c r="F19" s="110" t="s">
        <v>484</v>
      </c>
      <c r="G19" s="158" t="s">
        <v>485</v>
      </c>
      <c r="H19" s="139">
        <f>'03KK'!D73</f>
        <v>24602000</v>
      </c>
      <c r="I19" s="105">
        <f>'03KK'!E73</f>
        <v>25025011</v>
      </c>
      <c r="J19" s="140">
        <f>'03KK'!I73</f>
        <v>25025011</v>
      </c>
    </row>
    <row r="20" spans="1:10" x14ac:dyDescent="0.2">
      <c r="A20" s="110" t="s">
        <v>536</v>
      </c>
      <c r="B20" s="158" t="s">
        <v>537</v>
      </c>
      <c r="C20" s="139">
        <f>'04KB'!D26</f>
        <v>1012000</v>
      </c>
      <c r="D20" s="105">
        <f>'04KB'!E26</f>
        <v>1389456</v>
      </c>
      <c r="E20" s="112">
        <f>'04KB'!H26</f>
        <v>1381806</v>
      </c>
      <c r="F20" s="110" t="s">
        <v>488</v>
      </c>
      <c r="G20" s="158" t="s">
        <v>489</v>
      </c>
      <c r="H20" s="139">
        <f>'03KK'!D76</f>
        <v>241795902</v>
      </c>
      <c r="I20" s="105">
        <f>'03KK'!E76</f>
        <v>42557704</v>
      </c>
      <c r="J20" s="140">
        <f>'03KK'!I76</f>
        <v>42557704</v>
      </c>
    </row>
    <row r="21" spans="1:10" x14ac:dyDescent="0.2">
      <c r="A21" s="110" t="s">
        <v>538</v>
      </c>
      <c r="B21" s="158" t="s">
        <v>539</v>
      </c>
      <c r="C21" s="139">
        <f>'04KB'!D29</f>
        <v>150000</v>
      </c>
      <c r="D21" s="105">
        <f>'04KB'!E29</f>
        <v>145634</v>
      </c>
      <c r="E21" s="112">
        <f>'04KB'!H29</f>
        <v>40957</v>
      </c>
      <c r="F21" s="110" t="s">
        <v>490</v>
      </c>
      <c r="G21" s="158" t="s">
        <v>491</v>
      </c>
      <c r="H21" s="139">
        <v>0</v>
      </c>
      <c r="I21" s="105">
        <v>0</v>
      </c>
      <c r="J21" s="140">
        <v>0</v>
      </c>
    </row>
    <row r="22" spans="1:10" x14ac:dyDescent="0.2">
      <c r="A22" s="110"/>
      <c r="B22" s="158"/>
      <c r="C22" s="139"/>
      <c r="D22" s="105"/>
      <c r="E22" s="112"/>
      <c r="F22" s="110" t="s">
        <v>494</v>
      </c>
      <c r="G22" s="158" t="s">
        <v>495</v>
      </c>
      <c r="H22" s="139">
        <f>'03KK'!D77</f>
        <v>600000</v>
      </c>
      <c r="I22" s="105">
        <f>'03KK'!E77</f>
        <v>800000</v>
      </c>
      <c r="J22" s="140">
        <f>'03KK'!I77</f>
        <v>800000</v>
      </c>
    </row>
    <row r="23" spans="1:10" x14ac:dyDescent="0.2">
      <c r="A23" s="110" t="s">
        <v>456</v>
      </c>
      <c r="B23" s="158" t="s">
        <v>457</v>
      </c>
      <c r="C23" s="141">
        <f>SUM(C15:C21)</f>
        <v>43023372</v>
      </c>
      <c r="D23" s="130">
        <f t="shared" ref="D23:E23" si="3">SUM(D15:D21)</f>
        <v>51228557</v>
      </c>
      <c r="E23" s="153">
        <f t="shared" si="3"/>
        <v>46968029</v>
      </c>
      <c r="F23" s="110"/>
      <c r="G23" s="158"/>
      <c r="H23" s="139"/>
      <c r="I23" s="105"/>
      <c r="J23" s="112"/>
    </row>
    <row r="24" spans="1:10" x14ac:dyDescent="0.2">
      <c r="A24" s="110" t="s">
        <v>460</v>
      </c>
      <c r="B24" s="158" t="s">
        <v>461</v>
      </c>
      <c r="C24" s="139">
        <f>'04KB'!D42</f>
        <v>16282657</v>
      </c>
      <c r="D24" s="105">
        <f>'04KB'!E42</f>
        <v>17741113</v>
      </c>
      <c r="E24" s="112">
        <f>'04KB'!H42</f>
        <v>17097712</v>
      </c>
      <c r="F24" s="110" t="s">
        <v>500</v>
      </c>
      <c r="G24" s="158" t="s">
        <v>501</v>
      </c>
      <c r="H24" s="141">
        <f>SUM(H21:H22)</f>
        <v>600000</v>
      </c>
      <c r="I24" s="130">
        <f t="shared" ref="I24:J24" si="4">SUM(I21:I22)</f>
        <v>800000</v>
      </c>
      <c r="J24" s="142">
        <f t="shared" si="4"/>
        <v>800000</v>
      </c>
    </row>
    <row r="25" spans="1:10" x14ac:dyDescent="0.2">
      <c r="A25" s="110" t="s">
        <v>492</v>
      </c>
      <c r="B25" s="158" t="s">
        <v>493</v>
      </c>
      <c r="C25" s="139">
        <f>'04KB'!D44</f>
        <v>20944880</v>
      </c>
      <c r="D25" s="105">
        <f>'04KB'!E44</f>
        <v>28070866</v>
      </c>
      <c r="E25" s="112">
        <f>'04KB'!H44</f>
        <v>28070866</v>
      </c>
      <c r="F25" s="110"/>
      <c r="G25" s="158"/>
      <c r="H25" s="139"/>
      <c r="I25" s="105"/>
      <c r="J25" s="112"/>
    </row>
    <row r="26" spans="1:10" x14ac:dyDescent="0.2">
      <c r="A26" s="110" t="s">
        <v>464</v>
      </c>
      <c r="B26" s="158" t="s">
        <v>465</v>
      </c>
      <c r="C26" s="139">
        <f>'04KB'!D45</f>
        <v>0</v>
      </c>
      <c r="D26" s="105">
        <f>'04KB'!E45</f>
        <v>2886175</v>
      </c>
      <c r="E26" s="112">
        <f>'04KB'!H45</f>
        <v>2500000</v>
      </c>
      <c r="F26" s="110"/>
      <c r="G26" s="158"/>
      <c r="H26" s="139"/>
      <c r="I26" s="105"/>
      <c r="J26" s="112"/>
    </row>
    <row r="27" spans="1:10" x14ac:dyDescent="0.2">
      <c r="A27" s="110" t="s">
        <v>464</v>
      </c>
      <c r="B27" s="158" t="s">
        <v>465</v>
      </c>
      <c r="C27" s="139">
        <v>0</v>
      </c>
      <c r="D27" s="105">
        <v>0</v>
      </c>
      <c r="E27" s="112">
        <v>0</v>
      </c>
      <c r="F27" s="110"/>
      <c r="G27" s="158"/>
      <c r="H27" s="139"/>
      <c r="I27" s="105"/>
      <c r="J27" s="112"/>
    </row>
    <row r="28" spans="1:10" x14ac:dyDescent="0.2">
      <c r="A28" s="110" t="s">
        <v>470</v>
      </c>
      <c r="B28" s="158" t="s">
        <v>471</v>
      </c>
      <c r="C28" s="141">
        <f>SUM(C26:C27)</f>
        <v>0</v>
      </c>
      <c r="D28" s="130">
        <f t="shared" ref="D28:E28" si="5">SUM(D26:D27)</f>
        <v>2886175</v>
      </c>
      <c r="E28" s="153">
        <f t="shared" si="5"/>
        <v>2500000</v>
      </c>
      <c r="F28" s="110"/>
      <c r="G28" s="158"/>
      <c r="H28" s="139"/>
      <c r="I28" s="105"/>
      <c r="J28" s="112"/>
    </row>
    <row r="29" spans="1:10" x14ac:dyDescent="0.2">
      <c r="A29" s="110" t="s">
        <v>496</v>
      </c>
      <c r="B29" s="158" t="s">
        <v>497</v>
      </c>
      <c r="C29" s="139">
        <v>0</v>
      </c>
      <c r="D29" s="105">
        <v>0</v>
      </c>
      <c r="E29" s="112">
        <v>0</v>
      </c>
      <c r="F29" s="110"/>
      <c r="G29" s="158"/>
      <c r="H29" s="139"/>
      <c r="I29" s="105"/>
      <c r="J29" s="112"/>
    </row>
    <row r="30" spans="1:10" ht="15" x14ac:dyDescent="0.25">
      <c r="A30" s="110" t="s">
        <v>498</v>
      </c>
      <c r="B30" s="158" t="s">
        <v>499</v>
      </c>
      <c r="C30" s="139">
        <f>'04KB'!D48</f>
        <v>300000</v>
      </c>
      <c r="D30" s="105">
        <f>'04KB'!E48</f>
        <v>8377251</v>
      </c>
      <c r="E30" s="112">
        <f>'04KB'!H48</f>
        <v>8377251</v>
      </c>
      <c r="F30" s="113"/>
      <c r="G30" s="159" t="s">
        <v>540</v>
      </c>
      <c r="H30" s="161">
        <f t="shared" ref="H30:I30" si="6">H24+H20+H19+H18+H12+H11+H10+H9</f>
        <v>425644011</v>
      </c>
      <c r="I30" s="117">
        <f t="shared" si="6"/>
        <v>463991650</v>
      </c>
      <c r="J30" s="117">
        <f>J24+J20+J19+J18+J12+J11+J10+J9</f>
        <v>212160736</v>
      </c>
    </row>
    <row r="31" spans="1:10" x14ac:dyDescent="0.2">
      <c r="A31" s="110" t="s">
        <v>502</v>
      </c>
      <c r="B31" s="158" t="s">
        <v>503</v>
      </c>
      <c r="C31" s="139">
        <f>SUM(C29:C30)</f>
        <v>300000</v>
      </c>
      <c r="D31" s="105">
        <f t="shared" ref="D31:E31" si="7">SUM(D29:D30)</f>
        <v>8377251</v>
      </c>
      <c r="E31" s="112">
        <f t="shared" si="7"/>
        <v>8377251</v>
      </c>
      <c r="F31" s="110"/>
      <c r="G31" s="158"/>
      <c r="H31" s="162"/>
      <c r="I31" s="112"/>
      <c r="J31" s="112"/>
    </row>
    <row r="32" spans="1:10" ht="15" x14ac:dyDescent="0.25">
      <c r="A32" s="113"/>
      <c r="B32" s="159" t="s">
        <v>541</v>
      </c>
      <c r="C32" s="164">
        <f t="shared" ref="C32:D32" si="8">C31+C28+C25+C24+C23+C14+C11</f>
        <v>152740546</v>
      </c>
      <c r="D32" s="115">
        <f t="shared" si="8"/>
        <v>188523930</v>
      </c>
      <c r="E32" s="117">
        <f>E31+E28+E25+E24+E23+E14+E11</f>
        <v>183233826</v>
      </c>
      <c r="F32" s="110" t="s">
        <v>506</v>
      </c>
      <c r="G32" s="158" t="s">
        <v>507</v>
      </c>
      <c r="H32" s="162">
        <f>'05FK'!D7</f>
        <v>3093500</v>
      </c>
      <c r="I32" s="112">
        <f>'05FK'!E7</f>
        <v>3093500</v>
      </c>
      <c r="J32" s="112">
        <f>'05FK'!J7</f>
        <v>2474800</v>
      </c>
    </row>
    <row r="33" spans="1:10" x14ac:dyDescent="0.2">
      <c r="A33" s="110"/>
      <c r="B33" s="158"/>
      <c r="C33" s="165"/>
      <c r="D33" s="111"/>
      <c r="E33" s="112"/>
      <c r="F33" s="110" t="s">
        <v>508</v>
      </c>
      <c r="G33" s="158" t="s">
        <v>509</v>
      </c>
      <c r="H33" s="162">
        <v>0</v>
      </c>
      <c r="I33" s="112">
        <v>0</v>
      </c>
      <c r="J33" s="112">
        <v>0</v>
      </c>
    </row>
    <row r="34" spans="1:10" x14ac:dyDescent="0.2">
      <c r="A34" s="110" t="s">
        <v>510</v>
      </c>
      <c r="B34" s="158" t="s">
        <v>542</v>
      </c>
      <c r="C34" s="165">
        <f>'06FB'!D9</f>
        <v>278744454</v>
      </c>
      <c r="D34" s="111">
        <f>'06FB'!E9</f>
        <v>278744454</v>
      </c>
      <c r="E34" s="112">
        <f>'06FB'!H9</f>
        <v>278744454</v>
      </c>
      <c r="F34" s="110" t="s">
        <v>512</v>
      </c>
      <c r="G34" s="158" t="s">
        <v>513</v>
      </c>
      <c r="H34" s="162">
        <f>'05FK'!D9</f>
        <v>2351489</v>
      </c>
      <c r="I34" s="112">
        <f>'05FK'!E9</f>
        <v>2492537</v>
      </c>
      <c r="J34" s="112">
        <f>'05FK'!J9</f>
        <v>2492537</v>
      </c>
    </row>
    <row r="35" spans="1:10" x14ac:dyDescent="0.2">
      <c r="A35" s="110" t="s">
        <v>514</v>
      </c>
      <c r="B35" s="158" t="s">
        <v>543</v>
      </c>
      <c r="C35" s="165">
        <f>'06FB'!D10</f>
        <v>0</v>
      </c>
      <c r="D35" s="111">
        <f>'06FB'!E10</f>
        <v>2647286</v>
      </c>
      <c r="E35" s="112">
        <f>'06FB'!H10</f>
        <v>2647286</v>
      </c>
      <c r="F35" s="110" t="s">
        <v>516</v>
      </c>
      <c r="G35" s="158" t="s">
        <v>517</v>
      </c>
      <c r="H35" s="162">
        <f>'05FK'!D10</f>
        <v>396000</v>
      </c>
      <c r="I35" s="112">
        <f>'05FK'!E10</f>
        <v>337983</v>
      </c>
      <c r="J35" s="112">
        <f>'05FK'!J10</f>
        <v>337983</v>
      </c>
    </row>
    <row r="36" spans="1:10" ht="15" x14ac:dyDescent="0.25">
      <c r="A36" s="113" t="s">
        <v>518</v>
      </c>
      <c r="B36" s="159" t="s">
        <v>544</v>
      </c>
      <c r="C36" s="164">
        <f t="shared" ref="C36:D36" si="9">C34+C35</f>
        <v>278744454</v>
      </c>
      <c r="D36" s="115">
        <f t="shared" si="9"/>
        <v>281391740</v>
      </c>
      <c r="E36" s="117">
        <f>E34+E35</f>
        <v>281391740</v>
      </c>
      <c r="F36" s="113" t="s">
        <v>520</v>
      </c>
      <c r="G36" s="159" t="s">
        <v>545</v>
      </c>
      <c r="H36" s="161">
        <f t="shared" ref="H36:I36" si="10">SUM(H32:H35)</f>
        <v>5840989</v>
      </c>
      <c r="I36" s="117">
        <f t="shared" si="10"/>
        <v>5924020</v>
      </c>
      <c r="J36" s="117">
        <f>SUM(J32:J35)</f>
        <v>5305320</v>
      </c>
    </row>
    <row r="37" spans="1:10" ht="15.75" thickBot="1" x14ac:dyDescent="0.3">
      <c r="A37" s="114" t="s">
        <v>522</v>
      </c>
      <c r="B37" s="160" t="s">
        <v>546</v>
      </c>
      <c r="C37" s="166">
        <f t="shared" ref="C37:D37" si="11">C32+C36</f>
        <v>431485000</v>
      </c>
      <c r="D37" s="116">
        <f t="shared" si="11"/>
        <v>469915670</v>
      </c>
      <c r="E37" s="118">
        <f>E32+E36</f>
        <v>464625566</v>
      </c>
      <c r="F37" s="114" t="s">
        <v>524</v>
      </c>
      <c r="G37" s="160" t="s">
        <v>547</v>
      </c>
      <c r="H37" s="163">
        <f t="shared" ref="H37:I37" si="12">H30+H36</f>
        <v>431485000</v>
      </c>
      <c r="I37" s="118">
        <f t="shared" si="12"/>
        <v>469915670</v>
      </c>
      <c r="J37" s="118">
        <f>J30+J36</f>
        <v>217466056</v>
      </c>
    </row>
  </sheetData>
  <mergeCells count="6">
    <mergeCell ref="B4:D4"/>
    <mergeCell ref="H6:I6"/>
    <mergeCell ref="C7:E7"/>
    <mergeCell ref="H7:J7"/>
    <mergeCell ref="C15:C17"/>
    <mergeCell ref="D15:D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6FF1-E635-4ED3-AC64-897B9E6F4795}">
  <sheetPr codeName="Munka10"/>
  <dimension ref="B1:J11"/>
  <sheetViews>
    <sheetView tabSelected="1" workbookViewId="0">
      <pane ySplit="6" topLeftCell="A7" activePane="bottomLeft" state="frozen"/>
      <selection activeCell="B6" sqref="B6"/>
      <selection pane="bottomLeft" activeCell="B6" sqref="B6"/>
    </sheetView>
  </sheetViews>
  <sheetFormatPr defaultRowHeight="12.75" x14ac:dyDescent="0.2"/>
  <cols>
    <col min="1" max="1" width="9.140625" style="195"/>
    <col min="2" max="2" width="8.140625" style="195" customWidth="1"/>
    <col min="3" max="3" width="24.140625" style="195" customWidth="1"/>
    <col min="4" max="5" width="16.7109375" style="195" hidden="1" customWidth="1"/>
    <col min="6" max="10" width="16.7109375" style="195" customWidth="1"/>
    <col min="11" max="257" width="9.140625" style="195"/>
    <col min="258" max="258" width="8.140625" style="195" customWidth="1"/>
    <col min="259" max="259" width="24.140625" style="195" customWidth="1"/>
    <col min="260" max="261" width="0" style="195" hidden="1" customWidth="1"/>
    <col min="262" max="266" width="16.7109375" style="195" customWidth="1"/>
    <col min="267" max="513" width="9.140625" style="195"/>
    <col min="514" max="514" width="8.140625" style="195" customWidth="1"/>
    <col min="515" max="515" width="24.140625" style="195" customWidth="1"/>
    <col min="516" max="517" width="0" style="195" hidden="1" customWidth="1"/>
    <col min="518" max="522" width="16.7109375" style="195" customWidth="1"/>
    <col min="523" max="769" width="9.140625" style="195"/>
    <col min="770" max="770" width="8.140625" style="195" customWidth="1"/>
    <col min="771" max="771" width="24.140625" style="195" customWidth="1"/>
    <col min="772" max="773" width="0" style="195" hidden="1" customWidth="1"/>
    <col min="774" max="778" width="16.7109375" style="195" customWidth="1"/>
    <col min="779" max="1025" width="9.140625" style="195"/>
    <col min="1026" max="1026" width="8.140625" style="195" customWidth="1"/>
    <col min="1027" max="1027" width="24.140625" style="195" customWidth="1"/>
    <col min="1028" max="1029" width="0" style="195" hidden="1" customWidth="1"/>
    <col min="1030" max="1034" width="16.7109375" style="195" customWidth="1"/>
    <col min="1035" max="1281" width="9.140625" style="195"/>
    <col min="1282" max="1282" width="8.140625" style="195" customWidth="1"/>
    <col min="1283" max="1283" width="24.140625" style="195" customWidth="1"/>
    <col min="1284" max="1285" width="0" style="195" hidden="1" customWidth="1"/>
    <col min="1286" max="1290" width="16.7109375" style="195" customWidth="1"/>
    <col min="1291" max="1537" width="9.140625" style="195"/>
    <col min="1538" max="1538" width="8.140625" style="195" customWidth="1"/>
    <col min="1539" max="1539" width="24.140625" style="195" customWidth="1"/>
    <col min="1540" max="1541" width="0" style="195" hidden="1" customWidth="1"/>
    <col min="1542" max="1546" width="16.7109375" style="195" customWidth="1"/>
    <col min="1547" max="1793" width="9.140625" style="195"/>
    <col min="1794" max="1794" width="8.140625" style="195" customWidth="1"/>
    <col min="1795" max="1795" width="24.140625" style="195" customWidth="1"/>
    <col min="1796" max="1797" width="0" style="195" hidden="1" customWidth="1"/>
    <col min="1798" max="1802" width="16.7109375" style="195" customWidth="1"/>
    <col min="1803" max="2049" width="9.140625" style="195"/>
    <col min="2050" max="2050" width="8.140625" style="195" customWidth="1"/>
    <col min="2051" max="2051" width="24.140625" style="195" customWidth="1"/>
    <col min="2052" max="2053" width="0" style="195" hidden="1" customWidth="1"/>
    <col min="2054" max="2058" width="16.7109375" style="195" customWidth="1"/>
    <col min="2059" max="2305" width="9.140625" style="195"/>
    <col min="2306" max="2306" width="8.140625" style="195" customWidth="1"/>
    <col min="2307" max="2307" width="24.140625" style="195" customWidth="1"/>
    <col min="2308" max="2309" width="0" style="195" hidden="1" customWidth="1"/>
    <col min="2310" max="2314" width="16.7109375" style="195" customWidth="1"/>
    <col min="2315" max="2561" width="9.140625" style="195"/>
    <col min="2562" max="2562" width="8.140625" style="195" customWidth="1"/>
    <col min="2563" max="2563" width="24.140625" style="195" customWidth="1"/>
    <col min="2564" max="2565" width="0" style="195" hidden="1" customWidth="1"/>
    <col min="2566" max="2570" width="16.7109375" style="195" customWidth="1"/>
    <col min="2571" max="2817" width="9.140625" style="195"/>
    <col min="2818" max="2818" width="8.140625" style="195" customWidth="1"/>
    <col min="2819" max="2819" width="24.140625" style="195" customWidth="1"/>
    <col min="2820" max="2821" width="0" style="195" hidden="1" customWidth="1"/>
    <col min="2822" max="2826" width="16.7109375" style="195" customWidth="1"/>
    <col min="2827" max="3073" width="9.140625" style="195"/>
    <col min="3074" max="3074" width="8.140625" style="195" customWidth="1"/>
    <col min="3075" max="3075" width="24.140625" style="195" customWidth="1"/>
    <col min="3076" max="3077" width="0" style="195" hidden="1" customWidth="1"/>
    <col min="3078" max="3082" width="16.7109375" style="195" customWidth="1"/>
    <col min="3083" max="3329" width="9.140625" style="195"/>
    <col min="3330" max="3330" width="8.140625" style="195" customWidth="1"/>
    <col min="3331" max="3331" width="24.140625" style="195" customWidth="1"/>
    <col min="3332" max="3333" width="0" style="195" hidden="1" customWidth="1"/>
    <col min="3334" max="3338" width="16.7109375" style="195" customWidth="1"/>
    <col min="3339" max="3585" width="9.140625" style="195"/>
    <col min="3586" max="3586" width="8.140625" style="195" customWidth="1"/>
    <col min="3587" max="3587" width="24.140625" style="195" customWidth="1"/>
    <col min="3588" max="3589" width="0" style="195" hidden="1" customWidth="1"/>
    <col min="3590" max="3594" width="16.7109375" style="195" customWidth="1"/>
    <col min="3595" max="3841" width="9.140625" style="195"/>
    <col min="3842" max="3842" width="8.140625" style="195" customWidth="1"/>
    <col min="3843" max="3843" width="24.140625" style="195" customWidth="1"/>
    <col min="3844" max="3845" width="0" style="195" hidden="1" customWidth="1"/>
    <col min="3846" max="3850" width="16.7109375" style="195" customWidth="1"/>
    <col min="3851" max="4097" width="9.140625" style="195"/>
    <col min="4098" max="4098" width="8.140625" style="195" customWidth="1"/>
    <col min="4099" max="4099" width="24.140625" style="195" customWidth="1"/>
    <col min="4100" max="4101" width="0" style="195" hidden="1" customWidth="1"/>
    <col min="4102" max="4106" width="16.7109375" style="195" customWidth="1"/>
    <col min="4107" max="4353" width="9.140625" style="195"/>
    <col min="4354" max="4354" width="8.140625" style="195" customWidth="1"/>
    <col min="4355" max="4355" width="24.140625" style="195" customWidth="1"/>
    <col min="4356" max="4357" width="0" style="195" hidden="1" customWidth="1"/>
    <col min="4358" max="4362" width="16.7109375" style="195" customWidth="1"/>
    <col min="4363" max="4609" width="9.140625" style="195"/>
    <col min="4610" max="4610" width="8.140625" style="195" customWidth="1"/>
    <col min="4611" max="4611" width="24.140625" style="195" customWidth="1"/>
    <col min="4612" max="4613" width="0" style="195" hidden="1" customWidth="1"/>
    <col min="4614" max="4618" width="16.7109375" style="195" customWidth="1"/>
    <col min="4619" max="4865" width="9.140625" style="195"/>
    <col min="4866" max="4866" width="8.140625" style="195" customWidth="1"/>
    <col min="4867" max="4867" width="24.140625" style="195" customWidth="1"/>
    <col min="4868" max="4869" width="0" style="195" hidden="1" customWidth="1"/>
    <col min="4870" max="4874" width="16.7109375" style="195" customWidth="1"/>
    <col min="4875" max="5121" width="9.140625" style="195"/>
    <col min="5122" max="5122" width="8.140625" style="195" customWidth="1"/>
    <col min="5123" max="5123" width="24.140625" style="195" customWidth="1"/>
    <col min="5124" max="5125" width="0" style="195" hidden="1" customWidth="1"/>
    <col min="5126" max="5130" width="16.7109375" style="195" customWidth="1"/>
    <col min="5131" max="5377" width="9.140625" style="195"/>
    <col min="5378" max="5378" width="8.140625" style="195" customWidth="1"/>
    <col min="5379" max="5379" width="24.140625" style="195" customWidth="1"/>
    <col min="5380" max="5381" width="0" style="195" hidden="1" customWidth="1"/>
    <col min="5382" max="5386" width="16.7109375" style="195" customWidth="1"/>
    <col min="5387" max="5633" width="9.140625" style="195"/>
    <col min="5634" max="5634" width="8.140625" style="195" customWidth="1"/>
    <col min="5635" max="5635" width="24.140625" style="195" customWidth="1"/>
    <col min="5636" max="5637" width="0" style="195" hidden="1" customWidth="1"/>
    <col min="5638" max="5642" width="16.7109375" style="195" customWidth="1"/>
    <col min="5643" max="5889" width="9.140625" style="195"/>
    <col min="5890" max="5890" width="8.140625" style="195" customWidth="1"/>
    <col min="5891" max="5891" width="24.140625" style="195" customWidth="1"/>
    <col min="5892" max="5893" width="0" style="195" hidden="1" customWidth="1"/>
    <col min="5894" max="5898" width="16.7109375" style="195" customWidth="1"/>
    <col min="5899" max="6145" width="9.140625" style="195"/>
    <col min="6146" max="6146" width="8.140625" style="195" customWidth="1"/>
    <col min="6147" max="6147" width="24.140625" style="195" customWidth="1"/>
    <col min="6148" max="6149" width="0" style="195" hidden="1" customWidth="1"/>
    <col min="6150" max="6154" width="16.7109375" style="195" customWidth="1"/>
    <col min="6155" max="6401" width="9.140625" style="195"/>
    <col min="6402" max="6402" width="8.140625" style="195" customWidth="1"/>
    <col min="6403" max="6403" width="24.140625" style="195" customWidth="1"/>
    <col min="6404" max="6405" width="0" style="195" hidden="1" customWidth="1"/>
    <col min="6406" max="6410" width="16.7109375" style="195" customWidth="1"/>
    <col min="6411" max="6657" width="9.140625" style="195"/>
    <col min="6658" max="6658" width="8.140625" style="195" customWidth="1"/>
    <col min="6659" max="6659" width="24.140625" style="195" customWidth="1"/>
    <col min="6660" max="6661" width="0" style="195" hidden="1" customWidth="1"/>
    <col min="6662" max="6666" width="16.7109375" style="195" customWidth="1"/>
    <col min="6667" max="6913" width="9.140625" style="195"/>
    <col min="6914" max="6914" width="8.140625" style="195" customWidth="1"/>
    <col min="6915" max="6915" width="24.140625" style="195" customWidth="1"/>
    <col min="6916" max="6917" width="0" style="195" hidden="1" customWidth="1"/>
    <col min="6918" max="6922" width="16.7109375" style="195" customWidth="1"/>
    <col min="6923" max="7169" width="9.140625" style="195"/>
    <col min="7170" max="7170" width="8.140625" style="195" customWidth="1"/>
    <col min="7171" max="7171" width="24.140625" style="195" customWidth="1"/>
    <col min="7172" max="7173" width="0" style="195" hidden="1" customWidth="1"/>
    <col min="7174" max="7178" width="16.7109375" style="195" customWidth="1"/>
    <col min="7179" max="7425" width="9.140625" style="195"/>
    <col min="7426" max="7426" width="8.140625" style="195" customWidth="1"/>
    <col min="7427" max="7427" width="24.140625" style="195" customWidth="1"/>
    <col min="7428" max="7429" width="0" style="195" hidden="1" customWidth="1"/>
    <col min="7430" max="7434" width="16.7109375" style="195" customWidth="1"/>
    <col min="7435" max="7681" width="9.140625" style="195"/>
    <col min="7682" max="7682" width="8.140625" style="195" customWidth="1"/>
    <col min="7683" max="7683" width="24.140625" style="195" customWidth="1"/>
    <col min="7684" max="7685" width="0" style="195" hidden="1" customWidth="1"/>
    <col min="7686" max="7690" width="16.7109375" style="195" customWidth="1"/>
    <col min="7691" max="7937" width="9.140625" style="195"/>
    <col min="7938" max="7938" width="8.140625" style="195" customWidth="1"/>
    <col min="7939" max="7939" width="24.140625" style="195" customWidth="1"/>
    <col min="7940" max="7941" width="0" style="195" hidden="1" customWidth="1"/>
    <col min="7942" max="7946" width="16.7109375" style="195" customWidth="1"/>
    <col min="7947" max="8193" width="9.140625" style="195"/>
    <col min="8194" max="8194" width="8.140625" style="195" customWidth="1"/>
    <col min="8195" max="8195" width="24.140625" style="195" customWidth="1"/>
    <col min="8196" max="8197" width="0" style="195" hidden="1" customWidth="1"/>
    <col min="8198" max="8202" width="16.7109375" style="195" customWidth="1"/>
    <col min="8203" max="8449" width="9.140625" style="195"/>
    <col min="8450" max="8450" width="8.140625" style="195" customWidth="1"/>
    <col min="8451" max="8451" width="24.140625" style="195" customWidth="1"/>
    <col min="8452" max="8453" width="0" style="195" hidden="1" customWidth="1"/>
    <col min="8454" max="8458" width="16.7109375" style="195" customWidth="1"/>
    <col min="8459" max="8705" width="9.140625" style="195"/>
    <col min="8706" max="8706" width="8.140625" style="195" customWidth="1"/>
    <col min="8707" max="8707" width="24.140625" style="195" customWidth="1"/>
    <col min="8708" max="8709" width="0" style="195" hidden="1" customWidth="1"/>
    <col min="8710" max="8714" width="16.7109375" style="195" customWidth="1"/>
    <col min="8715" max="8961" width="9.140625" style="195"/>
    <col min="8962" max="8962" width="8.140625" style="195" customWidth="1"/>
    <col min="8963" max="8963" width="24.140625" style="195" customWidth="1"/>
    <col min="8964" max="8965" width="0" style="195" hidden="1" customWidth="1"/>
    <col min="8966" max="8970" width="16.7109375" style="195" customWidth="1"/>
    <col min="8971" max="9217" width="9.140625" style="195"/>
    <col min="9218" max="9218" width="8.140625" style="195" customWidth="1"/>
    <col min="9219" max="9219" width="24.140625" style="195" customWidth="1"/>
    <col min="9220" max="9221" width="0" style="195" hidden="1" customWidth="1"/>
    <col min="9222" max="9226" width="16.7109375" style="195" customWidth="1"/>
    <col min="9227" max="9473" width="9.140625" style="195"/>
    <col min="9474" max="9474" width="8.140625" style="195" customWidth="1"/>
    <col min="9475" max="9475" width="24.140625" style="195" customWidth="1"/>
    <col min="9476" max="9477" width="0" style="195" hidden="1" customWidth="1"/>
    <col min="9478" max="9482" width="16.7109375" style="195" customWidth="1"/>
    <col min="9483" max="9729" width="9.140625" style="195"/>
    <col min="9730" max="9730" width="8.140625" style="195" customWidth="1"/>
    <col min="9731" max="9731" width="24.140625" style="195" customWidth="1"/>
    <col min="9732" max="9733" width="0" style="195" hidden="1" customWidth="1"/>
    <col min="9734" max="9738" width="16.7109375" style="195" customWidth="1"/>
    <col min="9739" max="9985" width="9.140625" style="195"/>
    <col min="9986" max="9986" width="8.140625" style="195" customWidth="1"/>
    <col min="9987" max="9987" width="24.140625" style="195" customWidth="1"/>
    <col min="9988" max="9989" width="0" style="195" hidden="1" customWidth="1"/>
    <col min="9990" max="9994" width="16.7109375" style="195" customWidth="1"/>
    <col min="9995" max="10241" width="9.140625" style="195"/>
    <col min="10242" max="10242" width="8.140625" style="195" customWidth="1"/>
    <col min="10243" max="10243" width="24.140625" style="195" customWidth="1"/>
    <col min="10244" max="10245" width="0" style="195" hidden="1" customWidth="1"/>
    <col min="10246" max="10250" width="16.7109375" style="195" customWidth="1"/>
    <col min="10251" max="10497" width="9.140625" style="195"/>
    <col min="10498" max="10498" width="8.140625" style="195" customWidth="1"/>
    <col min="10499" max="10499" width="24.140625" style="195" customWidth="1"/>
    <col min="10500" max="10501" width="0" style="195" hidden="1" customWidth="1"/>
    <col min="10502" max="10506" width="16.7109375" style="195" customWidth="1"/>
    <col min="10507" max="10753" width="9.140625" style="195"/>
    <col min="10754" max="10754" width="8.140625" style="195" customWidth="1"/>
    <col min="10755" max="10755" width="24.140625" style="195" customWidth="1"/>
    <col min="10756" max="10757" width="0" style="195" hidden="1" customWidth="1"/>
    <col min="10758" max="10762" width="16.7109375" style="195" customWidth="1"/>
    <col min="10763" max="11009" width="9.140625" style="195"/>
    <col min="11010" max="11010" width="8.140625" style="195" customWidth="1"/>
    <col min="11011" max="11011" width="24.140625" style="195" customWidth="1"/>
    <col min="11012" max="11013" width="0" style="195" hidden="1" customWidth="1"/>
    <col min="11014" max="11018" width="16.7109375" style="195" customWidth="1"/>
    <col min="11019" max="11265" width="9.140625" style="195"/>
    <col min="11266" max="11266" width="8.140625" style="195" customWidth="1"/>
    <col min="11267" max="11267" width="24.140625" style="195" customWidth="1"/>
    <col min="11268" max="11269" width="0" style="195" hidden="1" customWidth="1"/>
    <col min="11270" max="11274" width="16.7109375" style="195" customWidth="1"/>
    <col min="11275" max="11521" width="9.140625" style="195"/>
    <col min="11522" max="11522" width="8.140625" style="195" customWidth="1"/>
    <col min="11523" max="11523" width="24.140625" style="195" customWidth="1"/>
    <col min="11524" max="11525" width="0" style="195" hidden="1" customWidth="1"/>
    <col min="11526" max="11530" width="16.7109375" style="195" customWidth="1"/>
    <col min="11531" max="11777" width="9.140625" style="195"/>
    <col min="11778" max="11778" width="8.140625" style="195" customWidth="1"/>
    <col min="11779" max="11779" width="24.140625" style="195" customWidth="1"/>
    <col min="11780" max="11781" width="0" style="195" hidden="1" customWidth="1"/>
    <col min="11782" max="11786" width="16.7109375" style="195" customWidth="1"/>
    <col min="11787" max="12033" width="9.140625" style="195"/>
    <col min="12034" max="12034" width="8.140625" style="195" customWidth="1"/>
    <col min="12035" max="12035" width="24.140625" style="195" customWidth="1"/>
    <col min="12036" max="12037" width="0" style="195" hidden="1" customWidth="1"/>
    <col min="12038" max="12042" width="16.7109375" style="195" customWidth="1"/>
    <col min="12043" max="12289" width="9.140625" style="195"/>
    <col min="12290" max="12290" width="8.140625" style="195" customWidth="1"/>
    <col min="12291" max="12291" width="24.140625" style="195" customWidth="1"/>
    <col min="12292" max="12293" width="0" style="195" hidden="1" customWidth="1"/>
    <col min="12294" max="12298" width="16.7109375" style="195" customWidth="1"/>
    <col min="12299" max="12545" width="9.140625" style="195"/>
    <col min="12546" max="12546" width="8.140625" style="195" customWidth="1"/>
    <col min="12547" max="12547" width="24.140625" style="195" customWidth="1"/>
    <col min="12548" max="12549" width="0" style="195" hidden="1" customWidth="1"/>
    <col min="12550" max="12554" width="16.7109375" style="195" customWidth="1"/>
    <col min="12555" max="12801" width="9.140625" style="195"/>
    <col min="12802" max="12802" width="8.140625" style="195" customWidth="1"/>
    <col min="12803" max="12803" width="24.140625" style="195" customWidth="1"/>
    <col min="12804" max="12805" width="0" style="195" hidden="1" customWidth="1"/>
    <col min="12806" max="12810" width="16.7109375" style="195" customWidth="1"/>
    <col min="12811" max="13057" width="9.140625" style="195"/>
    <col min="13058" max="13058" width="8.140625" style="195" customWidth="1"/>
    <col min="13059" max="13059" width="24.140625" style="195" customWidth="1"/>
    <col min="13060" max="13061" width="0" style="195" hidden="1" customWidth="1"/>
    <col min="13062" max="13066" width="16.7109375" style="195" customWidth="1"/>
    <col min="13067" max="13313" width="9.140625" style="195"/>
    <col min="13314" max="13314" width="8.140625" style="195" customWidth="1"/>
    <col min="13315" max="13315" width="24.140625" style="195" customWidth="1"/>
    <col min="13316" max="13317" width="0" style="195" hidden="1" customWidth="1"/>
    <col min="13318" max="13322" width="16.7109375" style="195" customWidth="1"/>
    <col min="13323" max="13569" width="9.140625" style="195"/>
    <col min="13570" max="13570" width="8.140625" style="195" customWidth="1"/>
    <col min="13571" max="13571" width="24.140625" style="195" customWidth="1"/>
    <col min="13572" max="13573" width="0" style="195" hidden="1" customWidth="1"/>
    <col min="13574" max="13578" width="16.7109375" style="195" customWidth="1"/>
    <col min="13579" max="13825" width="9.140625" style="195"/>
    <col min="13826" max="13826" width="8.140625" style="195" customWidth="1"/>
    <col min="13827" max="13827" width="24.140625" style="195" customWidth="1"/>
    <col min="13828" max="13829" width="0" style="195" hidden="1" customWidth="1"/>
    <col min="13830" max="13834" width="16.7109375" style="195" customWidth="1"/>
    <col min="13835" max="14081" width="9.140625" style="195"/>
    <col min="14082" max="14082" width="8.140625" style="195" customWidth="1"/>
    <col min="14083" max="14083" width="24.140625" style="195" customWidth="1"/>
    <col min="14084" max="14085" width="0" style="195" hidden="1" customWidth="1"/>
    <col min="14086" max="14090" width="16.7109375" style="195" customWidth="1"/>
    <col min="14091" max="14337" width="9.140625" style="195"/>
    <col min="14338" max="14338" width="8.140625" style="195" customWidth="1"/>
    <col min="14339" max="14339" width="24.140625" style="195" customWidth="1"/>
    <col min="14340" max="14341" width="0" style="195" hidden="1" customWidth="1"/>
    <col min="14342" max="14346" width="16.7109375" style="195" customWidth="1"/>
    <col min="14347" max="14593" width="9.140625" style="195"/>
    <col min="14594" max="14594" width="8.140625" style="195" customWidth="1"/>
    <col min="14595" max="14595" width="24.140625" style="195" customWidth="1"/>
    <col min="14596" max="14597" width="0" style="195" hidden="1" customWidth="1"/>
    <col min="14598" max="14602" width="16.7109375" style="195" customWidth="1"/>
    <col min="14603" max="14849" width="9.140625" style="195"/>
    <col min="14850" max="14850" width="8.140625" style="195" customWidth="1"/>
    <col min="14851" max="14851" width="24.140625" style="195" customWidth="1"/>
    <col min="14852" max="14853" width="0" style="195" hidden="1" customWidth="1"/>
    <col min="14854" max="14858" width="16.7109375" style="195" customWidth="1"/>
    <col min="14859" max="15105" width="9.140625" style="195"/>
    <col min="15106" max="15106" width="8.140625" style="195" customWidth="1"/>
    <col min="15107" max="15107" width="24.140625" style="195" customWidth="1"/>
    <col min="15108" max="15109" width="0" style="195" hidden="1" customWidth="1"/>
    <col min="15110" max="15114" width="16.7109375" style="195" customWidth="1"/>
    <col min="15115" max="15361" width="9.140625" style="195"/>
    <col min="15362" max="15362" width="8.140625" style="195" customWidth="1"/>
    <col min="15363" max="15363" width="24.140625" style="195" customWidth="1"/>
    <col min="15364" max="15365" width="0" style="195" hidden="1" customWidth="1"/>
    <col min="15366" max="15370" width="16.7109375" style="195" customWidth="1"/>
    <col min="15371" max="15617" width="9.140625" style="195"/>
    <col min="15618" max="15618" width="8.140625" style="195" customWidth="1"/>
    <col min="15619" max="15619" width="24.140625" style="195" customWidth="1"/>
    <col min="15620" max="15621" width="0" style="195" hidden="1" customWidth="1"/>
    <col min="15622" max="15626" width="16.7109375" style="195" customWidth="1"/>
    <col min="15627" max="15873" width="9.140625" style="195"/>
    <col min="15874" max="15874" width="8.140625" style="195" customWidth="1"/>
    <col min="15875" max="15875" width="24.140625" style="195" customWidth="1"/>
    <col min="15876" max="15877" width="0" style="195" hidden="1" customWidth="1"/>
    <col min="15878" max="15882" width="16.7109375" style="195" customWidth="1"/>
    <col min="15883" max="16129" width="9.140625" style="195"/>
    <col min="16130" max="16130" width="8.140625" style="195" customWidth="1"/>
    <col min="16131" max="16131" width="24.140625" style="195" customWidth="1"/>
    <col min="16132" max="16133" width="0" style="195" hidden="1" customWidth="1"/>
    <col min="16134" max="16138" width="16.7109375" style="195" customWidth="1"/>
    <col min="16139" max="16384" width="9.140625" style="195"/>
  </cols>
  <sheetData>
    <row r="1" spans="2:10" ht="20.25" x14ac:dyDescent="0.3">
      <c r="B1" s="339" t="s">
        <v>424</v>
      </c>
      <c r="C1" s="339"/>
      <c r="D1" s="339"/>
      <c r="E1" s="339"/>
      <c r="F1" s="339"/>
      <c r="G1" s="339"/>
      <c r="H1" s="339"/>
      <c r="I1" s="339"/>
      <c r="J1" s="339"/>
    </row>
    <row r="2" spans="2:10" ht="20.25" x14ac:dyDescent="0.3">
      <c r="B2" s="339" t="s">
        <v>679</v>
      </c>
      <c r="C2" s="339"/>
      <c r="D2" s="339"/>
      <c r="E2" s="339"/>
      <c r="F2" s="339"/>
      <c r="G2" s="339"/>
      <c r="H2" s="339"/>
      <c r="I2" s="339"/>
      <c r="J2" s="339"/>
    </row>
    <row r="3" spans="2:10" ht="15" customHeight="1" x14ac:dyDescent="0.3">
      <c r="B3" s="196" t="s">
        <v>561</v>
      </c>
      <c r="C3" s="197" t="str">
        <f>'03KK'!C3:E3</f>
        <v>számú melléklet a(z) 6/2019.(V.29.) Önkormányzati rendelethez</v>
      </c>
      <c r="D3" s="198"/>
      <c r="E3" s="198"/>
      <c r="F3" s="198"/>
    </row>
    <row r="4" spans="2:10" x14ac:dyDescent="0.2">
      <c r="F4" s="195" t="s">
        <v>427</v>
      </c>
    </row>
    <row r="5" spans="2:10" ht="80.099999999999994" customHeight="1" x14ac:dyDescent="0.2">
      <c r="B5" s="199" t="s">
        <v>5</v>
      </c>
      <c r="C5" s="199" t="s">
        <v>6</v>
      </c>
      <c r="D5" s="199" t="s">
        <v>562</v>
      </c>
      <c r="E5" s="199" t="s">
        <v>563</v>
      </c>
      <c r="F5" s="199" t="s">
        <v>564</v>
      </c>
      <c r="G5" s="199" t="s">
        <v>565</v>
      </c>
      <c r="H5" s="199" t="s">
        <v>566</v>
      </c>
      <c r="I5" s="199" t="s">
        <v>567</v>
      </c>
      <c r="J5" s="199" t="s">
        <v>568</v>
      </c>
    </row>
    <row r="6" spans="2:10" ht="15" x14ac:dyDescent="0.2">
      <c r="B6" s="199">
        <v>1</v>
      </c>
      <c r="C6" s="199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</row>
    <row r="7" spans="2:10" ht="47.25" x14ac:dyDescent="0.2">
      <c r="B7" s="200" t="s">
        <v>1</v>
      </c>
      <c r="C7" s="201" t="s">
        <v>569</v>
      </c>
      <c r="D7" s="202">
        <v>0</v>
      </c>
      <c r="E7" s="202">
        <v>0</v>
      </c>
      <c r="F7" s="203">
        <v>13170000</v>
      </c>
      <c r="G7" s="203">
        <v>210000</v>
      </c>
      <c r="H7" s="203">
        <v>0</v>
      </c>
      <c r="I7" s="203">
        <v>0</v>
      </c>
      <c r="J7" s="203">
        <v>13380000</v>
      </c>
    </row>
    <row r="8" spans="2:10" ht="63" x14ac:dyDescent="0.2">
      <c r="B8" s="200" t="s">
        <v>37</v>
      </c>
      <c r="C8" s="201" t="s">
        <v>570</v>
      </c>
      <c r="D8" s="202">
        <v>0</v>
      </c>
      <c r="E8" s="202">
        <v>0</v>
      </c>
      <c r="F8" s="203">
        <v>13170000</v>
      </c>
      <c r="G8" s="203">
        <v>210000</v>
      </c>
      <c r="H8" s="203">
        <v>0</v>
      </c>
      <c r="I8" s="203">
        <v>0</v>
      </c>
      <c r="J8" s="203">
        <v>13380000</v>
      </c>
    </row>
    <row r="9" spans="2:10" ht="75" x14ac:dyDescent="0.2">
      <c r="B9" s="204" t="s">
        <v>39</v>
      </c>
      <c r="C9" s="205" t="s">
        <v>571</v>
      </c>
      <c r="D9" s="206">
        <v>0</v>
      </c>
      <c r="E9" s="206">
        <v>0</v>
      </c>
      <c r="F9" s="207">
        <v>3</v>
      </c>
      <c r="G9" s="207">
        <v>1</v>
      </c>
      <c r="H9" s="207">
        <v>0</v>
      </c>
      <c r="I9" s="207">
        <v>0</v>
      </c>
      <c r="J9" s="207">
        <v>4</v>
      </c>
    </row>
    <row r="10" spans="2:10" ht="75" x14ac:dyDescent="0.2">
      <c r="B10" s="204" t="s">
        <v>261</v>
      </c>
      <c r="C10" s="205" t="s">
        <v>572</v>
      </c>
      <c r="D10" s="206">
        <v>0</v>
      </c>
      <c r="E10" s="206">
        <v>0</v>
      </c>
      <c r="F10" s="207">
        <v>3</v>
      </c>
      <c r="G10" s="207">
        <v>1</v>
      </c>
      <c r="H10" s="207">
        <v>0</v>
      </c>
      <c r="I10" s="207">
        <v>0</v>
      </c>
      <c r="J10" s="207">
        <v>4</v>
      </c>
    </row>
    <row r="11" spans="2:10" ht="90" x14ac:dyDescent="0.2">
      <c r="B11" s="204" t="s">
        <v>573</v>
      </c>
      <c r="C11" s="205" t="s">
        <v>574</v>
      </c>
      <c r="D11" s="206">
        <v>0</v>
      </c>
      <c r="E11" s="206">
        <v>0</v>
      </c>
      <c r="F11" s="244">
        <v>11159030</v>
      </c>
      <c r="G11" s="244">
        <v>166937</v>
      </c>
      <c r="H11" s="244">
        <v>0</v>
      </c>
      <c r="I11" s="244">
        <v>0</v>
      </c>
      <c r="J11" s="244">
        <v>11325967</v>
      </c>
    </row>
  </sheetData>
  <mergeCells count="2">
    <mergeCell ref="B1:J1"/>
    <mergeCell ref="B2:J2"/>
  </mergeCells>
  <printOptions horizontalCentered="1"/>
  <pageMargins left="0.39370078740157483" right="0.39370078740157483" top="0.39370078740157483" bottom="0.39370078740157483" header="0.78740157480314965" footer="0.78740157480314965"/>
  <pageSetup paperSize="9" orientation="landscape" horizontalDpi="300" verticalDpi="300" r:id="rId1"/>
  <headerFooter alignWithMargins="0"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"/>
  <dimension ref="B1:D14"/>
  <sheetViews>
    <sheetView tabSelected="1" workbookViewId="0">
      <selection activeCell="B6" sqref="B6"/>
    </sheetView>
  </sheetViews>
  <sheetFormatPr defaultRowHeight="15.95" customHeight="1" x14ac:dyDescent="0.2"/>
  <cols>
    <col min="1" max="1" width="1.7109375" style="1" customWidth="1"/>
    <col min="2" max="2" width="8.140625" style="1" customWidth="1"/>
    <col min="3" max="3" width="85.7109375" style="1" customWidth="1"/>
    <col min="4" max="4" width="20.7109375" style="1" bestFit="1" customWidth="1"/>
    <col min="5" max="5" width="1.7109375" style="1" customWidth="1"/>
    <col min="6" max="16384" width="9.140625" style="1"/>
  </cols>
  <sheetData>
    <row r="1" spans="2:4" ht="24" customHeight="1" x14ac:dyDescent="0.25">
      <c r="B1" s="324" t="s">
        <v>424</v>
      </c>
      <c r="C1" s="325"/>
      <c r="D1" s="326"/>
    </row>
    <row r="2" spans="2:4" ht="24" customHeight="1" x14ac:dyDescent="0.25">
      <c r="B2" s="321" t="s">
        <v>438</v>
      </c>
      <c r="C2" s="322"/>
      <c r="D2" s="323"/>
    </row>
    <row r="3" spans="2:4" ht="24" customHeight="1" x14ac:dyDescent="0.25">
      <c r="B3" s="242" t="s">
        <v>681</v>
      </c>
      <c r="C3" s="13" t="str">
        <f>'03KK'!C3:E3</f>
        <v>számú melléklet a(z) 6/2019.(V.29.) Önkormányzati rendelethez</v>
      </c>
      <c r="D3" s="66" t="s">
        <v>427</v>
      </c>
    </row>
    <row r="4" spans="2:4" ht="24" customHeight="1" x14ac:dyDescent="0.2">
      <c r="B4" s="19" t="s">
        <v>5</v>
      </c>
      <c r="C4" s="2" t="s">
        <v>6</v>
      </c>
      <c r="D4" s="21" t="s">
        <v>251</v>
      </c>
    </row>
    <row r="5" spans="2:4" ht="24" customHeight="1" x14ac:dyDescent="0.2">
      <c r="B5" s="19">
        <v>1</v>
      </c>
      <c r="C5" s="2">
        <v>2</v>
      </c>
      <c r="D5" s="21">
        <v>3</v>
      </c>
    </row>
    <row r="6" spans="2:4" ht="24" customHeight="1" x14ac:dyDescent="0.2">
      <c r="B6" s="29" t="s">
        <v>1</v>
      </c>
      <c r="C6" s="4" t="s">
        <v>252</v>
      </c>
      <c r="D6" s="30">
        <v>183233826</v>
      </c>
    </row>
    <row r="7" spans="2:4" ht="24" customHeight="1" x14ac:dyDescent="0.2">
      <c r="B7" s="29" t="s">
        <v>2</v>
      </c>
      <c r="C7" s="4" t="s">
        <v>253</v>
      </c>
      <c r="D7" s="30">
        <v>212160736</v>
      </c>
    </row>
    <row r="8" spans="2:4" ht="24" customHeight="1" x14ac:dyDescent="0.2">
      <c r="B8" s="69" t="s">
        <v>3</v>
      </c>
      <c r="C8" s="7" t="s">
        <v>254</v>
      </c>
      <c r="D8" s="70">
        <v>-28926910</v>
      </c>
    </row>
    <row r="9" spans="2:4" ht="24" customHeight="1" x14ac:dyDescent="0.2">
      <c r="B9" s="29" t="s">
        <v>4</v>
      </c>
      <c r="C9" s="4" t="s">
        <v>255</v>
      </c>
      <c r="D9" s="30">
        <v>281391740</v>
      </c>
    </row>
    <row r="10" spans="2:4" ht="24" customHeight="1" x14ac:dyDescent="0.2">
      <c r="B10" s="29" t="s">
        <v>162</v>
      </c>
      <c r="C10" s="4" t="s">
        <v>256</v>
      </c>
      <c r="D10" s="30">
        <v>5305320</v>
      </c>
    </row>
    <row r="11" spans="2:4" ht="24" customHeight="1" x14ac:dyDescent="0.2">
      <c r="B11" s="69" t="s">
        <v>236</v>
      </c>
      <c r="C11" s="7" t="s">
        <v>257</v>
      </c>
      <c r="D11" s="70">
        <v>276086420</v>
      </c>
    </row>
    <row r="12" spans="2:4" ht="24" customHeight="1" x14ac:dyDescent="0.2">
      <c r="B12" s="69" t="s">
        <v>15</v>
      </c>
      <c r="C12" s="7" t="s">
        <v>258</v>
      </c>
      <c r="D12" s="70">
        <v>247159510</v>
      </c>
    </row>
    <row r="13" spans="2:4" ht="24" customHeight="1" x14ac:dyDescent="0.2">
      <c r="B13" s="69" t="s">
        <v>21</v>
      </c>
      <c r="C13" s="7" t="s">
        <v>259</v>
      </c>
      <c r="D13" s="70">
        <v>247159510</v>
      </c>
    </row>
    <row r="14" spans="2:4" ht="24" customHeight="1" thickBot="1" x14ac:dyDescent="0.25">
      <c r="B14" s="31" t="s">
        <v>25</v>
      </c>
      <c r="C14" s="32" t="s">
        <v>260</v>
      </c>
      <c r="D14" s="34">
        <v>247159510</v>
      </c>
    </row>
  </sheetData>
  <mergeCells count="2">
    <mergeCell ref="B1:D1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2"/>
  <dimension ref="B1:F30"/>
  <sheetViews>
    <sheetView tabSelected="1" workbookViewId="0">
      <selection activeCell="B6" sqref="B6"/>
    </sheetView>
  </sheetViews>
  <sheetFormatPr defaultRowHeight="15.95" customHeight="1" x14ac:dyDescent="0.2"/>
  <cols>
    <col min="1" max="1" width="1.7109375" style="49" customWidth="1"/>
    <col min="2" max="2" width="4.7109375" style="49" customWidth="1"/>
    <col min="3" max="3" width="80.7109375" style="49" customWidth="1"/>
    <col min="4" max="4" width="16.7109375" style="49" customWidth="1"/>
    <col min="5" max="5" width="18.85546875" style="49" hidden="1" customWidth="1"/>
    <col min="6" max="6" width="16.7109375" style="49" customWidth="1"/>
    <col min="7" max="7" width="1.7109375" style="49" customWidth="1"/>
    <col min="8" max="256" width="6.7109375" style="49" customWidth="1"/>
    <col min="257" max="16384" width="9.140625" style="49"/>
  </cols>
  <sheetData>
    <row r="1" spans="2:6" ht="18" customHeight="1" x14ac:dyDescent="0.25">
      <c r="B1" s="322" t="s">
        <v>424</v>
      </c>
      <c r="C1" s="322"/>
      <c r="D1" s="322"/>
      <c r="E1" s="322"/>
      <c r="F1" s="322"/>
    </row>
    <row r="2" spans="2:6" ht="18" customHeight="1" x14ac:dyDescent="0.25">
      <c r="B2" s="322" t="s">
        <v>550</v>
      </c>
      <c r="C2" s="322"/>
      <c r="D2" s="322"/>
      <c r="E2" s="322"/>
      <c r="F2" s="322"/>
    </row>
    <row r="3" spans="2:6" ht="18" customHeight="1" x14ac:dyDescent="0.2">
      <c r="B3" s="241" t="s">
        <v>682</v>
      </c>
      <c r="C3" s="71" t="str">
        <f>'03KK'!C3:E3</f>
        <v>számú melléklet a(z) 6/2019.(V.29.) Önkormányzati rendelethez</v>
      </c>
      <c r="D3" s="60"/>
      <c r="E3" s="60"/>
      <c r="F3" s="72" t="s">
        <v>427</v>
      </c>
    </row>
    <row r="4" spans="2:6" ht="15.95" customHeight="1" x14ac:dyDescent="0.2">
      <c r="B4" s="12" t="s">
        <v>5</v>
      </c>
      <c r="C4" s="12" t="s">
        <v>6</v>
      </c>
      <c r="D4" s="12" t="s">
        <v>271</v>
      </c>
      <c r="E4" s="12" t="s">
        <v>272</v>
      </c>
      <c r="F4" s="12" t="s">
        <v>273</v>
      </c>
    </row>
    <row r="5" spans="2:6" ht="15.95" customHeight="1" x14ac:dyDescent="0.2">
      <c r="B5" s="12">
        <v>1</v>
      </c>
      <c r="C5" s="12">
        <v>2</v>
      </c>
      <c r="D5" s="12">
        <v>3</v>
      </c>
      <c r="E5" s="12">
        <v>4</v>
      </c>
      <c r="F5" s="12">
        <v>5</v>
      </c>
    </row>
    <row r="6" spans="2:6" ht="15.95" customHeight="1" x14ac:dyDescent="0.2">
      <c r="B6" s="3" t="s">
        <v>1</v>
      </c>
      <c r="C6" s="4" t="s">
        <v>371</v>
      </c>
      <c r="D6" s="5">
        <v>48147783</v>
      </c>
      <c r="E6" s="5">
        <v>0</v>
      </c>
      <c r="F6" s="5">
        <v>47626632</v>
      </c>
    </row>
    <row r="7" spans="2:6" ht="15.95" customHeight="1" x14ac:dyDescent="0.2">
      <c r="B7" s="3" t="s">
        <v>2</v>
      </c>
      <c r="C7" s="4" t="s">
        <v>372</v>
      </c>
      <c r="D7" s="5">
        <v>8639203</v>
      </c>
      <c r="E7" s="5">
        <v>0</v>
      </c>
      <c r="F7" s="5">
        <v>6254731</v>
      </c>
    </row>
    <row r="8" spans="2:6" ht="15.95" customHeight="1" x14ac:dyDescent="0.2">
      <c r="B8" s="6" t="s">
        <v>4</v>
      </c>
      <c r="C8" s="7" t="s">
        <v>373</v>
      </c>
      <c r="D8" s="8">
        <v>56786986</v>
      </c>
      <c r="E8" s="8">
        <v>0</v>
      </c>
      <c r="F8" s="8">
        <v>53881363</v>
      </c>
    </row>
    <row r="9" spans="2:6" ht="15.95" customHeight="1" x14ac:dyDescent="0.2">
      <c r="B9" s="3" t="s">
        <v>0</v>
      </c>
      <c r="C9" s="4" t="s">
        <v>374</v>
      </c>
      <c r="D9" s="5">
        <v>63524172</v>
      </c>
      <c r="E9" s="5">
        <v>0</v>
      </c>
      <c r="F9" s="5">
        <v>67215131</v>
      </c>
    </row>
    <row r="10" spans="2:6" ht="15.95" customHeight="1" x14ac:dyDescent="0.2">
      <c r="B10" s="3" t="s">
        <v>17</v>
      </c>
      <c r="C10" s="4" t="s">
        <v>375</v>
      </c>
      <c r="D10" s="5">
        <v>10546442</v>
      </c>
      <c r="E10" s="5">
        <v>0</v>
      </c>
      <c r="F10" s="5">
        <v>13004837</v>
      </c>
    </row>
    <row r="11" spans="2:6" ht="15.95" customHeight="1" x14ac:dyDescent="0.2">
      <c r="B11" s="3" t="s">
        <v>270</v>
      </c>
      <c r="C11" s="4" t="s">
        <v>376</v>
      </c>
      <c r="D11" s="5">
        <v>257504079</v>
      </c>
      <c r="E11" s="5">
        <v>0</v>
      </c>
      <c r="F11" s="5">
        <v>14777148</v>
      </c>
    </row>
    <row r="12" spans="2:6" ht="15.95" customHeight="1" x14ac:dyDescent="0.2">
      <c r="B12" s="3" t="s">
        <v>266</v>
      </c>
      <c r="C12" s="4" t="s">
        <v>377</v>
      </c>
      <c r="D12" s="5">
        <v>19185928</v>
      </c>
      <c r="E12" s="5">
        <v>0</v>
      </c>
      <c r="F12" s="5">
        <v>30564626</v>
      </c>
    </row>
    <row r="13" spans="2:6" ht="15.95" customHeight="1" x14ac:dyDescent="0.2">
      <c r="B13" s="6" t="s">
        <v>242</v>
      </c>
      <c r="C13" s="7" t="s">
        <v>378</v>
      </c>
      <c r="D13" s="8">
        <v>350760621</v>
      </c>
      <c r="E13" s="8">
        <v>0</v>
      </c>
      <c r="F13" s="8">
        <v>125561742</v>
      </c>
    </row>
    <row r="14" spans="2:6" ht="15.95" customHeight="1" x14ac:dyDescent="0.2">
      <c r="B14" s="3" t="s">
        <v>19</v>
      </c>
      <c r="C14" s="4" t="s">
        <v>379</v>
      </c>
      <c r="D14" s="5">
        <v>5471048</v>
      </c>
      <c r="E14" s="5">
        <v>0</v>
      </c>
      <c r="F14" s="5">
        <v>2933795</v>
      </c>
    </row>
    <row r="15" spans="2:6" ht="15.95" customHeight="1" x14ac:dyDescent="0.2">
      <c r="B15" s="3" t="s">
        <v>244</v>
      </c>
      <c r="C15" s="4" t="s">
        <v>380</v>
      </c>
      <c r="D15" s="5">
        <v>50298909</v>
      </c>
      <c r="E15" s="5">
        <v>0</v>
      </c>
      <c r="F15" s="5">
        <v>27936491</v>
      </c>
    </row>
    <row r="16" spans="2:6" ht="15.95" customHeight="1" x14ac:dyDescent="0.2">
      <c r="B16" s="3" t="s">
        <v>23</v>
      </c>
      <c r="C16" s="4" t="s">
        <v>381</v>
      </c>
      <c r="D16" s="5">
        <v>778563</v>
      </c>
      <c r="E16" s="5">
        <v>0</v>
      </c>
      <c r="F16" s="5">
        <v>52272</v>
      </c>
    </row>
    <row r="17" spans="2:6" ht="15.95" customHeight="1" x14ac:dyDescent="0.2">
      <c r="B17" s="6" t="s">
        <v>25</v>
      </c>
      <c r="C17" s="7" t="s">
        <v>382</v>
      </c>
      <c r="D17" s="8">
        <v>56548520</v>
      </c>
      <c r="E17" s="8">
        <v>0</v>
      </c>
      <c r="F17" s="8">
        <v>30922558</v>
      </c>
    </row>
    <row r="18" spans="2:6" ht="15.95" customHeight="1" x14ac:dyDescent="0.2">
      <c r="B18" s="3" t="s">
        <v>27</v>
      </c>
      <c r="C18" s="4" t="s">
        <v>383</v>
      </c>
      <c r="D18" s="5">
        <v>13791129</v>
      </c>
      <c r="E18" s="5">
        <v>0</v>
      </c>
      <c r="F18" s="5">
        <v>14541413</v>
      </c>
    </row>
    <row r="19" spans="2:6" ht="15.95" customHeight="1" x14ac:dyDescent="0.2">
      <c r="B19" s="3" t="s">
        <v>29</v>
      </c>
      <c r="C19" s="4" t="s">
        <v>384</v>
      </c>
      <c r="D19" s="5">
        <v>10121423</v>
      </c>
      <c r="E19" s="5">
        <v>0</v>
      </c>
      <c r="F19" s="5">
        <v>10513434</v>
      </c>
    </row>
    <row r="20" spans="2:6" ht="15.95" customHeight="1" x14ac:dyDescent="0.2">
      <c r="B20" s="3" t="s">
        <v>31</v>
      </c>
      <c r="C20" s="4" t="s">
        <v>385</v>
      </c>
      <c r="D20" s="5">
        <v>4776139</v>
      </c>
      <c r="E20" s="5">
        <v>0</v>
      </c>
      <c r="F20" s="5">
        <v>4586473</v>
      </c>
    </row>
    <row r="21" spans="2:6" ht="15.95" customHeight="1" x14ac:dyDescent="0.2">
      <c r="B21" s="6" t="s">
        <v>33</v>
      </c>
      <c r="C21" s="7" t="s">
        <v>386</v>
      </c>
      <c r="D21" s="8">
        <v>28688691</v>
      </c>
      <c r="E21" s="8">
        <v>0</v>
      </c>
      <c r="F21" s="8">
        <v>29641320</v>
      </c>
    </row>
    <row r="22" spans="2:6" ht="15.95" customHeight="1" x14ac:dyDescent="0.2">
      <c r="B22" s="6" t="s">
        <v>35</v>
      </c>
      <c r="C22" s="7" t="s">
        <v>387</v>
      </c>
      <c r="D22" s="8">
        <v>15496591</v>
      </c>
      <c r="E22" s="8">
        <v>0</v>
      </c>
      <c r="F22" s="8">
        <v>13665882</v>
      </c>
    </row>
    <row r="23" spans="2:6" ht="15.95" customHeight="1" x14ac:dyDescent="0.2">
      <c r="B23" s="6" t="s">
        <v>247</v>
      </c>
      <c r="C23" s="7" t="s">
        <v>388</v>
      </c>
      <c r="D23" s="8">
        <v>61927236</v>
      </c>
      <c r="E23" s="8">
        <v>0</v>
      </c>
      <c r="F23" s="8">
        <v>102250178</v>
      </c>
    </row>
    <row r="24" spans="2:6" ht="15.95" customHeight="1" x14ac:dyDescent="0.2">
      <c r="B24" s="6" t="s">
        <v>37</v>
      </c>
      <c r="C24" s="7" t="s">
        <v>389</v>
      </c>
      <c r="D24" s="8">
        <v>244886569</v>
      </c>
      <c r="E24" s="8">
        <v>0</v>
      </c>
      <c r="F24" s="8">
        <v>2963167</v>
      </c>
    </row>
    <row r="25" spans="2:6" ht="15.95" customHeight="1" x14ac:dyDescent="0.2">
      <c r="B25" s="3" t="s">
        <v>43</v>
      </c>
      <c r="C25" s="4" t="s">
        <v>390</v>
      </c>
      <c r="D25" s="5">
        <v>769313</v>
      </c>
      <c r="E25" s="5">
        <v>0</v>
      </c>
      <c r="F25" s="5">
        <v>613671</v>
      </c>
    </row>
    <row r="26" spans="2:6" ht="15.95" customHeight="1" x14ac:dyDescent="0.2">
      <c r="B26" s="6" t="s">
        <v>49</v>
      </c>
      <c r="C26" s="7" t="s">
        <v>391</v>
      </c>
      <c r="D26" s="8">
        <v>769313</v>
      </c>
      <c r="E26" s="8">
        <v>0</v>
      </c>
      <c r="F26" s="8">
        <v>613671</v>
      </c>
    </row>
    <row r="27" spans="2:6" ht="15.95" customHeight="1" x14ac:dyDescent="0.2">
      <c r="B27" s="3" t="s">
        <v>55</v>
      </c>
      <c r="C27" s="4" t="s">
        <v>392</v>
      </c>
      <c r="D27" s="5">
        <v>426848</v>
      </c>
      <c r="E27" s="5">
        <v>0</v>
      </c>
      <c r="F27" s="5">
        <v>290560</v>
      </c>
    </row>
    <row r="28" spans="2:6" ht="15.95" customHeight="1" x14ac:dyDescent="0.2">
      <c r="B28" s="6" t="s">
        <v>65</v>
      </c>
      <c r="C28" s="7" t="s">
        <v>393</v>
      </c>
      <c r="D28" s="8">
        <v>426848</v>
      </c>
      <c r="E28" s="8">
        <v>0</v>
      </c>
      <c r="F28" s="8">
        <v>290560</v>
      </c>
    </row>
    <row r="29" spans="2:6" ht="15.95" customHeight="1" x14ac:dyDescent="0.2">
      <c r="B29" s="6" t="s">
        <v>67</v>
      </c>
      <c r="C29" s="7" t="s">
        <v>394</v>
      </c>
      <c r="D29" s="8">
        <v>342465</v>
      </c>
      <c r="E29" s="8">
        <v>0</v>
      </c>
      <c r="F29" s="8">
        <v>323111</v>
      </c>
    </row>
    <row r="30" spans="2:6" ht="15.95" customHeight="1" x14ac:dyDescent="0.2">
      <c r="B30" s="6" t="s">
        <v>69</v>
      </c>
      <c r="C30" s="7" t="s">
        <v>395</v>
      </c>
      <c r="D30" s="8">
        <v>245229034</v>
      </c>
      <c r="E30" s="8">
        <v>0</v>
      </c>
      <c r="F30" s="8">
        <v>3286278</v>
      </c>
    </row>
  </sheetData>
  <mergeCells count="2">
    <mergeCell ref="B1:F1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4111-93C1-42E3-9668-03E4B04F2871}">
  <dimension ref="B1:G80"/>
  <sheetViews>
    <sheetView tabSelected="1" workbookViewId="0">
      <pane ySplit="5" topLeftCell="A6" activePane="bottomLeft" state="frozen"/>
      <selection activeCell="B6" sqref="B6"/>
      <selection pane="bottomLeft" activeCell="B6" sqref="B6"/>
    </sheetView>
  </sheetViews>
  <sheetFormatPr defaultColWidth="4.7109375" defaultRowHeight="18" customHeight="1" x14ac:dyDescent="0.2"/>
  <cols>
    <col min="2" max="3" width="2.7109375" customWidth="1"/>
    <col min="4" max="4" width="50.7109375" customWidth="1"/>
    <col min="5" max="7" width="15.7109375" customWidth="1"/>
  </cols>
  <sheetData>
    <row r="1" spans="2:7" ht="18" customHeight="1" x14ac:dyDescent="0.25">
      <c r="B1" s="340" t="s">
        <v>424</v>
      </c>
      <c r="C1" s="340"/>
      <c r="D1" s="340"/>
      <c r="E1" s="340"/>
      <c r="F1" s="340"/>
      <c r="G1" s="340"/>
    </row>
    <row r="2" spans="2:7" ht="18" customHeight="1" x14ac:dyDescent="0.25">
      <c r="B2" s="340" t="s">
        <v>722</v>
      </c>
      <c r="C2" s="340"/>
      <c r="D2" s="340"/>
      <c r="E2" s="340"/>
      <c r="F2" s="340"/>
      <c r="G2" s="340"/>
    </row>
    <row r="4" spans="2:7" ht="18" customHeight="1" thickBot="1" x14ac:dyDescent="0.3">
      <c r="C4" s="298" t="s">
        <v>575</v>
      </c>
      <c r="D4" s="272" t="s">
        <v>803</v>
      </c>
      <c r="G4" t="s">
        <v>427</v>
      </c>
    </row>
    <row r="5" spans="2:7" ht="18" customHeight="1" x14ac:dyDescent="0.2">
      <c r="B5" s="273"/>
      <c r="C5" s="274"/>
      <c r="D5" s="274"/>
      <c r="E5" s="275" t="s">
        <v>725</v>
      </c>
      <c r="F5" s="275" t="s">
        <v>766</v>
      </c>
      <c r="G5" s="276" t="s">
        <v>576</v>
      </c>
    </row>
    <row r="6" spans="2:7" ht="18" customHeight="1" x14ac:dyDescent="0.2">
      <c r="B6" s="277"/>
      <c r="C6" s="278"/>
      <c r="D6" s="278" t="s">
        <v>726</v>
      </c>
      <c r="E6" s="279">
        <v>61900</v>
      </c>
      <c r="F6" s="279">
        <v>61900</v>
      </c>
      <c r="G6" s="280">
        <f t="shared" ref="G6:G13" si="0">E6-F6</f>
        <v>0</v>
      </c>
    </row>
    <row r="7" spans="2:7" ht="18" customHeight="1" x14ac:dyDescent="0.2">
      <c r="B7" s="277"/>
      <c r="C7" s="278"/>
      <c r="D7" s="278" t="s">
        <v>727</v>
      </c>
      <c r="E7" s="279">
        <v>168402</v>
      </c>
      <c r="F7" s="279">
        <v>168402</v>
      </c>
      <c r="G7" s="280">
        <f t="shared" si="0"/>
        <v>0</v>
      </c>
    </row>
    <row r="8" spans="2:7" ht="18" customHeight="1" x14ac:dyDescent="0.2">
      <c r="B8" s="277"/>
      <c r="C8" s="278" t="s">
        <v>733</v>
      </c>
      <c r="D8" s="278"/>
      <c r="E8" s="281">
        <f>SUM(E6:E7)</f>
        <v>230302</v>
      </c>
      <c r="F8" s="281">
        <f>SUM(F6:F7)</f>
        <v>230302</v>
      </c>
      <c r="G8" s="280">
        <f t="shared" si="0"/>
        <v>0</v>
      </c>
    </row>
    <row r="9" spans="2:7" ht="18" customHeight="1" x14ac:dyDescent="0.2">
      <c r="B9" s="277"/>
      <c r="C9" s="278"/>
      <c r="D9" s="278" t="s">
        <v>728</v>
      </c>
      <c r="E9" s="279">
        <v>12268233</v>
      </c>
      <c r="F9" s="279">
        <v>12268233</v>
      </c>
      <c r="G9" s="280">
        <f t="shared" si="0"/>
        <v>0</v>
      </c>
    </row>
    <row r="10" spans="2:7" ht="18" customHeight="1" x14ac:dyDescent="0.2">
      <c r="B10" s="277"/>
      <c r="C10" s="278"/>
      <c r="D10" s="278" t="s">
        <v>729</v>
      </c>
      <c r="E10" s="279">
        <v>1225000</v>
      </c>
      <c r="F10" s="279">
        <v>140634</v>
      </c>
      <c r="G10" s="280">
        <f t="shared" si="0"/>
        <v>1084366</v>
      </c>
    </row>
    <row r="11" spans="2:7" ht="18" customHeight="1" x14ac:dyDescent="0.2">
      <c r="B11" s="277"/>
      <c r="C11" s="278"/>
      <c r="D11" s="278" t="s">
        <v>730</v>
      </c>
      <c r="E11" s="279">
        <v>400000</v>
      </c>
      <c r="F11" s="279">
        <v>186542</v>
      </c>
      <c r="G11" s="280">
        <f t="shared" si="0"/>
        <v>213458</v>
      </c>
    </row>
    <row r="12" spans="2:7" ht="18" customHeight="1" x14ac:dyDescent="0.2">
      <c r="B12" s="277"/>
      <c r="C12" s="278" t="s">
        <v>734</v>
      </c>
      <c r="D12" s="278"/>
      <c r="E12" s="281">
        <f>SUM(E9:E11)</f>
        <v>13893233</v>
      </c>
      <c r="F12" s="281">
        <f>SUM(F9:F11)</f>
        <v>12595409</v>
      </c>
      <c r="G12" s="280">
        <f t="shared" si="0"/>
        <v>1297824</v>
      </c>
    </row>
    <row r="13" spans="2:7" ht="18" customHeight="1" x14ac:dyDescent="0.25">
      <c r="B13" s="277"/>
      <c r="C13" s="282" t="s">
        <v>735</v>
      </c>
      <c r="D13" s="278"/>
      <c r="E13" s="281">
        <f>E8+E12</f>
        <v>14123535</v>
      </c>
      <c r="F13" s="281">
        <f>F8+F12</f>
        <v>12825711</v>
      </c>
      <c r="G13" s="280">
        <f t="shared" si="0"/>
        <v>1297824</v>
      </c>
    </row>
    <row r="14" spans="2:7" ht="18" customHeight="1" x14ac:dyDescent="0.2">
      <c r="B14" s="277"/>
      <c r="C14" s="278"/>
      <c r="D14" s="278" t="s">
        <v>731</v>
      </c>
      <c r="E14" s="279">
        <v>168191121</v>
      </c>
      <c r="F14" s="279">
        <v>0</v>
      </c>
      <c r="G14" s="280">
        <f t="shared" ref="G14" si="1">E14-F14</f>
        <v>168191121</v>
      </c>
    </row>
    <row r="15" spans="2:7" ht="18" customHeight="1" x14ac:dyDescent="0.2">
      <c r="B15" s="277"/>
      <c r="C15" s="278"/>
      <c r="D15" s="278" t="s">
        <v>732</v>
      </c>
      <c r="E15" s="279">
        <v>57994001</v>
      </c>
      <c r="F15" s="279">
        <v>0</v>
      </c>
      <c r="G15" s="280">
        <f t="shared" ref="G15:G37" si="2">E15-F15</f>
        <v>57994001</v>
      </c>
    </row>
    <row r="16" spans="2:7" ht="18" customHeight="1" x14ac:dyDescent="0.2">
      <c r="B16" s="277"/>
      <c r="C16" s="278"/>
      <c r="D16" s="278" t="s">
        <v>736</v>
      </c>
      <c r="E16" s="279">
        <v>27205286</v>
      </c>
      <c r="F16" s="279">
        <v>0</v>
      </c>
      <c r="G16" s="280">
        <f t="shared" si="2"/>
        <v>27205286</v>
      </c>
    </row>
    <row r="17" spans="2:7" ht="18" customHeight="1" x14ac:dyDescent="0.2">
      <c r="B17" s="277"/>
      <c r="C17" s="278"/>
      <c r="D17" s="278" t="s">
        <v>737</v>
      </c>
      <c r="E17" s="279">
        <v>8705600</v>
      </c>
      <c r="F17" s="279">
        <v>0</v>
      </c>
      <c r="G17" s="280">
        <f t="shared" si="2"/>
        <v>8705600</v>
      </c>
    </row>
    <row r="18" spans="2:7" ht="18" customHeight="1" x14ac:dyDescent="0.2">
      <c r="B18" s="277"/>
      <c r="C18" s="278"/>
      <c r="D18" s="278" t="s">
        <v>738</v>
      </c>
      <c r="E18" s="279">
        <v>34242091</v>
      </c>
      <c r="F18" s="279">
        <v>0</v>
      </c>
      <c r="G18" s="280">
        <f t="shared" si="2"/>
        <v>34242091</v>
      </c>
    </row>
    <row r="19" spans="2:7" ht="18" customHeight="1" x14ac:dyDescent="0.2">
      <c r="B19" s="277"/>
      <c r="C19" s="278"/>
      <c r="D19" s="278" t="s">
        <v>739</v>
      </c>
      <c r="E19" s="279">
        <v>15641360</v>
      </c>
      <c r="F19" s="279">
        <v>0</v>
      </c>
      <c r="G19" s="280">
        <f t="shared" si="2"/>
        <v>15641360</v>
      </c>
    </row>
    <row r="20" spans="2:7" ht="18" customHeight="1" x14ac:dyDescent="0.2">
      <c r="B20" s="277"/>
      <c r="C20" s="278"/>
      <c r="D20" s="278" t="s">
        <v>741</v>
      </c>
      <c r="E20" s="279">
        <f>97100+15200</f>
        <v>112300</v>
      </c>
      <c r="F20" s="279">
        <v>101409</v>
      </c>
      <c r="G20" s="280">
        <f t="shared" si="2"/>
        <v>10891</v>
      </c>
    </row>
    <row r="21" spans="2:7" ht="18" customHeight="1" x14ac:dyDescent="0.2">
      <c r="B21" s="277"/>
      <c r="C21" s="278"/>
      <c r="D21" s="278" t="s">
        <v>742</v>
      </c>
      <c r="E21" s="279">
        <f>177629624+242600</f>
        <v>177872224</v>
      </c>
      <c r="F21" s="279">
        <v>45255421</v>
      </c>
      <c r="G21" s="280">
        <f t="shared" si="2"/>
        <v>132616803</v>
      </c>
    </row>
    <row r="22" spans="2:7" ht="18" customHeight="1" x14ac:dyDescent="0.2">
      <c r="B22" s="277"/>
      <c r="C22" s="278"/>
      <c r="D22" s="278" t="s">
        <v>743</v>
      </c>
      <c r="E22" s="279">
        <v>70000</v>
      </c>
      <c r="F22" s="279">
        <v>57904</v>
      </c>
      <c r="G22" s="280">
        <f t="shared" si="2"/>
        <v>12096</v>
      </c>
    </row>
    <row r="23" spans="2:7" ht="18" customHeight="1" x14ac:dyDescent="0.2">
      <c r="B23" s="277"/>
      <c r="C23" s="278"/>
      <c r="D23" s="278" t="s">
        <v>744</v>
      </c>
      <c r="E23" s="279">
        <v>1000000</v>
      </c>
      <c r="F23" s="279">
        <v>0</v>
      </c>
      <c r="G23" s="280">
        <f t="shared" si="2"/>
        <v>1000000</v>
      </c>
    </row>
    <row r="24" spans="2:7" ht="18" customHeight="1" x14ac:dyDescent="0.2">
      <c r="B24" s="277"/>
      <c r="C24" s="278"/>
      <c r="D24" s="278" t="s">
        <v>745</v>
      </c>
      <c r="E24" s="279">
        <v>7620000</v>
      </c>
      <c r="F24" s="279">
        <v>0</v>
      </c>
      <c r="G24" s="280">
        <f t="shared" si="2"/>
        <v>7620000</v>
      </c>
    </row>
    <row r="25" spans="2:7" ht="18" customHeight="1" x14ac:dyDescent="0.2">
      <c r="B25" s="277"/>
      <c r="C25" s="278"/>
      <c r="D25" s="278" t="s">
        <v>746</v>
      </c>
      <c r="E25" s="279">
        <f>169699692+91335</f>
        <v>169791027</v>
      </c>
      <c r="F25" s="279">
        <v>68926389</v>
      </c>
      <c r="G25" s="280">
        <f t="shared" si="2"/>
        <v>100864638</v>
      </c>
    </row>
    <row r="26" spans="2:7" ht="18" customHeight="1" x14ac:dyDescent="0.2">
      <c r="B26" s="277"/>
      <c r="C26" s="278"/>
      <c r="D26" s="278" t="s">
        <v>747</v>
      </c>
      <c r="E26" s="279">
        <f>27688844+135257</f>
        <v>27824101</v>
      </c>
      <c r="F26" s="279">
        <v>11273765</v>
      </c>
      <c r="G26" s="280">
        <f t="shared" si="2"/>
        <v>16550336</v>
      </c>
    </row>
    <row r="27" spans="2:7" ht="18" customHeight="1" x14ac:dyDescent="0.25">
      <c r="B27" s="277"/>
      <c r="C27" s="282" t="s">
        <v>740</v>
      </c>
      <c r="D27" s="278"/>
      <c r="E27" s="281">
        <f>SUM(E14:E26)</f>
        <v>696269111</v>
      </c>
      <c r="F27" s="281">
        <f>SUM(F14:F26)</f>
        <v>125614888</v>
      </c>
      <c r="G27" s="280">
        <f t="shared" si="2"/>
        <v>570654223</v>
      </c>
    </row>
    <row r="28" spans="2:7" ht="18" customHeight="1" x14ac:dyDescent="0.2">
      <c r="B28" s="277"/>
      <c r="C28" s="278"/>
      <c r="D28" s="278" t="s">
        <v>748</v>
      </c>
      <c r="E28" s="279">
        <v>280127</v>
      </c>
      <c r="F28" s="279">
        <v>46600</v>
      </c>
      <c r="G28" s="280">
        <f t="shared" si="2"/>
        <v>233527</v>
      </c>
    </row>
    <row r="29" spans="2:7" ht="18" customHeight="1" x14ac:dyDescent="0.2">
      <c r="B29" s="277"/>
      <c r="C29" s="278"/>
      <c r="D29" s="278" t="s">
        <v>749</v>
      </c>
      <c r="E29" s="279">
        <v>3272544</v>
      </c>
      <c r="F29" s="279">
        <v>2137287</v>
      </c>
      <c r="G29" s="280">
        <f t="shared" si="2"/>
        <v>1135257</v>
      </c>
    </row>
    <row r="30" spans="2:7" ht="18" customHeight="1" x14ac:dyDescent="0.2">
      <c r="B30" s="277"/>
      <c r="C30" s="278"/>
      <c r="D30" s="278" t="s">
        <v>750</v>
      </c>
      <c r="E30" s="279">
        <v>2988995</v>
      </c>
      <c r="F30" s="279">
        <v>1830519</v>
      </c>
      <c r="G30" s="280">
        <f t="shared" si="2"/>
        <v>1158476</v>
      </c>
    </row>
    <row r="31" spans="2:7" ht="18" customHeight="1" x14ac:dyDescent="0.2">
      <c r="B31" s="277"/>
      <c r="C31" s="278"/>
      <c r="D31" s="278" t="s">
        <v>751</v>
      </c>
      <c r="E31" s="279">
        <v>861435</v>
      </c>
      <c r="F31" s="279">
        <v>861435</v>
      </c>
      <c r="G31" s="280">
        <f t="shared" si="2"/>
        <v>0</v>
      </c>
    </row>
    <row r="32" spans="2:7" ht="18" customHeight="1" x14ac:dyDescent="0.2">
      <c r="B32" s="277"/>
      <c r="C32" s="278"/>
      <c r="D32" s="278" t="s">
        <v>752</v>
      </c>
      <c r="E32" s="279">
        <v>10000000</v>
      </c>
      <c r="F32" s="279">
        <v>8887675</v>
      </c>
      <c r="G32" s="280">
        <f t="shared" si="2"/>
        <v>1112325</v>
      </c>
    </row>
    <row r="33" spans="2:7" ht="18" customHeight="1" x14ac:dyDescent="0.2">
      <c r="B33" s="277"/>
      <c r="C33" s="278"/>
      <c r="D33" s="278" t="s">
        <v>753</v>
      </c>
      <c r="E33" s="279">
        <f>7256801+34548+316141</f>
        <v>7607490</v>
      </c>
      <c r="F33" s="279">
        <v>7607490</v>
      </c>
      <c r="G33" s="280">
        <f t="shared" si="2"/>
        <v>0</v>
      </c>
    </row>
    <row r="34" spans="2:7" ht="18" customHeight="1" x14ac:dyDescent="0.2">
      <c r="B34" s="277"/>
      <c r="C34" s="278"/>
      <c r="D34" s="278" t="s">
        <v>754</v>
      </c>
      <c r="E34" s="279">
        <f>60000+7879563+107685</f>
        <v>8047248</v>
      </c>
      <c r="F34" s="279">
        <v>8047248</v>
      </c>
      <c r="G34" s="280">
        <f t="shared" si="2"/>
        <v>0</v>
      </c>
    </row>
    <row r="35" spans="2:7" ht="18" customHeight="1" x14ac:dyDescent="0.2">
      <c r="B35" s="277"/>
      <c r="C35" s="278"/>
      <c r="D35" s="278" t="s">
        <v>755</v>
      </c>
      <c r="E35" s="279">
        <v>692290</v>
      </c>
      <c r="F35" s="279">
        <v>692290</v>
      </c>
      <c r="G35" s="280">
        <f t="shared" si="2"/>
        <v>0</v>
      </c>
    </row>
    <row r="36" spans="2:7" ht="18" customHeight="1" x14ac:dyDescent="0.25">
      <c r="B36" s="277"/>
      <c r="C36" s="282" t="s">
        <v>756</v>
      </c>
      <c r="D36" s="278"/>
      <c r="E36" s="281">
        <f>SUM(E28:E35)</f>
        <v>33750129</v>
      </c>
      <c r="F36" s="281">
        <f>SUM(F28:F35)</f>
        <v>30110544</v>
      </c>
      <c r="G36" s="280">
        <f t="shared" si="2"/>
        <v>3639585</v>
      </c>
    </row>
    <row r="37" spans="2:7" ht="18" customHeight="1" x14ac:dyDescent="0.25">
      <c r="B37" s="277"/>
      <c r="C37" s="282" t="s">
        <v>757</v>
      </c>
      <c r="D37" s="278"/>
      <c r="E37" s="281">
        <v>54800180</v>
      </c>
      <c r="F37" s="281">
        <v>0</v>
      </c>
      <c r="G37" s="280">
        <f t="shared" si="2"/>
        <v>54800180</v>
      </c>
    </row>
    <row r="38" spans="2:7" ht="18" customHeight="1" x14ac:dyDescent="0.2">
      <c r="B38" s="277"/>
      <c r="C38" s="278"/>
      <c r="D38" s="278" t="s">
        <v>758</v>
      </c>
      <c r="E38" s="279">
        <v>13170000</v>
      </c>
      <c r="F38" s="279">
        <v>0</v>
      </c>
      <c r="G38" s="280">
        <f t="shared" ref="G38:G55" si="3">E38-F38</f>
        <v>13170000</v>
      </c>
    </row>
    <row r="39" spans="2:7" ht="18" customHeight="1" x14ac:dyDescent="0.2">
      <c r="B39" s="277"/>
      <c r="C39" s="278"/>
      <c r="D39" s="278" t="s">
        <v>759</v>
      </c>
      <c r="E39" s="279">
        <v>210000</v>
      </c>
      <c r="F39" s="279">
        <v>0</v>
      </c>
      <c r="G39" s="280">
        <f t="shared" si="3"/>
        <v>210000</v>
      </c>
    </row>
    <row r="40" spans="2:7" ht="18" customHeight="1" x14ac:dyDescent="0.25">
      <c r="B40" s="277"/>
      <c r="C40" s="282" t="s">
        <v>760</v>
      </c>
      <c r="D40" s="278"/>
      <c r="E40" s="281">
        <f>SUM(E38:E39)</f>
        <v>13380000</v>
      </c>
      <c r="F40" s="281">
        <v>0</v>
      </c>
      <c r="G40" s="280">
        <f t="shared" si="3"/>
        <v>13380000</v>
      </c>
    </row>
    <row r="41" spans="2:7" ht="18" customHeight="1" x14ac:dyDescent="0.25">
      <c r="B41" s="277"/>
      <c r="C41" s="282" t="s">
        <v>761</v>
      </c>
      <c r="D41" s="278"/>
      <c r="E41" s="281">
        <f>54959358+74660</f>
        <v>55034018</v>
      </c>
      <c r="F41" s="281">
        <f>6134344+74660</f>
        <v>6209004</v>
      </c>
      <c r="G41" s="280">
        <f t="shared" si="3"/>
        <v>48825014</v>
      </c>
    </row>
    <row r="42" spans="2:7" ht="18" customHeight="1" x14ac:dyDescent="0.25">
      <c r="B42" s="283" t="s">
        <v>762</v>
      </c>
      <c r="C42" s="278"/>
      <c r="D42" s="278"/>
      <c r="E42" s="284">
        <f>E41+E40+E37+E36+E27+E13</f>
        <v>867356973</v>
      </c>
      <c r="F42" s="284">
        <f>F41+F40+F37+F36+F27+F13</f>
        <v>174760147</v>
      </c>
      <c r="G42" s="285">
        <f t="shared" si="3"/>
        <v>692596826</v>
      </c>
    </row>
    <row r="43" spans="2:7" ht="18" customHeight="1" x14ac:dyDescent="0.2">
      <c r="B43" s="277"/>
      <c r="C43" s="278"/>
      <c r="D43" s="278" t="s">
        <v>763</v>
      </c>
      <c r="E43" s="279">
        <v>0</v>
      </c>
      <c r="F43" s="279">
        <v>0</v>
      </c>
      <c r="G43" s="280">
        <f t="shared" si="3"/>
        <v>0</v>
      </c>
    </row>
    <row r="44" spans="2:7" ht="18" customHeight="1" x14ac:dyDescent="0.25">
      <c r="B44" s="283" t="s">
        <v>764</v>
      </c>
      <c r="C44" s="278"/>
      <c r="D44" s="278"/>
      <c r="E44" s="284">
        <v>0</v>
      </c>
      <c r="F44" s="284">
        <v>0</v>
      </c>
      <c r="G44" s="285">
        <f t="shared" si="3"/>
        <v>0</v>
      </c>
    </row>
    <row r="45" spans="2:7" ht="18" customHeight="1" x14ac:dyDescent="0.2">
      <c r="B45" s="277"/>
      <c r="C45" s="278"/>
      <c r="D45" s="278" t="s">
        <v>765</v>
      </c>
      <c r="E45" s="279">
        <v>6048027</v>
      </c>
      <c r="F45" s="279">
        <v>1787499</v>
      </c>
      <c r="G45" s="280">
        <f t="shared" si="3"/>
        <v>4260528</v>
      </c>
    </row>
    <row r="46" spans="2:7" ht="18" customHeight="1" x14ac:dyDescent="0.2">
      <c r="B46" s="277"/>
      <c r="C46" s="278"/>
      <c r="D46" s="278" t="s">
        <v>767</v>
      </c>
      <c r="E46" s="279">
        <v>555401</v>
      </c>
      <c r="F46" s="279">
        <v>0</v>
      </c>
      <c r="G46" s="280">
        <f t="shared" si="3"/>
        <v>555401</v>
      </c>
    </row>
    <row r="47" spans="2:7" ht="18" customHeight="1" x14ac:dyDescent="0.2">
      <c r="B47" s="277"/>
      <c r="C47" s="278"/>
      <c r="D47" s="278" t="s">
        <v>768</v>
      </c>
      <c r="E47" s="279">
        <v>474175</v>
      </c>
      <c r="F47" s="279">
        <v>0</v>
      </c>
      <c r="G47" s="280">
        <f t="shared" si="3"/>
        <v>474175</v>
      </c>
    </row>
    <row r="48" spans="2:7" ht="18" customHeight="1" x14ac:dyDescent="0.2">
      <c r="B48" s="277"/>
      <c r="C48" s="278" t="s">
        <v>770</v>
      </c>
      <c r="D48" s="278"/>
      <c r="E48" s="281">
        <f>SUM(E45:E47)</f>
        <v>7077603</v>
      </c>
      <c r="F48" s="281">
        <f>SUM(F45:F47)</f>
        <v>1787499</v>
      </c>
      <c r="G48" s="280">
        <f t="shared" ref="G48:G52" si="4">E48-F48</f>
        <v>5290104</v>
      </c>
    </row>
    <row r="49" spans="2:7" ht="18" customHeight="1" x14ac:dyDescent="0.2">
      <c r="B49" s="277"/>
      <c r="C49" s="278"/>
      <c r="D49" s="278" t="s">
        <v>771</v>
      </c>
      <c r="E49" s="279">
        <v>7994133</v>
      </c>
      <c r="F49" s="279">
        <v>0</v>
      </c>
      <c r="G49" s="280">
        <f t="shared" si="4"/>
        <v>7994133</v>
      </c>
    </row>
    <row r="50" spans="2:7" ht="18" customHeight="1" x14ac:dyDescent="0.2">
      <c r="B50" s="277"/>
      <c r="C50" s="278"/>
      <c r="D50" s="278" t="s">
        <v>772</v>
      </c>
      <c r="E50" s="279">
        <v>419462</v>
      </c>
      <c r="F50" s="279">
        <v>0</v>
      </c>
      <c r="G50" s="280">
        <f t="shared" si="4"/>
        <v>419462</v>
      </c>
    </row>
    <row r="51" spans="2:7" ht="18" customHeight="1" x14ac:dyDescent="0.2">
      <c r="B51" s="277"/>
      <c r="C51" s="278"/>
      <c r="D51" s="278" t="s">
        <v>773</v>
      </c>
      <c r="E51" s="279">
        <v>5000</v>
      </c>
      <c r="F51" s="279">
        <v>0</v>
      </c>
      <c r="G51" s="280">
        <f t="shared" si="4"/>
        <v>5000</v>
      </c>
    </row>
    <row r="52" spans="2:7" ht="18" customHeight="1" x14ac:dyDescent="0.2">
      <c r="B52" s="277"/>
      <c r="C52" s="278" t="s">
        <v>774</v>
      </c>
      <c r="D52" s="278"/>
      <c r="E52" s="281">
        <f>SUM(E49:E51)</f>
        <v>8418595</v>
      </c>
      <c r="F52" s="281">
        <f>SUM(F49:F51)</f>
        <v>0</v>
      </c>
      <c r="G52" s="280">
        <f t="shared" si="4"/>
        <v>8418595</v>
      </c>
    </row>
    <row r="53" spans="2:7" ht="18" customHeight="1" x14ac:dyDescent="0.25">
      <c r="B53" s="283" t="s">
        <v>769</v>
      </c>
      <c r="C53" s="278"/>
      <c r="D53" s="278"/>
      <c r="E53" s="284">
        <f>E48+E52</f>
        <v>15496198</v>
      </c>
      <c r="F53" s="284">
        <f>F48+F52</f>
        <v>1787499</v>
      </c>
      <c r="G53" s="285">
        <f t="shared" si="3"/>
        <v>13708699</v>
      </c>
    </row>
    <row r="54" spans="2:7" ht="18" customHeight="1" x14ac:dyDescent="0.25">
      <c r="B54" s="283" t="s">
        <v>775</v>
      </c>
      <c r="C54" s="278"/>
      <c r="D54" s="278"/>
      <c r="E54" s="284">
        <v>243770039</v>
      </c>
      <c r="F54" s="284">
        <v>0</v>
      </c>
      <c r="G54" s="285">
        <f t="shared" ref="G54" si="5">E54-F54</f>
        <v>243770039</v>
      </c>
    </row>
    <row r="55" spans="2:7" ht="18" customHeight="1" x14ac:dyDescent="0.2">
      <c r="B55" s="277"/>
      <c r="C55" s="278"/>
      <c r="D55" s="278" t="s">
        <v>776</v>
      </c>
      <c r="E55" s="279">
        <v>-26000</v>
      </c>
      <c r="F55" s="279">
        <v>0</v>
      </c>
      <c r="G55" s="280">
        <f t="shared" si="3"/>
        <v>-26000</v>
      </c>
    </row>
    <row r="56" spans="2:7" ht="18" customHeight="1" x14ac:dyDescent="0.25">
      <c r="B56" s="283" t="s">
        <v>777</v>
      </c>
      <c r="C56" s="278"/>
      <c r="D56" s="278"/>
      <c r="E56" s="284">
        <f>E55</f>
        <v>-26000</v>
      </c>
      <c r="F56" s="284">
        <f>F55</f>
        <v>0</v>
      </c>
      <c r="G56" s="285">
        <f t="shared" ref="G56:G69" si="6">E56-F56</f>
        <v>-26000</v>
      </c>
    </row>
    <row r="57" spans="2:7" ht="18" customHeight="1" thickBot="1" x14ac:dyDescent="0.3">
      <c r="B57" s="292" t="s">
        <v>778</v>
      </c>
      <c r="C57" s="293"/>
      <c r="D57" s="293"/>
      <c r="E57" s="294">
        <f>E56+E54+E53+E44+E42</f>
        <v>1126597210</v>
      </c>
      <c r="F57" s="294">
        <f>F56+F54+F53+F44+F42</f>
        <v>176547646</v>
      </c>
      <c r="G57" s="295">
        <f t="shared" si="6"/>
        <v>950049564</v>
      </c>
    </row>
    <row r="58" spans="2:7" ht="18" customHeight="1" thickBot="1" x14ac:dyDescent="0.25">
      <c r="B58" s="277"/>
      <c r="C58" s="278"/>
      <c r="D58" s="278"/>
      <c r="E58" s="286">
        <v>0</v>
      </c>
      <c r="F58" s="286">
        <v>0</v>
      </c>
      <c r="G58" s="287">
        <f t="shared" si="6"/>
        <v>0</v>
      </c>
    </row>
    <row r="59" spans="2:7" ht="18" customHeight="1" x14ac:dyDescent="0.2">
      <c r="B59" s="273"/>
      <c r="C59" s="274"/>
      <c r="D59" s="274" t="s">
        <v>779</v>
      </c>
      <c r="E59" s="296">
        <v>640129808</v>
      </c>
      <c r="F59" s="296">
        <v>0</v>
      </c>
      <c r="G59" s="297">
        <f t="shared" si="6"/>
        <v>640129808</v>
      </c>
    </row>
    <row r="60" spans="2:7" ht="18" customHeight="1" x14ac:dyDescent="0.2">
      <c r="B60" s="277"/>
      <c r="C60" s="278"/>
      <c r="D60" s="278" t="s">
        <v>780</v>
      </c>
      <c r="E60" s="279">
        <v>46525499</v>
      </c>
      <c r="F60" s="279">
        <v>0</v>
      </c>
      <c r="G60" s="280">
        <f t="shared" si="6"/>
        <v>46525499</v>
      </c>
    </row>
    <row r="61" spans="2:7" ht="18" customHeight="1" x14ac:dyDescent="0.2">
      <c r="B61" s="277"/>
      <c r="C61" s="278"/>
      <c r="D61" s="278" t="s">
        <v>781</v>
      </c>
      <c r="E61" s="279">
        <v>27268342</v>
      </c>
      <c r="F61" s="279">
        <v>0</v>
      </c>
      <c r="G61" s="280">
        <f t="shared" si="6"/>
        <v>27268342</v>
      </c>
    </row>
    <row r="62" spans="2:7" ht="18" customHeight="1" x14ac:dyDescent="0.2">
      <c r="B62" s="277"/>
      <c r="C62" s="278"/>
      <c r="D62" s="278" t="s">
        <v>782</v>
      </c>
      <c r="E62" s="279">
        <v>132969538</v>
      </c>
      <c r="F62" s="279">
        <v>0</v>
      </c>
      <c r="G62" s="280">
        <f t="shared" si="6"/>
        <v>132969538</v>
      </c>
    </row>
    <row r="63" spans="2:7" ht="18" customHeight="1" x14ac:dyDescent="0.2">
      <c r="B63" s="277"/>
      <c r="C63" s="278"/>
      <c r="D63" s="278" t="s">
        <v>783</v>
      </c>
      <c r="E63" s="279">
        <v>3286278</v>
      </c>
      <c r="F63" s="279">
        <v>0</v>
      </c>
      <c r="G63" s="280">
        <f t="shared" si="6"/>
        <v>3286278</v>
      </c>
    </row>
    <row r="64" spans="2:7" ht="18" customHeight="1" x14ac:dyDescent="0.25">
      <c r="B64" s="283" t="s">
        <v>784</v>
      </c>
      <c r="C64" s="278"/>
      <c r="D64" s="278"/>
      <c r="E64" s="288">
        <f>SUM(E59:E63)</f>
        <v>850179465</v>
      </c>
      <c r="F64" s="288">
        <f>SUM(F59:F63)</f>
        <v>0</v>
      </c>
      <c r="G64" s="289">
        <f t="shared" si="6"/>
        <v>850179465</v>
      </c>
    </row>
    <row r="65" spans="2:7" ht="18" customHeight="1" x14ac:dyDescent="0.2">
      <c r="B65" s="277"/>
      <c r="C65" s="278"/>
      <c r="D65" s="278" t="s">
        <v>785</v>
      </c>
      <c r="E65" s="279">
        <f>SUM(E66:E68)</f>
        <v>964394</v>
      </c>
      <c r="F65" s="279">
        <f>SUM(F66:F68)</f>
        <v>0</v>
      </c>
      <c r="G65" s="280">
        <f t="shared" si="6"/>
        <v>964394</v>
      </c>
    </row>
    <row r="66" spans="2:7" ht="18" customHeight="1" x14ac:dyDescent="0.2">
      <c r="B66" s="277"/>
      <c r="C66" s="278"/>
      <c r="D66" s="278" t="s">
        <v>786</v>
      </c>
      <c r="E66" s="279">
        <v>89693</v>
      </c>
      <c r="F66" s="279">
        <v>0</v>
      </c>
      <c r="G66" s="280">
        <f t="shared" ref="G66" si="7">E66-F66</f>
        <v>89693</v>
      </c>
    </row>
    <row r="67" spans="2:7" ht="18" customHeight="1" x14ac:dyDescent="0.2">
      <c r="B67" s="277"/>
      <c r="C67" s="278"/>
      <c r="D67" s="278" t="s">
        <v>787</v>
      </c>
      <c r="E67" s="279">
        <v>256001</v>
      </c>
      <c r="F67" s="279">
        <v>0</v>
      </c>
      <c r="G67" s="280">
        <f t="shared" si="6"/>
        <v>256001</v>
      </c>
    </row>
    <row r="68" spans="2:7" ht="18" customHeight="1" x14ac:dyDescent="0.2">
      <c r="B68" s="277"/>
      <c r="C68" s="278"/>
      <c r="D68" s="278" t="s">
        <v>788</v>
      </c>
      <c r="E68" s="279">
        <v>618700</v>
      </c>
      <c r="F68" s="279">
        <v>0</v>
      </c>
      <c r="G68" s="280">
        <f t="shared" si="6"/>
        <v>618700</v>
      </c>
    </row>
    <row r="69" spans="2:7" ht="18" customHeight="1" x14ac:dyDescent="0.2">
      <c r="B69" s="277"/>
      <c r="C69" s="278"/>
      <c r="D69" s="278" t="s">
        <v>789</v>
      </c>
      <c r="E69" s="279">
        <f>SUM(E70:E71)</f>
        <v>4981838</v>
      </c>
      <c r="F69" s="279">
        <v>0</v>
      </c>
      <c r="G69" s="280">
        <f t="shared" si="6"/>
        <v>4981838</v>
      </c>
    </row>
    <row r="70" spans="2:7" ht="18" customHeight="1" x14ac:dyDescent="0.2">
      <c r="B70" s="277"/>
      <c r="C70" s="278"/>
      <c r="D70" s="278" t="s">
        <v>790</v>
      </c>
      <c r="E70" s="279">
        <v>2475600</v>
      </c>
      <c r="F70" s="279">
        <v>0</v>
      </c>
      <c r="G70" s="280">
        <f t="shared" ref="G70:G80" si="8">E70-F70</f>
        <v>2475600</v>
      </c>
    </row>
    <row r="71" spans="2:7" ht="18" customHeight="1" x14ac:dyDescent="0.2">
      <c r="B71" s="277"/>
      <c r="C71" s="278"/>
      <c r="D71" s="278" t="s">
        <v>791</v>
      </c>
      <c r="E71" s="279">
        <v>2506238</v>
      </c>
      <c r="F71" s="279">
        <v>0</v>
      </c>
      <c r="G71" s="280">
        <f t="shared" si="8"/>
        <v>2506238</v>
      </c>
    </row>
    <row r="72" spans="2:7" ht="18" customHeight="1" x14ac:dyDescent="0.2">
      <c r="B72" s="277"/>
      <c r="C72" s="278"/>
      <c r="D72" s="278" t="s">
        <v>792</v>
      </c>
      <c r="E72" s="279">
        <f>SUM(E73:E75)</f>
        <v>17662251</v>
      </c>
      <c r="F72" s="279">
        <v>0</v>
      </c>
      <c r="G72" s="280">
        <f t="shared" si="8"/>
        <v>17662251</v>
      </c>
    </row>
    <row r="73" spans="2:7" ht="18" customHeight="1" x14ac:dyDescent="0.2">
      <c r="B73" s="277"/>
      <c r="C73" s="278"/>
      <c r="D73" s="278" t="s">
        <v>793</v>
      </c>
      <c r="E73" s="279">
        <v>9724207</v>
      </c>
      <c r="F73" s="279">
        <v>0</v>
      </c>
      <c r="G73" s="280">
        <f t="shared" si="8"/>
        <v>9724207</v>
      </c>
    </row>
    <row r="74" spans="2:7" ht="18" customHeight="1" x14ac:dyDescent="0.2">
      <c r="B74" s="277"/>
      <c r="C74" s="278"/>
      <c r="D74" s="278" t="s">
        <v>794</v>
      </c>
      <c r="E74" s="279">
        <v>174958</v>
      </c>
      <c r="F74" s="279">
        <v>0</v>
      </c>
      <c r="G74" s="280">
        <f t="shared" si="8"/>
        <v>174958</v>
      </c>
    </row>
    <row r="75" spans="2:7" ht="18" customHeight="1" x14ac:dyDescent="0.2">
      <c r="B75" s="277"/>
      <c r="C75" s="278"/>
      <c r="D75" s="278" t="s">
        <v>795</v>
      </c>
      <c r="E75" s="279">
        <v>7763086</v>
      </c>
      <c r="F75" s="279">
        <v>0</v>
      </c>
      <c r="G75" s="280">
        <f t="shared" si="8"/>
        <v>7763086</v>
      </c>
    </row>
    <row r="76" spans="2:7" ht="18" customHeight="1" x14ac:dyDescent="0.25">
      <c r="B76" s="283" t="s">
        <v>796</v>
      </c>
      <c r="C76" s="278"/>
      <c r="D76" s="278"/>
      <c r="E76" s="290">
        <f>E72+E69+E65</f>
        <v>23608483</v>
      </c>
      <c r="F76" s="290">
        <f>F72+F69+F65</f>
        <v>0</v>
      </c>
      <c r="G76" s="291">
        <f t="shared" si="8"/>
        <v>23608483</v>
      </c>
    </row>
    <row r="77" spans="2:7" ht="18" customHeight="1" x14ac:dyDescent="0.2">
      <c r="B77" s="277"/>
      <c r="C77" s="278"/>
      <c r="D77" s="278" t="s">
        <v>797</v>
      </c>
      <c r="E77" s="279">
        <v>2918713</v>
      </c>
      <c r="F77" s="279">
        <v>0</v>
      </c>
      <c r="G77" s="280">
        <f t="shared" si="8"/>
        <v>2918713</v>
      </c>
    </row>
    <row r="78" spans="2:7" ht="18" customHeight="1" x14ac:dyDescent="0.2">
      <c r="B78" s="277"/>
      <c r="C78" s="278"/>
      <c r="D78" s="278" t="s">
        <v>798</v>
      </c>
      <c r="E78" s="279">
        <v>73342903</v>
      </c>
      <c r="F78" s="279">
        <v>0</v>
      </c>
      <c r="G78" s="280">
        <f t="shared" si="8"/>
        <v>73342903</v>
      </c>
    </row>
    <row r="79" spans="2:7" ht="18" customHeight="1" x14ac:dyDescent="0.25">
      <c r="B79" s="283" t="s">
        <v>799</v>
      </c>
      <c r="C79" s="278"/>
      <c r="D79" s="278"/>
      <c r="E79" s="284">
        <f>SUM(E77:E78)</f>
        <v>76261616</v>
      </c>
      <c r="F79" s="284">
        <f>SUM(F77:F78)</f>
        <v>0</v>
      </c>
      <c r="G79" s="285">
        <f t="shared" si="8"/>
        <v>76261616</v>
      </c>
    </row>
    <row r="80" spans="2:7" ht="18" customHeight="1" thickBot="1" x14ac:dyDescent="0.3">
      <c r="B80" s="292" t="s">
        <v>800</v>
      </c>
      <c r="C80" s="293"/>
      <c r="D80" s="293"/>
      <c r="E80" s="294">
        <f>E79+E76+E64</f>
        <v>950049564</v>
      </c>
      <c r="F80" s="294">
        <f>F79+F76+F64</f>
        <v>0</v>
      </c>
      <c r="G80" s="295">
        <f t="shared" si="8"/>
        <v>950049564</v>
      </c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1523-E89E-410A-8F9A-437D53C1A1AE}">
  <sheetPr codeName="Munka14"/>
  <dimension ref="A1:R52"/>
  <sheetViews>
    <sheetView tabSelected="1" topLeftCell="C1" workbookViewId="0">
      <selection activeCell="B6" sqref="B6"/>
    </sheetView>
  </sheetViews>
  <sheetFormatPr defaultColWidth="2.7109375" defaultRowHeight="15.95" customHeight="1" x14ac:dyDescent="0.2"/>
  <cols>
    <col min="1" max="2" width="2.7109375" style="98" hidden="1" customWidth="1"/>
    <col min="3" max="3" width="7.7109375" style="98" bestFit="1" customWidth="1"/>
    <col min="4" max="4" width="64.28515625" style="98" customWidth="1"/>
    <col min="5" max="8" width="11.140625" style="98" bestFit="1" customWidth="1"/>
    <col min="9" max="10" width="12.42578125" style="98" hidden="1" customWidth="1"/>
    <col min="11" max="12" width="11.140625" style="98" customWidth="1"/>
    <col min="13" max="13" width="2.7109375" style="98"/>
    <col min="14" max="14" width="6.7109375" style="208" customWidth="1"/>
    <col min="15" max="18" width="12.7109375" style="300" customWidth="1"/>
    <col min="19" max="256" width="2.7109375" style="98"/>
    <col min="257" max="258" width="0" style="98" hidden="1" customWidth="1"/>
    <col min="259" max="259" width="7.7109375" style="98" bestFit="1" customWidth="1"/>
    <col min="260" max="260" width="64.28515625" style="98" customWidth="1"/>
    <col min="261" max="264" width="11.140625" style="98" bestFit="1" customWidth="1"/>
    <col min="265" max="266" width="12.42578125" style="98" bestFit="1" customWidth="1"/>
    <col min="267" max="268" width="11.140625" style="98" customWidth="1"/>
    <col min="269" max="269" width="2.7109375" style="98"/>
    <col min="270" max="270" width="12.28515625" style="98" customWidth="1"/>
    <col min="271" max="273" width="11.140625" style="98" bestFit="1" customWidth="1"/>
    <col min="274" max="274" width="10.140625" style="98" bestFit="1" customWidth="1"/>
    <col min="275" max="512" width="2.7109375" style="98"/>
    <col min="513" max="514" width="0" style="98" hidden="1" customWidth="1"/>
    <col min="515" max="515" width="7.7109375" style="98" bestFit="1" customWidth="1"/>
    <col min="516" max="516" width="64.28515625" style="98" customWidth="1"/>
    <col min="517" max="520" width="11.140625" style="98" bestFit="1" customWidth="1"/>
    <col min="521" max="522" width="12.42578125" style="98" bestFit="1" customWidth="1"/>
    <col min="523" max="524" width="11.140625" style="98" customWidth="1"/>
    <col min="525" max="525" width="2.7109375" style="98"/>
    <col min="526" max="526" width="12.28515625" style="98" customWidth="1"/>
    <col min="527" max="529" width="11.140625" style="98" bestFit="1" customWidth="1"/>
    <col min="530" max="530" width="10.140625" style="98" bestFit="1" customWidth="1"/>
    <col min="531" max="768" width="2.7109375" style="98"/>
    <col min="769" max="770" width="0" style="98" hidden="1" customWidth="1"/>
    <col min="771" max="771" width="7.7109375" style="98" bestFit="1" customWidth="1"/>
    <col min="772" max="772" width="64.28515625" style="98" customWidth="1"/>
    <col min="773" max="776" width="11.140625" style="98" bestFit="1" customWidth="1"/>
    <col min="777" max="778" width="12.42578125" style="98" bestFit="1" customWidth="1"/>
    <col min="779" max="780" width="11.140625" style="98" customWidth="1"/>
    <col min="781" max="781" width="2.7109375" style="98"/>
    <col min="782" max="782" width="12.28515625" style="98" customWidth="1"/>
    <col min="783" max="785" width="11.140625" style="98" bestFit="1" customWidth="1"/>
    <col min="786" max="786" width="10.140625" style="98" bestFit="1" customWidth="1"/>
    <col min="787" max="1024" width="2.7109375" style="98"/>
    <col min="1025" max="1026" width="0" style="98" hidden="1" customWidth="1"/>
    <col min="1027" max="1027" width="7.7109375" style="98" bestFit="1" customWidth="1"/>
    <col min="1028" max="1028" width="64.28515625" style="98" customWidth="1"/>
    <col min="1029" max="1032" width="11.140625" style="98" bestFit="1" customWidth="1"/>
    <col min="1033" max="1034" width="12.42578125" style="98" bestFit="1" customWidth="1"/>
    <col min="1035" max="1036" width="11.140625" style="98" customWidth="1"/>
    <col min="1037" max="1037" width="2.7109375" style="98"/>
    <col min="1038" max="1038" width="12.28515625" style="98" customWidth="1"/>
    <col min="1039" max="1041" width="11.140625" style="98" bestFit="1" customWidth="1"/>
    <col min="1042" max="1042" width="10.140625" style="98" bestFit="1" customWidth="1"/>
    <col min="1043" max="1280" width="2.7109375" style="98"/>
    <col min="1281" max="1282" width="0" style="98" hidden="1" customWidth="1"/>
    <col min="1283" max="1283" width="7.7109375" style="98" bestFit="1" customWidth="1"/>
    <col min="1284" max="1284" width="64.28515625" style="98" customWidth="1"/>
    <col min="1285" max="1288" width="11.140625" style="98" bestFit="1" customWidth="1"/>
    <col min="1289" max="1290" width="12.42578125" style="98" bestFit="1" customWidth="1"/>
    <col min="1291" max="1292" width="11.140625" style="98" customWidth="1"/>
    <col min="1293" max="1293" width="2.7109375" style="98"/>
    <col min="1294" max="1294" width="12.28515625" style="98" customWidth="1"/>
    <col min="1295" max="1297" width="11.140625" style="98" bestFit="1" customWidth="1"/>
    <col min="1298" max="1298" width="10.140625" style="98" bestFit="1" customWidth="1"/>
    <col min="1299" max="1536" width="2.7109375" style="98"/>
    <col min="1537" max="1538" width="0" style="98" hidden="1" customWidth="1"/>
    <col min="1539" max="1539" width="7.7109375" style="98" bestFit="1" customWidth="1"/>
    <col min="1540" max="1540" width="64.28515625" style="98" customWidth="1"/>
    <col min="1541" max="1544" width="11.140625" style="98" bestFit="1" customWidth="1"/>
    <col min="1545" max="1546" width="12.42578125" style="98" bestFit="1" customWidth="1"/>
    <col min="1547" max="1548" width="11.140625" style="98" customWidth="1"/>
    <col min="1549" max="1549" width="2.7109375" style="98"/>
    <col min="1550" max="1550" width="12.28515625" style="98" customWidth="1"/>
    <col min="1551" max="1553" width="11.140625" style="98" bestFit="1" customWidth="1"/>
    <col min="1554" max="1554" width="10.140625" style="98" bestFit="1" customWidth="1"/>
    <col min="1555" max="1792" width="2.7109375" style="98"/>
    <col min="1793" max="1794" width="0" style="98" hidden="1" customWidth="1"/>
    <col min="1795" max="1795" width="7.7109375" style="98" bestFit="1" customWidth="1"/>
    <col min="1796" max="1796" width="64.28515625" style="98" customWidth="1"/>
    <col min="1797" max="1800" width="11.140625" style="98" bestFit="1" customWidth="1"/>
    <col min="1801" max="1802" width="12.42578125" style="98" bestFit="1" customWidth="1"/>
    <col min="1803" max="1804" width="11.140625" style="98" customWidth="1"/>
    <col min="1805" max="1805" width="2.7109375" style="98"/>
    <col min="1806" max="1806" width="12.28515625" style="98" customWidth="1"/>
    <col min="1807" max="1809" width="11.140625" style="98" bestFit="1" customWidth="1"/>
    <col min="1810" max="1810" width="10.140625" style="98" bestFit="1" customWidth="1"/>
    <col min="1811" max="2048" width="2.7109375" style="98"/>
    <col min="2049" max="2050" width="0" style="98" hidden="1" customWidth="1"/>
    <col min="2051" max="2051" width="7.7109375" style="98" bestFit="1" customWidth="1"/>
    <col min="2052" max="2052" width="64.28515625" style="98" customWidth="1"/>
    <col min="2053" max="2056" width="11.140625" style="98" bestFit="1" customWidth="1"/>
    <col min="2057" max="2058" width="12.42578125" style="98" bestFit="1" customWidth="1"/>
    <col min="2059" max="2060" width="11.140625" style="98" customWidth="1"/>
    <col min="2061" max="2061" width="2.7109375" style="98"/>
    <col min="2062" max="2062" width="12.28515625" style="98" customWidth="1"/>
    <col min="2063" max="2065" width="11.140625" style="98" bestFit="1" customWidth="1"/>
    <col min="2066" max="2066" width="10.140625" style="98" bestFit="1" customWidth="1"/>
    <col min="2067" max="2304" width="2.7109375" style="98"/>
    <col min="2305" max="2306" width="0" style="98" hidden="1" customWidth="1"/>
    <col min="2307" max="2307" width="7.7109375" style="98" bestFit="1" customWidth="1"/>
    <col min="2308" max="2308" width="64.28515625" style="98" customWidth="1"/>
    <col min="2309" max="2312" width="11.140625" style="98" bestFit="1" customWidth="1"/>
    <col min="2313" max="2314" width="12.42578125" style="98" bestFit="1" customWidth="1"/>
    <col min="2315" max="2316" width="11.140625" style="98" customWidth="1"/>
    <col min="2317" max="2317" width="2.7109375" style="98"/>
    <col min="2318" max="2318" width="12.28515625" style="98" customWidth="1"/>
    <col min="2319" max="2321" width="11.140625" style="98" bestFit="1" customWidth="1"/>
    <col min="2322" max="2322" width="10.140625" style="98" bestFit="1" customWidth="1"/>
    <col min="2323" max="2560" width="2.7109375" style="98"/>
    <col min="2561" max="2562" width="0" style="98" hidden="1" customWidth="1"/>
    <col min="2563" max="2563" width="7.7109375" style="98" bestFit="1" customWidth="1"/>
    <col min="2564" max="2564" width="64.28515625" style="98" customWidth="1"/>
    <col min="2565" max="2568" width="11.140625" style="98" bestFit="1" customWidth="1"/>
    <col min="2569" max="2570" width="12.42578125" style="98" bestFit="1" customWidth="1"/>
    <col min="2571" max="2572" width="11.140625" style="98" customWidth="1"/>
    <col min="2573" max="2573" width="2.7109375" style="98"/>
    <col min="2574" max="2574" width="12.28515625" style="98" customWidth="1"/>
    <col min="2575" max="2577" width="11.140625" style="98" bestFit="1" customWidth="1"/>
    <col min="2578" max="2578" width="10.140625" style="98" bestFit="1" customWidth="1"/>
    <col min="2579" max="2816" width="2.7109375" style="98"/>
    <col min="2817" max="2818" width="0" style="98" hidden="1" customWidth="1"/>
    <col min="2819" max="2819" width="7.7109375" style="98" bestFit="1" customWidth="1"/>
    <col min="2820" max="2820" width="64.28515625" style="98" customWidth="1"/>
    <col min="2821" max="2824" width="11.140625" style="98" bestFit="1" customWidth="1"/>
    <col min="2825" max="2826" width="12.42578125" style="98" bestFit="1" customWidth="1"/>
    <col min="2827" max="2828" width="11.140625" style="98" customWidth="1"/>
    <col min="2829" max="2829" width="2.7109375" style="98"/>
    <col min="2830" max="2830" width="12.28515625" style="98" customWidth="1"/>
    <col min="2831" max="2833" width="11.140625" style="98" bestFit="1" customWidth="1"/>
    <col min="2834" max="2834" width="10.140625" style="98" bestFit="1" customWidth="1"/>
    <col min="2835" max="3072" width="2.7109375" style="98"/>
    <col min="3073" max="3074" width="0" style="98" hidden="1" customWidth="1"/>
    <col min="3075" max="3075" width="7.7109375" style="98" bestFit="1" customWidth="1"/>
    <col min="3076" max="3076" width="64.28515625" style="98" customWidth="1"/>
    <col min="3077" max="3080" width="11.140625" style="98" bestFit="1" customWidth="1"/>
    <col min="3081" max="3082" width="12.42578125" style="98" bestFit="1" customWidth="1"/>
    <col min="3083" max="3084" width="11.140625" style="98" customWidth="1"/>
    <col min="3085" max="3085" width="2.7109375" style="98"/>
    <col min="3086" max="3086" width="12.28515625" style="98" customWidth="1"/>
    <col min="3087" max="3089" width="11.140625" style="98" bestFit="1" customWidth="1"/>
    <col min="3090" max="3090" width="10.140625" style="98" bestFit="1" customWidth="1"/>
    <col min="3091" max="3328" width="2.7109375" style="98"/>
    <col min="3329" max="3330" width="0" style="98" hidden="1" customWidth="1"/>
    <col min="3331" max="3331" width="7.7109375" style="98" bestFit="1" customWidth="1"/>
    <col min="3332" max="3332" width="64.28515625" style="98" customWidth="1"/>
    <col min="3333" max="3336" width="11.140625" style="98" bestFit="1" customWidth="1"/>
    <col min="3337" max="3338" width="12.42578125" style="98" bestFit="1" customWidth="1"/>
    <col min="3339" max="3340" width="11.140625" style="98" customWidth="1"/>
    <col min="3341" max="3341" width="2.7109375" style="98"/>
    <col min="3342" max="3342" width="12.28515625" style="98" customWidth="1"/>
    <col min="3343" max="3345" width="11.140625" style="98" bestFit="1" customWidth="1"/>
    <col min="3346" max="3346" width="10.140625" style="98" bestFit="1" customWidth="1"/>
    <col min="3347" max="3584" width="2.7109375" style="98"/>
    <col min="3585" max="3586" width="0" style="98" hidden="1" customWidth="1"/>
    <col min="3587" max="3587" width="7.7109375" style="98" bestFit="1" customWidth="1"/>
    <col min="3588" max="3588" width="64.28515625" style="98" customWidth="1"/>
    <col min="3589" max="3592" width="11.140625" style="98" bestFit="1" customWidth="1"/>
    <col min="3593" max="3594" width="12.42578125" style="98" bestFit="1" customWidth="1"/>
    <col min="3595" max="3596" width="11.140625" style="98" customWidth="1"/>
    <col min="3597" max="3597" width="2.7109375" style="98"/>
    <col min="3598" max="3598" width="12.28515625" style="98" customWidth="1"/>
    <col min="3599" max="3601" width="11.140625" style="98" bestFit="1" customWidth="1"/>
    <col min="3602" max="3602" width="10.140625" style="98" bestFit="1" customWidth="1"/>
    <col min="3603" max="3840" width="2.7109375" style="98"/>
    <col min="3841" max="3842" width="0" style="98" hidden="1" customWidth="1"/>
    <col min="3843" max="3843" width="7.7109375" style="98" bestFit="1" customWidth="1"/>
    <col min="3844" max="3844" width="64.28515625" style="98" customWidth="1"/>
    <col min="3845" max="3848" width="11.140625" style="98" bestFit="1" customWidth="1"/>
    <col min="3849" max="3850" width="12.42578125" style="98" bestFit="1" customWidth="1"/>
    <col min="3851" max="3852" width="11.140625" style="98" customWidth="1"/>
    <col min="3853" max="3853" width="2.7109375" style="98"/>
    <col min="3854" max="3854" width="12.28515625" style="98" customWidth="1"/>
    <col min="3855" max="3857" width="11.140625" style="98" bestFit="1" customWidth="1"/>
    <col min="3858" max="3858" width="10.140625" style="98" bestFit="1" customWidth="1"/>
    <col min="3859" max="4096" width="2.7109375" style="98"/>
    <col min="4097" max="4098" width="0" style="98" hidden="1" customWidth="1"/>
    <col min="4099" max="4099" width="7.7109375" style="98" bestFit="1" customWidth="1"/>
    <col min="4100" max="4100" width="64.28515625" style="98" customWidth="1"/>
    <col min="4101" max="4104" width="11.140625" style="98" bestFit="1" customWidth="1"/>
    <col min="4105" max="4106" width="12.42578125" style="98" bestFit="1" customWidth="1"/>
    <col min="4107" max="4108" width="11.140625" style="98" customWidth="1"/>
    <col min="4109" max="4109" width="2.7109375" style="98"/>
    <col min="4110" max="4110" width="12.28515625" style="98" customWidth="1"/>
    <col min="4111" max="4113" width="11.140625" style="98" bestFit="1" customWidth="1"/>
    <col min="4114" max="4114" width="10.140625" style="98" bestFit="1" customWidth="1"/>
    <col min="4115" max="4352" width="2.7109375" style="98"/>
    <col min="4353" max="4354" width="0" style="98" hidden="1" customWidth="1"/>
    <col min="4355" max="4355" width="7.7109375" style="98" bestFit="1" customWidth="1"/>
    <col min="4356" max="4356" width="64.28515625" style="98" customWidth="1"/>
    <col min="4357" max="4360" width="11.140625" style="98" bestFit="1" customWidth="1"/>
    <col min="4361" max="4362" width="12.42578125" style="98" bestFit="1" customWidth="1"/>
    <col min="4363" max="4364" width="11.140625" style="98" customWidth="1"/>
    <col min="4365" max="4365" width="2.7109375" style="98"/>
    <col min="4366" max="4366" width="12.28515625" style="98" customWidth="1"/>
    <col min="4367" max="4369" width="11.140625" style="98" bestFit="1" customWidth="1"/>
    <col min="4370" max="4370" width="10.140625" style="98" bestFit="1" customWidth="1"/>
    <col min="4371" max="4608" width="2.7109375" style="98"/>
    <col min="4609" max="4610" width="0" style="98" hidden="1" customWidth="1"/>
    <col min="4611" max="4611" width="7.7109375" style="98" bestFit="1" customWidth="1"/>
    <col min="4612" max="4612" width="64.28515625" style="98" customWidth="1"/>
    <col min="4613" max="4616" width="11.140625" style="98" bestFit="1" customWidth="1"/>
    <col min="4617" max="4618" width="12.42578125" style="98" bestFit="1" customWidth="1"/>
    <col min="4619" max="4620" width="11.140625" style="98" customWidth="1"/>
    <col min="4621" max="4621" width="2.7109375" style="98"/>
    <col min="4622" max="4622" width="12.28515625" style="98" customWidth="1"/>
    <col min="4623" max="4625" width="11.140625" style="98" bestFit="1" customWidth="1"/>
    <col min="4626" max="4626" width="10.140625" style="98" bestFit="1" customWidth="1"/>
    <col min="4627" max="4864" width="2.7109375" style="98"/>
    <col min="4865" max="4866" width="0" style="98" hidden="1" customWidth="1"/>
    <col min="4867" max="4867" width="7.7109375" style="98" bestFit="1" customWidth="1"/>
    <col min="4868" max="4868" width="64.28515625" style="98" customWidth="1"/>
    <col min="4869" max="4872" width="11.140625" style="98" bestFit="1" customWidth="1"/>
    <col min="4873" max="4874" width="12.42578125" style="98" bestFit="1" customWidth="1"/>
    <col min="4875" max="4876" width="11.140625" style="98" customWidth="1"/>
    <col min="4877" max="4877" width="2.7109375" style="98"/>
    <col min="4878" max="4878" width="12.28515625" style="98" customWidth="1"/>
    <col min="4879" max="4881" width="11.140625" style="98" bestFit="1" customWidth="1"/>
    <col min="4882" max="4882" width="10.140625" style="98" bestFit="1" customWidth="1"/>
    <col min="4883" max="5120" width="2.7109375" style="98"/>
    <col min="5121" max="5122" width="0" style="98" hidden="1" customWidth="1"/>
    <col min="5123" max="5123" width="7.7109375" style="98" bestFit="1" customWidth="1"/>
    <col min="5124" max="5124" width="64.28515625" style="98" customWidth="1"/>
    <col min="5125" max="5128" width="11.140625" style="98" bestFit="1" customWidth="1"/>
    <col min="5129" max="5130" width="12.42578125" style="98" bestFit="1" customWidth="1"/>
    <col min="5131" max="5132" width="11.140625" style="98" customWidth="1"/>
    <col min="5133" max="5133" width="2.7109375" style="98"/>
    <col min="5134" max="5134" width="12.28515625" style="98" customWidth="1"/>
    <col min="5135" max="5137" width="11.140625" style="98" bestFit="1" customWidth="1"/>
    <col min="5138" max="5138" width="10.140625" style="98" bestFit="1" customWidth="1"/>
    <col min="5139" max="5376" width="2.7109375" style="98"/>
    <col min="5377" max="5378" width="0" style="98" hidden="1" customWidth="1"/>
    <col min="5379" max="5379" width="7.7109375" style="98" bestFit="1" customWidth="1"/>
    <col min="5380" max="5380" width="64.28515625" style="98" customWidth="1"/>
    <col min="5381" max="5384" width="11.140625" style="98" bestFit="1" customWidth="1"/>
    <col min="5385" max="5386" width="12.42578125" style="98" bestFit="1" customWidth="1"/>
    <col min="5387" max="5388" width="11.140625" style="98" customWidth="1"/>
    <col min="5389" max="5389" width="2.7109375" style="98"/>
    <col min="5390" max="5390" width="12.28515625" style="98" customWidth="1"/>
    <col min="5391" max="5393" width="11.140625" style="98" bestFit="1" customWidth="1"/>
    <col min="5394" max="5394" width="10.140625" style="98" bestFit="1" customWidth="1"/>
    <col min="5395" max="5632" width="2.7109375" style="98"/>
    <col min="5633" max="5634" width="0" style="98" hidden="1" customWidth="1"/>
    <col min="5635" max="5635" width="7.7109375" style="98" bestFit="1" customWidth="1"/>
    <col min="5636" max="5636" width="64.28515625" style="98" customWidth="1"/>
    <col min="5637" max="5640" width="11.140625" style="98" bestFit="1" customWidth="1"/>
    <col min="5641" max="5642" width="12.42578125" style="98" bestFit="1" customWidth="1"/>
    <col min="5643" max="5644" width="11.140625" style="98" customWidth="1"/>
    <col min="5645" max="5645" width="2.7109375" style="98"/>
    <col min="5646" max="5646" width="12.28515625" style="98" customWidth="1"/>
    <col min="5647" max="5649" width="11.140625" style="98" bestFit="1" customWidth="1"/>
    <col min="5650" max="5650" width="10.140625" style="98" bestFit="1" customWidth="1"/>
    <col min="5651" max="5888" width="2.7109375" style="98"/>
    <col min="5889" max="5890" width="0" style="98" hidden="1" customWidth="1"/>
    <col min="5891" max="5891" width="7.7109375" style="98" bestFit="1" customWidth="1"/>
    <col min="5892" max="5892" width="64.28515625" style="98" customWidth="1"/>
    <col min="5893" max="5896" width="11.140625" style="98" bestFit="1" customWidth="1"/>
    <col min="5897" max="5898" width="12.42578125" style="98" bestFit="1" customWidth="1"/>
    <col min="5899" max="5900" width="11.140625" style="98" customWidth="1"/>
    <col min="5901" max="5901" width="2.7109375" style="98"/>
    <col min="5902" max="5902" width="12.28515625" style="98" customWidth="1"/>
    <col min="5903" max="5905" width="11.140625" style="98" bestFit="1" customWidth="1"/>
    <col min="5906" max="5906" width="10.140625" style="98" bestFit="1" customWidth="1"/>
    <col min="5907" max="6144" width="2.7109375" style="98"/>
    <col min="6145" max="6146" width="0" style="98" hidden="1" customWidth="1"/>
    <col min="6147" max="6147" width="7.7109375" style="98" bestFit="1" customWidth="1"/>
    <col min="6148" max="6148" width="64.28515625" style="98" customWidth="1"/>
    <col min="6149" max="6152" width="11.140625" style="98" bestFit="1" customWidth="1"/>
    <col min="6153" max="6154" width="12.42578125" style="98" bestFit="1" customWidth="1"/>
    <col min="6155" max="6156" width="11.140625" style="98" customWidth="1"/>
    <col min="6157" max="6157" width="2.7109375" style="98"/>
    <col min="6158" max="6158" width="12.28515625" style="98" customWidth="1"/>
    <col min="6159" max="6161" width="11.140625" style="98" bestFit="1" customWidth="1"/>
    <col min="6162" max="6162" width="10.140625" style="98" bestFit="1" customWidth="1"/>
    <col min="6163" max="6400" width="2.7109375" style="98"/>
    <col min="6401" max="6402" width="0" style="98" hidden="1" customWidth="1"/>
    <col min="6403" max="6403" width="7.7109375" style="98" bestFit="1" customWidth="1"/>
    <col min="6404" max="6404" width="64.28515625" style="98" customWidth="1"/>
    <col min="6405" max="6408" width="11.140625" style="98" bestFit="1" customWidth="1"/>
    <col min="6409" max="6410" width="12.42578125" style="98" bestFit="1" customWidth="1"/>
    <col min="6411" max="6412" width="11.140625" style="98" customWidth="1"/>
    <col min="6413" max="6413" width="2.7109375" style="98"/>
    <col min="6414" max="6414" width="12.28515625" style="98" customWidth="1"/>
    <col min="6415" max="6417" width="11.140625" style="98" bestFit="1" customWidth="1"/>
    <col min="6418" max="6418" width="10.140625" style="98" bestFit="1" customWidth="1"/>
    <col min="6419" max="6656" width="2.7109375" style="98"/>
    <col min="6657" max="6658" width="0" style="98" hidden="1" customWidth="1"/>
    <col min="6659" max="6659" width="7.7109375" style="98" bestFit="1" customWidth="1"/>
    <col min="6660" max="6660" width="64.28515625" style="98" customWidth="1"/>
    <col min="6661" max="6664" width="11.140625" style="98" bestFit="1" customWidth="1"/>
    <col min="6665" max="6666" width="12.42578125" style="98" bestFit="1" customWidth="1"/>
    <col min="6667" max="6668" width="11.140625" style="98" customWidth="1"/>
    <col min="6669" max="6669" width="2.7109375" style="98"/>
    <col min="6670" max="6670" width="12.28515625" style="98" customWidth="1"/>
    <col min="6671" max="6673" width="11.140625" style="98" bestFit="1" customWidth="1"/>
    <col min="6674" max="6674" width="10.140625" style="98" bestFit="1" customWidth="1"/>
    <col min="6675" max="6912" width="2.7109375" style="98"/>
    <col min="6913" max="6914" width="0" style="98" hidden="1" customWidth="1"/>
    <col min="6915" max="6915" width="7.7109375" style="98" bestFit="1" customWidth="1"/>
    <col min="6916" max="6916" width="64.28515625" style="98" customWidth="1"/>
    <col min="6917" max="6920" width="11.140625" style="98" bestFit="1" customWidth="1"/>
    <col min="6921" max="6922" width="12.42578125" style="98" bestFit="1" customWidth="1"/>
    <col min="6923" max="6924" width="11.140625" style="98" customWidth="1"/>
    <col min="6925" max="6925" width="2.7109375" style="98"/>
    <col min="6926" max="6926" width="12.28515625" style="98" customWidth="1"/>
    <col min="6927" max="6929" width="11.140625" style="98" bestFit="1" customWidth="1"/>
    <col min="6930" max="6930" width="10.140625" style="98" bestFit="1" customWidth="1"/>
    <col min="6931" max="7168" width="2.7109375" style="98"/>
    <col min="7169" max="7170" width="0" style="98" hidden="1" customWidth="1"/>
    <col min="7171" max="7171" width="7.7109375" style="98" bestFit="1" customWidth="1"/>
    <col min="7172" max="7172" width="64.28515625" style="98" customWidth="1"/>
    <col min="7173" max="7176" width="11.140625" style="98" bestFit="1" customWidth="1"/>
    <col min="7177" max="7178" width="12.42578125" style="98" bestFit="1" customWidth="1"/>
    <col min="7179" max="7180" width="11.140625" style="98" customWidth="1"/>
    <col min="7181" max="7181" width="2.7109375" style="98"/>
    <col min="7182" max="7182" width="12.28515625" style="98" customWidth="1"/>
    <col min="7183" max="7185" width="11.140625" style="98" bestFit="1" customWidth="1"/>
    <col min="7186" max="7186" width="10.140625" style="98" bestFit="1" customWidth="1"/>
    <col min="7187" max="7424" width="2.7109375" style="98"/>
    <col min="7425" max="7426" width="0" style="98" hidden="1" customWidth="1"/>
    <col min="7427" max="7427" width="7.7109375" style="98" bestFit="1" customWidth="1"/>
    <col min="7428" max="7428" width="64.28515625" style="98" customWidth="1"/>
    <col min="7429" max="7432" width="11.140625" style="98" bestFit="1" customWidth="1"/>
    <col min="7433" max="7434" width="12.42578125" style="98" bestFit="1" customWidth="1"/>
    <col min="7435" max="7436" width="11.140625" style="98" customWidth="1"/>
    <col min="7437" max="7437" width="2.7109375" style="98"/>
    <col min="7438" max="7438" width="12.28515625" style="98" customWidth="1"/>
    <col min="7439" max="7441" width="11.140625" style="98" bestFit="1" customWidth="1"/>
    <col min="7442" max="7442" width="10.140625" style="98" bestFit="1" customWidth="1"/>
    <col min="7443" max="7680" width="2.7109375" style="98"/>
    <col min="7681" max="7682" width="0" style="98" hidden="1" customWidth="1"/>
    <col min="7683" max="7683" width="7.7109375" style="98" bestFit="1" customWidth="1"/>
    <col min="7684" max="7684" width="64.28515625" style="98" customWidth="1"/>
    <col min="7685" max="7688" width="11.140625" style="98" bestFit="1" customWidth="1"/>
    <col min="7689" max="7690" width="12.42578125" style="98" bestFit="1" customWidth="1"/>
    <col min="7691" max="7692" width="11.140625" style="98" customWidth="1"/>
    <col min="7693" max="7693" width="2.7109375" style="98"/>
    <col min="7694" max="7694" width="12.28515625" style="98" customWidth="1"/>
    <col min="7695" max="7697" width="11.140625" style="98" bestFit="1" customWidth="1"/>
    <col min="7698" max="7698" width="10.140625" style="98" bestFit="1" customWidth="1"/>
    <col min="7699" max="7936" width="2.7109375" style="98"/>
    <col min="7937" max="7938" width="0" style="98" hidden="1" customWidth="1"/>
    <col min="7939" max="7939" width="7.7109375" style="98" bestFit="1" customWidth="1"/>
    <col min="7940" max="7940" width="64.28515625" style="98" customWidth="1"/>
    <col min="7941" max="7944" width="11.140625" style="98" bestFit="1" customWidth="1"/>
    <col min="7945" max="7946" width="12.42578125" style="98" bestFit="1" customWidth="1"/>
    <col min="7947" max="7948" width="11.140625" style="98" customWidth="1"/>
    <col min="7949" max="7949" width="2.7109375" style="98"/>
    <col min="7950" max="7950" width="12.28515625" style="98" customWidth="1"/>
    <col min="7951" max="7953" width="11.140625" style="98" bestFit="1" customWidth="1"/>
    <col min="7954" max="7954" width="10.140625" style="98" bestFit="1" customWidth="1"/>
    <col min="7955" max="8192" width="2.7109375" style="98"/>
    <col min="8193" max="8194" width="0" style="98" hidden="1" customWidth="1"/>
    <col min="8195" max="8195" width="7.7109375" style="98" bestFit="1" customWidth="1"/>
    <col min="8196" max="8196" width="64.28515625" style="98" customWidth="1"/>
    <col min="8197" max="8200" width="11.140625" style="98" bestFit="1" customWidth="1"/>
    <col min="8201" max="8202" width="12.42578125" style="98" bestFit="1" customWidth="1"/>
    <col min="8203" max="8204" width="11.140625" style="98" customWidth="1"/>
    <col min="8205" max="8205" width="2.7109375" style="98"/>
    <col min="8206" max="8206" width="12.28515625" style="98" customWidth="1"/>
    <col min="8207" max="8209" width="11.140625" style="98" bestFit="1" customWidth="1"/>
    <col min="8210" max="8210" width="10.140625" style="98" bestFit="1" customWidth="1"/>
    <col min="8211" max="8448" width="2.7109375" style="98"/>
    <col min="8449" max="8450" width="0" style="98" hidden="1" customWidth="1"/>
    <col min="8451" max="8451" width="7.7109375" style="98" bestFit="1" customWidth="1"/>
    <col min="8452" max="8452" width="64.28515625" style="98" customWidth="1"/>
    <col min="8453" max="8456" width="11.140625" style="98" bestFit="1" customWidth="1"/>
    <col min="8457" max="8458" width="12.42578125" style="98" bestFit="1" customWidth="1"/>
    <col min="8459" max="8460" width="11.140625" style="98" customWidth="1"/>
    <col min="8461" max="8461" width="2.7109375" style="98"/>
    <col min="8462" max="8462" width="12.28515625" style="98" customWidth="1"/>
    <col min="8463" max="8465" width="11.140625" style="98" bestFit="1" customWidth="1"/>
    <col min="8466" max="8466" width="10.140625" style="98" bestFit="1" customWidth="1"/>
    <col min="8467" max="8704" width="2.7109375" style="98"/>
    <col min="8705" max="8706" width="0" style="98" hidden="1" customWidth="1"/>
    <col min="8707" max="8707" width="7.7109375" style="98" bestFit="1" customWidth="1"/>
    <col min="8708" max="8708" width="64.28515625" style="98" customWidth="1"/>
    <col min="8709" max="8712" width="11.140625" style="98" bestFit="1" customWidth="1"/>
    <col min="8713" max="8714" width="12.42578125" style="98" bestFit="1" customWidth="1"/>
    <col min="8715" max="8716" width="11.140625" style="98" customWidth="1"/>
    <col min="8717" max="8717" width="2.7109375" style="98"/>
    <col min="8718" max="8718" width="12.28515625" style="98" customWidth="1"/>
    <col min="8719" max="8721" width="11.140625" style="98" bestFit="1" customWidth="1"/>
    <col min="8722" max="8722" width="10.140625" style="98" bestFit="1" customWidth="1"/>
    <col min="8723" max="8960" width="2.7109375" style="98"/>
    <col min="8961" max="8962" width="0" style="98" hidden="1" customWidth="1"/>
    <col min="8963" max="8963" width="7.7109375" style="98" bestFit="1" customWidth="1"/>
    <col min="8964" max="8964" width="64.28515625" style="98" customWidth="1"/>
    <col min="8965" max="8968" width="11.140625" style="98" bestFit="1" customWidth="1"/>
    <col min="8969" max="8970" width="12.42578125" style="98" bestFit="1" customWidth="1"/>
    <col min="8971" max="8972" width="11.140625" style="98" customWidth="1"/>
    <col min="8973" max="8973" width="2.7109375" style="98"/>
    <col min="8974" max="8974" width="12.28515625" style="98" customWidth="1"/>
    <col min="8975" max="8977" width="11.140625" style="98" bestFit="1" customWidth="1"/>
    <col min="8978" max="8978" width="10.140625" style="98" bestFit="1" customWidth="1"/>
    <col min="8979" max="9216" width="2.7109375" style="98"/>
    <col min="9217" max="9218" width="0" style="98" hidden="1" customWidth="1"/>
    <col min="9219" max="9219" width="7.7109375" style="98" bestFit="1" customWidth="1"/>
    <col min="9220" max="9220" width="64.28515625" style="98" customWidth="1"/>
    <col min="9221" max="9224" width="11.140625" style="98" bestFit="1" customWidth="1"/>
    <col min="9225" max="9226" width="12.42578125" style="98" bestFit="1" customWidth="1"/>
    <col min="9227" max="9228" width="11.140625" style="98" customWidth="1"/>
    <col min="9229" max="9229" width="2.7109375" style="98"/>
    <col min="9230" max="9230" width="12.28515625" style="98" customWidth="1"/>
    <col min="9231" max="9233" width="11.140625" style="98" bestFit="1" customWidth="1"/>
    <col min="9234" max="9234" width="10.140625" style="98" bestFit="1" customWidth="1"/>
    <col min="9235" max="9472" width="2.7109375" style="98"/>
    <col min="9473" max="9474" width="0" style="98" hidden="1" customWidth="1"/>
    <col min="9475" max="9475" width="7.7109375" style="98" bestFit="1" customWidth="1"/>
    <col min="9476" max="9476" width="64.28515625" style="98" customWidth="1"/>
    <col min="9477" max="9480" width="11.140625" style="98" bestFit="1" customWidth="1"/>
    <col min="9481" max="9482" width="12.42578125" style="98" bestFit="1" customWidth="1"/>
    <col min="9483" max="9484" width="11.140625" style="98" customWidth="1"/>
    <col min="9485" max="9485" width="2.7109375" style="98"/>
    <col min="9486" max="9486" width="12.28515625" style="98" customWidth="1"/>
    <col min="9487" max="9489" width="11.140625" style="98" bestFit="1" customWidth="1"/>
    <col min="9490" max="9490" width="10.140625" style="98" bestFit="1" customWidth="1"/>
    <col min="9491" max="9728" width="2.7109375" style="98"/>
    <col min="9729" max="9730" width="0" style="98" hidden="1" customWidth="1"/>
    <col min="9731" max="9731" width="7.7109375" style="98" bestFit="1" customWidth="1"/>
    <col min="9732" max="9732" width="64.28515625" style="98" customWidth="1"/>
    <col min="9733" max="9736" width="11.140625" style="98" bestFit="1" customWidth="1"/>
    <col min="9737" max="9738" width="12.42578125" style="98" bestFit="1" customWidth="1"/>
    <col min="9739" max="9740" width="11.140625" style="98" customWidth="1"/>
    <col min="9741" max="9741" width="2.7109375" style="98"/>
    <col min="9742" max="9742" width="12.28515625" style="98" customWidth="1"/>
    <col min="9743" max="9745" width="11.140625" style="98" bestFit="1" customWidth="1"/>
    <col min="9746" max="9746" width="10.140625" style="98" bestFit="1" customWidth="1"/>
    <col min="9747" max="9984" width="2.7109375" style="98"/>
    <col min="9985" max="9986" width="0" style="98" hidden="1" customWidth="1"/>
    <col min="9987" max="9987" width="7.7109375" style="98" bestFit="1" customWidth="1"/>
    <col min="9988" max="9988" width="64.28515625" style="98" customWidth="1"/>
    <col min="9989" max="9992" width="11.140625" style="98" bestFit="1" customWidth="1"/>
    <col min="9993" max="9994" width="12.42578125" style="98" bestFit="1" customWidth="1"/>
    <col min="9995" max="9996" width="11.140625" style="98" customWidth="1"/>
    <col min="9997" max="9997" width="2.7109375" style="98"/>
    <col min="9998" max="9998" width="12.28515625" style="98" customWidth="1"/>
    <col min="9999" max="10001" width="11.140625" style="98" bestFit="1" customWidth="1"/>
    <col min="10002" max="10002" width="10.140625" style="98" bestFit="1" customWidth="1"/>
    <col min="10003" max="10240" width="2.7109375" style="98"/>
    <col min="10241" max="10242" width="0" style="98" hidden="1" customWidth="1"/>
    <col min="10243" max="10243" width="7.7109375" style="98" bestFit="1" customWidth="1"/>
    <col min="10244" max="10244" width="64.28515625" style="98" customWidth="1"/>
    <col min="10245" max="10248" width="11.140625" style="98" bestFit="1" customWidth="1"/>
    <col min="10249" max="10250" width="12.42578125" style="98" bestFit="1" customWidth="1"/>
    <col min="10251" max="10252" width="11.140625" style="98" customWidth="1"/>
    <col min="10253" max="10253" width="2.7109375" style="98"/>
    <col min="10254" max="10254" width="12.28515625" style="98" customWidth="1"/>
    <col min="10255" max="10257" width="11.140625" style="98" bestFit="1" customWidth="1"/>
    <col min="10258" max="10258" width="10.140625" style="98" bestFit="1" customWidth="1"/>
    <col min="10259" max="10496" width="2.7109375" style="98"/>
    <col min="10497" max="10498" width="0" style="98" hidden="1" customWidth="1"/>
    <col min="10499" max="10499" width="7.7109375" style="98" bestFit="1" customWidth="1"/>
    <col min="10500" max="10500" width="64.28515625" style="98" customWidth="1"/>
    <col min="10501" max="10504" width="11.140625" style="98" bestFit="1" customWidth="1"/>
    <col min="10505" max="10506" width="12.42578125" style="98" bestFit="1" customWidth="1"/>
    <col min="10507" max="10508" width="11.140625" style="98" customWidth="1"/>
    <col min="10509" max="10509" width="2.7109375" style="98"/>
    <col min="10510" max="10510" width="12.28515625" style="98" customWidth="1"/>
    <col min="10511" max="10513" width="11.140625" style="98" bestFit="1" customWidth="1"/>
    <col min="10514" max="10514" width="10.140625" style="98" bestFit="1" customWidth="1"/>
    <col min="10515" max="10752" width="2.7109375" style="98"/>
    <col min="10753" max="10754" width="0" style="98" hidden="1" customWidth="1"/>
    <col min="10755" max="10755" width="7.7109375" style="98" bestFit="1" customWidth="1"/>
    <col min="10756" max="10756" width="64.28515625" style="98" customWidth="1"/>
    <col min="10757" max="10760" width="11.140625" style="98" bestFit="1" customWidth="1"/>
    <col min="10761" max="10762" width="12.42578125" style="98" bestFit="1" customWidth="1"/>
    <col min="10763" max="10764" width="11.140625" style="98" customWidth="1"/>
    <col min="10765" max="10765" width="2.7109375" style="98"/>
    <col min="10766" max="10766" width="12.28515625" style="98" customWidth="1"/>
    <col min="10767" max="10769" width="11.140625" style="98" bestFit="1" customWidth="1"/>
    <col min="10770" max="10770" width="10.140625" style="98" bestFit="1" customWidth="1"/>
    <col min="10771" max="11008" width="2.7109375" style="98"/>
    <col min="11009" max="11010" width="0" style="98" hidden="1" customWidth="1"/>
    <col min="11011" max="11011" width="7.7109375" style="98" bestFit="1" customWidth="1"/>
    <col min="11012" max="11012" width="64.28515625" style="98" customWidth="1"/>
    <col min="11013" max="11016" width="11.140625" style="98" bestFit="1" customWidth="1"/>
    <col min="11017" max="11018" width="12.42578125" style="98" bestFit="1" customWidth="1"/>
    <col min="11019" max="11020" width="11.140625" style="98" customWidth="1"/>
    <col min="11021" max="11021" width="2.7109375" style="98"/>
    <col min="11022" max="11022" width="12.28515625" style="98" customWidth="1"/>
    <col min="11023" max="11025" width="11.140625" style="98" bestFit="1" customWidth="1"/>
    <col min="11026" max="11026" width="10.140625" style="98" bestFit="1" customWidth="1"/>
    <col min="11027" max="11264" width="2.7109375" style="98"/>
    <col min="11265" max="11266" width="0" style="98" hidden="1" customWidth="1"/>
    <col min="11267" max="11267" width="7.7109375" style="98" bestFit="1" customWidth="1"/>
    <col min="11268" max="11268" width="64.28515625" style="98" customWidth="1"/>
    <col min="11269" max="11272" width="11.140625" style="98" bestFit="1" customWidth="1"/>
    <col min="11273" max="11274" width="12.42578125" style="98" bestFit="1" customWidth="1"/>
    <col min="11275" max="11276" width="11.140625" style="98" customWidth="1"/>
    <col min="11277" max="11277" width="2.7109375" style="98"/>
    <col min="11278" max="11278" width="12.28515625" style="98" customWidth="1"/>
    <col min="11279" max="11281" width="11.140625" style="98" bestFit="1" customWidth="1"/>
    <col min="11282" max="11282" width="10.140625" style="98" bestFit="1" customWidth="1"/>
    <col min="11283" max="11520" width="2.7109375" style="98"/>
    <col min="11521" max="11522" width="0" style="98" hidden="1" customWidth="1"/>
    <col min="11523" max="11523" width="7.7109375" style="98" bestFit="1" customWidth="1"/>
    <col min="11524" max="11524" width="64.28515625" style="98" customWidth="1"/>
    <col min="11525" max="11528" width="11.140625" style="98" bestFit="1" customWidth="1"/>
    <col min="11529" max="11530" width="12.42578125" style="98" bestFit="1" customWidth="1"/>
    <col min="11531" max="11532" width="11.140625" style="98" customWidth="1"/>
    <col min="11533" max="11533" width="2.7109375" style="98"/>
    <col min="11534" max="11534" width="12.28515625" style="98" customWidth="1"/>
    <col min="11535" max="11537" width="11.140625" style="98" bestFit="1" customWidth="1"/>
    <col min="11538" max="11538" width="10.140625" style="98" bestFit="1" customWidth="1"/>
    <col min="11539" max="11776" width="2.7109375" style="98"/>
    <col min="11777" max="11778" width="0" style="98" hidden="1" customWidth="1"/>
    <col min="11779" max="11779" width="7.7109375" style="98" bestFit="1" customWidth="1"/>
    <col min="11780" max="11780" width="64.28515625" style="98" customWidth="1"/>
    <col min="11781" max="11784" width="11.140625" style="98" bestFit="1" customWidth="1"/>
    <col min="11785" max="11786" width="12.42578125" style="98" bestFit="1" customWidth="1"/>
    <col min="11787" max="11788" width="11.140625" style="98" customWidth="1"/>
    <col min="11789" max="11789" width="2.7109375" style="98"/>
    <col min="11790" max="11790" width="12.28515625" style="98" customWidth="1"/>
    <col min="11791" max="11793" width="11.140625" style="98" bestFit="1" customWidth="1"/>
    <col min="11794" max="11794" width="10.140625" style="98" bestFit="1" customWidth="1"/>
    <col min="11795" max="12032" width="2.7109375" style="98"/>
    <col min="12033" max="12034" width="0" style="98" hidden="1" customWidth="1"/>
    <col min="12035" max="12035" width="7.7109375" style="98" bestFit="1" customWidth="1"/>
    <col min="12036" max="12036" width="64.28515625" style="98" customWidth="1"/>
    <col min="12037" max="12040" width="11.140625" style="98" bestFit="1" customWidth="1"/>
    <col min="12041" max="12042" width="12.42578125" style="98" bestFit="1" customWidth="1"/>
    <col min="12043" max="12044" width="11.140625" style="98" customWidth="1"/>
    <col min="12045" max="12045" width="2.7109375" style="98"/>
    <col min="12046" max="12046" width="12.28515625" style="98" customWidth="1"/>
    <col min="12047" max="12049" width="11.140625" style="98" bestFit="1" customWidth="1"/>
    <col min="12050" max="12050" width="10.140625" style="98" bestFit="1" customWidth="1"/>
    <col min="12051" max="12288" width="2.7109375" style="98"/>
    <col min="12289" max="12290" width="0" style="98" hidden="1" customWidth="1"/>
    <col min="12291" max="12291" width="7.7109375" style="98" bestFit="1" customWidth="1"/>
    <col min="12292" max="12292" width="64.28515625" style="98" customWidth="1"/>
    <col min="12293" max="12296" width="11.140625" style="98" bestFit="1" customWidth="1"/>
    <col min="12297" max="12298" width="12.42578125" style="98" bestFit="1" customWidth="1"/>
    <col min="12299" max="12300" width="11.140625" style="98" customWidth="1"/>
    <col min="12301" max="12301" width="2.7109375" style="98"/>
    <col min="12302" max="12302" width="12.28515625" style="98" customWidth="1"/>
    <col min="12303" max="12305" width="11.140625" style="98" bestFit="1" customWidth="1"/>
    <col min="12306" max="12306" width="10.140625" style="98" bestFit="1" customWidth="1"/>
    <col min="12307" max="12544" width="2.7109375" style="98"/>
    <col min="12545" max="12546" width="0" style="98" hidden="1" customWidth="1"/>
    <col min="12547" max="12547" width="7.7109375" style="98" bestFit="1" customWidth="1"/>
    <col min="12548" max="12548" width="64.28515625" style="98" customWidth="1"/>
    <col min="12549" max="12552" width="11.140625" style="98" bestFit="1" customWidth="1"/>
    <col min="12553" max="12554" width="12.42578125" style="98" bestFit="1" customWidth="1"/>
    <col min="12555" max="12556" width="11.140625" style="98" customWidth="1"/>
    <col min="12557" max="12557" width="2.7109375" style="98"/>
    <col min="12558" max="12558" width="12.28515625" style="98" customWidth="1"/>
    <col min="12559" max="12561" width="11.140625" style="98" bestFit="1" customWidth="1"/>
    <col min="12562" max="12562" width="10.140625" style="98" bestFit="1" customWidth="1"/>
    <col min="12563" max="12800" width="2.7109375" style="98"/>
    <col min="12801" max="12802" width="0" style="98" hidden="1" customWidth="1"/>
    <col min="12803" max="12803" width="7.7109375" style="98" bestFit="1" customWidth="1"/>
    <col min="12804" max="12804" width="64.28515625" style="98" customWidth="1"/>
    <col min="12805" max="12808" width="11.140625" style="98" bestFit="1" customWidth="1"/>
    <col min="12809" max="12810" width="12.42578125" style="98" bestFit="1" customWidth="1"/>
    <col min="12811" max="12812" width="11.140625" style="98" customWidth="1"/>
    <col min="12813" max="12813" width="2.7109375" style="98"/>
    <col min="12814" max="12814" width="12.28515625" style="98" customWidth="1"/>
    <col min="12815" max="12817" width="11.140625" style="98" bestFit="1" customWidth="1"/>
    <col min="12818" max="12818" width="10.140625" style="98" bestFit="1" customWidth="1"/>
    <col min="12819" max="13056" width="2.7109375" style="98"/>
    <col min="13057" max="13058" width="0" style="98" hidden="1" customWidth="1"/>
    <col min="13059" max="13059" width="7.7109375" style="98" bestFit="1" customWidth="1"/>
    <col min="13060" max="13060" width="64.28515625" style="98" customWidth="1"/>
    <col min="13061" max="13064" width="11.140625" style="98" bestFit="1" customWidth="1"/>
    <col min="13065" max="13066" width="12.42578125" style="98" bestFit="1" customWidth="1"/>
    <col min="13067" max="13068" width="11.140625" style="98" customWidth="1"/>
    <col min="13069" max="13069" width="2.7109375" style="98"/>
    <col min="13070" max="13070" width="12.28515625" style="98" customWidth="1"/>
    <col min="13071" max="13073" width="11.140625" style="98" bestFit="1" customWidth="1"/>
    <col min="13074" max="13074" width="10.140625" style="98" bestFit="1" customWidth="1"/>
    <col min="13075" max="13312" width="2.7109375" style="98"/>
    <col min="13313" max="13314" width="0" style="98" hidden="1" customWidth="1"/>
    <col min="13315" max="13315" width="7.7109375" style="98" bestFit="1" customWidth="1"/>
    <col min="13316" max="13316" width="64.28515625" style="98" customWidth="1"/>
    <col min="13317" max="13320" width="11.140625" style="98" bestFit="1" customWidth="1"/>
    <col min="13321" max="13322" width="12.42578125" style="98" bestFit="1" customWidth="1"/>
    <col min="13323" max="13324" width="11.140625" style="98" customWidth="1"/>
    <col min="13325" max="13325" width="2.7109375" style="98"/>
    <col min="13326" max="13326" width="12.28515625" style="98" customWidth="1"/>
    <col min="13327" max="13329" width="11.140625" style="98" bestFit="1" customWidth="1"/>
    <col min="13330" max="13330" width="10.140625" style="98" bestFit="1" customWidth="1"/>
    <col min="13331" max="13568" width="2.7109375" style="98"/>
    <col min="13569" max="13570" width="0" style="98" hidden="1" customWidth="1"/>
    <col min="13571" max="13571" width="7.7109375" style="98" bestFit="1" customWidth="1"/>
    <col min="13572" max="13572" width="64.28515625" style="98" customWidth="1"/>
    <col min="13573" max="13576" width="11.140625" style="98" bestFit="1" customWidth="1"/>
    <col min="13577" max="13578" width="12.42578125" style="98" bestFit="1" customWidth="1"/>
    <col min="13579" max="13580" width="11.140625" style="98" customWidth="1"/>
    <col min="13581" max="13581" width="2.7109375" style="98"/>
    <col min="13582" max="13582" width="12.28515625" style="98" customWidth="1"/>
    <col min="13583" max="13585" width="11.140625" style="98" bestFit="1" customWidth="1"/>
    <col min="13586" max="13586" width="10.140625" style="98" bestFit="1" customWidth="1"/>
    <col min="13587" max="13824" width="2.7109375" style="98"/>
    <col min="13825" max="13826" width="0" style="98" hidden="1" customWidth="1"/>
    <col min="13827" max="13827" width="7.7109375" style="98" bestFit="1" customWidth="1"/>
    <col min="13828" max="13828" width="64.28515625" style="98" customWidth="1"/>
    <col min="13829" max="13832" width="11.140625" style="98" bestFit="1" customWidth="1"/>
    <col min="13833" max="13834" width="12.42578125" style="98" bestFit="1" customWidth="1"/>
    <col min="13835" max="13836" width="11.140625" style="98" customWidth="1"/>
    <col min="13837" max="13837" width="2.7109375" style="98"/>
    <col min="13838" max="13838" width="12.28515625" style="98" customWidth="1"/>
    <col min="13839" max="13841" width="11.140625" style="98" bestFit="1" customWidth="1"/>
    <col min="13842" max="13842" width="10.140625" style="98" bestFit="1" customWidth="1"/>
    <col min="13843" max="14080" width="2.7109375" style="98"/>
    <col min="14081" max="14082" width="0" style="98" hidden="1" customWidth="1"/>
    <col min="14083" max="14083" width="7.7109375" style="98" bestFit="1" customWidth="1"/>
    <col min="14084" max="14084" width="64.28515625" style="98" customWidth="1"/>
    <col min="14085" max="14088" width="11.140625" style="98" bestFit="1" customWidth="1"/>
    <col min="14089" max="14090" width="12.42578125" style="98" bestFit="1" customWidth="1"/>
    <col min="14091" max="14092" width="11.140625" style="98" customWidth="1"/>
    <col min="14093" max="14093" width="2.7109375" style="98"/>
    <col min="14094" max="14094" width="12.28515625" style="98" customWidth="1"/>
    <col min="14095" max="14097" width="11.140625" style="98" bestFit="1" customWidth="1"/>
    <col min="14098" max="14098" width="10.140625" style="98" bestFit="1" customWidth="1"/>
    <col min="14099" max="14336" width="2.7109375" style="98"/>
    <col min="14337" max="14338" width="0" style="98" hidden="1" customWidth="1"/>
    <col min="14339" max="14339" width="7.7109375" style="98" bestFit="1" customWidth="1"/>
    <col min="14340" max="14340" width="64.28515625" style="98" customWidth="1"/>
    <col min="14341" max="14344" width="11.140625" style="98" bestFit="1" customWidth="1"/>
    <col min="14345" max="14346" width="12.42578125" style="98" bestFit="1" customWidth="1"/>
    <col min="14347" max="14348" width="11.140625" style="98" customWidth="1"/>
    <col min="14349" max="14349" width="2.7109375" style="98"/>
    <col min="14350" max="14350" width="12.28515625" style="98" customWidth="1"/>
    <col min="14351" max="14353" width="11.140625" style="98" bestFit="1" customWidth="1"/>
    <col min="14354" max="14354" width="10.140625" style="98" bestFit="1" customWidth="1"/>
    <col min="14355" max="14592" width="2.7109375" style="98"/>
    <col min="14593" max="14594" width="0" style="98" hidden="1" customWidth="1"/>
    <col min="14595" max="14595" width="7.7109375" style="98" bestFit="1" customWidth="1"/>
    <col min="14596" max="14596" width="64.28515625" style="98" customWidth="1"/>
    <col min="14597" max="14600" width="11.140625" style="98" bestFit="1" customWidth="1"/>
    <col min="14601" max="14602" width="12.42578125" style="98" bestFit="1" customWidth="1"/>
    <col min="14603" max="14604" width="11.140625" style="98" customWidth="1"/>
    <col min="14605" max="14605" width="2.7109375" style="98"/>
    <col min="14606" max="14606" width="12.28515625" style="98" customWidth="1"/>
    <col min="14607" max="14609" width="11.140625" style="98" bestFit="1" customWidth="1"/>
    <col min="14610" max="14610" width="10.140625" style="98" bestFit="1" customWidth="1"/>
    <col min="14611" max="14848" width="2.7109375" style="98"/>
    <col min="14849" max="14850" width="0" style="98" hidden="1" customWidth="1"/>
    <col min="14851" max="14851" width="7.7109375" style="98" bestFit="1" customWidth="1"/>
    <col min="14852" max="14852" width="64.28515625" style="98" customWidth="1"/>
    <col min="14853" max="14856" width="11.140625" style="98" bestFit="1" customWidth="1"/>
    <col min="14857" max="14858" width="12.42578125" style="98" bestFit="1" customWidth="1"/>
    <col min="14859" max="14860" width="11.140625" style="98" customWidth="1"/>
    <col min="14861" max="14861" width="2.7109375" style="98"/>
    <col min="14862" max="14862" width="12.28515625" style="98" customWidth="1"/>
    <col min="14863" max="14865" width="11.140625" style="98" bestFit="1" customWidth="1"/>
    <col min="14866" max="14866" width="10.140625" style="98" bestFit="1" customWidth="1"/>
    <col min="14867" max="15104" width="2.7109375" style="98"/>
    <col min="15105" max="15106" width="0" style="98" hidden="1" customWidth="1"/>
    <col min="15107" max="15107" width="7.7109375" style="98" bestFit="1" customWidth="1"/>
    <col min="15108" max="15108" width="64.28515625" style="98" customWidth="1"/>
    <col min="15109" max="15112" width="11.140625" style="98" bestFit="1" customWidth="1"/>
    <col min="15113" max="15114" width="12.42578125" style="98" bestFit="1" customWidth="1"/>
    <col min="15115" max="15116" width="11.140625" style="98" customWidth="1"/>
    <col min="15117" max="15117" width="2.7109375" style="98"/>
    <col min="15118" max="15118" width="12.28515625" style="98" customWidth="1"/>
    <col min="15119" max="15121" width="11.140625" style="98" bestFit="1" customWidth="1"/>
    <col min="15122" max="15122" width="10.140625" style="98" bestFit="1" customWidth="1"/>
    <col min="15123" max="15360" width="2.7109375" style="98"/>
    <col min="15361" max="15362" width="0" style="98" hidden="1" customWidth="1"/>
    <col min="15363" max="15363" width="7.7109375" style="98" bestFit="1" customWidth="1"/>
    <col min="15364" max="15364" width="64.28515625" style="98" customWidth="1"/>
    <col min="15365" max="15368" width="11.140625" style="98" bestFit="1" customWidth="1"/>
    <col min="15369" max="15370" width="12.42578125" style="98" bestFit="1" customWidth="1"/>
    <col min="15371" max="15372" width="11.140625" style="98" customWidth="1"/>
    <col min="15373" max="15373" width="2.7109375" style="98"/>
    <col min="15374" max="15374" width="12.28515625" style="98" customWidth="1"/>
    <col min="15375" max="15377" width="11.140625" style="98" bestFit="1" customWidth="1"/>
    <col min="15378" max="15378" width="10.140625" style="98" bestFit="1" customWidth="1"/>
    <col min="15379" max="15616" width="2.7109375" style="98"/>
    <col min="15617" max="15618" width="0" style="98" hidden="1" customWidth="1"/>
    <col min="15619" max="15619" width="7.7109375" style="98" bestFit="1" customWidth="1"/>
    <col min="15620" max="15620" width="64.28515625" style="98" customWidth="1"/>
    <col min="15621" max="15624" width="11.140625" style="98" bestFit="1" customWidth="1"/>
    <col min="15625" max="15626" width="12.42578125" style="98" bestFit="1" customWidth="1"/>
    <col min="15627" max="15628" width="11.140625" style="98" customWidth="1"/>
    <col min="15629" max="15629" width="2.7109375" style="98"/>
    <col min="15630" max="15630" width="12.28515625" style="98" customWidth="1"/>
    <col min="15631" max="15633" width="11.140625" style="98" bestFit="1" customWidth="1"/>
    <col min="15634" max="15634" width="10.140625" style="98" bestFit="1" customWidth="1"/>
    <col min="15635" max="15872" width="2.7109375" style="98"/>
    <col min="15873" max="15874" width="0" style="98" hidden="1" customWidth="1"/>
    <col min="15875" max="15875" width="7.7109375" style="98" bestFit="1" customWidth="1"/>
    <col min="15876" max="15876" width="64.28515625" style="98" customWidth="1"/>
    <col min="15877" max="15880" width="11.140625" style="98" bestFit="1" customWidth="1"/>
    <col min="15881" max="15882" width="12.42578125" style="98" bestFit="1" customWidth="1"/>
    <col min="15883" max="15884" width="11.140625" style="98" customWidth="1"/>
    <col min="15885" max="15885" width="2.7109375" style="98"/>
    <col min="15886" max="15886" width="12.28515625" style="98" customWidth="1"/>
    <col min="15887" max="15889" width="11.140625" style="98" bestFit="1" customWidth="1"/>
    <col min="15890" max="15890" width="10.140625" style="98" bestFit="1" customWidth="1"/>
    <col min="15891" max="16128" width="2.7109375" style="98"/>
    <col min="16129" max="16130" width="0" style="98" hidden="1" customWidth="1"/>
    <col min="16131" max="16131" width="7.7109375" style="98" bestFit="1" customWidth="1"/>
    <col min="16132" max="16132" width="64.28515625" style="98" customWidth="1"/>
    <col min="16133" max="16136" width="11.140625" style="98" bestFit="1" customWidth="1"/>
    <col min="16137" max="16138" width="12.42578125" style="98" bestFit="1" customWidth="1"/>
    <col min="16139" max="16140" width="11.140625" style="98" customWidth="1"/>
    <col min="16141" max="16141" width="2.7109375" style="98"/>
    <col min="16142" max="16142" width="12.28515625" style="98" customWidth="1"/>
    <col min="16143" max="16145" width="11.140625" style="98" bestFit="1" customWidth="1"/>
    <col min="16146" max="16146" width="10.140625" style="98" bestFit="1" customWidth="1"/>
    <col min="16147" max="16384" width="2.7109375" style="98"/>
  </cols>
  <sheetData>
    <row r="1" spans="3:18" ht="15.95" customHeight="1" x14ac:dyDescent="0.25">
      <c r="C1" s="344" t="s">
        <v>424</v>
      </c>
      <c r="D1" s="344"/>
      <c r="E1" s="344"/>
      <c r="F1" s="344"/>
      <c r="G1" s="344"/>
      <c r="H1" s="344"/>
      <c r="I1" s="344"/>
    </row>
    <row r="2" spans="3:18" ht="15.95" customHeight="1" thickBot="1" x14ac:dyDescent="0.25">
      <c r="C2" s="345" t="s">
        <v>719</v>
      </c>
      <c r="D2" s="345"/>
      <c r="E2" s="345"/>
      <c r="F2" s="345"/>
      <c r="G2" s="345"/>
      <c r="H2" s="345"/>
      <c r="I2" s="345"/>
      <c r="K2" s="346" t="s">
        <v>427</v>
      </c>
      <c r="L2" s="346"/>
    </row>
    <row r="3" spans="3:18" ht="15.95" customHeight="1" thickBot="1" x14ac:dyDescent="0.25">
      <c r="C3" s="257" t="s">
        <v>577</v>
      </c>
      <c r="D3" s="256" t="s">
        <v>803</v>
      </c>
      <c r="E3" s="347" t="s">
        <v>420</v>
      </c>
      <c r="F3" s="348"/>
      <c r="G3" s="349" t="s">
        <v>578</v>
      </c>
      <c r="H3" s="348"/>
      <c r="I3" s="350" t="s">
        <v>579</v>
      </c>
      <c r="J3" s="348"/>
      <c r="K3" s="342" t="s">
        <v>12</v>
      </c>
      <c r="L3" s="343"/>
      <c r="O3" s="341" t="s">
        <v>801</v>
      </c>
      <c r="P3" s="341"/>
      <c r="Q3" s="341" t="s">
        <v>802</v>
      </c>
      <c r="R3" s="341"/>
    </row>
    <row r="4" spans="3:18" ht="15.95" customHeight="1" x14ac:dyDescent="0.2">
      <c r="C4" s="209" t="s">
        <v>580</v>
      </c>
      <c r="D4" s="210" t="s">
        <v>6</v>
      </c>
      <c r="E4" s="247" t="s">
        <v>581</v>
      </c>
      <c r="F4" s="249" t="s">
        <v>582</v>
      </c>
      <c r="G4" s="211" t="s">
        <v>581</v>
      </c>
      <c r="H4" s="249" t="s">
        <v>582</v>
      </c>
      <c r="I4" s="248" t="s">
        <v>581</v>
      </c>
      <c r="J4" s="249" t="s">
        <v>582</v>
      </c>
      <c r="K4" s="212" t="s">
        <v>581</v>
      </c>
      <c r="L4" s="213" t="s">
        <v>582</v>
      </c>
      <c r="O4" s="300" t="s">
        <v>581</v>
      </c>
      <c r="P4" s="300" t="s">
        <v>582</v>
      </c>
      <c r="Q4" s="300" t="s">
        <v>581</v>
      </c>
      <c r="R4" s="300" t="s">
        <v>582</v>
      </c>
    </row>
    <row r="5" spans="3:18" ht="15.95" customHeight="1" x14ac:dyDescent="0.2">
      <c r="C5" s="214" t="s">
        <v>583</v>
      </c>
      <c r="D5" s="215" t="s">
        <v>584</v>
      </c>
      <c r="E5" s="139">
        <v>1525377</v>
      </c>
      <c r="F5" s="140">
        <v>32405964</v>
      </c>
      <c r="G5" s="251">
        <v>4743133</v>
      </c>
      <c r="H5" s="252">
        <v>26606397</v>
      </c>
      <c r="I5" s="139">
        <v>0</v>
      </c>
      <c r="J5" s="140">
        <v>0</v>
      </c>
      <c r="K5" s="245">
        <v>4743133</v>
      </c>
      <c r="L5" s="112">
        <v>26606397</v>
      </c>
      <c r="N5" s="208" t="s">
        <v>723</v>
      </c>
    </row>
    <row r="6" spans="3:18" ht="15.95" customHeight="1" x14ac:dyDescent="0.2">
      <c r="C6" s="214" t="s">
        <v>585</v>
      </c>
      <c r="D6" s="215" t="s">
        <v>586</v>
      </c>
      <c r="E6" s="139">
        <v>254000</v>
      </c>
      <c r="F6" s="140">
        <v>2447225</v>
      </c>
      <c r="G6" s="251">
        <v>179070</v>
      </c>
      <c r="H6" s="252">
        <v>9841375</v>
      </c>
      <c r="I6" s="139">
        <v>0</v>
      </c>
      <c r="J6" s="140">
        <v>0</v>
      </c>
      <c r="K6" s="245">
        <v>179070</v>
      </c>
      <c r="L6" s="112">
        <v>9841375</v>
      </c>
      <c r="N6" s="208" t="s">
        <v>524</v>
      </c>
      <c r="O6" s="301">
        <v>179070</v>
      </c>
      <c r="P6" s="301">
        <v>9841375</v>
      </c>
    </row>
    <row r="7" spans="3:18" ht="15.95" customHeight="1" x14ac:dyDescent="0.2">
      <c r="C7" s="214" t="s">
        <v>587</v>
      </c>
      <c r="D7" s="216" t="s">
        <v>588</v>
      </c>
      <c r="E7" s="139">
        <v>29088000</v>
      </c>
      <c r="F7" s="140">
        <v>9207680</v>
      </c>
      <c r="G7" s="245">
        <f>K7+'09Merleg'!F29+'09Merleg'!F33</f>
        <v>45268376</v>
      </c>
      <c r="H7" s="112">
        <f>L7+'09Merleg'!F54</f>
        <v>26762216</v>
      </c>
      <c r="I7" s="139">
        <v>0</v>
      </c>
      <c r="J7" s="140">
        <v>0</v>
      </c>
      <c r="K7" s="245">
        <v>44238800</v>
      </c>
      <c r="L7" s="112">
        <v>26672523</v>
      </c>
      <c r="N7" s="208" t="s">
        <v>724</v>
      </c>
      <c r="Q7" s="301">
        <v>44238800</v>
      </c>
      <c r="R7" s="301">
        <v>26672523</v>
      </c>
    </row>
    <row r="8" spans="3:18" ht="15.95" customHeight="1" x14ac:dyDescent="0.2">
      <c r="C8" s="214" t="s">
        <v>589</v>
      </c>
      <c r="D8" s="216" t="s">
        <v>590</v>
      </c>
      <c r="E8" s="139">
        <v>58787241</v>
      </c>
      <c r="F8" s="140">
        <v>0</v>
      </c>
      <c r="G8" s="251">
        <v>69862417</v>
      </c>
      <c r="H8" s="252">
        <v>3101208</v>
      </c>
      <c r="I8" s="139">
        <v>0</v>
      </c>
      <c r="J8" s="140">
        <v>0</v>
      </c>
      <c r="K8" s="245">
        <v>69862417</v>
      </c>
      <c r="L8" s="112">
        <v>3101208</v>
      </c>
      <c r="N8" s="208" t="s">
        <v>524</v>
      </c>
      <c r="O8" s="301">
        <v>69862417</v>
      </c>
      <c r="P8" s="301">
        <v>3101208</v>
      </c>
    </row>
    <row r="9" spans="3:18" ht="15.95" customHeight="1" x14ac:dyDescent="0.2">
      <c r="C9" s="214" t="s">
        <v>591</v>
      </c>
      <c r="D9" s="216" t="s">
        <v>592</v>
      </c>
      <c r="E9" s="139">
        <v>0</v>
      </c>
      <c r="F9" s="140">
        <v>163100</v>
      </c>
      <c r="G9" s="251">
        <v>278744454</v>
      </c>
      <c r="H9" s="252">
        <v>12055428</v>
      </c>
      <c r="I9" s="139">
        <v>0</v>
      </c>
      <c r="J9" s="140">
        <v>0</v>
      </c>
      <c r="K9" s="245">
        <v>278744454</v>
      </c>
      <c r="L9" s="112">
        <v>12055428</v>
      </c>
      <c r="N9" s="208" t="s">
        <v>524</v>
      </c>
      <c r="O9" s="301">
        <v>278744454</v>
      </c>
      <c r="P9" s="301">
        <v>12055428</v>
      </c>
    </row>
    <row r="10" spans="3:18" ht="15.95" customHeight="1" x14ac:dyDescent="0.2">
      <c r="C10" s="214" t="s">
        <v>593</v>
      </c>
      <c r="D10" s="215" t="s">
        <v>594</v>
      </c>
      <c r="E10" s="139">
        <v>5669596</v>
      </c>
      <c r="F10" s="140">
        <v>5669596</v>
      </c>
      <c r="G10" s="251">
        <v>4239937</v>
      </c>
      <c r="H10" s="252">
        <v>4092214</v>
      </c>
      <c r="I10" s="139">
        <v>0</v>
      </c>
      <c r="J10" s="140">
        <v>0</v>
      </c>
      <c r="K10" s="245">
        <v>4239937</v>
      </c>
      <c r="L10" s="112">
        <v>4092214</v>
      </c>
      <c r="N10" s="208" t="s">
        <v>724</v>
      </c>
      <c r="Q10" s="301">
        <v>4239937</v>
      </c>
      <c r="R10" s="301">
        <v>4092214</v>
      </c>
    </row>
    <row r="11" spans="3:18" ht="15.95" customHeight="1" x14ac:dyDescent="0.2">
      <c r="C11" s="214" t="s">
        <v>595</v>
      </c>
      <c r="D11" s="216" t="s">
        <v>596</v>
      </c>
      <c r="E11" s="139">
        <v>300000</v>
      </c>
      <c r="F11" s="140">
        <v>0</v>
      </c>
      <c r="G11" s="251">
        <v>491969</v>
      </c>
      <c r="H11" s="252">
        <v>0</v>
      </c>
      <c r="I11" s="139">
        <v>0</v>
      </c>
      <c r="J11" s="140">
        <v>0</v>
      </c>
      <c r="K11" s="245">
        <v>491969</v>
      </c>
      <c r="L11" s="112">
        <v>0</v>
      </c>
      <c r="N11" s="208" t="s">
        <v>724</v>
      </c>
      <c r="Q11" s="301">
        <v>491969</v>
      </c>
      <c r="R11" s="301">
        <v>0</v>
      </c>
    </row>
    <row r="12" spans="3:18" ht="15.95" customHeight="1" x14ac:dyDescent="0.2">
      <c r="C12" s="214" t="s">
        <v>597</v>
      </c>
      <c r="D12" s="216" t="s">
        <v>598</v>
      </c>
      <c r="E12" s="139">
        <v>0</v>
      </c>
      <c r="F12" s="140">
        <v>20276958</v>
      </c>
      <c r="G12" s="251">
        <v>0</v>
      </c>
      <c r="H12" s="252">
        <v>20403958</v>
      </c>
      <c r="I12" s="139">
        <v>0</v>
      </c>
      <c r="J12" s="140">
        <v>0</v>
      </c>
      <c r="K12" s="245">
        <v>0</v>
      </c>
      <c r="L12" s="112">
        <v>20403958</v>
      </c>
      <c r="N12" s="208" t="s">
        <v>524</v>
      </c>
      <c r="O12" s="301">
        <v>0</v>
      </c>
      <c r="P12" s="301">
        <v>20403958</v>
      </c>
    </row>
    <row r="13" spans="3:18" ht="15.95" customHeight="1" x14ac:dyDescent="0.2">
      <c r="C13" s="214" t="s">
        <v>597</v>
      </c>
      <c r="D13" s="216" t="s">
        <v>717</v>
      </c>
      <c r="E13" s="139">
        <v>0</v>
      </c>
      <c r="F13" s="140">
        <v>9513940</v>
      </c>
      <c r="G13" s="251">
        <v>0</v>
      </c>
      <c r="H13" s="252">
        <v>0</v>
      </c>
      <c r="I13" s="139"/>
      <c r="J13" s="140"/>
      <c r="K13" s="245">
        <v>0</v>
      </c>
      <c r="L13" s="112">
        <v>0</v>
      </c>
      <c r="N13" s="208" t="s">
        <v>524</v>
      </c>
      <c r="O13" s="301">
        <v>0</v>
      </c>
      <c r="P13" s="301">
        <v>0</v>
      </c>
    </row>
    <row r="14" spans="3:18" ht="15.95" customHeight="1" x14ac:dyDescent="0.2">
      <c r="C14" s="214" t="s">
        <v>599</v>
      </c>
      <c r="D14" s="216" t="s">
        <v>600</v>
      </c>
      <c r="E14" s="139">
        <v>0</v>
      </c>
      <c r="F14" s="140">
        <v>2540000</v>
      </c>
      <c r="G14" s="251">
        <v>16000</v>
      </c>
      <c r="H14" s="252">
        <v>2654000</v>
      </c>
      <c r="I14" s="139">
        <v>0</v>
      </c>
      <c r="J14" s="140">
        <v>0</v>
      </c>
      <c r="K14" s="245">
        <v>16000</v>
      </c>
      <c r="L14" s="112">
        <v>2654000</v>
      </c>
      <c r="N14" s="208" t="s">
        <v>524</v>
      </c>
      <c r="O14" s="301">
        <v>16000</v>
      </c>
      <c r="P14" s="301">
        <v>2654000</v>
      </c>
    </row>
    <row r="15" spans="3:18" ht="15.95" customHeight="1" x14ac:dyDescent="0.2">
      <c r="C15" s="214" t="s">
        <v>715</v>
      </c>
      <c r="D15" s="216" t="s">
        <v>716</v>
      </c>
      <c r="E15" s="139">
        <v>0</v>
      </c>
      <c r="F15" s="140">
        <v>23840000</v>
      </c>
      <c r="G15" s="251">
        <v>0</v>
      </c>
      <c r="H15" s="252">
        <v>4512945</v>
      </c>
      <c r="I15" s="139">
        <v>0</v>
      </c>
      <c r="J15" s="140">
        <v>0</v>
      </c>
      <c r="K15" s="245">
        <v>0</v>
      </c>
      <c r="L15" s="112">
        <v>4512945</v>
      </c>
      <c r="N15" s="208" t="s">
        <v>724</v>
      </c>
      <c r="Q15" s="301">
        <v>0</v>
      </c>
      <c r="R15" s="301">
        <v>4512945</v>
      </c>
    </row>
    <row r="16" spans="3:18" ht="15.95" customHeight="1" x14ac:dyDescent="0.2">
      <c r="C16" s="250" t="s">
        <v>649</v>
      </c>
      <c r="D16" s="216" t="s">
        <v>650</v>
      </c>
      <c r="E16" s="139">
        <v>0</v>
      </c>
      <c r="F16" s="140">
        <v>210406679</v>
      </c>
      <c r="G16" s="251">
        <v>0</v>
      </c>
      <c r="H16" s="252">
        <v>12553007</v>
      </c>
      <c r="I16" s="139">
        <v>0</v>
      </c>
      <c r="J16" s="140">
        <v>0</v>
      </c>
      <c r="K16" s="245">
        <v>0</v>
      </c>
      <c r="L16" s="112">
        <v>12553007</v>
      </c>
      <c r="N16" s="208" t="s">
        <v>724</v>
      </c>
      <c r="Q16" s="301">
        <v>0</v>
      </c>
      <c r="R16" s="301">
        <v>12553007</v>
      </c>
    </row>
    <row r="17" spans="3:18" ht="15.95" customHeight="1" x14ac:dyDescent="0.2">
      <c r="C17" s="214" t="s">
        <v>601</v>
      </c>
      <c r="D17" s="216" t="s">
        <v>602</v>
      </c>
      <c r="E17" s="139">
        <v>0</v>
      </c>
      <c r="F17" s="140">
        <v>250000</v>
      </c>
      <c r="G17" s="251">
        <v>0</v>
      </c>
      <c r="H17" s="252">
        <v>0</v>
      </c>
      <c r="I17" s="139">
        <v>0</v>
      </c>
      <c r="J17" s="140">
        <v>0</v>
      </c>
      <c r="K17" s="245">
        <v>0</v>
      </c>
      <c r="L17" s="112">
        <v>0</v>
      </c>
      <c r="N17" s="208" t="s">
        <v>524</v>
      </c>
    </row>
    <row r="18" spans="3:18" ht="15.95" customHeight="1" x14ac:dyDescent="0.2">
      <c r="C18" s="214" t="s">
        <v>698</v>
      </c>
      <c r="D18" s="216" t="s">
        <v>702</v>
      </c>
      <c r="E18" s="139">
        <v>0</v>
      </c>
      <c r="F18" s="140">
        <v>0</v>
      </c>
      <c r="G18" s="251">
        <v>0</v>
      </c>
      <c r="H18" s="252">
        <v>965205</v>
      </c>
      <c r="I18" s="139"/>
      <c r="J18" s="140"/>
      <c r="K18" s="245">
        <v>0</v>
      </c>
      <c r="L18" s="112">
        <v>965205</v>
      </c>
      <c r="N18" s="208" t="s">
        <v>724</v>
      </c>
      <c r="Q18" s="301">
        <v>0</v>
      </c>
      <c r="R18" s="301">
        <v>965205</v>
      </c>
    </row>
    <row r="19" spans="3:18" ht="15.95" customHeight="1" x14ac:dyDescent="0.2">
      <c r="C19" s="214" t="s">
        <v>603</v>
      </c>
      <c r="D19" s="215" t="s">
        <v>604</v>
      </c>
      <c r="E19" s="139">
        <v>0</v>
      </c>
      <c r="F19" s="140">
        <v>600000</v>
      </c>
      <c r="G19" s="251">
        <v>0</v>
      </c>
      <c r="H19" s="252">
        <v>800000</v>
      </c>
      <c r="I19" s="139">
        <v>0</v>
      </c>
      <c r="J19" s="140">
        <v>0</v>
      </c>
      <c r="K19" s="245">
        <v>0</v>
      </c>
      <c r="L19" s="112">
        <v>800000</v>
      </c>
      <c r="N19" s="208" t="s">
        <v>724</v>
      </c>
      <c r="Q19" s="301">
        <v>0</v>
      </c>
      <c r="R19" s="301">
        <v>800000</v>
      </c>
    </row>
    <row r="20" spans="3:18" ht="15.95" customHeight="1" x14ac:dyDescent="0.2">
      <c r="C20" s="214" t="s">
        <v>605</v>
      </c>
      <c r="D20" s="215" t="s">
        <v>606</v>
      </c>
      <c r="E20" s="139">
        <v>0</v>
      </c>
      <c r="F20" s="140">
        <v>3810000</v>
      </c>
      <c r="G20" s="251">
        <v>0</v>
      </c>
      <c r="H20" s="252">
        <v>2737964</v>
      </c>
      <c r="I20" s="139">
        <v>0</v>
      </c>
      <c r="J20" s="140">
        <v>0</v>
      </c>
      <c r="K20" s="245">
        <v>0</v>
      </c>
      <c r="L20" s="112">
        <v>2737964</v>
      </c>
      <c r="N20" s="208" t="s">
        <v>524</v>
      </c>
      <c r="O20" s="301">
        <v>0</v>
      </c>
      <c r="P20" s="301">
        <v>2737964</v>
      </c>
    </row>
    <row r="21" spans="3:18" ht="15.95" customHeight="1" x14ac:dyDescent="0.2">
      <c r="C21" s="214" t="s">
        <v>607</v>
      </c>
      <c r="D21" s="215" t="s">
        <v>608</v>
      </c>
      <c r="E21" s="139">
        <v>0</v>
      </c>
      <c r="F21" s="140">
        <v>14555000</v>
      </c>
      <c r="G21" s="251">
        <v>0</v>
      </c>
      <c r="H21" s="252">
        <v>5554230</v>
      </c>
      <c r="I21" s="139">
        <v>0</v>
      </c>
      <c r="J21" s="140">
        <v>0</v>
      </c>
      <c r="K21" s="245">
        <v>0</v>
      </c>
      <c r="L21" s="112">
        <v>5554230</v>
      </c>
      <c r="N21" s="208" t="s">
        <v>524</v>
      </c>
      <c r="O21" s="301">
        <v>0</v>
      </c>
      <c r="P21" s="301">
        <v>5554230</v>
      </c>
    </row>
    <row r="22" spans="3:18" ht="15.95" customHeight="1" x14ac:dyDescent="0.2">
      <c r="C22" s="214" t="s">
        <v>609</v>
      </c>
      <c r="D22" s="216" t="s">
        <v>610</v>
      </c>
      <c r="E22" s="139">
        <v>0</v>
      </c>
      <c r="F22" s="140">
        <v>19867854</v>
      </c>
      <c r="G22" s="251">
        <v>1191825</v>
      </c>
      <c r="H22" s="252">
        <v>15822007</v>
      </c>
      <c r="I22" s="139">
        <v>0</v>
      </c>
      <c r="J22" s="140">
        <v>0</v>
      </c>
      <c r="K22" s="245">
        <v>1191825</v>
      </c>
      <c r="L22" s="112">
        <v>15822007</v>
      </c>
      <c r="N22" s="208" t="s">
        <v>524</v>
      </c>
      <c r="O22" s="301">
        <v>1191825</v>
      </c>
      <c r="P22" s="301">
        <v>15822007</v>
      </c>
    </row>
    <row r="23" spans="3:18" ht="15.95" customHeight="1" x14ac:dyDescent="0.2">
      <c r="C23" s="214" t="s">
        <v>611</v>
      </c>
      <c r="D23" s="215" t="s">
        <v>612</v>
      </c>
      <c r="E23" s="139">
        <v>0</v>
      </c>
      <c r="F23" s="140">
        <v>612000</v>
      </c>
      <c r="G23" s="251">
        <v>0</v>
      </c>
      <c r="H23" s="252">
        <v>484383</v>
      </c>
      <c r="I23" s="139">
        <v>0</v>
      </c>
      <c r="J23" s="140">
        <v>0</v>
      </c>
      <c r="K23" s="245">
        <v>0</v>
      </c>
      <c r="L23" s="112">
        <v>484383</v>
      </c>
      <c r="N23" s="208" t="s">
        <v>524</v>
      </c>
      <c r="O23" s="301">
        <v>0</v>
      </c>
      <c r="P23" s="301">
        <v>484383</v>
      </c>
    </row>
    <row r="24" spans="3:18" ht="15.95" customHeight="1" x14ac:dyDescent="0.2">
      <c r="C24" s="214" t="s">
        <v>613</v>
      </c>
      <c r="D24" s="215" t="s">
        <v>614</v>
      </c>
      <c r="E24" s="139">
        <v>4200000</v>
      </c>
      <c r="F24" s="140">
        <v>5891083</v>
      </c>
      <c r="G24" s="251">
        <v>4666100</v>
      </c>
      <c r="H24" s="252">
        <v>5997004</v>
      </c>
      <c r="I24" s="139">
        <v>0</v>
      </c>
      <c r="J24" s="140">
        <v>0</v>
      </c>
      <c r="K24" s="245">
        <v>4666100</v>
      </c>
      <c r="L24" s="112">
        <v>5997004</v>
      </c>
      <c r="N24" s="208" t="s">
        <v>524</v>
      </c>
      <c r="O24" s="301">
        <v>4666100</v>
      </c>
      <c r="P24" s="301">
        <v>5997004</v>
      </c>
    </row>
    <row r="25" spans="3:18" ht="15.95" customHeight="1" x14ac:dyDescent="0.2">
      <c r="C25" s="214" t="s">
        <v>615</v>
      </c>
      <c r="D25" s="216" t="s">
        <v>616</v>
      </c>
      <c r="E25" s="139">
        <v>3200000</v>
      </c>
      <c r="F25" s="140">
        <v>2781500</v>
      </c>
      <c r="G25" s="251">
        <v>3697100</v>
      </c>
      <c r="H25" s="252">
        <v>2645884</v>
      </c>
      <c r="I25" s="139">
        <v>0</v>
      </c>
      <c r="J25" s="140">
        <v>0</v>
      </c>
      <c r="K25" s="245">
        <v>3697100</v>
      </c>
      <c r="L25" s="112">
        <v>2645884</v>
      </c>
      <c r="N25" s="208" t="s">
        <v>524</v>
      </c>
      <c r="O25" s="301">
        <v>3697100</v>
      </c>
      <c r="P25" s="301">
        <v>2645884</v>
      </c>
    </row>
    <row r="26" spans="3:18" ht="15.95" customHeight="1" x14ac:dyDescent="0.2">
      <c r="C26" s="214" t="s">
        <v>617</v>
      </c>
      <c r="D26" s="215" t="s">
        <v>618</v>
      </c>
      <c r="E26" s="139">
        <v>82800</v>
      </c>
      <c r="F26" s="140">
        <v>86000</v>
      </c>
      <c r="G26" s="251">
        <v>85200</v>
      </c>
      <c r="H26" s="252">
        <v>0</v>
      </c>
      <c r="I26" s="139">
        <v>0</v>
      </c>
      <c r="J26" s="140">
        <v>0</v>
      </c>
      <c r="K26" s="245">
        <v>85200</v>
      </c>
      <c r="L26" s="112">
        <v>0</v>
      </c>
      <c r="N26" s="208" t="s">
        <v>524</v>
      </c>
      <c r="O26" s="301">
        <v>85200</v>
      </c>
      <c r="P26" s="301">
        <v>0</v>
      </c>
    </row>
    <row r="27" spans="3:18" ht="15.95" customHeight="1" x14ac:dyDescent="0.2">
      <c r="C27" s="214" t="s">
        <v>619</v>
      </c>
      <c r="D27" s="216" t="s">
        <v>620</v>
      </c>
      <c r="E27" s="139">
        <v>0</v>
      </c>
      <c r="F27" s="140">
        <v>2715900</v>
      </c>
      <c r="G27" s="251">
        <v>0</v>
      </c>
      <c r="H27" s="252">
        <v>2727560</v>
      </c>
      <c r="I27" s="139">
        <v>0</v>
      </c>
      <c r="J27" s="140">
        <v>0</v>
      </c>
      <c r="K27" s="245">
        <v>0</v>
      </c>
      <c r="L27" s="112">
        <v>2727560</v>
      </c>
      <c r="N27" s="208" t="s">
        <v>524</v>
      </c>
      <c r="O27" s="301">
        <v>0</v>
      </c>
      <c r="P27" s="301">
        <v>2727560</v>
      </c>
    </row>
    <row r="28" spans="3:18" ht="15.95" customHeight="1" x14ac:dyDescent="0.2">
      <c r="C28" s="214" t="s">
        <v>621</v>
      </c>
      <c r="D28" s="216" t="s">
        <v>622</v>
      </c>
      <c r="E28" s="139">
        <v>0</v>
      </c>
      <c r="F28" s="140">
        <v>583000</v>
      </c>
      <c r="G28" s="251">
        <v>0</v>
      </c>
      <c r="H28" s="252">
        <v>998860</v>
      </c>
      <c r="I28" s="139">
        <v>0</v>
      </c>
      <c r="J28" s="140">
        <v>0</v>
      </c>
      <c r="K28" s="245">
        <v>0</v>
      </c>
      <c r="L28" s="112">
        <v>998860</v>
      </c>
      <c r="N28" s="208" t="s">
        <v>724</v>
      </c>
      <c r="Q28" s="301">
        <v>0</v>
      </c>
      <c r="R28" s="301">
        <v>998860</v>
      </c>
    </row>
    <row r="29" spans="3:18" ht="15.95" customHeight="1" x14ac:dyDescent="0.2">
      <c r="C29" s="214" t="s">
        <v>623</v>
      </c>
      <c r="D29" s="215" t="s">
        <v>624</v>
      </c>
      <c r="E29" s="139">
        <v>0</v>
      </c>
      <c r="F29" s="140">
        <v>1812734</v>
      </c>
      <c r="G29" s="251">
        <v>0</v>
      </c>
      <c r="H29" s="252">
        <v>1782861</v>
      </c>
      <c r="I29" s="139">
        <v>0</v>
      </c>
      <c r="J29" s="140">
        <v>0</v>
      </c>
      <c r="K29" s="245">
        <v>0</v>
      </c>
      <c r="L29" s="112">
        <v>1782861</v>
      </c>
      <c r="N29" s="208" t="s">
        <v>524</v>
      </c>
      <c r="O29" s="301">
        <v>0</v>
      </c>
      <c r="P29" s="301">
        <v>1782861</v>
      </c>
    </row>
    <row r="30" spans="3:18" ht="15.95" customHeight="1" x14ac:dyDescent="0.2">
      <c r="C30" s="214" t="s">
        <v>697</v>
      </c>
      <c r="D30" s="215" t="s">
        <v>701</v>
      </c>
      <c r="E30" s="139">
        <v>0</v>
      </c>
      <c r="F30" s="140">
        <v>0</v>
      </c>
      <c r="G30" s="251">
        <v>165500</v>
      </c>
      <c r="H30" s="252">
        <v>2393926</v>
      </c>
      <c r="I30" s="139"/>
      <c r="J30" s="140"/>
      <c r="K30" s="245">
        <v>165500</v>
      </c>
      <c r="L30" s="112">
        <v>2393926</v>
      </c>
      <c r="N30" s="208" t="s">
        <v>724</v>
      </c>
      <c r="Q30" s="301">
        <v>165500</v>
      </c>
      <c r="R30" s="301">
        <v>2393926</v>
      </c>
    </row>
    <row r="31" spans="3:18" ht="15.95" customHeight="1" x14ac:dyDescent="0.2">
      <c r="C31" s="214" t="s">
        <v>625</v>
      </c>
      <c r="D31" s="216" t="s">
        <v>626</v>
      </c>
      <c r="E31" s="139">
        <v>0</v>
      </c>
      <c r="F31" s="140">
        <v>8763802</v>
      </c>
      <c r="G31" s="251">
        <v>0</v>
      </c>
      <c r="H31" s="252">
        <v>8109277</v>
      </c>
      <c r="I31" s="139">
        <v>0</v>
      </c>
      <c r="J31" s="140">
        <v>0</v>
      </c>
      <c r="K31" s="245">
        <v>0</v>
      </c>
      <c r="L31" s="112">
        <v>8109277</v>
      </c>
      <c r="N31" s="208" t="s">
        <v>524</v>
      </c>
      <c r="O31" s="301">
        <v>0</v>
      </c>
      <c r="P31" s="301">
        <v>8109277</v>
      </c>
    </row>
    <row r="32" spans="3:18" ht="15.95" customHeight="1" x14ac:dyDescent="0.2">
      <c r="C32" s="214" t="s">
        <v>627</v>
      </c>
      <c r="D32" s="215" t="s">
        <v>628</v>
      </c>
      <c r="E32" s="139">
        <v>0</v>
      </c>
      <c r="F32" s="140">
        <v>2500000</v>
      </c>
      <c r="G32" s="251">
        <v>0</v>
      </c>
      <c r="H32" s="112">
        <f>L32+'09Merleg'!F55</f>
        <v>1939396</v>
      </c>
      <c r="I32" s="139">
        <v>0</v>
      </c>
      <c r="J32" s="140">
        <v>0</v>
      </c>
      <c r="K32" s="245">
        <v>0</v>
      </c>
      <c r="L32" s="112">
        <v>1683395</v>
      </c>
      <c r="N32" s="208" t="s">
        <v>724</v>
      </c>
      <c r="Q32" s="301">
        <v>0</v>
      </c>
      <c r="R32" s="301">
        <v>1683395</v>
      </c>
    </row>
    <row r="33" spans="3:18" ht="15.95" customHeight="1" x14ac:dyDescent="0.2">
      <c r="C33" s="214" t="s">
        <v>699</v>
      </c>
      <c r="D33" s="215" t="s">
        <v>700</v>
      </c>
      <c r="E33" s="139">
        <v>0</v>
      </c>
      <c r="F33" s="140">
        <v>0</v>
      </c>
      <c r="G33" s="251">
        <v>0</v>
      </c>
      <c r="H33" s="252">
        <v>229455</v>
      </c>
      <c r="I33" s="139"/>
      <c r="J33" s="140"/>
      <c r="K33" s="245">
        <v>0</v>
      </c>
      <c r="L33" s="112">
        <v>229455</v>
      </c>
      <c r="N33" s="208" t="s">
        <v>724</v>
      </c>
      <c r="Q33" s="301">
        <v>0</v>
      </c>
      <c r="R33" s="301">
        <v>229455</v>
      </c>
    </row>
    <row r="34" spans="3:18" ht="15.95" customHeight="1" x14ac:dyDescent="0.2">
      <c r="C34" s="214" t="s">
        <v>629</v>
      </c>
      <c r="D34" s="216" t="s">
        <v>630</v>
      </c>
      <c r="E34" s="139">
        <v>5842000</v>
      </c>
      <c r="F34" s="140">
        <v>26900000</v>
      </c>
      <c r="G34" s="251">
        <v>4500185</v>
      </c>
      <c r="H34" s="252">
        <v>22791659</v>
      </c>
      <c r="I34" s="139">
        <v>0</v>
      </c>
      <c r="J34" s="140">
        <v>0</v>
      </c>
      <c r="K34" s="245">
        <v>4500185</v>
      </c>
      <c r="L34" s="112">
        <v>22791659</v>
      </c>
      <c r="N34" s="208" t="s">
        <v>524</v>
      </c>
      <c r="O34" s="301">
        <v>4500185</v>
      </c>
      <c r="P34" s="301">
        <v>22791659</v>
      </c>
    </row>
    <row r="35" spans="3:18" ht="15.95" customHeight="1" x14ac:dyDescent="0.2">
      <c r="C35" s="214" t="s">
        <v>631</v>
      </c>
      <c r="D35" s="216" t="s">
        <v>632</v>
      </c>
      <c r="E35" s="139">
        <v>0</v>
      </c>
      <c r="F35" s="140">
        <v>300000</v>
      </c>
      <c r="G35" s="251">
        <v>0</v>
      </c>
      <c r="H35" s="252">
        <v>0</v>
      </c>
      <c r="I35" s="139">
        <v>0</v>
      </c>
      <c r="J35" s="140">
        <v>0</v>
      </c>
      <c r="K35" s="245">
        <v>0</v>
      </c>
      <c r="L35" s="112">
        <v>0</v>
      </c>
      <c r="N35" s="208" t="s">
        <v>524</v>
      </c>
      <c r="O35" s="301">
        <v>0</v>
      </c>
      <c r="P35" s="301">
        <v>0</v>
      </c>
    </row>
    <row r="36" spans="3:18" ht="15.95" customHeight="1" x14ac:dyDescent="0.2">
      <c r="C36" s="217" t="s">
        <v>633</v>
      </c>
      <c r="D36" s="222" t="s">
        <v>634</v>
      </c>
      <c r="E36" s="219">
        <v>0</v>
      </c>
      <c r="F36" s="220">
        <v>1749500</v>
      </c>
      <c r="G36" s="253">
        <v>25140</v>
      </c>
      <c r="H36" s="254">
        <v>3147822</v>
      </c>
      <c r="I36" s="219">
        <v>0</v>
      </c>
      <c r="J36" s="220">
        <v>0</v>
      </c>
      <c r="K36" s="246">
        <v>25140</v>
      </c>
      <c r="L36" s="221">
        <v>3147822</v>
      </c>
      <c r="N36" s="208" t="s">
        <v>524</v>
      </c>
      <c r="O36" s="301">
        <v>25140</v>
      </c>
      <c r="P36" s="301">
        <v>3147822</v>
      </c>
    </row>
    <row r="37" spans="3:18" ht="15.95" customHeight="1" x14ac:dyDescent="0.2">
      <c r="C37" s="217" t="s">
        <v>635</v>
      </c>
      <c r="D37" s="218" t="s">
        <v>636</v>
      </c>
      <c r="E37" s="219">
        <v>518160</v>
      </c>
      <c r="F37" s="220">
        <v>2548000</v>
      </c>
      <c r="G37" s="253">
        <v>468600</v>
      </c>
      <c r="H37" s="254">
        <v>1745456</v>
      </c>
      <c r="I37" s="219">
        <v>0</v>
      </c>
      <c r="J37" s="220">
        <v>0</v>
      </c>
      <c r="K37" s="246">
        <v>468600</v>
      </c>
      <c r="L37" s="221">
        <v>1745456</v>
      </c>
      <c r="N37" s="208" t="s">
        <v>524</v>
      </c>
      <c r="O37" s="301">
        <v>468600</v>
      </c>
      <c r="P37" s="301">
        <v>1745456</v>
      </c>
    </row>
    <row r="38" spans="3:18" ht="15.95" customHeight="1" x14ac:dyDescent="0.2">
      <c r="C38" s="217" t="s">
        <v>637</v>
      </c>
      <c r="D38" s="218" t="s">
        <v>638</v>
      </c>
      <c r="E38" s="219">
        <v>250000</v>
      </c>
      <c r="F38" s="220">
        <v>0</v>
      </c>
      <c r="G38" s="253">
        <v>241500</v>
      </c>
      <c r="H38" s="254">
        <v>241500</v>
      </c>
      <c r="I38" s="219">
        <v>0</v>
      </c>
      <c r="J38" s="220">
        <v>0</v>
      </c>
      <c r="K38" s="246">
        <v>241500</v>
      </c>
      <c r="L38" s="221">
        <v>241500</v>
      </c>
      <c r="N38" s="208" t="s">
        <v>524</v>
      </c>
      <c r="O38" s="301">
        <v>241500</v>
      </c>
      <c r="P38" s="301">
        <v>241500</v>
      </c>
    </row>
    <row r="39" spans="3:18" ht="15.95" customHeight="1" x14ac:dyDescent="0.2">
      <c r="C39" s="217" t="s">
        <v>639</v>
      </c>
      <c r="D39" s="222" t="s">
        <v>640</v>
      </c>
      <c r="E39" s="219">
        <v>0</v>
      </c>
      <c r="F39" s="220">
        <v>254000</v>
      </c>
      <c r="G39" s="253">
        <v>0</v>
      </c>
      <c r="H39" s="254">
        <v>143670</v>
      </c>
      <c r="I39" s="219">
        <v>0</v>
      </c>
      <c r="J39" s="220">
        <v>0</v>
      </c>
      <c r="K39" s="246">
        <v>0</v>
      </c>
      <c r="L39" s="221">
        <v>143670</v>
      </c>
      <c r="N39" s="208" t="s">
        <v>524</v>
      </c>
      <c r="O39" s="301">
        <v>0</v>
      </c>
      <c r="P39" s="301">
        <v>143670</v>
      </c>
    </row>
    <row r="40" spans="3:18" ht="15.95" customHeight="1" x14ac:dyDescent="0.2">
      <c r="C40" s="217" t="s">
        <v>641</v>
      </c>
      <c r="D40" s="222" t="s">
        <v>642</v>
      </c>
      <c r="E40" s="219">
        <v>0</v>
      </c>
      <c r="F40" s="220">
        <v>4692496</v>
      </c>
      <c r="G40" s="253">
        <v>0</v>
      </c>
      <c r="H40" s="254">
        <v>4613001</v>
      </c>
      <c r="I40" s="219">
        <v>0</v>
      </c>
      <c r="J40" s="220">
        <v>0</v>
      </c>
      <c r="K40" s="246">
        <v>0</v>
      </c>
      <c r="L40" s="221">
        <v>4613001</v>
      </c>
      <c r="N40" s="208" t="s">
        <v>524</v>
      </c>
      <c r="O40" s="301">
        <v>0</v>
      </c>
      <c r="P40" s="301">
        <v>4613001</v>
      </c>
    </row>
    <row r="41" spans="3:18" ht="15.95" customHeight="1" x14ac:dyDescent="0.2">
      <c r="C41" s="217" t="s">
        <v>643</v>
      </c>
      <c r="D41" s="218" t="s">
        <v>644</v>
      </c>
      <c r="E41" s="219">
        <v>0</v>
      </c>
      <c r="F41" s="220">
        <v>7900000</v>
      </c>
      <c r="G41" s="253">
        <v>0</v>
      </c>
      <c r="H41" s="254">
        <v>6326633</v>
      </c>
      <c r="I41" s="219">
        <v>0</v>
      </c>
      <c r="J41" s="220">
        <v>0</v>
      </c>
      <c r="K41" s="246">
        <v>0</v>
      </c>
      <c r="L41" s="221">
        <v>6326633</v>
      </c>
      <c r="N41" s="208" t="s">
        <v>524</v>
      </c>
      <c r="O41" s="301">
        <v>0</v>
      </c>
      <c r="P41" s="301">
        <v>6326633</v>
      </c>
    </row>
    <row r="42" spans="3:18" ht="15.95" customHeight="1" x14ac:dyDescent="0.2">
      <c r="C42" s="217" t="s">
        <v>645</v>
      </c>
      <c r="D42" s="218" t="s">
        <v>646</v>
      </c>
      <c r="E42" s="219">
        <v>43023372</v>
      </c>
      <c r="F42" s="220">
        <v>0</v>
      </c>
      <c r="G42" s="246">
        <f>K42+'09Merleg'!F25</f>
        <v>51228557</v>
      </c>
      <c r="H42" s="254">
        <v>0</v>
      </c>
      <c r="I42" s="219">
        <v>0</v>
      </c>
      <c r="J42" s="220">
        <v>0</v>
      </c>
      <c r="K42" s="246">
        <v>46968029</v>
      </c>
      <c r="L42" s="221">
        <v>0</v>
      </c>
      <c r="N42" s="208" t="s">
        <v>524</v>
      </c>
      <c r="O42" s="301">
        <v>46968029</v>
      </c>
      <c r="P42" s="301">
        <v>0</v>
      </c>
    </row>
    <row r="43" spans="3:18" ht="15.95" customHeight="1" x14ac:dyDescent="0.2">
      <c r="C43" s="217" t="s">
        <v>647</v>
      </c>
      <c r="D43" s="218" t="s">
        <v>648</v>
      </c>
      <c r="E43" s="219">
        <v>278744454</v>
      </c>
      <c r="F43" s="220">
        <v>5840989</v>
      </c>
      <c r="G43" s="253">
        <v>100607</v>
      </c>
      <c r="H43" s="221">
        <f>L43+'09Merleg'!F56</f>
        <v>3649949</v>
      </c>
      <c r="I43" s="219"/>
      <c r="J43" s="220"/>
      <c r="K43" s="246">
        <v>100607</v>
      </c>
      <c r="L43" s="221">
        <v>3031249</v>
      </c>
      <c r="N43" s="208" t="s">
        <v>724</v>
      </c>
      <c r="Q43" s="301">
        <v>100607</v>
      </c>
      <c r="R43" s="301">
        <v>3031249</v>
      </c>
    </row>
    <row r="44" spans="3:18" ht="15.95" customHeight="1" thickBot="1" x14ac:dyDescent="0.25">
      <c r="C44" s="217"/>
      <c r="D44" s="218" t="s">
        <v>718</v>
      </c>
      <c r="E44" s="219">
        <v>0</v>
      </c>
      <c r="F44" s="220">
        <v>0</v>
      </c>
      <c r="G44" s="253">
        <v>0</v>
      </c>
      <c r="H44" s="221">
        <v>251485220</v>
      </c>
      <c r="I44" s="219">
        <v>0</v>
      </c>
      <c r="J44" s="220">
        <v>0</v>
      </c>
      <c r="K44" s="246">
        <v>0</v>
      </c>
      <c r="L44" s="221">
        <v>0</v>
      </c>
      <c r="N44" s="208" t="s">
        <v>724</v>
      </c>
      <c r="Q44" s="301">
        <v>0</v>
      </c>
      <c r="R44" s="301">
        <v>0</v>
      </c>
    </row>
    <row r="45" spans="3:18" ht="15.95" customHeight="1" thickBot="1" x14ac:dyDescent="0.25">
      <c r="C45" s="223"/>
      <c r="D45" s="224"/>
      <c r="E45" s="227">
        <f t="shared" ref="E45:J45" si="0">SUM(E5:E44)</f>
        <v>431485000</v>
      </c>
      <c r="F45" s="228">
        <f t="shared" si="0"/>
        <v>431485000</v>
      </c>
      <c r="G45" s="258">
        <f t="shared" si="0"/>
        <v>469915670</v>
      </c>
      <c r="H45" s="259">
        <f t="shared" si="0"/>
        <v>469915670</v>
      </c>
      <c r="I45" s="225">
        <f t="shared" si="0"/>
        <v>0</v>
      </c>
      <c r="J45" s="226">
        <f t="shared" si="0"/>
        <v>0</v>
      </c>
      <c r="K45" s="227">
        <f>SUM(K5:K44)</f>
        <v>464625566</v>
      </c>
      <c r="L45" s="228">
        <f>SUM(L5:L44)</f>
        <v>217466056</v>
      </c>
      <c r="O45" s="302">
        <f>SUM(O5:O44)</f>
        <v>410645620</v>
      </c>
      <c r="P45" s="302">
        <f t="shared" ref="P45:R45" si="1">SUM(P5:P44)</f>
        <v>132926880</v>
      </c>
      <c r="Q45" s="302">
        <f t="shared" si="1"/>
        <v>49236813</v>
      </c>
      <c r="R45" s="302">
        <f t="shared" si="1"/>
        <v>57932779</v>
      </c>
    </row>
    <row r="46" spans="3:18" ht="15.95" customHeight="1" x14ac:dyDescent="0.2">
      <c r="E46" s="128"/>
      <c r="G46" s="128"/>
      <c r="H46" s="128"/>
    </row>
    <row r="47" spans="3:18" ht="15.95" customHeight="1" x14ac:dyDescent="0.2">
      <c r="D47" s="208"/>
      <c r="E47" s="299">
        <v>431485000</v>
      </c>
      <c r="F47" s="299">
        <v>431485000</v>
      </c>
      <c r="G47" s="299">
        <v>469915670</v>
      </c>
      <c r="H47" s="299">
        <v>469915670</v>
      </c>
      <c r="I47" s="208"/>
      <c r="J47" s="208"/>
      <c r="K47" s="299">
        <v>464625566</v>
      </c>
      <c r="L47" s="299">
        <v>217466056</v>
      </c>
      <c r="M47" s="208"/>
    </row>
    <row r="48" spans="3:18" ht="15.95" customHeight="1" x14ac:dyDescent="0.2">
      <c r="D48" s="208"/>
      <c r="E48" s="299">
        <f>E45-E47</f>
        <v>0</v>
      </c>
      <c r="F48" s="299">
        <f t="shared" ref="F48:L48" si="2">F45-F47</f>
        <v>0</v>
      </c>
      <c r="G48" s="299">
        <f t="shared" si="2"/>
        <v>0</v>
      </c>
      <c r="H48" s="299">
        <f t="shared" si="2"/>
        <v>0</v>
      </c>
      <c r="I48" s="299">
        <f t="shared" si="2"/>
        <v>0</v>
      </c>
      <c r="J48" s="299">
        <f t="shared" si="2"/>
        <v>0</v>
      </c>
      <c r="K48" s="299">
        <f t="shared" si="2"/>
        <v>0</v>
      </c>
      <c r="L48" s="299">
        <f t="shared" si="2"/>
        <v>0</v>
      </c>
      <c r="M48" s="208"/>
    </row>
    <row r="49" spans="9:12" ht="15.95" customHeight="1" x14ac:dyDescent="0.2">
      <c r="K49" s="128"/>
    </row>
    <row r="52" spans="9:12" ht="15.95" customHeight="1" x14ac:dyDescent="0.2">
      <c r="I52" s="128"/>
      <c r="J52" s="128"/>
      <c r="K52" s="128"/>
      <c r="L52" s="128"/>
    </row>
  </sheetData>
  <sortState ref="C5:L44">
    <sortCondition ref="C5:C44"/>
  </sortState>
  <mergeCells count="9">
    <mergeCell ref="O3:P3"/>
    <mergeCell ref="Q3:R3"/>
    <mergeCell ref="K3:L3"/>
    <mergeCell ref="C1:I1"/>
    <mergeCell ref="C2:I2"/>
    <mergeCell ref="K2:L2"/>
    <mergeCell ref="E3:F3"/>
    <mergeCell ref="G3:H3"/>
    <mergeCell ref="I3:J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0" orientation="landscape" r:id="rId1"/>
  <headerFoot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F90A-900F-4038-B19D-0E64550ADD14}">
  <sheetPr codeName="Munka15"/>
  <dimension ref="B3:S32"/>
  <sheetViews>
    <sheetView tabSelected="1" workbookViewId="0">
      <selection activeCell="B6" sqref="B6"/>
    </sheetView>
  </sheetViews>
  <sheetFormatPr defaultRowHeight="12.75" x14ac:dyDescent="0.2"/>
  <cols>
    <col min="1" max="2" width="3.7109375" style="98" customWidth="1"/>
    <col min="3" max="3" width="34.85546875" style="98" bestFit="1" customWidth="1"/>
    <col min="4" max="16" width="12.7109375" style="98" customWidth="1"/>
    <col min="17" max="18" width="3.7109375" style="98" customWidth="1"/>
    <col min="19" max="256" width="9.140625" style="98"/>
    <col min="257" max="258" width="3.7109375" style="98" customWidth="1"/>
    <col min="259" max="259" width="34.85546875" style="98" bestFit="1" customWidth="1"/>
    <col min="260" max="272" width="12.7109375" style="98" customWidth="1"/>
    <col min="273" max="274" width="3.7109375" style="98" customWidth="1"/>
    <col min="275" max="512" width="9.140625" style="98"/>
    <col min="513" max="514" width="3.7109375" style="98" customWidth="1"/>
    <col min="515" max="515" width="34.85546875" style="98" bestFit="1" customWidth="1"/>
    <col min="516" max="528" width="12.7109375" style="98" customWidth="1"/>
    <col min="529" max="530" width="3.7109375" style="98" customWidth="1"/>
    <col min="531" max="768" width="9.140625" style="98"/>
    <col min="769" max="770" width="3.7109375" style="98" customWidth="1"/>
    <col min="771" max="771" width="34.85546875" style="98" bestFit="1" customWidth="1"/>
    <col min="772" max="784" width="12.7109375" style="98" customWidth="1"/>
    <col min="785" max="786" width="3.7109375" style="98" customWidth="1"/>
    <col min="787" max="1024" width="9.140625" style="98"/>
    <col min="1025" max="1026" width="3.7109375" style="98" customWidth="1"/>
    <col min="1027" max="1027" width="34.85546875" style="98" bestFit="1" customWidth="1"/>
    <col min="1028" max="1040" width="12.7109375" style="98" customWidth="1"/>
    <col min="1041" max="1042" width="3.7109375" style="98" customWidth="1"/>
    <col min="1043" max="1280" width="9.140625" style="98"/>
    <col min="1281" max="1282" width="3.7109375" style="98" customWidth="1"/>
    <col min="1283" max="1283" width="34.85546875" style="98" bestFit="1" customWidth="1"/>
    <col min="1284" max="1296" width="12.7109375" style="98" customWidth="1"/>
    <col min="1297" max="1298" width="3.7109375" style="98" customWidth="1"/>
    <col min="1299" max="1536" width="9.140625" style="98"/>
    <col min="1537" max="1538" width="3.7109375" style="98" customWidth="1"/>
    <col min="1539" max="1539" width="34.85546875" style="98" bestFit="1" customWidth="1"/>
    <col min="1540" max="1552" width="12.7109375" style="98" customWidth="1"/>
    <col min="1553" max="1554" width="3.7109375" style="98" customWidth="1"/>
    <col min="1555" max="1792" width="9.140625" style="98"/>
    <col min="1793" max="1794" width="3.7109375" style="98" customWidth="1"/>
    <col min="1795" max="1795" width="34.85546875" style="98" bestFit="1" customWidth="1"/>
    <col min="1796" max="1808" width="12.7109375" style="98" customWidth="1"/>
    <col min="1809" max="1810" width="3.7109375" style="98" customWidth="1"/>
    <col min="1811" max="2048" width="9.140625" style="98"/>
    <col min="2049" max="2050" width="3.7109375" style="98" customWidth="1"/>
    <col min="2051" max="2051" width="34.85546875" style="98" bestFit="1" customWidth="1"/>
    <col min="2052" max="2064" width="12.7109375" style="98" customWidth="1"/>
    <col min="2065" max="2066" width="3.7109375" style="98" customWidth="1"/>
    <col min="2067" max="2304" width="9.140625" style="98"/>
    <col min="2305" max="2306" width="3.7109375" style="98" customWidth="1"/>
    <col min="2307" max="2307" width="34.85546875" style="98" bestFit="1" customWidth="1"/>
    <col min="2308" max="2320" width="12.7109375" style="98" customWidth="1"/>
    <col min="2321" max="2322" width="3.7109375" style="98" customWidth="1"/>
    <col min="2323" max="2560" width="9.140625" style="98"/>
    <col min="2561" max="2562" width="3.7109375" style="98" customWidth="1"/>
    <col min="2563" max="2563" width="34.85546875" style="98" bestFit="1" customWidth="1"/>
    <col min="2564" max="2576" width="12.7109375" style="98" customWidth="1"/>
    <col min="2577" max="2578" width="3.7109375" style="98" customWidth="1"/>
    <col min="2579" max="2816" width="9.140625" style="98"/>
    <col min="2817" max="2818" width="3.7109375" style="98" customWidth="1"/>
    <col min="2819" max="2819" width="34.85546875" style="98" bestFit="1" customWidth="1"/>
    <col min="2820" max="2832" width="12.7109375" style="98" customWidth="1"/>
    <col min="2833" max="2834" width="3.7109375" style="98" customWidth="1"/>
    <col min="2835" max="3072" width="9.140625" style="98"/>
    <col min="3073" max="3074" width="3.7109375" style="98" customWidth="1"/>
    <col min="3075" max="3075" width="34.85546875" style="98" bestFit="1" customWidth="1"/>
    <col min="3076" max="3088" width="12.7109375" style="98" customWidth="1"/>
    <col min="3089" max="3090" width="3.7109375" style="98" customWidth="1"/>
    <col min="3091" max="3328" width="9.140625" style="98"/>
    <col min="3329" max="3330" width="3.7109375" style="98" customWidth="1"/>
    <col min="3331" max="3331" width="34.85546875" style="98" bestFit="1" customWidth="1"/>
    <col min="3332" max="3344" width="12.7109375" style="98" customWidth="1"/>
    <col min="3345" max="3346" width="3.7109375" style="98" customWidth="1"/>
    <col min="3347" max="3584" width="9.140625" style="98"/>
    <col min="3585" max="3586" width="3.7109375" style="98" customWidth="1"/>
    <col min="3587" max="3587" width="34.85546875" style="98" bestFit="1" customWidth="1"/>
    <col min="3588" max="3600" width="12.7109375" style="98" customWidth="1"/>
    <col min="3601" max="3602" width="3.7109375" style="98" customWidth="1"/>
    <col min="3603" max="3840" width="9.140625" style="98"/>
    <col min="3841" max="3842" width="3.7109375" style="98" customWidth="1"/>
    <col min="3843" max="3843" width="34.85546875" style="98" bestFit="1" customWidth="1"/>
    <col min="3844" max="3856" width="12.7109375" style="98" customWidth="1"/>
    <col min="3857" max="3858" width="3.7109375" style="98" customWidth="1"/>
    <col min="3859" max="4096" width="9.140625" style="98"/>
    <col min="4097" max="4098" width="3.7109375" style="98" customWidth="1"/>
    <col min="4099" max="4099" width="34.85546875" style="98" bestFit="1" customWidth="1"/>
    <col min="4100" max="4112" width="12.7109375" style="98" customWidth="1"/>
    <col min="4113" max="4114" width="3.7109375" style="98" customWidth="1"/>
    <col min="4115" max="4352" width="9.140625" style="98"/>
    <col min="4353" max="4354" width="3.7109375" style="98" customWidth="1"/>
    <col min="4355" max="4355" width="34.85546875" style="98" bestFit="1" customWidth="1"/>
    <col min="4356" max="4368" width="12.7109375" style="98" customWidth="1"/>
    <col min="4369" max="4370" width="3.7109375" style="98" customWidth="1"/>
    <col min="4371" max="4608" width="9.140625" style="98"/>
    <col min="4609" max="4610" width="3.7109375" style="98" customWidth="1"/>
    <col min="4611" max="4611" width="34.85546875" style="98" bestFit="1" customWidth="1"/>
    <col min="4612" max="4624" width="12.7109375" style="98" customWidth="1"/>
    <col min="4625" max="4626" width="3.7109375" style="98" customWidth="1"/>
    <col min="4627" max="4864" width="9.140625" style="98"/>
    <col min="4865" max="4866" width="3.7109375" style="98" customWidth="1"/>
    <col min="4867" max="4867" width="34.85546875" style="98" bestFit="1" customWidth="1"/>
    <col min="4868" max="4880" width="12.7109375" style="98" customWidth="1"/>
    <col min="4881" max="4882" width="3.7109375" style="98" customWidth="1"/>
    <col min="4883" max="5120" width="9.140625" style="98"/>
    <col min="5121" max="5122" width="3.7109375" style="98" customWidth="1"/>
    <col min="5123" max="5123" width="34.85546875" style="98" bestFit="1" customWidth="1"/>
    <col min="5124" max="5136" width="12.7109375" style="98" customWidth="1"/>
    <col min="5137" max="5138" width="3.7109375" style="98" customWidth="1"/>
    <col min="5139" max="5376" width="9.140625" style="98"/>
    <col min="5377" max="5378" width="3.7109375" style="98" customWidth="1"/>
    <col min="5379" max="5379" width="34.85546875" style="98" bestFit="1" customWidth="1"/>
    <col min="5380" max="5392" width="12.7109375" style="98" customWidth="1"/>
    <col min="5393" max="5394" width="3.7109375" style="98" customWidth="1"/>
    <col min="5395" max="5632" width="9.140625" style="98"/>
    <col min="5633" max="5634" width="3.7109375" style="98" customWidth="1"/>
    <col min="5635" max="5635" width="34.85546875" style="98" bestFit="1" customWidth="1"/>
    <col min="5636" max="5648" width="12.7109375" style="98" customWidth="1"/>
    <col min="5649" max="5650" width="3.7109375" style="98" customWidth="1"/>
    <col min="5651" max="5888" width="9.140625" style="98"/>
    <col min="5889" max="5890" width="3.7109375" style="98" customWidth="1"/>
    <col min="5891" max="5891" width="34.85546875" style="98" bestFit="1" customWidth="1"/>
    <col min="5892" max="5904" width="12.7109375" style="98" customWidth="1"/>
    <col min="5905" max="5906" width="3.7109375" style="98" customWidth="1"/>
    <col min="5907" max="6144" width="9.140625" style="98"/>
    <col min="6145" max="6146" width="3.7109375" style="98" customWidth="1"/>
    <col min="6147" max="6147" width="34.85546875" style="98" bestFit="1" customWidth="1"/>
    <col min="6148" max="6160" width="12.7109375" style="98" customWidth="1"/>
    <col min="6161" max="6162" width="3.7109375" style="98" customWidth="1"/>
    <col min="6163" max="6400" width="9.140625" style="98"/>
    <col min="6401" max="6402" width="3.7109375" style="98" customWidth="1"/>
    <col min="6403" max="6403" width="34.85546875" style="98" bestFit="1" customWidth="1"/>
    <col min="6404" max="6416" width="12.7109375" style="98" customWidth="1"/>
    <col min="6417" max="6418" width="3.7109375" style="98" customWidth="1"/>
    <col min="6419" max="6656" width="9.140625" style="98"/>
    <col min="6657" max="6658" width="3.7109375" style="98" customWidth="1"/>
    <col min="6659" max="6659" width="34.85546875" style="98" bestFit="1" customWidth="1"/>
    <col min="6660" max="6672" width="12.7109375" style="98" customWidth="1"/>
    <col min="6673" max="6674" width="3.7109375" style="98" customWidth="1"/>
    <col min="6675" max="6912" width="9.140625" style="98"/>
    <col min="6913" max="6914" width="3.7109375" style="98" customWidth="1"/>
    <col min="6915" max="6915" width="34.85546875" style="98" bestFit="1" customWidth="1"/>
    <col min="6916" max="6928" width="12.7109375" style="98" customWidth="1"/>
    <col min="6929" max="6930" width="3.7109375" style="98" customWidth="1"/>
    <col min="6931" max="7168" width="9.140625" style="98"/>
    <col min="7169" max="7170" width="3.7109375" style="98" customWidth="1"/>
    <col min="7171" max="7171" width="34.85546875" style="98" bestFit="1" customWidth="1"/>
    <col min="7172" max="7184" width="12.7109375" style="98" customWidth="1"/>
    <col min="7185" max="7186" width="3.7109375" style="98" customWidth="1"/>
    <col min="7187" max="7424" width="9.140625" style="98"/>
    <col min="7425" max="7426" width="3.7109375" style="98" customWidth="1"/>
    <col min="7427" max="7427" width="34.85546875" style="98" bestFit="1" customWidth="1"/>
    <col min="7428" max="7440" width="12.7109375" style="98" customWidth="1"/>
    <col min="7441" max="7442" width="3.7109375" style="98" customWidth="1"/>
    <col min="7443" max="7680" width="9.140625" style="98"/>
    <col min="7681" max="7682" width="3.7109375" style="98" customWidth="1"/>
    <col min="7683" max="7683" width="34.85546875" style="98" bestFit="1" customWidth="1"/>
    <col min="7684" max="7696" width="12.7109375" style="98" customWidth="1"/>
    <col min="7697" max="7698" width="3.7109375" style="98" customWidth="1"/>
    <col min="7699" max="7936" width="9.140625" style="98"/>
    <col min="7937" max="7938" width="3.7109375" style="98" customWidth="1"/>
    <col min="7939" max="7939" width="34.85546875" style="98" bestFit="1" customWidth="1"/>
    <col min="7940" max="7952" width="12.7109375" style="98" customWidth="1"/>
    <col min="7953" max="7954" width="3.7109375" style="98" customWidth="1"/>
    <col min="7955" max="8192" width="9.140625" style="98"/>
    <col min="8193" max="8194" width="3.7109375" style="98" customWidth="1"/>
    <col min="8195" max="8195" width="34.85546875" style="98" bestFit="1" customWidth="1"/>
    <col min="8196" max="8208" width="12.7109375" style="98" customWidth="1"/>
    <col min="8209" max="8210" width="3.7109375" style="98" customWidth="1"/>
    <col min="8211" max="8448" width="9.140625" style="98"/>
    <col min="8449" max="8450" width="3.7109375" style="98" customWidth="1"/>
    <col min="8451" max="8451" width="34.85546875" style="98" bestFit="1" customWidth="1"/>
    <col min="8452" max="8464" width="12.7109375" style="98" customWidth="1"/>
    <col min="8465" max="8466" width="3.7109375" style="98" customWidth="1"/>
    <col min="8467" max="8704" width="9.140625" style="98"/>
    <col min="8705" max="8706" width="3.7109375" style="98" customWidth="1"/>
    <col min="8707" max="8707" width="34.85546875" style="98" bestFit="1" customWidth="1"/>
    <col min="8708" max="8720" width="12.7109375" style="98" customWidth="1"/>
    <col min="8721" max="8722" width="3.7109375" style="98" customWidth="1"/>
    <col min="8723" max="8960" width="9.140625" style="98"/>
    <col min="8961" max="8962" width="3.7109375" style="98" customWidth="1"/>
    <col min="8963" max="8963" width="34.85546875" style="98" bestFit="1" customWidth="1"/>
    <col min="8964" max="8976" width="12.7109375" style="98" customWidth="1"/>
    <col min="8977" max="8978" width="3.7109375" style="98" customWidth="1"/>
    <col min="8979" max="9216" width="9.140625" style="98"/>
    <col min="9217" max="9218" width="3.7109375" style="98" customWidth="1"/>
    <col min="9219" max="9219" width="34.85546875" style="98" bestFit="1" customWidth="1"/>
    <col min="9220" max="9232" width="12.7109375" style="98" customWidth="1"/>
    <col min="9233" max="9234" width="3.7109375" style="98" customWidth="1"/>
    <col min="9235" max="9472" width="9.140625" style="98"/>
    <col min="9473" max="9474" width="3.7109375" style="98" customWidth="1"/>
    <col min="9475" max="9475" width="34.85546875" style="98" bestFit="1" customWidth="1"/>
    <col min="9476" max="9488" width="12.7109375" style="98" customWidth="1"/>
    <col min="9489" max="9490" width="3.7109375" style="98" customWidth="1"/>
    <col min="9491" max="9728" width="9.140625" style="98"/>
    <col min="9729" max="9730" width="3.7109375" style="98" customWidth="1"/>
    <col min="9731" max="9731" width="34.85546875" style="98" bestFit="1" customWidth="1"/>
    <col min="9732" max="9744" width="12.7109375" style="98" customWidth="1"/>
    <col min="9745" max="9746" width="3.7109375" style="98" customWidth="1"/>
    <col min="9747" max="9984" width="9.140625" style="98"/>
    <col min="9985" max="9986" width="3.7109375" style="98" customWidth="1"/>
    <col min="9987" max="9987" width="34.85546875" style="98" bestFit="1" customWidth="1"/>
    <col min="9988" max="10000" width="12.7109375" style="98" customWidth="1"/>
    <col min="10001" max="10002" width="3.7109375" style="98" customWidth="1"/>
    <col min="10003" max="10240" width="9.140625" style="98"/>
    <col min="10241" max="10242" width="3.7109375" style="98" customWidth="1"/>
    <col min="10243" max="10243" width="34.85546875" style="98" bestFit="1" customWidth="1"/>
    <col min="10244" max="10256" width="12.7109375" style="98" customWidth="1"/>
    <col min="10257" max="10258" width="3.7109375" style="98" customWidth="1"/>
    <col min="10259" max="10496" width="9.140625" style="98"/>
    <col min="10497" max="10498" width="3.7109375" style="98" customWidth="1"/>
    <col min="10499" max="10499" width="34.85546875" style="98" bestFit="1" customWidth="1"/>
    <col min="10500" max="10512" width="12.7109375" style="98" customWidth="1"/>
    <col min="10513" max="10514" width="3.7109375" style="98" customWidth="1"/>
    <col min="10515" max="10752" width="9.140625" style="98"/>
    <col min="10753" max="10754" width="3.7109375" style="98" customWidth="1"/>
    <col min="10755" max="10755" width="34.85546875" style="98" bestFit="1" customWidth="1"/>
    <col min="10756" max="10768" width="12.7109375" style="98" customWidth="1"/>
    <col min="10769" max="10770" width="3.7109375" style="98" customWidth="1"/>
    <col min="10771" max="11008" width="9.140625" style="98"/>
    <col min="11009" max="11010" width="3.7109375" style="98" customWidth="1"/>
    <col min="11011" max="11011" width="34.85546875" style="98" bestFit="1" customWidth="1"/>
    <col min="11012" max="11024" width="12.7109375" style="98" customWidth="1"/>
    <col min="11025" max="11026" width="3.7109375" style="98" customWidth="1"/>
    <col min="11027" max="11264" width="9.140625" style="98"/>
    <col min="11265" max="11266" width="3.7109375" style="98" customWidth="1"/>
    <col min="11267" max="11267" width="34.85546875" style="98" bestFit="1" customWidth="1"/>
    <col min="11268" max="11280" width="12.7109375" style="98" customWidth="1"/>
    <col min="11281" max="11282" width="3.7109375" style="98" customWidth="1"/>
    <col min="11283" max="11520" width="9.140625" style="98"/>
    <col min="11521" max="11522" width="3.7109375" style="98" customWidth="1"/>
    <col min="11523" max="11523" width="34.85546875" style="98" bestFit="1" customWidth="1"/>
    <col min="11524" max="11536" width="12.7109375" style="98" customWidth="1"/>
    <col min="11537" max="11538" width="3.7109375" style="98" customWidth="1"/>
    <col min="11539" max="11776" width="9.140625" style="98"/>
    <col min="11777" max="11778" width="3.7109375" style="98" customWidth="1"/>
    <col min="11779" max="11779" width="34.85546875" style="98" bestFit="1" customWidth="1"/>
    <col min="11780" max="11792" width="12.7109375" style="98" customWidth="1"/>
    <col min="11793" max="11794" width="3.7109375" style="98" customWidth="1"/>
    <col min="11795" max="12032" width="9.140625" style="98"/>
    <col min="12033" max="12034" width="3.7109375" style="98" customWidth="1"/>
    <col min="12035" max="12035" width="34.85546875" style="98" bestFit="1" customWidth="1"/>
    <col min="12036" max="12048" width="12.7109375" style="98" customWidth="1"/>
    <col min="12049" max="12050" width="3.7109375" style="98" customWidth="1"/>
    <col min="12051" max="12288" width="9.140625" style="98"/>
    <col min="12289" max="12290" width="3.7109375" style="98" customWidth="1"/>
    <col min="12291" max="12291" width="34.85546875" style="98" bestFit="1" customWidth="1"/>
    <col min="12292" max="12304" width="12.7109375" style="98" customWidth="1"/>
    <col min="12305" max="12306" width="3.7109375" style="98" customWidth="1"/>
    <col min="12307" max="12544" width="9.140625" style="98"/>
    <col min="12545" max="12546" width="3.7109375" style="98" customWidth="1"/>
    <col min="12547" max="12547" width="34.85546875" style="98" bestFit="1" customWidth="1"/>
    <col min="12548" max="12560" width="12.7109375" style="98" customWidth="1"/>
    <col min="12561" max="12562" width="3.7109375" style="98" customWidth="1"/>
    <col min="12563" max="12800" width="9.140625" style="98"/>
    <col min="12801" max="12802" width="3.7109375" style="98" customWidth="1"/>
    <col min="12803" max="12803" width="34.85546875" style="98" bestFit="1" customWidth="1"/>
    <col min="12804" max="12816" width="12.7109375" style="98" customWidth="1"/>
    <col min="12817" max="12818" width="3.7109375" style="98" customWidth="1"/>
    <col min="12819" max="13056" width="9.140625" style="98"/>
    <col min="13057" max="13058" width="3.7109375" style="98" customWidth="1"/>
    <col min="13059" max="13059" width="34.85546875" style="98" bestFit="1" customWidth="1"/>
    <col min="13060" max="13072" width="12.7109375" style="98" customWidth="1"/>
    <col min="13073" max="13074" width="3.7109375" style="98" customWidth="1"/>
    <col min="13075" max="13312" width="9.140625" style="98"/>
    <col min="13313" max="13314" width="3.7109375" style="98" customWidth="1"/>
    <col min="13315" max="13315" width="34.85546875" style="98" bestFit="1" customWidth="1"/>
    <col min="13316" max="13328" width="12.7109375" style="98" customWidth="1"/>
    <col min="13329" max="13330" width="3.7109375" style="98" customWidth="1"/>
    <col min="13331" max="13568" width="9.140625" style="98"/>
    <col min="13569" max="13570" width="3.7109375" style="98" customWidth="1"/>
    <col min="13571" max="13571" width="34.85546875" style="98" bestFit="1" customWidth="1"/>
    <col min="13572" max="13584" width="12.7109375" style="98" customWidth="1"/>
    <col min="13585" max="13586" width="3.7109375" style="98" customWidth="1"/>
    <col min="13587" max="13824" width="9.140625" style="98"/>
    <col min="13825" max="13826" width="3.7109375" style="98" customWidth="1"/>
    <col min="13827" max="13827" width="34.85546875" style="98" bestFit="1" customWidth="1"/>
    <col min="13828" max="13840" width="12.7109375" style="98" customWidth="1"/>
    <col min="13841" max="13842" width="3.7109375" style="98" customWidth="1"/>
    <col min="13843" max="14080" width="9.140625" style="98"/>
    <col min="14081" max="14082" width="3.7109375" style="98" customWidth="1"/>
    <col min="14083" max="14083" width="34.85546875" style="98" bestFit="1" customWidth="1"/>
    <col min="14084" max="14096" width="12.7109375" style="98" customWidth="1"/>
    <col min="14097" max="14098" width="3.7109375" style="98" customWidth="1"/>
    <col min="14099" max="14336" width="9.140625" style="98"/>
    <col min="14337" max="14338" width="3.7109375" style="98" customWidth="1"/>
    <col min="14339" max="14339" width="34.85546875" style="98" bestFit="1" customWidth="1"/>
    <col min="14340" max="14352" width="12.7109375" style="98" customWidth="1"/>
    <col min="14353" max="14354" width="3.7109375" style="98" customWidth="1"/>
    <col min="14355" max="14592" width="9.140625" style="98"/>
    <col min="14593" max="14594" width="3.7109375" style="98" customWidth="1"/>
    <col min="14595" max="14595" width="34.85546875" style="98" bestFit="1" customWidth="1"/>
    <col min="14596" max="14608" width="12.7109375" style="98" customWidth="1"/>
    <col min="14609" max="14610" width="3.7109375" style="98" customWidth="1"/>
    <col min="14611" max="14848" width="9.140625" style="98"/>
    <col min="14849" max="14850" width="3.7109375" style="98" customWidth="1"/>
    <col min="14851" max="14851" width="34.85546875" style="98" bestFit="1" customWidth="1"/>
    <col min="14852" max="14864" width="12.7109375" style="98" customWidth="1"/>
    <col min="14865" max="14866" width="3.7109375" style="98" customWidth="1"/>
    <col min="14867" max="15104" width="9.140625" style="98"/>
    <col min="15105" max="15106" width="3.7109375" style="98" customWidth="1"/>
    <col min="15107" max="15107" width="34.85546875" style="98" bestFit="1" customWidth="1"/>
    <col min="15108" max="15120" width="12.7109375" style="98" customWidth="1"/>
    <col min="15121" max="15122" width="3.7109375" style="98" customWidth="1"/>
    <col min="15123" max="15360" width="9.140625" style="98"/>
    <col min="15361" max="15362" width="3.7109375" style="98" customWidth="1"/>
    <col min="15363" max="15363" width="34.85546875" style="98" bestFit="1" customWidth="1"/>
    <col min="15364" max="15376" width="12.7109375" style="98" customWidth="1"/>
    <col min="15377" max="15378" width="3.7109375" style="98" customWidth="1"/>
    <col min="15379" max="15616" width="9.140625" style="98"/>
    <col min="15617" max="15618" width="3.7109375" style="98" customWidth="1"/>
    <col min="15619" max="15619" width="34.85546875" style="98" bestFit="1" customWidth="1"/>
    <col min="15620" max="15632" width="12.7109375" style="98" customWidth="1"/>
    <col min="15633" max="15634" width="3.7109375" style="98" customWidth="1"/>
    <col min="15635" max="15872" width="9.140625" style="98"/>
    <col min="15873" max="15874" width="3.7109375" style="98" customWidth="1"/>
    <col min="15875" max="15875" width="34.85546875" style="98" bestFit="1" customWidth="1"/>
    <col min="15876" max="15888" width="12.7109375" style="98" customWidth="1"/>
    <col min="15889" max="15890" width="3.7109375" style="98" customWidth="1"/>
    <col min="15891" max="16128" width="9.140625" style="98"/>
    <col min="16129" max="16130" width="3.7109375" style="98" customWidth="1"/>
    <col min="16131" max="16131" width="34.85546875" style="98" bestFit="1" customWidth="1"/>
    <col min="16132" max="16144" width="12.7109375" style="98" customWidth="1"/>
    <col min="16145" max="16146" width="3.7109375" style="98" customWidth="1"/>
    <col min="16147" max="16384" width="9.140625" style="98"/>
  </cols>
  <sheetData>
    <row r="3" spans="2:16" ht="20.25" x14ac:dyDescent="0.3">
      <c r="C3" s="351" t="s">
        <v>424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2:16" ht="20.25" x14ac:dyDescent="0.3">
      <c r="C4" s="351" t="s">
        <v>720</v>
      </c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</row>
    <row r="6" spans="2:16" ht="13.5" thickBot="1" x14ac:dyDescent="0.25"/>
    <row r="7" spans="2:16" ht="18.75" x14ac:dyDescent="0.3">
      <c r="C7" s="229" t="s">
        <v>651</v>
      </c>
      <c r="D7" s="260" t="s">
        <v>803</v>
      </c>
      <c r="O7" s="261" t="s">
        <v>427</v>
      </c>
    </row>
    <row r="9" spans="2:16" ht="13.5" thickBot="1" x14ac:dyDescent="0.25">
      <c r="C9" s="262" t="s">
        <v>6</v>
      </c>
      <c r="D9" s="263" t="s">
        <v>703</v>
      </c>
      <c r="E9" s="263" t="s">
        <v>704</v>
      </c>
      <c r="F9" s="263" t="s">
        <v>705</v>
      </c>
      <c r="G9" s="263" t="s">
        <v>706</v>
      </c>
      <c r="H9" s="263" t="s">
        <v>707</v>
      </c>
      <c r="I9" s="263" t="s">
        <v>708</v>
      </c>
      <c r="J9" s="263" t="s">
        <v>709</v>
      </c>
      <c r="K9" s="263" t="s">
        <v>710</v>
      </c>
      <c r="L9" s="263" t="s">
        <v>711</v>
      </c>
      <c r="M9" s="263" t="s">
        <v>712</v>
      </c>
      <c r="N9" s="263" t="s">
        <v>713</v>
      </c>
      <c r="O9" s="263" t="s">
        <v>714</v>
      </c>
      <c r="P9" s="264" t="s">
        <v>652</v>
      </c>
    </row>
    <row r="10" spans="2:16" x14ac:dyDescent="0.2">
      <c r="C10" s="265" t="s">
        <v>653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</row>
    <row r="11" spans="2:16" x14ac:dyDescent="0.2">
      <c r="B11" s="98" t="s">
        <v>452</v>
      </c>
      <c r="C11" s="102" t="s">
        <v>654</v>
      </c>
      <c r="D11" s="105">
        <v>9289585</v>
      </c>
      <c r="E11" s="271">
        <v>5415028</v>
      </c>
      <c r="F11" s="271">
        <v>5508909</v>
      </c>
      <c r="G11" s="271">
        <v>5712996</v>
      </c>
      <c r="H11" s="271">
        <v>5656244</v>
      </c>
      <c r="I11" s="271">
        <v>5628044</v>
      </c>
      <c r="J11" s="271">
        <v>5943276</v>
      </c>
      <c r="K11" s="271">
        <v>8036001</v>
      </c>
      <c r="L11" s="271">
        <v>5889033</v>
      </c>
      <c r="M11" s="271">
        <v>7395233</v>
      </c>
      <c r="N11" s="271">
        <v>5724133</v>
      </c>
      <c r="O11" s="271">
        <v>10021486</v>
      </c>
      <c r="P11" s="140">
        <f>SUM(D11:O11)</f>
        <v>80219968</v>
      </c>
    </row>
    <row r="12" spans="2:16" x14ac:dyDescent="0.2">
      <c r="B12" s="98" t="s">
        <v>486</v>
      </c>
      <c r="C12" s="102" t="s">
        <v>655</v>
      </c>
      <c r="D12" s="105">
        <v>0</v>
      </c>
      <c r="E12" s="271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40">
        <f t="shared" ref="P12:P18" si="0">SUM(D12:O12)</f>
        <v>0</v>
      </c>
    </row>
    <row r="13" spans="2:16" x14ac:dyDescent="0.2">
      <c r="B13" s="98" t="s">
        <v>456</v>
      </c>
      <c r="C13" s="102" t="s">
        <v>457</v>
      </c>
      <c r="D13" s="105">
        <v>877311</v>
      </c>
      <c r="E13" s="271">
        <v>1492847</v>
      </c>
      <c r="F13" s="271">
        <v>17422717</v>
      </c>
      <c r="G13" s="271">
        <v>2159373</v>
      </c>
      <c r="H13" s="271">
        <v>1784041</v>
      </c>
      <c r="I13" s="271">
        <v>781162</v>
      </c>
      <c r="J13" s="271">
        <v>1053196</v>
      </c>
      <c r="K13" s="271">
        <v>2919391</v>
      </c>
      <c r="L13" s="271">
        <v>12638746</v>
      </c>
      <c r="M13" s="271">
        <v>2541071</v>
      </c>
      <c r="N13" s="271">
        <v>1810027</v>
      </c>
      <c r="O13" s="271">
        <v>1488147</v>
      </c>
      <c r="P13" s="140">
        <f t="shared" si="0"/>
        <v>46968029</v>
      </c>
    </row>
    <row r="14" spans="2:16" x14ac:dyDescent="0.2">
      <c r="B14" s="98" t="s">
        <v>460</v>
      </c>
      <c r="C14" s="102" t="s">
        <v>461</v>
      </c>
      <c r="D14" s="105">
        <v>1736804</v>
      </c>
      <c r="E14" s="271">
        <v>925840</v>
      </c>
      <c r="F14" s="271">
        <v>192522</v>
      </c>
      <c r="G14" s="271">
        <v>1573585</v>
      </c>
      <c r="H14" s="271">
        <v>2363209</v>
      </c>
      <c r="I14" s="271">
        <v>963411</v>
      </c>
      <c r="J14" s="271">
        <v>1440536</v>
      </c>
      <c r="K14" s="271">
        <v>1813838</v>
      </c>
      <c r="L14" s="271">
        <v>601694</v>
      </c>
      <c r="M14" s="271">
        <v>2690308</v>
      </c>
      <c r="N14" s="271">
        <v>1629780</v>
      </c>
      <c r="O14" s="271">
        <v>1166185</v>
      </c>
      <c r="P14" s="140">
        <f t="shared" si="0"/>
        <v>17097712</v>
      </c>
    </row>
    <row r="15" spans="2:16" x14ac:dyDescent="0.2">
      <c r="B15" s="98" t="s">
        <v>656</v>
      </c>
      <c r="C15" s="102" t="s">
        <v>493</v>
      </c>
      <c r="D15" s="105">
        <v>5228346</v>
      </c>
      <c r="E15" s="105">
        <v>0</v>
      </c>
      <c r="F15" s="105">
        <v>0</v>
      </c>
      <c r="G15" s="105">
        <v>0</v>
      </c>
      <c r="H15" s="271">
        <v>6103937</v>
      </c>
      <c r="I15" s="105">
        <v>0</v>
      </c>
      <c r="J15" s="271">
        <v>2954331</v>
      </c>
      <c r="K15" s="271">
        <v>5299213</v>
      </c>
      <c r="L15" s="271">
        <v>1968504</v>
      </c>
      <c r="M15" s="271">
        <v>3984252</v>
      </c>
      <c r="N15" s="271">
        <v>2532283</v>
      </c>
      <c r="O15" s="105">
        <v>0</v>
      </c>
      <c r="P15" s="140">
        <f t="shared" si="0"/>
        <v>28070866</v>
      </c>
    </row>
    <row r="16" spans="2:16" x14ac:dyDescent="0.2">
      <c r="B16" s="98" t="s">
        <v>470</v>
      </c>
      <c r="C16" s="102" t="s">
        <v>657</v>
      </c>
      <c r="D16" s="105">
        <v>0</v>
      </c>
      <c r="E16" s="105">
        <v>0</v>
      </c>
      <c r="F16" s="105">
        <v>0</v>
      </c>
      <c r="G16" s="105">
        <v>0</v>
      </c>
      <c r="H16" s="105">
        <v>1000000</v>
      </c>
      <c r="I16" s="105">
        <v>750000</v>
      </c>
      <c r="J16" s="105">
        <v>0</v>
      </c>
      <c r="K16" s="105">
        <v>750000</v>
      </c>
      <c r="L16" s="105">
        <v>0</v>
      </c>
      <c r="M16" s="105">
        <v>0</v>
      </c>
      <c r="N16" s="105">
        <v>0</v>
      </c>
      <c r="O16" s="105">
        <v>0</v>
      </c>
      <c r="P16" s="140">
        <f t="shared" si="0"/>
        <v>2500000</v>
      </c>
    </row>
    <row r="17" spans="2:19" x14ac:dyDescent="0.2">
      <c r="B17" s="98" t="s">
        <v>502</v>
      </c>
      <c r="C17" s="102" t="s">
        <v>658</v>
      </c>
      <c r="D17" s="105">
        <v>134880</v>
      </c>
      <c r="E17" s="105">
        <v>6000</v>
      </c>
      <c r="F17" s="271">
        <v>27663</v>
      </c>
      <c r="G17" s="105">
        <v>16000</v>
      </c>
      <c r="H17" s="271">
        <v>873072</v>
      </c>
      <c r="I17" s="271">
        <v>5427598</v>
      </c>
      <c r="J17" s="271">
        <v>69886</v>
      </c>
      <c r="K17" s="105">
        <v>0</v>
      </c>
      <c r="L17" s="105">
        <v>71108</v>
      </c>
      <c r="M17" s="271">
        <v>1349556</v>
      </c>
      <c r="N17" s="271">
        <v>239779</v>
      </c>
      <c r="O17" s="271">
        <v>161709</v>
      </c>
      <c r="P17" s="140">
        <f t="shared" si="0"/>
        <v>8377251</v>
      </c>
    </row>
    <row r="18" spans="2:19" x14ac:dyDescent="0.2">
      <c r="B18" s="98" t="s">
        <v>518</v>
      </c>
      <c r="C18" s="102" t="s">
        <v>659</v>
      </c>
      <c r="D18" s="105">
        <v>278744454</v>
      </c>
      <c r="E18" s="105">
        <v>141048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271">
        <v>2506238</v>
      </c>
      <c r="P18" s="140">
        <f t="shared" si="0"/>
        <v>281391740</v>
      </c>
    </row>
    <row r="19" spans="2:19" ht="13.5" thickBot="1" x14ac:dyDescent="0.25">
      <c r="C19" s="232" t="s">
        <v>660</v>
      </c>
      <c r="D19" s="233">
        <f t="shared" ref="D19:O19" si="1">SUM(D11:D18)</f>
        <v>296011380</v>
      </c>
      <c r="E19" s="233">
        <f t="shared" si="1"/>
        <v>7980763</v>
      </c>
      <c r="F19" s="233">
        <f t="shared" si="1"/>
        <v>23151811</v>
      </c>
      <c r="G19" s="233">
        <f t="shared" si="1"/>
        <v>9461954</v>
      </c>
      <c r="H19" s="233">
        <f t="shared" si="1"/>
        <v>17780503</v>
      </c>
      <c r="I19" s="233">
        <f t="shared" si="1"/>
        <v>13550215</v>
      </c>
      <c r="J19" s="233">
        <f t="shared" si="1"/>
        <v>11461225</v>
      </c>
      <c r="K19" s="233">
        <f t="shared" si="1"/>
        <v>18818443</v>
      </c>
      <c r="L19" s="233">
        <f t="shared" si="1"/>
        <v>21169085</v>
      </c>
      <c r="M19" s="233">
        <f t="shared" si="1"/>
        <v>17960420</v>
      </c>
      <c r="N19" s="233">
        <f t="shared" si="1"/>
        <v>11936002</v>
      </c>
      <c r="O19" s="233">
        <f t="shared" si="1"/>
        <v>15343765</v>
      </c>
      <c r="P19" s="234">
        <f>SUM(D19:O19)</f>
        <v>464625566</v>
      </c>
      <c r="R19" s="128"/>
    </row>
    <row r="20" spans="2:19" ht="13.5" thickBot="1" x14ac:dyDescent="0.25">
      <c r="C20" s="266"/>
      <c r="D20" s="267" t="s">
        <v>703</v>
      </c>
      <c r="E20" s="267" t="s">
        <v>704</v>
      </c>
      <c r="F20" s="267" t="s">
        <v>705</v>
      </c>
      <c r="G20" s="267" t="s">
        <v>706</v>
      </c>
      <c r="H20" s="267" t="s">
        <v>707</v>
      </c>
      <c r="I20" s="267" t="s">
        <v>708</v>
      </c>
      <c r="J20" s="267" t="s">
        <v>709</v>
      </c>
      <c r="K20" s="267" t="s">
        <v>710</v>
      </c>
      <c r="L20" s="267" t="s">
        <v>711</v>
      </c>
      <c r="M20" s="267" t="s">
        <v>712</v>
      </c>
      <c r="N20" s="267" t="s">
        <v>713</v>
      </c>
      <c r="O20" s="267" t="s">
        <v>714</v>
      </c>
      <c r="P20" s="268"/>
    </row>
    <row r="21" spans="2:19" x14ac:dyDescent="0.2">
      <c r="C21" s="265" t="s">
        <v>661</v>
      </c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1"/>
    </row>
    <row r="22" spans="2:19" x14ac:dyDescent="0.2">
      <c r="B22" s="98" t="s">
        <v>446</v>
      </c>
      <c r="C22" s="102" t="s">
        <v>447</v>
      </c>
      <c r="D22" s="271">
        <v>2222126</v>
      </c>
      <c r="E22" s="271">
        <v>1901217</v>
      </c>
      <c r="F22" s="271">
        <v>1785787</v>
      </c>
      <c r="G22" s="271">
        <v>2707251</v>
      </c>
      <c r="H22" s="271">
        <v>1835891</v>
      </c>
      <c r="I22" s="271">
        <v>2209391</v>
      </c>
      <c r="J22" s="271">
        <v>1893057</v>
      </c>
      <c r="K22" s="271">
        <v>2036411</v>
      </c>
      <c r="L22" s="271">
        <v>1641650</v>
      </c>
      <c r="M22" s="271">
        <v>1813222</v>
      </c>
      <c r="N22" s="271">
        <v>1813220</v>
      </c>
      <c r="O22" s="271">
        <v>2964702</v>
      </c>
      <c r="P22" s="140">
        <f t="shared" ref="P22:P31" si="2">SUM(D22:O22)</f>
        <v>24823925</v>
      </c>
    </row>
    <row r="23" spans="2:19" x14ac:dyDescent="0.2">
      <c r="B23" s="98" t="s">
        <v>450</v>
      </c>
      <c r="C23" s="102" t="s">
        <v>662</v>
      </c>
      <c r="D23" s="271">
        <v>449265</v>
      </c>
      <c r="E23" s="105">
        <v>333986</v>
      </c>
      <c r="F23" s="105">
        <v>311301</v>
      </c>
      <c r="G23" s="271">
        <v>585337</v>
      </c>
      <c r="H23" s="271">
        <v>321161</v>
      </c>
      <c r="I23" s="105">
        <v>343037</v>
      </c>
      <c r="J23" s="271">
        <v>404973</v>
      </c>
      <c r="K23" s="105">
        <v>350518</v>
      </c>
      <c r="L23" s="105">
        <v>281094</v>
      </c>
      <c r="M23" s="105">
        <v>366166</v>
      </c>
      <c r="N23" s="105">
        <v>317103</v>
      </c>
      <c r="O23" s="105">
        <v>522532</v>
      </c>
      <c r="P23" s="140">
        <f t="shared" si="2"/>
        <v>4586473</v>
      </c>
    </row>
    <row r="24" spans="2:19" x14ac:dyDescent="0.2">
      <c r="B24" s="98" t="s">
        <v>454</v>
      </c>
      <c r="C24" s="102" t="s">
        <v>663</v>
      </c>
      <c r="D24" s="271">
        <v>4258577</v>
      </c>
      <c r="E24" s="271">
        <v>3873909</v>
      </c>
      <c r="F24" s="271">
        <v>1538869</v>
      </c>
      <c r="G24" s="271">
        <v>3566971</v>
      </c>
      <c r="H24" s="271">
        <v>2414715</v>
      </c>
      <c r="I24" s="271">
        <v>3991335</v>
      </c>
      <c r="J24" s="271">
        <v>2984755</v>
      </c>
      <c r="K24" s="271">
        <v>5648905</v>
      </c>
      <c r="L24" s="271">
        <v>3113344</v>
      </c>
      <c r="M24" s="271">
        <v>4293634</v>
      </c>
      <c r="N24" s="271">
        <v>4927311</v>
      </c>
      <c r="O24" s="271">
        <v>5864136</v>
      </c>
      <c r="P24" s="140">
        <f t="shared" si="2"/>
        <v>46476461</v>
      </c>
    </row>
    <row r="25" spans="2:19" x14ac:dyDescent="0.2">
      <c r="B25" s="98" t="s">
        <v>458</v>
      </c>
      <c r="C25" s="102" t="s">
        <v>664</v>
      </c>
      <c r="D25" s="271">
        <v>263600</v>
      </c>
      <c r="E25" s="271">
        <v>597425</v>
      </c>
      <c r="F25" s="105">
        <v>83600</v>
      </c>
      <c r="G25" s="271">
        <v>538600</v>
      </c>
      <c r="H25" s="271">
        <v>418600</v>
      </c>
      <c r="I25" s="105">
        <v>208600</v>
      </c>
      <c r="J25" s="105">
        <v>523600</v>
      </c>
      <c r="K25" s="105">
        <v>478060</v>
      </c>
      <c r="L25" s="271">
        <v>413600</v>
      </c>
      <c r="M25" s="105">
        <v>283600</v>
      </c>
      <c r="N25" s="105">
        <v>801170</v>
      </c>
      <c r="O25" s="271">
        <v>1057678</v>
      </c>
      <c r="P25" s="140">
        <f t="shared" si="2"/>
        <v>5668133</v>
      </c>
    </row>
    <row r="26" spans="2:19" x14ac:dyDescent="0.2">
      <c r="B26" s="98" t="s">
        <v>477</v>
      </c>
      <c r="C26" s="102" t="s">
        <v>665</v>
      </c>
      <c r="D26" s="271">
        <v>303465</v>
      </c>
      <c r="E26" s="271">
        <v>5386072</v>
      </c>
      <c r="F26" s="271">
        <v>3853272</v>
      </c>
      <c r="G26" s="271">
        <v>5802251</v>
      </c>
      <c r="H26" s="303">
        <v>7174960</v>
      </c>
      <c r="I26" s="271">
        <v>6185800</v>
      </c>
      <c r="J26" s="271">
        <v>3642057</v>
      </c>
      <c r="K26" s="271">
        <v>5019490</v>
      </c>
      <c r="L26" s="271">
        <v>8080011</v>
      </c>
      <c r="M26" s="271">
        <v>4937931</v>
      </c>
      <c r="N26" s="271">
        <v>5634834</v>
      </c>
      <c r="O26" s="271">
        <v>6202886</v>
      </c>
      <c r="P26" s="140">
        <f t="shared" si="2"/>
        <v>62223029</v>
      </c>
    </row>
    <row r="27" spans="2:19" x14ac:dyDescent="0.2">
      <c r="B27" s="98" t="s">
        <v>484</v>
      </c>
      <c r="C27" s="102" t="s">
        <v>485</v>
      </c>
      <c r="D27" s="105">
        <v>0</v>
      </c>
      <c r="E27" s="271">
        <v>1264100</v>
      </c>
      <c r="F27" s="105">
        <v>355762</v>
      </c>
      <c r="G27" s="271">
        <v>152400</v>
      </c>
      <c r="H27" s="271">
        <v>13387134</v>
      </c>
      <c r="I27" s="105">
        <v>0</v>
      </c>
      <c r="J27" s="105">
        <v>86360</v>
      </c>
      <c r="K27" s="105">
        <v>16990</v>
      </c>
      <c r="L27" s="105">
        <v>60000</v>
      </c>
      <c r="M27" s="271">
        <v>5500880</v>
      </c>
      <c r="N27" s="271">
        <v>0</v>
      </c>
      <c r="O27" s="271">
        <v>4201385</v>
      </c>
      <c r="P27" s="140">
        <f t="shared" si="2"/>
        <v>25025011</v>
      </c>
    </row>
    <row r="28" spans="2:19" x14ac:dyDescent="0.2">
      <c r="B28" s="98" t="s">
        <v>488</v>
      </c>
      <c r="C28" s="102" t="s">
        <v>489</v>
      </c>
      <c r="D28" s="271">
        <v>20276958</v>
      </c>
      <c r="E28" s="105">
        <v>0</v>
      </c>
      <c r="F28" s="105">
        <v>0</v>
      </c>
      <c r="G28" s="105">
        <v>0</v>
      </c>
      <c r="H28" s="271">
        <v>728600</v>
      </c>
      <c r="I28" s="271">
        <v>4128107</v>
      </c>
      <c r="J28" s="105">
        <v>0</v>
      </c>
      <c r="K28" s="271">
        <v>2311400</v>
      </c>
      <c r="L28" s="271">
        <v>1760017</v>
      </c>
      <c r="M28" s="271">
        <v>9286622</v>
      </c>
      <c r="N28" s="105">
        <v>2251500</v>
      </c>
      <c r="O28" s="271">
        <v>1814500</v>
      </c>
      <c r="P28" s="140">
        <f t="shared" si="2"/>
        <v>42557704</v>
      </c>
    </row>
    <row r="29" spans="2:19" x14ac:dyDescent="0.2">
      <c r="B29" s="98" t="s">
        <v>500</v>
      </c>
      <c r="C29" s="102" t="s">
        <v>666</v>
      </c>
      <c r="D29" s="105">
        <v>0</v>
      </c>
      <c r="E29" s="105">
        <v>100000</v>
      </c>
      <c r="F29" s="105">
        <v>0</v>
      </c>
      <c r="G29" s="105">
        <v>200000</v>
      </c>
      <c r="H29" s="105">
        <v>0</v>
      </c>
      <c r="I29" s="105">
        <v>0</v>
      </c>
      <c r="J29" s="105">
        <v>0</v>
      </c>
      <c r="K29" s="105">
        <v>200000</v>
      </c>
      <c r="L29" s="105">
        <v>0</v>
      </c>
      <c r="M29" s="105">
        <v>100000</v>
      </c>
      <c r="N29" s="105">
        <v>200000</v>
      </c>
      <c r="O29" s="105">
        <v>0</v>
      </c>
      <c r="P29" s="140">
        <f t="shared" si="2"/>
        <v>800000</v>
      </c>
    </row>
    <row r="30" spans="2:19" x14ac:dyDescent="0.2">
      <c r="B30" s="98" t="s">
        <v>520</v>
      </c>
      <c r="C30" s="102" t="s">
        <v>667</v>
      </c>
      <c r="D30" s="271">
        <v>2999584</v>
      </c>
      <c r="E30" s="271">
        <v>170702</v>
      </c>
      <c r="F30" s="105">
        <v>29915</v>
      </c>
      <c r="G30" s="271">
        <v>648879</v>
      </c>
      <c r="H30" s="105">
        <v>30445</v>
      </c>
      <c r="I30" s="105">
        <v>30714</v>
      </c>
      <c r="J30" s="105">
        <v>649685</v>
      </c>
      <c r="K30" s="105">
        <v>31258</v>
      </c>
      <c r="L30" s="105">
        <v>31534</v>
      </c>
      <c r="M30" s="271">
        <v>650512</v>
      </c>
      <c r="N30" s="105">
        <v>32092</v>
      </c>
      <c r="O30" s="105">
        <v>0</v>
      </c>
      <c r="P30" s="140">
        <f t="shared" si="2"/>
        <v>5305320</v>
      </c>
    </row>
    <row r="31" spans="2:19" ht="13.5" thickBot="1" x14ac:dyDescent="0.25">
      <c r="C31" s="232" t="s">
        <v>668</v>
      </c>
      <c r="D31" s="233">
        <f t="shared" ref="D31:O31" si="3">SUM(D22:D30)</f>
        <v>30773575</v>
      </c>
      <c r="E31" s="233">
        <f t="shared" si="3"/>
        <v>13627411</v>
      </c>
      <c r="F31" s="233">
        <f t="shared" si="3"/>
        <v>7958506</v>
      </c>
      <c r="G31" s="233">
        <f t="shared" si="3"/>
        <v>14201689</v>
      </c>
      <c r="H31" s="233">
        <f t="shared" si="3"/>
        <v>26311506</v>
      </c>
      <c r="I31" s="233">
        <f t="shared" si="3"/>
        <v>17096984</v>
      </c>
      <c r="J31" s="233">
        <f t="shared" si="3"/>
        <v>10184487</v>
      </c>
      <c r="K31" s="233">
        <f t="shared" si="3"/>
        <v>16093032</v>
      </c>
      <c r="L31" s="233">
        <f t="shared" si="3"/>
        <v>15381250</v>
      </c>
      <c r="M31" s="233">
        <f t="shared" si="3"/>
        <v>27232567</v>
      </c>
      <c r="N31" s="233">
        <f t="shared" si="3"/>
        <v>15977230</v>
      </c>
      <c r="O31" s="233">
        <f t="shared" si="3"/>
        <v>22627819</v>
      </c>
      <c r="P31" s="234">
        <f t="shared" si="2"/>
        <v>217466056</v>
      </c>
      <c r="R31" s="128"/>
      <c r="S31" s="128"/>
    </row>
    <row r="32" spans="2:19" x14ac:dyDescent="0.2">
      <c r="C32" s="269" t="s">
        <v>669</v>
      </c>
      <c r="D32" s="235">
        <f>(D19-D31)</f>
        <v>265237805</v>
      </c>
      <c r="E32" s="235">
        <f t="shared" ref="E32:O32" si="4">D32+E19-E31</f>
        <v>259591157</v>
      </c>
      <c r="F32" s="235">
        <f t="shared" si="4"/>
        <v>274784462</v>
      </c>
      <c r="G32" s="235">
        <f t="shared" si="4"/>
        <v>270044727</v>
      </c>
      <c r="H32" s="235">
        <f t="shared" si="4"/>
        <v>261513724</v>
      </c>
      <c r="I32" s="235">
        <f t="shared" si="4"/>
        <v>257966955</v>
      </c>
      <c r="J32" s="235">
        <f t="shared" si="4"/>
        <v>259243693</v>
      </c>
      <c r="K32" s="235">
        <f t="shared" si="4"/>
        <v>261969104</v>
      </c>
      <c r="L32" s="235">
        <f t="shared" si="4"/>
        <v>267756939</v>
      </c>
      <c r="M32" s="235">
        <f t="shared" si="4"/>
        <v>258484792</v>
      </c>
      <c r="N32" s="235">
        <f t="shared" si="4"/>
        <v>254443564</v>
      </c>
      <c r="O32" s="270">
        <f t="shared" si="4"/>
        <v>247159510</v>
      </c>
      <c r="P32" s="305" t="s">
        <v>670</v>
      </c>
    </row>
  </sheetData>
  <mergeCells count="2">
    <mergeCell ref="C3:O3"/>
    <mergeCell ref="C4:O4"/>
  </mergeCells>
  <pageMargins left="0.39370078740157483" right="0.39370078740157483" top="0.39370078740157483" bottom="0.39370078740157483" header="0.78740157480314965" footer="0.78740157480314965"/>
  <pageSetup paperSize="9" scale="65" orientation="landscape" r:id="rId1"/>
  <headerFoot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6"/>
  <dimension ref="B1:J21"/>
  <sheetViews>
    <sheetView tabSelected="1" workbookViewId="0">
      <selection activeCell="B6" sqref="B6"/>
    </sheetView>
  </sheetViews>
  <sheetFormatPr defaultRowHeight="15.95" customHeight="1" x14ac:dyDescent="0.2"/>
  <cols>
    <col min="1" max="1" width="1.7109375" style="73" customWidth="1"/>
    <col min="2" max="2" width="6.7109375" style="73" customWidth="1"/>
    <col min="3" max="3" width="53.85546875" style="73" bestFit="1" customWidth="1"/>
    <col min="4" max="10" width="12.7109375" style="73" customWidth="1"/>
    <col min="11" max="11" width="1.7109375" style="73" customWidth="1"/>
    <col min="12" max="256" width="6.7109375" style="73" customWidth="1"/>
    <col min="257" max="16384" width="9.140625" style="73"/>
  </cols>
  <sheetData>
    <row r="1" spans="2:10" ht="20.100000000000001" customHeight="1" x14ac:dyDescent="0.25">
      <c r="B1" s="324" t="s">
        <v>424</v>
      </c>
      <c r="C1" s="325"/>
      <c r="D1" s="325"/>
      <c r="E1" s="325"/>
      <c r="F1" s="325"/>
      <c r="G1" s="325"/>
      <c r="H1" s="325"/>
      <c r="I1" s="325"/>
      <c r="J1" s="326"/>
    </row>
    <row r="2" spans="2:10" ht="20.100000000000001" customHeight="1" x14ac:dyDescent="0.25">
      <c r="B2" s="321" t="s">
        <v>439</v>
      </c>
      <c r="C2" s="322"/>
      <c r="D2" s="322"/>
      <c r="E2" s="322"/>
      <c r="F2" s="322"/>
      <c r="G2" s="322"/>
      <c r="H2" s="322"/>
      <c r="I2" s="322"/>
      <c r="J2" s="323"/>
    </row>
    <row r="3" spans="2:10" ht="20.100000000000001" customHeight="1" x14ac:dyDescent="0.2">
      <c r="B3" s="304" t="s">
        <v>721</v>
      </c>
      <c r="C3" s="352" t="str">
        <f>'03KK'!C3:E3</f>
        <v>számú melléklet a(z) 6/2019.(V.29.) Önkormányzati rendelethez</v>
      </c>
      <c r="D3" s="352"/>
      <c r="E3" s="352"/>
      <c r="F3" s="352"/>
      <c r="G3" s="352"/>
      <c r="H3" s="352"/>
      <c r="I3" s="79"/>
      <c r="J3" s="80" t="s">
        <v>427</v>
      </c>
    </row>
    <row r="4" spans="2:10" ht="90" x14ac:dyDescent="0.2">
      <c r="B4" s="81" t="s">
        <v>5</v>
      </c>
      <c r="C4" s="74" t="s">
        <v>6</v>
      </c>
      <c r="D4" s="74" t="s">
        <v>396</v>
      </c>
      <c r="E4" s="74" t="s">
        <v>397</v>
      </c>
      <c r="F4" s="74" t="s">
        <v>398</v>
      </c>
      <c r="G4" s="74" t="s">
        <v>399</v>
      </c>
      <c r="H4" s="74" t="s">
        <v>400</v>
      </c>
      <c r="I4" s="74" t="s">
        <v>401</v>
      </c>
      <c r="J4" s="82" t="s">
        <v>402</v>
      </c>
    </row>
    <row r="5" spans="2:10" ht="15.95" customHeight="1" thickBot="1" x14ac:dyDescent="0.25">
      <c r="B5" s="83">
        <v>1</v>
      </c>
      <c r="C5" s="84">
        <v>2</v>
      </c>
      <c r="D5" s="84">
        <v>3</v>
      </c>
      <c r="E5" s="84">
        <v>4</v>
      </c>
      <c r="F5" s="84">
        <v>5</v>
      </c>
      <c r="G5" s="84">
        <v>6</v>
      </c>
      <c r="H5" s="84">
        <v>7</v>
      </c>
      <c r="I5" s="84">
        <v>8</v>
      </c>
      <c r="J5" s="85">
        <v>9</v>
      </c>
    </row>
    <row r="6" spans="2:10" ht="15.95" customHeight="1" x14ac:dyDescent="0.2">
      <c r="B6" s="86" t="s">
        <v>1</v>
      </c>
      <c r="C6" s="87" t="s">
        <v>403</v>
      </c>
      <c r="D6" s="88">
        <v>13661635</v>
      </c>
      <c r="E6" s="88">
        <v>669208001</v>
      </c>
      <c r="F6" s="88">
        <v>33030187</v>
      </c>
      <c r="G6" s="88">
        <v>0</v>
      </c>
      <c r="H6" s="88">
        <v>41901549</v>
      </c>
      <c r="I6" s="88">
        <v>53572813</v>
      </c>
      <c r="J6" s="89">
        <v>811374185</v>
      </c>
    </row>
    <row r="7" spans="2:10" ht="15.95" customHeight="1" x14ac:dyDescent="0.2">
      <c r="B7" s="90" t="s">
        <v>2</v>
      </c>
      <c r="C7" s="77" t="s">
        <v>404</v>
      </c>
      <c r="D7" s="78">
        <v>461900</v>
      </c>
      <c r="E7" s="78">
        <v>0</v>
      </c>
      <c r="F7" s="78">
        <v>0</v>
      </c>
      <c r="G7" s="78">
        <v>0</v>
      </c>
      <c r="H7" s="78">
        <v>21343455</v>
      </c>
      <c r="I7" s="78">
        <v>0</v>
      </c>
      <c r="J7" s="91">
        <v>21805355</v>
      </c>
    </row>
    <row r="8" spans="2:10" ht="15.95" customHeight="1" x14ac:dyDescent="0.2">
      <c r="B8" s="90" t="s">
        <v>3</v>
      </c>
      <c r="C8" s="77" t="s">
        <v>405</v>
      </c>
      <c r="D8" s="78">
        <v>0</v>
      </c>
      <c r="E8" s="78">
        <v>0</v>
      </c>
      <c r="F8" s="78">
        <v>0</v>
      </c>
      <c r="G8" s="78">
        <v>0</v>
      </c>
      <c r="H8" s="78">
        <v>34137488</v>
      </c>
      <c r="I8" s="78">
        <v>0</v>
      </c>
      <c r="J8" s="91">
        <v>34137488</v>
      </c>
    </row>
    <row r="9" spans="2:10" ht="15.95" customHeight="1" x14ac:dyDescent="0.2">
      <c r="B9" s="90" t="s">
        <v>4</v>
      </c>
      <c r="C9" s="77" t="s">
        <v>406</v>
      </c>
      <c r="D9" s="78">
        <v>0</v>
      </c>
      <c r="E9" s="78">
        <v>24568783</v>
      </c>
      <c r="F9" s="78">
        <v>934607</v>
      </c>
      <c r="G9" s="78">
        <v>0</v>
      </c>
      <c r="H9" s="78">
        <v>0</v>
      </c>
      <c r="I9" s="78">
        <v>0</v>
      </c>
      <c r="J9" s="91">
        <v>25503390</v>
      </c>
    </row>
    <row r="10" spans="2:10" ht="15.95" customHeight="1" x14ac:dyDescent="0.2">
      <c r="B10" s="90" t="s">
        <v>15</v>
      </c>
      <c r="C10" s="77" t="s">
        <v>407</v>
      </c>
      <c r="D10" s="78">
        <v>181900</v>
      </c>
      <c r="E10" s="78">
        <v>16969670</v>
      </c>
      <c r="F10" s="78">
        <v>109252</v>
      </c>
      <c r="G10" s="78">
        <v>0</v>
      </c>
      <c r="H10" s="78">
        <v>0</v>
      </c>
      <c r="I10" s="78">
        <v>1461205</v>
      </c>
      <c r="J10" s="91">
        <v>18722027</v>
      </c>
    </row>
    <row r="11" spans="2:10" ht="15.95" customHeight="1" x14ac:dyDescent="0.2">
      <c r="B11" s="92" t="s">
        <v>0</v>
      </c>
      <c r="C11" s="75" t="s">
        <v>408</v>
      </c>
      <c r="D11" s="76">
        <v>643800</v>
      </c>
      <c r="E11" s="76">
        <v>41538453</v>
      </c>
      <c r="F11" s="76">
        <v>1043859</v>
      </c>
      <c r="G11" s="76">
        <v>0</v>
      </c>
      <c r="H11" s="76">
        <v>55480943</v>
      </c>
      <c r="I11" s="76">
        <v>1461205</v>
      </c>
      <c r="J11" s="93">
        <v>100168260</v>
      </c>
    </row>
    <row r="12" spans="2:10" ht="15.95" customHeight="1" x14ac:dyDescent="0.2">
      <c r="B12" s="90" t="s">
        <v>17</v>
      </c>
      <c r="C12" s="77" t="s">
        <v>409</v>
      </c>
      <c r="D12" s="78">
        <v>0</v>
      </c>
      <c r="E12" s="78">
        <v>14477343</v>
      </c>
      <c r="F12" s="78">
        <v>0</v>
      </c>
      <c r="G12" s="78">
        <v>0</v>
      </c>
      <c r="H12" s="78">
        <v>0</v>
      </c>
      <c r="I12" s="78">
        <v>0</v>
      </c>
      <c r="J12" s="91">
        <v>14477343</v>
      </c>
    </row>
    <row r="13" spans="2:10" ht="15.95" customHeight="1" x14ac:dyDescent="0.2">
      <c r="B13" s="90" t="s">
        <v>19</v>
      </c>
      <c r="C13" s="77" t="s">
        <v>410</v>
      </c>
      <c r="D13" s="78">
        <v>181900</v>
      </c>
      <c r="E13" s="78">
        <v>0</v>
      </c>
      <c r="F13" s="78">
        <v>77870</v>
      </c>
      <c r="G13" s="78">
        <v>0</v>
      </c>
      <c r="H13" s="78">
        <v>42582312</v>
      </c>
      <c r="I13" s="78">
        <v>0</v>
      </c>
      <c r="J13" s="91">
        <v>42842082</v>
      </c>
    </row>
    <row r="14" spans="2:10" ht="15.95" customHeight="1" x14ac:dyDescent="0.2">
      <c r="B14" s="92" t="s">
        <v>244</v>
      </c>
      <c r="C14" s="75" t="s">
        <v>411</v>
      </c>
      <c r="D14" s="76">
        <v>181900</v>
      </c>
      <c r="E14" s="76">
        <v>14477343</v>
      </c>
      <c r="F14" s="76">
        <v>77870</v>
      </c>
      <c r="G14" s="76">
        <v>0</v>
      </c>
      <c r="H14" s="76">
        <v>42582312</v>
      </c>
      <c r="I14" s="76">
        <v>0</v>
      </c>
      <c r="J14" s="93">
        <v>57319425</v>
      </c>
    </row>
    <row r="15" spans="2:10" ht="15.95" customHeight="1" x14ac:dyDescent="0.2">
      <c r="B15" s="92" t="s">
        <v>21</v>
      </c>
      <c r="C15" s="75" t="s">
        <v>412</v>
      </c>
      <c r="D15" s="76">
        <v>14123535</v>
      </c>
      <c r="E15" s="76">
        <v>696269111</v>
      </c>
      <c r="F15" s="76">
        <v>33996176</v>
      </c>
      <c r="G15" s="76">
        <v>0</v>
      </c>
      <c r="H15" s="76">
        <v>54800180</v>
      </c>
      <c r="I15" s="76">
        <v>55034018</v>
      </c>
      <c r="J15" s="93">
        <v>854223020</v>
      </c>
    </row>
    <row r="16" spans="2:10" ht="15.95" customHeight="1" x14ac:dyDescent="0.2">
      <c r="B16" s="92" t="s">
        <v>23</v>
      </c>
      <c r="C16" s="75" t="s">
        <v>413</v>
      </c>
      <c r="D16" s="76">
        <v>12406199</v>
      </c>
      <c r="E16" s="76">
        <v>116481132</v>
      </c>
      <c r="F16" s="76">
        <v>26946650</v>
      </c>
      <c r="G16" s="76">
        <v>0</v>
      </c>
      <c r="H16" s="76">
        <v>0</v>
      </c>
      <c r="I16" s="76">
        <v>3397236</v>
      </c>
      <c r="J16" s="93">
        <v>159231217</v>
      </c>
    </row>
    <row r="17" spans="2:10" ht="15.95" customHeight="1" x14ac:dyDescent="0.2">
      <c r="B17" s="90" t="s">
        <v>25</v>
      </c>
      <c r="C17" s="77" t="s">
        <v>414</v>
      </c>
      <c r="D17" s="78">
        <v>419512</v>
      </c>
      <c r="E17" s="78">
        <v>9133756</v>
      </c>
      <c r="F17" s="78">
        <v>3409941</v>
      </c>
      <c r="G17" s="78">
        <v>0</v>
      </c>
      <c r="H17" s="78">
        <v>0</v>
      </c>
      <c r="I17" s="78">
        <v>2811768</v>
      </c>
      <c r="J17" s="91">
        <v>15774977</v>
      </c>
    </row>
    <row r="18" spans="2:10" ht="15.95" customHeight="1" x14ac:dyDescent="0.2">
      <c r="B18" s="92" t="s">
        <v>29</v>
      </c>
      <c r="C18" s="75" t="s">
        <v>415</v>
      </c>
      <c r="D18" s="76">
        <v>12825711</v>
      </c>
      <c r="E18" s="76">
        <v>125614888</v>
      </c>
      <c r="F18" s="76">
        <v>30356591</v>
      </c>
      <c r="G18" s="76">
        <v>0</v>
      </c>
      <c r="H18" s="76">
        <v>0</v>
      </c>
      <c r="I18" s="76">
        <v>6209004</v>
      </c>
      <c r="J18" s="93">
        <v>175006194</v>
      </c>
    </row>
    <row r="19" spans="2:10" ht="15.95" customHeight="1" x14ac:dyDescent="0.2">
      <c r="B19" s="92" t="s">
        <v>37</v>
      </c>
      <c r="C19" s="75" t="s">
        <v>416</v>
      </c>
      <c r="D19" s="76">
        <v>12825711</v>
      </c>
      <c r="E19" s="76">
        <v>125614888</v>
      </c>
      <c r="F19" s="76">
        <v>30356591</v>
      </c>
      <c r="G19" s="76">
        <v>0</v>
      </c>
      <c r="H19" s="76">
        <v>0</v>
      </c>
      <c r="I19" s="76">
        <v>6209004</v>
      </c>
      <c r="J19" s="93">
        <v>175006194</v>
      </c>
    </row>
    <row r="20" spans="2:10" ht="15.95" customHeight="1" x14ac:dyDescent="0.2">
      <c r="B20" s="92" t="s">
        <v>39</v>
      </c>
      <c r="C20" s="75" t="s">
        <v>417</v>
      </c>
      <c r="D20" s="76">
        <v>1297824</v>
      </c>
      <c r="E20" s="76">
        <v>570654223</v>
      </c>
      <c r="F20" s="76">
        <v>3639585</v>
      </c>
      <c r="G20" s="76">
        <v>0</v>
      </c>
      <c r="H20" s="76">
        <v>54800180</v>
      </c>
      <c r="I20" s="76">
        <v>48825014</v>
      </c>
      <c r="J20" s="93">
        <v>679216826</v>
      </c>
    </row>
    <row r="21" spans="2:10" ht="0.2" customHeight="1" thickBot="1" x14ac:dyDescent="0.25">
      <c r="B21" s="94" t="s">
        <v>261</v>
      </c>
      <c r="C21" s="95" t="s">
        <v>418</v>
      </c>
      <c r="D21" s="96">
        <v>12498535</v>
      </c>
      <c r="E21" s="96">
        <v>484392</v>
      </c>
      <c r="F21" s="96">
        <v>16347028</v>
      </c>
      <c r="G21" s="96">
        <v>0</v>
      </c>
      <c r="H21" s="96">
        <v>0</v>
      </c>
      <c r="I21" s="96">
        <v>0</v>
      </c>
      <c r="J21" s="97">
        <v>29329955</v>
      </c>
    </row>
  </sheetData>
  <mergeCells count="3">
    <mergeCell ref="B1:J1"/>
    <mergeCell ref="B2:J2"/>
    <mergeCell ref="C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horizontalDpi="300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5198-CA03-4E76-A8D1-F6956A8081A3}">
  <sheetPr codeName="Munka2"/>
  <dimension ref="A4:J35"/>
  <sheetViews>
    <sheetView tabSelected="1" workbookViewId="0">
      <selection activeCell="B6" sqref="B6"/>
    </sheetView>
  </sheetViews>
  <sheetFormatPr defaultRowHeight="12.75" x14ac:dyDescent="0.2"/>
  <cols>
    <col min="1" max="1" width="5.7109375" style="98" customWidth="1"/>
    <col min="2" max="2" width="42.7109375" style="98" customWidth="1"/>
    <col min="3" max="5" width="12.7109375" style="98" customWidth="1"/>
    <col min="6" max="6" width="6.7109375" style="98" customWidth="1"/>
    <col min="7" max="7" width="43.7109375" style="98" customWidth="1"/>
    <col min="8" max="10" width="12.7109375" style="98" customWidth="1"/>
    <col min="11" max="254" width="9.140625" style="98"/>
    <col min="255" max="255" width="5.7109375" style="98" customWidth="1"/>
    <col min="256" max="256" width="42" style="98" customWidth="1"/>
    <col min="257" max="260" width="12.7109375" style="98" customWidth="1"/>
    <col min="261" max="261" width="6.7109375" style="98" customWidth="1"/>
    <col min="262" max="262" width="43.5703125" style="98" customWidth="1"/>
    <col min="263" max="266" width="12.7109375" style="98" customWidth="1"/>
    <col min="267" max="510" width="9.140625" style="98"/>
    <col min="511" max="511" width="5.7109375" style="98" customWidth="1"/>
    <col min="512" max="512" width="42" style="98" customWidth="1"/>
    <col min="513" max="516" width="12.7109375" style="98" customWidth="1"/>
    <col min="517" max="517" width="6.7109375" style="98" customWidth="1"/>
    <col min="518" max="518" width="43.5703125" style="98" customWidth="1"/>
    <col min="519" max="522" width="12.7109375" style="98" customWidth="1"/>
    <col min="523" max="766" width="9.140625" style="98"/>
    <col min="767" max="767" width="5.7109375" style="98" customWidth="1"/>
    <col min="768" max="768" width="42" style="98" customWidth="1"/>
    <col min="769" max="772" width="12.7109375" style="98" customWidth="1"/>
    <col min="773" max="773" width="6.7109375" style="98" customWidth="1"/>
    <col min="774" max="774" width="43.5703125" style="98" customWidth="1"/>
    <col min="775" max="778" width="12.7109375" style="98" customWidth="1"/>
    <col min="779" max="1022" width="9.140625" style="98"/>
    <col min="1023" max="1023" width="5.7109375" style="98" customWidth="1"/>
    <col min="1024" max="1024" width="42" style="98" customWidth="1"/>
    <col min="1025" max="1028" width="12.7109375" style="98" customWidth="1"/>
    <col min="1029" max="1029" width="6.7109375" style="98" customWidth="1"/>
    <col min="1030" max="1030" width="43.5703125" style="98" customWidth="1"/>
    <col min="1031" max="1034" width="12.7109375" style="98" customWidth="1"/>
    <col min="1035" max="1278" width="9.140625" style="98"/>
    <col min="1279" max="1279" width="5.7109375" style="98" customWidth="1"/>
    <col min="1280" max="1280" width="42" style="98" customWidth="1"/>
    <col min="1281" max="1284" width="12.7109375" style="98" customWidth="1"/>
    <col min="1285" max="1285" width="6.7109375" style="98" customWidth="1"/>
    <col min="1286" max="1286" width="43.5703125" style="98" customWidth="1"/>
    <col min="1287" max="1290" width="12.7109375" style="98" customWidth="1"/>
    <col min="1291" max="1534" width="9.140625" style="98"/>
    <col min="1535" max="1535" width="5.7109375" style="98" customWidth="1"/>
    <col min="1536" max="1536" width="42" style="98" customWidth="1"/>
    <col min="1537" max="1540" width="12.7109375" style="98" customWidth="1"/>
    <col min="1541" max="1541" width="6.7109375" style="98" customWidth="1"/>
    <col min="1542" max="1542" width="43.5703125" style="98" customWidth="1"/>
    <col min="1543" max="1546" width="12.7109375" style="98" customWidth="1"/>
    <col min="1547" max="1790" width="9.140625" style="98"/>
    <col min="1791" max="1791" width="5.7109375" style="98" customWidth="1"/>
    <col min="1792" max="1792" width="42" style="98" customWidth="1"/>
    <col min="1793" max="1796" width="12.7109375" style="98" customWidth="1"/>
    <col min="1797" max="1797" width="6.7109375" style="98" customWidth="1"/>
    <col min="1798" max="1798" width="43.5703125" style="98" customWidth="1"/>
    <col min="1799" max="1802" width="12.7109375" style="98" customWidth="1"/>
    <col min="1803" max="2046" width="9.140625" style="98"/>
    <col min="2047" max="2047" width="5.7109375" style="98" customWidth="1"/>
    <col min="2048" max="2048" width="42" style="98" customWidth="1"/>
    <col min="2049" max="2052" width="12.7109375" style="98" customWidth="1"/>
    <col min="2053" max="2053" width="6.7109375" style="98" customWidth="1"/>
    <col min="2054" max="2054" width="43.5703125" style="98" customWidth="1"/>
    <col min="2055" max="2058" width="12.7109375" style="98" customWidth="1"/>
    <col min="2059" max="2302" width="9.140625" style="98"/>
    <col min="2303" max="2303" width="5.7109375" style="98" customWidth="1"/>
    <col min="2304" max="2304" width="42" style="98" customWidth="1"/>
    <col min="2305" max="2308" width="12.7109375" style="98" customWidth="1"/>
    <col min="2309" max="2309" width="6.7109375" style="98" customWidth="1"/>
    <col min="2310" max="2310" width="43.5703125" style="98" customWidth="1"/>
    <col min="2311" max="2314" width="12.7109375" style="98" customWidth="1"/>
    <col min="2315" max="2558" width="9.140625" style="98"/>
    <col min="2559" max="2559" width="5.7109375" style="98" customWidth="1"/>
    <col min="2560" max="2560" width="42" style="98" customWidth="1"/>
    <col min="2561" max="2564" width="12.7109375" style="98" customWidth="1"/>
    <col min="2565" max="2565" width="6.7109375" style="98" customWidth="1"/>
    <col min="2566" max="2566" width="43.5703125" style="98" customWidth="1"/>
    <col min="2567" max="2570" width="12.7109375" style="98" customWidth="1"/>
    <col min="2571" max="2814" width="9.140625" style="98"/>
    <col min="2815" max="2815" width="5.7109375" style="98" customWidth="1"/>
    <col min="2816" max="2816" width="42" style="98" customWidth="1"/>
    <col min="2817" max="2820" width="12.7109375" style="98" customWidth="1"/>
    <col min="2821" max="2821" width="6.7109375" style="98" customWidth="1"/>
    <col min="2822" max="2822" width="43.5703125" style="98" customWidth="1"/>
    <col min="2823" max="2826" width="12.7109375" style="98" customWidth="1"/>
    <col min="2827" max="3070" width="9.140625" style="98"/>
    <col min="3071" max="3071" width="5.7109375" style="98" customWidth="1"/>
    <col min="3072" max="3072" width="42" style="98" customWidth="1"/>
    <col min="3073" max="3076" width="12.7109375" style="98" customWidth="1"/>
    <col min="3077" max="3077" width="6.7109375" style="98" customWidth="1"/>
    <col min="3078" max="3078" width="43.5703125" style="98" customWidth="1"/>
    <col min="3079" max="3082" width="12.7109375" style="98" customWidth="1"/>
    <col min="3083" max="3326" width="9.140625" style="98"/>
    <col min="3327" max="3327" width="5.7109375" style="98" customWidth="1"/>
    <col min="3328" max="3328" width="42" style="98" customWidth="1"/>
    <col min="3329" max="3332" width="12.7109375" style="98" customWidth="1"/>
    <col min="3333" max="3333" width="6.7109375" style="98" customWidth="1"/>
    <col min="3334" max="3334" width="43.5703125" style="98" customWidth="1"/>
    <col min="3335" max="3338" width="12.7109375" style="98" customWidth="1"/>
    <col min="3339" max="3582" width="9.140625" style="98"/>
    <col min="3583" max="3583" width="5.7109375" style="98" customWidth="1"/>
    <col min="3584" max="3584" width="42" style="98" customWidth="1"/>
    <col min="3585" max="3588" width="12.7109375" style="98" customWidth="1"/>
    <col min="3589" max="3589" width="6.7109375" style="98" customWidth="1"/>
    <col min="3590" max="3590" width="43.5703125" style="98" customWidth="1"/>
    <col min="3591" max="3594" width="12.7109375" style="98" customWidth="1"/>
    <col min="3595" max="3838" width="9.140625" style="98"/>
    <col min="3839" max="3839" width="5.7109375" style="98" customWidth="1"/>
    <col min="3840" max="3840" width="42" style="98" customWidth="1"/>
    <col min="3841" max="3844" width="12.7109375" style="98" customWidth="1"/>
    <col min="3845" max="3845" width="6.7109375" style="98" customWidth="1"/>
    <col min="3846" max="3846" width="43.5703125" style="98" customWidth="1"/>
    <col min="3847" max="3850" width="12.7109375" style="98" customWidth="1"/>
    <col min="3851" max="4094" width="9.140625" style="98"/>
    <col min="4095" max="4095" width="5.7109375" style="98" customWidth="1"/>
    <col min="4096" max="4096" width="42" style="98" customWidth="1"/>
    <col min="4097" max="4100" width="12.7109375" style="98" customWidth="1"/>
    <col min="4101" max="4101" width="6.7109375" style="98" customWidth="1"/>
    <col min="4102" max="4102" width="43.5703125" style="98" customWidth="1"/>
    <col min="4103" max="4106" width="12.7109375" style="98" customWidth="1"/>
    <col min="4107" max="4350" width="9.140625" style="98"/>
    <col min="4351" max="4351" width="5.7109375" style="98" customWidth="1"/>
    <col min="4352" max="4352" width="42" style="98" customWidth="1"/>
    <col min="4353" max="4356" width="12.7109375" style="98" customWidth="1"/>
    <col min="4357" max="4357" width="6.7109375" style="98" customWidth="1"/>
    <col min="4358" max="4358" width="43.5703125" style="98" customWidth="1"/>
    <col min="4359" max="4362" width="12.7109375" style="98" customWidth="1"/>
    <col min="4363" max="4606" width="9.140625" style="98"/>
    <col min="4607" max="4607" width="5.7109375" style="98" customWidth="1"/>
    <col min="4608" max="4608" width="42" style="98" customWidth="1"/>
    <col min="4609" max="4612" width="12.7109375" style="98" customWidth="1"/>
    <col min="4613" max="4613" width="6.7109375" style="98" customWidth="1"/>
    <col min="4614" max="4614" width="43.5703125" style="98" customWidth="1"/>
    <col min="4615" max="4618" width="12.7109375" style="98" customWidth="1"/>
    <col min="4619" max="4862" width="9.140625" style="98"/>
    <col min="4863" max="4863" width="5.7109375" style="98" customWidth="1"/>
    <col min="4864" max="4864" width="42" style="98" customWidth="1"/>
    <col min="4865" max="4868" width="12.7109375" style="98" customWidth="1"/>
    <col min="4869" max="4869" width="6.7109375" style="98" customWidth="1"/>
    <col min="4870" max="4870" width="43.5703125" style="98" customWidth="1"/>
    <col min="4871" max="4874" width="12.7109375" style="98" customWidth="1"/>
    <col min="4875" max="5118" width="9.140625" style="98"/>
    <col min="5119" max="5119" width="5.7109375" style="98" customWidth="1"/>
    <col min="5120" max="5120" width="42" style="98" customWidth="1"/>
    <col min="5121" max="5124" width="12.7109375" style="98" customWidth="1"/>
    <col min="5125" max="5125" width="6.7109375" style="98" customWidth="1"/>
    <col min="5126" max="5126" width="43.5703125" style="98" customWidth="1"/>
    <col min="5127" max="5130" width="12.7109375" style="98" customWidth="1"/>
    <col min="5131" max="5374" width="9.140625" style="98"/>
    <col min="5375" max="5375" width="5.7109375" style="98" customWidth="1"/>
    <col min="5376" max="5376" width="42" style="98" customWidth="1"/>
    <col min="5377" max="5380" width="12.7109375" style="98" customWidth="1"/>
    <col min="5381" max="5381" width="6.7109375" style="98" customWidth="1"/>
    <col min="5382" max="5382" width="43.5703125" style="98" customWidth="1"/>
    <col min="5383" max="5386" width="12.7109375" style="98" customWidth="1"/>
    <col min="5387" max="5630" width="9.140625" style="98"/>
    <col min="5631" max="5631" width="5.7109375" style="98" customWidth="1"/>
    <col min="5632" max="5632" width="42" style="98" customWidth="1"/>
    <col min="5633" max="5636" width="12.7109375" style="98" customWidth="1"/>
    <col min="5637" max="5637" width="6.7109375" style="98" customWidth="1"/>
    <col min="5638" max="5638" width="43.5703125" style="98" customWidth="1"/>
    <col min="5639" max="5642" width="12.7109375" style="98" customWidth="1"/>
    <col min="5643" max="5886" width="9.140625" style="98"/>
    <col min="5887" max="5887" width="5.7109375" style="98" customWidth="1"/>
    <col min="5888" max="5888" width="42" style="98" customWidth="1"/>
    <col min="5889" max="5892" width="12.7109375" style="98" customWidth="1"/>
    <col min="5893" max="5893" width="6.7109375" style="98" customWidth="1"/>
    <col min="5894" max="5894" width="43.5703125" style="98" customWidth="1"/>
    <col min="5895" max="5898" width="12.7109375" style="98" customWidth="1"/>
    <col min="5899" max="6142" width="9.140625" style="98"/>
    <col min="6143" max="6143" width="5.7109375" style="98" customWidth="1"/>
    <col min="6144" max="6144" width="42" style="98" customWidth="1"/>
    <col min="6145" max="6148" width="12.7109375" style="98" customWidth="1"/>
    <col min="6149" max="6149" width="6.7109375" style="98" customWidth="1"/>
    <col min="6150" max="6150" width="43.5703125" style="98" customWidth="1"/>
    <col min="6151" max="6154" width="12.7109375" style="98" customWidth="1"/>
    <col min="6155" max="6398" width="9.140625" style="98"/>
    <col min="6399" max="6399" width="5.7109375" style="98" customWidth="1"/>
    <col min="6400" max="6400" width="42" style="98" customWidth="1"/>
    <col min="6401" max="6404" width="12.7109375" style="98" customWidth="1"/>
    <col min="6405" max="6405" width="6.7109375" style="98" customWidth="1"/>
    <col min="6406" max="6406" width="43.5703125" style="98" customWidth="1"/>
    <col min="6407" max="6410" width="12.7109375" style="98" customWidth="1"/>
    <col min="6411" max="6654" width="9.140625" style="98"/>
    <col min="6655" max="6655" width="5.7109375" style="98" customWidth="1"/>
    <col min="6656" max="6656" width="42" style="98" customWidth="1"/>
    <col min="6657" max="6660" width="12.7109375" style="98" customWidth="1"/>
    <col min="6661" max="6661" width="6.7109375" style="98" customWidth="1"/>
    <col min="6662" max="6662" width="43.5703125" style="98" customWidth="1"/>
    <col min="6663" max="6666" width="12.7109375" style="98" customWidth="1"/>
    <col min="6667" max="6910" width="9.140625" style="98"/>
    <col min="6911" max="6911" width="5.7109375" style="98" customWidth="1"/>
    <col min="6912" max="6912" width="42" style="98" customWidth="1"/>
    <col min="6913" max="6916" width="12.7109375" style="98" customWidth="1"/>
    <col min="6917" max="6917" width="6.7109375" style="98" customWidth="1"/>
    <col min="6918" max="6918" width="43.5703125" style="98" customWidth="1"/>
    <col min="6919" max="6922" width="12.7109375" style="98" customWidth="1"/>
    <col min="6923" max="7166" width="9.140625" style="98"/>
    <col min="7167" max="7167" width="5.7109375" style="98" customWidth="1"/>
    <col min="7168" max="7168" width="42" style="98" customWidth="1"/>
    <col min="7169" max="7172" width="12.7109375" style="98" customWidth="1"/>
    <col min="7173" max="7173" width="6.7109375" style="98" customWidth="1"/>
    <col min="7174" max="7174" width="43.5703125" style="98" customWidth="1"/>
    <col min="7175" max="7178" width="12.7109375" style="98" customWidth="1"/>
    <col min="7179" max="7422" width="9.140625" style="98"/>
    <col min="7423" max="7423" width="5.7109375" style="98" customWidth="1"/>
    <col min="7424" max="7424" width="42" style="98" customWidth="1"/>
    <col min="7425" max="7428" width="12.7109375" style="98" customWidth="1"/>
    <col min="7429" max="7429" width="6.7109375" style="98" customWidth="1"/>
    <col min="7430" max="7430" width="43.5703125" style="98" customWidth="1"/>
    <col min="7431" max="7434" width="12.7109375" style="98" customWidth="1"/>
    <col min="7435" max="7678" width="9.140625" style="98"/>
    <col min="7679" max="7679" width="5.7109375" style="98" customWidth="1"/>
    <col min="7680" max="7680" width="42" style="98" customWidth="1"/>
    <col min="7681" max="7684" width="12.7109375" style="98" customWidth="1"/>
    <col min="7685" max="7685" width="6.7109375" style="98" customWidth="1"/>
    <col min="7686" max="7686" width="43.5703125" style="98" customWidth="1"/>
    <col min="7687" max="7690" width="12.7109375" style="98" customWidth="1"/>
    <col min="7691" max="7934" width="9.140625" style="98"/>
    <col min="7935" max="7935" width="5.7109375" style="98" customWidth="1"/>
    <col min="7936" max="7936" width="42" style="98" customWidth="1"/>
    <col min="7937" max="7940" width="12.7109375" style="98" customWidth="1"/>
    <col min="7941" max="7941" width="6.7109375" style="98" customWidth="1"/>
    <col min="7942" max="7942" width="43.5703125" style="98" customWidth="1"/>
    <col min="7943" max="7946" width="12.7109375" style="98" customWidth="1"/>
    <col min="7947" max="8190" width="9.140625" style="98"/>
    <col min="8191" max="8191" width="5.7109375" style="98" customWidth="1"/>
    <col min="8192" max="8192" width="42" style="98" customWidth="1"/>
    <col min="8193" max="8196" width="12.7109375" style="98" customWidth="1"/>
    <col min="8197" max="8197" width="6.7109375" style="98" customWidth="1"/>
    <col min="8198" max="8198" width="43.5703125" style="98" customWidth="1"/>
    <col min="8199" max="8202" width="12.7109375" style="98" customWidth="1"/>
    <col min="8203" max="8446" width="9.140625" style="98"/>
    <col min="8447" max="8447" width="5.7109375" style="98" customWidth="1"/>
    <col min="8448" max="8448" width="42" style="98" customWidth="1"/>
    <col min="8449" max="8452" width="12.7109375" style="98" customWidth="1"/>
    <col min="8453" max="8453" width="6.7109375" style="98" customWidth="1"/>
    <col min="8454" max="8454" width="43.5703125" style="98" customWidth="1"/>
    <col min="8455" max="8458" width="12.7109375" style="98" customWidth="1"/>
    <col min="8459" max="8702" width="9.140625" style="98"/>
    <col min="8703" max="8703" width="5.7109375" style="98" customWidth="1"/>
    <col min="8704" max="8704" width="42" style="98" customWidth="1"/>
    <col min="8705" max="8708" width="12.7109375" style="98" customWidth="1"/>
    <col min="8709" max="8709" width="6.7109375" style="98" customWidth="1"/>
    <col min="8710" max="8710" width="43.5703125" style="98" customWidth="1"/>
    <col min="8711" max="8714" width="12.7109375" style="98" customWidth="1"/>
    <col min="8715" max="8958" width="9.140625" style="98"/>
    <col min="8959" max="8959" width="5.7109375" style="98" customWidth="1"/>
    <col min="8960" max="8960" width="42" style="98" customWidth="1"/>
    <col min="8961" max="8964" width="12.7109375" style="98" customWidth="1"/>
    <col min="8965" max="8965" width="6.7109375" style="98" customWidth="1"/>
    <col min="8966" max="8966" width="43.5703125" style="98" customWidth="1"/>
    <col min="8967" max="8970" width="12.7109375" style="98" customWidth="1"/>
    <col min="8971" max="9214" width="9.140625" style="98"/>
    <col min="9215" max="9215" width="5.7109375" style="98" customWidth="1"/>
    <col min="9216" max="9216" width="42" style="98" customWidth="1"/>
    <col min="9217" max="9220" width="12.7109375" style="98" customWidth="1"/>
    <col min="9221" max="9221" width="6.7109375" style="98" customWidth="1"/>
    <col min="9222" max="9222" width="43.5703125" style="98" customWidth="1"/>
    <col min="9223" max="9226" width="12.7109375" style="98" customWidth="1"/>
    <col min="9227" max="9470" width="9.140625" style="98"/>
    <col min="9471" max="9471" width="5.7109375" style="98" customWidth="1"/>
    <col min="9472" max="9472" width="42" style="98" customWidth="1"/>
    <col min="9473" max="9476" width="12.7109375" style="98" customWidth="1"/>
    <col min="9477" max="9477" width="6.7109375" style="98" customWidth="1"/>
    <col min="9478" max="9478" width="43.5703125" style="98" customWidth="1"/>
    <col min="9479" max="9482" width="12.7109375" style="98" customWidth="1"/>
    <col min="9483" max="9726" width="9.140625" style="98"/>
    <col min="9727" max="9727" width="5.7109375" style="98" customWidth="1"/>
    <col min="9728" max="9728" width="42" style="98" customWidth="1"/>
    <col min="9729" max="9732" width="12.7109375" style="98" customWidth="1"/>
    <col min="9733" max="9733" width="6.7109375" style="98" customWidth="1"/>
    <col min="9734" max="9734" width="43.5703125" style="98" customWidth="1"/>
    <col min="9735" max="9738" width="12.7109375" style="98" customWidth="1"/>
    <col min="9739" max="9982" width="9.140625" style="98"/>
    <col min="9983" max="9983" width="5.7109375" style="98" customWidth="1"/>
    <col min="9984" max="9984" width="42" style="98" customWidth="1"/>
    <col min="9985" max="9988" width="12.7109375" style="98" customWidth="1"/>
    <col min="9989" max="9989" width="6.7109375" style="98" customWidth="1"/>
    <col min="9990" max="9990" width="43.5703125" style="98" customWidth="1"/>
    <col min="9991" max="9994" width="12.7109375" style="98" customWidth="1"/>
    <col min="9995" max="10238" width="9.140625" style="98"/>
    <col min="10239" max="10239" width="5.7109375" style="98" customWidth="1"/>
    <col min="10240" max="10240" width="42" style="98" customWidth="1"/>
    <col min="10241" max="10244" width="12.7109375" style="98" customWidth="1"/>
    <col min="10245" max="10245" width="6.7109375" style="98" customWidth="1"/>
    <col min="10246" max="10246" width="43.5703125" style="98" customWidth="1"/>
    <col min="10247" max="10250" width="12.7109375" style="98" customWidth="1"/>
    <col min="10251" max="10494" width="9.140625" style="98"/>
    <col min="10495" max="10495" width="5.7109375" style="98" customWidth="1"/>
    <col min="10496" max="10496" width="42" style="98" customWidth="1"/>
    <col min="10497" max="10500" width="12.7109375" style="98" customWidth="1"/>
    <col min="10501" max="10501" width="6.7109375" style="98" customWidth="1"/>
    <col min="10502" max="10502" width="43.5703125" style="98" customWidth="1"/>
    <col min="10503" max="10506" width="12.7109375" style="98" customWidth="1"/>
    <col min="10507" max="10750" width="9.140625" style="98"/>
    <col min="10751" max="10751" width="5.7109375" style="98" customWidth="1"/>
    <col min="10752" max="10752" width="42" style="98" customWidth="1"/>
    <col min="10753" max="10756" width="12.7109375" style="98" customWidth="1"/>
    <col min="10757" max="10757" width="6.7109375" style="98" customWidth="1"/>
    <col min="10758" max="10758" width="43.5703125" style="98" customWidth="1"/>
    <col min="10759" max="10762" width="12.7109375" style="98" customWidth="1"/>
    <col min="10763" max="11006" width="9.140625" style="98"/>
    <col min="11007" max="11007" width="5.7109375" style="98" customWidth="1"/>
    <col min="11008" max="11008" width="42" style="98" customWidth="1"/>
    <col min="11009" max="11012" width="12.7109375" style="98" customWidth="1"/>
    <col min="11013" max="11013" width="6.7109375" style="98" customWidth="1"/>
    <col min="11014" max="11014" width="43.5703125" style="98" customWidth="1"/>
    <col min="11015" max="11018" width="12.7109375" style="98" customWidth="1"/>
    <col min="11019" max="11262" width="9.140625" style="98"/>
    <col min="11263" max="11263" width="5.7109375" style="98" customWidth="1"/>
    <col min="11264" max="11264" width="42" style="98" customWidth="1"/>
    <col min="11265" max="11268" width="12.7109375" style="98" customWidth="1"/>
    <col min="11269" max="11269" width="6.7109375" style="98" customWidth="1"/>
    <col min="11270" max="11270" width="43.5703125" style="98" customWidth="1"/>
    <col min="11271" max="11274" width="12.7109375" style="98" customWidth="1"/>
    <col min="11275" max="11518" width="9.140625" style="98"/>
    <col min="11519" max="11519" width="5.7109375" style="98" customWidth="1"/>
    <col min="11520" max="11520" width="42" style="98" customWidth="1"/>
    <col min="11521" max="11524" width="12.7109375" style="98" customWidth="1"/>
    <col min="11525" max="11525" width="6.7109375" style="98" customWidth="1"/>
    <col min="11526" max="11526" width="43.5703125" style="98" customWidth="1"/>
    <col min="11527" max="11530" width="12.7109375" style="98" customWidth="1"/>
    <col min="11531" max="11774" width="9.140625" style="98"/>
    <col min="11775" max="11775" width="5.7109375" style="98" customWidth="1"/>
    <col min="11776" max="11776" width="42" style="98" customWidth="1"/>
    <col min="11777" max="11780" width="12.7109375" style="98" customWidth="1"/>
    <col min="11781" max="11781" width="6.7109375" style="98" customWidth="1"/>
    <col min="11782" max="11782" width="43.5703125" style="98" customWidth="1"/>
    <col min="11783" max="11786" width="12.7109375" style="98" customWidth="1"/>
    <col min="11787" max="12030" width="9.140625" style="98"/>
    <col min="12031" max="12031" width="5.7109375" style="98" customWidth="1"/>
    <col min="12032" max="12032" width="42" style="98" customWidth="1"/>
    <col min="12033" max="12036" width="12.7109375" style="98" customWidth="1"/>
    <col min="12037" max="12037" width="6.7109375" style="98" customWidth="1"/>
    <col min="12038" max="12038" width="43.5703125" style="98" customWidth="1"/>
    <col min="12039" max="12042" width="12.7109375" style="98" customWidth="1"/>
    <col min="12043" max="12286" width="9.140625" style="98"/>
    <col min="12287" max="12287" width="5.7109375" style="98" customWidth="1"/>
    <col min="12288" max="12288" width="42" style="98" customWidth="1"/>
    <col min="12289" max="12292" width="12.7109375" style="98" customWidth="1"/>
    <col min="12293" max="12293" width="6.7109375" style="98" customWidth="1"/>
    <col min="12294" max="12294" width="43.5703125" style="98" customWidth="1"/>
    <col min="12295" max="12298" width="12.7109375" style="98" customWidth="1"/>
    <col min="12299" max="12542" width="9.140625" style="98"/>
    <col min="12543" max="12543" width="5.7109375" style="98" customWidth="1"/>
    <col min="12544" max="12544" width="42" style="98" customWidth="1"/>
    <col min="12545" max="12548" width="12.7109375" style="98" customWidth="1"/>
    <col min="12549" max="12549" width="6.7109375" style="98" customWidth="1"/>
    <col min="12550" max="12550" width="43.5703125" style="98" customWidth="1"/>
    <col min="12551" max="12554" width="12.7109375" style="98" customWidth="1"/>
    <col min="12555" max="12798" width="9.140625" style="98"/>
    <col min="12799" max="12799" width="5.7109375" style="98" customWidth="1"/>
    <col min="12800" max="12800" width="42" style="98" customWidth="1"/>
    <col min="12801" max="12804" width="12.7109375" style="98" customWidth="1"/>
    <col min="12805" max="12805" width="6.7109375" style="98" customWidth="1"/>
    <col min="12806" max="12806" width="43.5703125" style="98" customWidth="1"/>
    <col min="12807" max="12810" width="12.7109375" style="98" customWidth="1"/>
    <col min="12811" max="13054" width="9.140625" style="98"/>
    <col min="13055" max="13055" width="5.7109375" style="98" customWidth="1"/>
    <col min="13056" max="13056" width="42" style="98" customWidth="1"/>
    <col min="13057" max="13060" width="12.7109375" style="98" customWidth="1"/>
    <col min="13061" max="13061" width="6.7109375" style="98" customWidth="1"/>
    <col min="13062" max="13062" width="43.5703125" style="98" customWidth="1"/>
    <col min="13063" max="13066" width="12.7109375" style="98" customWidth="1"/>
    <col min="13067" max="13310" width="9.140625" style="98"/>
    <col min="13311" max="13311" width="5.7109375" style="98" customWidth="1"/>
    <col min="13312" max="13312" width="42" style="98" customWidth="1"/>
    <col min="13313" max="13316" width="12.7109375" style="98" customWidth="1"/>
    <col min="13317" max="13317" width="6.7109375" style="98" customWidth="1"/>
    <col min="13318" max="13318" width="43.5703125" style="98" customWidth="1"/>
    <col min="13319" max="13322" width="12.7109375" style="98" customWidth="1"/>
    <col min="13323" max="13566" width="9.140625" style="98"/>
    <col min="13567" max="13567" width="5.7109375" style="98" customWidth="1"/>
    <col min="13568" max="13568" width="42" style="98" customWidth="1"/>
    <col min="13569" max="13572" width="12.7109375" style="98" customWidth="1"/>
    <col min="13573" max="13573" width="6.7109375" style="98" customWidth="1"/>
    <col min="13574" max="13574" width="43.5703125" style="98" customWidth="1"/>
    <col min="13575" max="13578" width="12.7109375" style="98" customWidth="1"/>
    <col min="13579" max="13822" width="9.140625" style="98"/>
    <col min="13823" max="13823" width="5.7109375" style="98" customWidth="1"/>
    <col min="13824" max="13824" width="42" style="98" customWidth="1"/>
    <col min="13825" max="13828" width="12.7109375" style="98" customWidth="1"/>
    <col min="13829" max="13829" width="6.7109375" style="98" customWidth="1"/>
    <col min="13830" max="13830" width="43.5703125" style="98" customWidth="1"/>
    <col min="13831" max="13834" width="12.7109375" style="98" customWidth="1"/>
    <col min="13835" max="14078" width="9.140625" style="98"/>
    <col min="14079" max="14079" width="5.7109375" style="98" customWidth="1"/>
    <col min="14080" max="14080" width="42" style="98" customWidth="1"/>
    <col min="14081" max="14084" width="12.7109375" style="98" customWidth="1"/>
    <col min="14085" max="14085" width="6.7109375" style="98" customWidth="1"/>
    <col min="14086" max="14086" width="43.5703125" style="98" customWidth="1"/>
    <col min="14087" max="14090" width="12.7109375" style="98" customWidth="1"/>
    <col min="14091" max="14334" width="9.140625" style="98"/>
    <col min="14335" max="14335" width="5.7109375" style="98" customWidth="1"/>
    <col min="14336" max="14336" width="42" style="98" customWidth="1"/>
    <col min="14337" max="14340" width="12.7109375" style="98" customWidth="1"/>
    <col min="14341" max="14341" width="6.7109375" style="98" customWidth="1"/>
    <col min="14342" max="14342" width="43.5703125" style="98" customWidth="1"/>
    <col min="14343" max="14346" width="12.7109375" style="98" customWidth="1"/>
    <col min="14347" max="14590" width="9.140625" style="98"/>
    <col min="14591" max="14591" width="5.7109375" style="98" customWidth="1"/>
    <col min="14592" max="14592" width="42" style="98" customWidth="1"/>
    <col min="14593" max="14596" width="12.7109375" style="98" customWidth="1"/>
    <col min="14597" max="14597" width="6.7109375" style="98" customWidth="1"/>
    <col min="14598" max="14598" width="43.5703125" style="98" customWidth="1"/>
    <col min="14599" max="14602" width="12.7109375" style="98" customWidth="1"/>
    <col min="14603" max="14846" width="9.140625" style="98"/>
    <col min="14847" max="14847" width="5.7109375" style="98" customWidth="1"/>
    <col min="14848" max="14848" width="42" style="98" customWidth="1"/>
    <col min="14849" max="14852" width="12.7109375" style="98" customWidth="1"/>
    <col min="14853" max="14853" width="6.7109375" style="98" customWidth="1"/>
    <col min="14854" max="14854" width="43.5703125" style="98" customWidth="1"/>
    <col min="14855" max="14858" width="12.7109375" style="98" customWidth="1"/>
    <col min="14859" max="15102" width="9.140625" style="98"/>
    <col min="15103" max="15103" width="5.7109375" style="98" customWidth="1"/>
    <col min="15104" max="15104" width="42" style="98" customWidth="1"/>
    <col min="15105" max="15108" width="12.7109375" style="98" customWidth="1"/>
    <col min="15109" max="15109" width="6.7109375" style="98" customWidth="1"/>
    <col min="15110" max="15110" width="43.5703125" style="98" customWidth="1"/>
    <col min="15111" max="15114" width="12.7109375" style="98" customWidth="1"/>
    <col min="15115" max="15358" width="9.140625" style="98"/>
    <col min="15359" max="15359" width="5.7109375" style="98" customWidth="1"/>
    <col min="15360" max="15360" width="42" style="98" customWidth="1"/>
    <col min="15361" max="15364" width="12.7109375" style="98" customWidth="1"/>
    <col min="15365" max="15365" width="6.7109375" style="98" customWidth="1"/>
    <col min="15366" max="15366" width="43.5703125" style="98" customWidth="1"/>
    <col min="15367" max="15370" width="12.7109375" style="98" customWidth="1"/>
    <col min="15371" max="15614" width="9.140625" style="98"/>
    <col min="15615" max="15615" width="5.7109375" style="98" customWidth="1"/>
    <col min="15616" max="15616" width="42" style="98" customWidth="1"/>
    <col min="15617" max="15620" width="12.7109375" style="98" customWidth="1"/>
    <col min="15621" max="15621" width="6.7109375" style="98" customWidth="1"/>
    <col min="15622" max="15622" width="43.5703125" style="98" customWidth="1"/>
    <col min="15623" max="15626" width="12.7109375" style="98" customWidth="1"/>
    <col min="15627" max="15870" width="9.140625" style="98"/>
    <col min="15871" max="15871" width="5.7109375" style="98" customWidth="1"/>
    <col min="15872" max="15872" width="42" style="98" customWidth="1"/>
    <col min="15873" max="15876" width="12.7109375" style="98" customWidth="1"/>
    <col min="15877" max="15877" width="6.7109375" style="98" customWidth="1"/>
    <col min="15878" max="15878" width="43.5703125" style="98" customWidth="1"/>
    <col min="15879" max="15882" width="12.7109375" style="98" customWidth="1"/>
    <col min="15883" max="16126" width="9.140625" style="98"/>
    <col min="16127" max="16127" width="5.7109375" style="98" customWidth="1"/>
    <col min="16128" max="16128" width="42" style="98" customWidth="1"/>
    <col min="16129" max="16132" width="12.7109375" style="98" customWidth="1"/>
    <col min="16133" max="16133" width="6.7109375" style="98" customWidth="1"/>
    <col min="16134" max="16134" width="43.5703125" style="98" customWidth="1"/>
    <col min="16135" max="16138" width="12.7109375" style="98" customWidth="1"/>
    <col min="16139" max="16384" width="9.140625" style="98"/>
  </cols>
  <sheetData>
    <row r="4" spans="1:10" ht="18" x14ac:dyDescent="0.25">
      <c r="B4" s="317" t="s">
        <v>424</v>
      </c>
      <c r="C4" s="317"/>
      <c r="D4" s="317"/>
      <c r="E4" s="123" t="s">
        <v>548</v>
      </c>
      <c r="F4" s="123"/>
      <c r="G4" s="123"/>
    </row>
    <row r="6" spans="1:10" ht="13.5" thickBot="1" x14ac:dyDescent="0.25">
      <c r="A6" s="99" t="s">
        <v>440</v>
      </c>
      <c r="B6" s="124" t="s">
        <v>803</v>
      </c>
      <c r="C6" s="124"/>
      <c r="H6" s="307" t="s">
        <v>427</v>
      </c>
      <c r="I6" s="307"/>
    </row>
    <row r="7" spans="1:10" x14ac:dyDescent="0.2">
      <c r="A7" s="101"/>
      <c r="B7" s="133"/>
      <c r="C7" s="308"/>
      <c r="D7" s="309"/>
      <c r="E7" s="310"/>
      <c r="F7" s="149"/>
      <c r="G7" s="133"/>
      <c r="H7" s="308"/>
      <c r="I7" s="309"/>
      <c r="J7" s="310"/>
    </row>
    <row r="8" spans="1:10" ht="16.5" x14ac:dyDescent="0.25">
      <c r="A8" s="102"/>
      <c r="B8" s="134" t="s">
        <v>441</v>
      </c>
      <c r="C8" s="138" t="s">
        <v>420</v>
      </c>
      <c r="D8" s="103" t="s">
        <v>442</v>
      </c>
      <c r="E8" s="104" t="s">
        <v>12</v>
      </c>
      <c r="F8" s="150"/>
      <c r="G8" s="134" t="s">
        <v>443</v>
      </c>
      <c r="H8" s="138" t="s">
        <v>420</v>
      </c>
      <c r="I8" s="103" t="s">
        <v>442</v>
      </c>
      <c r="J8" s="104" t="s">
        <v>12</v>
      </c>
    </row>
    <row r="9" spans="1:10" x14ac:dyDescent="0.2">
      <c r="A9" s="102" t="s">
        <v>444</v>
      </c>
      <c r="B9" s="135" t="s">
        <v>445</v>
      </c>
      <c r="C9" s="139">
        <f>'04KB'!D11</f>
        <v>58787241</v>
      </c>
      <c r="D9" s="105">
        <f>'04KB'!E11</f>
        <v>67215131</v>
      </c>
      <c r="E9" s="140">
        <f>'04KB'!H11</f>
        <v>67215131</v>
      </c>
      <c r="F9" s="150" t="s">
        <v>446</v>
      </c>
      <c r="G9" s="135" t="s">
        <v>447</v>
      </c>
      <c r="H9" s="139">
        <f>'03KK'!D17</f>
        <v>26378478</v>
      </c>
      <c r="I9" s="105">
        <f>'03KK'!E17</f>
        <v>24823925</v>
      </c>
      <c r="J9" s="140">
        <f>'03KK'!I17</f>
        <v>24823925</v>
      </c>
    </row>
    <row r="10" spans="1:10" x14ac:dyDescent="0.2">
      <c r="A10" s="102" t="s">
        <v>448</v>
      </c>
      <c r="B10" s="135" t="s">
        <v>449</v>
      </c>
      <c r="C10" s="139">
        <f>'04KB'!D12</f>
        <v>13402396</v>
      </c>
      <c r="D10" s="105">
        <f>'04KB'!E12</f>
        <v>13004837</v>
      </c>
      <c r="E10" s="140">
        <f>'04KB'!H12</f>
        <v>13004837</v>
      </c>
      <c r="F10" s="150" t="s">
        <v>450</v>
      </c>
      <c r="G10" s="135" t="s">
        <v>451</v>
      </c>
      <c r="H10" s="139">
        <f>'03KK'!D18</f>
        <v>5894306</v>
      </c>
      <c r="I10" s="105">
        <f>'03KK'!E18</f>
        <v>4586473</v>
      </c>
      <c r="J10" s="140">
        <f>'03KK'!I18</f>
        <v>4586473</v>
      </c>
    </row>
    <row r="11" spans="1:10" x14ac:dyDescent="0.2">
      <c r="A11" s="102" t="s">
        <v>452</v>
      </c>
      <c r="B11" s="135" t="s">
        <v>453</v>
      </c>
      <c r="C11" s="141">
        <f>SUM(C9:C10)</f>
        <v>72189637</v>
      </c>
      <c r="D11" s="130">
        <f t="shared" ref="D11:E11" si="0">SUM(D9:D10)</f>
        <v>80219968</v>
      </c>
      <c r="E11" s="153">
        <f t="shared" si="0"/>
        <v>80219968</v>
      </c>
      <c r="F11" s="150" t="s">
        <v>454</v>
      </c>
      <c r="G11" s="135" t="s">
        <v>455</v>
      </c>
      <c r="H11" s="139">
        <f>'03KK'!D45</f>
        <v>49233680</v>
      </c>
      <c r="I11" s="105">
        <f>'03KK'!E45</f>
        <v>46566154</v>
      </c>
      <c r="J11" s="140">
        <f>'03KK'!I45</f>
        <v>46476461</v>
      </c>
    </row>
    <row r="12" spans="1:10" x14ac:dyDescent="0.2">
      <c r="A12" s="102" t="s">
        <v>456</v>
      </c>
      <c r="B12" s="135" t="s">
        <v>457</v>
      </c>
      <c r="C12" s="139">
        <f>'04KB'!D30</f>
        <v>43023372</v>
      </c>
      <c r="D12" s="105">
        <f>'04KB'!E30</f>
        <v>51228557</v>
      </c>
      <c r="E12" s="140">
        <f>'04KB'!H30</f>
        <v>46968029</v>
      </c>
      <c r="F12" s="150" t="s">
        <v>458</v>
      </c>
      <c r="G12" s="135" t="s">
        <v>459</v>
      </c>
      <c r="H12" s="139">
        <f>'03KK'!D52</f>
        <v>7700000</v>
      </c>
      <c r="I12" s="105">
        <f>'03KK'!E52</f>
        <v>5668133</v>
      </c>
      <c r="J12" s="140">
        <f>'03KK'!I52</f>
        <v>5668133</v>
      </c>
    </row>
    <row r="13" spans="1:10" x14ac:dyDescent="0.2">
      <c r="A13" s="102" t="s">
        <v>460</v>
      </c>
      <c r="B13" s="135" t="s">
        <v>461</v>
      </c>
      <c r="C13" s="139">
        <f>'04KB'!D42</f>
        <v>16282657</v>
      </c>
      <c r="D13" s="105">
        <f>'04KB'!E42</f>
        <v>17741113</v>
      </c>
      <c r="E13" s="140">
        <f>'04KB'!H42</f>
        <v>17097712</v>
      </c>
      <c r="F13" s="150" t="s">
        <v>462</v>
      </c>
      <c r="G13" s="135" t="s">
        <v>463</v>
      </c>
      <c r="H13" s="139">
        <v>0</v>
      </c>
      <c r="I13" s="105">
        <f>'03KK'!E54</f>
        <v>608671</v>
      </c>
      <c r="J13" s="140">
        <f>'03KK'!I54</f>
        <v>608671</v>
      </c>
    </row>
    <row r="14" spans="1:10" x14ac:dyDescent="0.2">
      <c r="A14" s="102" t="s">
        <v>464</v>
      </c>
      <c r="B14" s="135" t="s">
        <v>465</v>
      </c>
      <c r="C14" s="139">
        <f>'04KB'!D45</f>
        <v>0</v>
      </c>
      <c r="D14" s="105">
        <f>'04KB'!E45</f>
        <v>2886175</v>
      </c>
      <c r="E14" s="140">
        <f>'04KB'!H45</f>
        <v>2500000</v>
      </c>
      <c r="F14" s="150" t="s">
        <v>466</v>
      </c>
      <c r="G14" s="135" t="s">
        <v>467</v>
      </c>
      <c r="H14" s="139">
        <f>'03KK'!D55</f>
        <v>8466645</v>
      </c>
      <c r="I14" s="105">
        <f>'03KK'!E55</f>
        <v>8906838</v>
      </c>
      <c r="J14" s="140">
        <f>'03KK'!I55</f>
        <v>8906838</v>
      </c>
    </row>
    <row r="15" spans="1:10" x14ac:dyDescent="0.2">
      <c r="A15" s="102" t="s">
        <v>464</v>
      </c>
      <c r="B15" s="135" t="s">
        <v>465</v>
      </c>
      <c r="C15" s="139">
        <v>0</v>
      </c>
      <c r="D15" s="105">
        <v>0</v>
      </c>
      <c r="E15" s="107">
        <v>0</v>
      </c>
      <c r="F15" s="150" t="s">
        <v>468</v>
      </c>
      <c r="G15" s="135" t="s">
        <v>469</v>
      </c>
      <c r="H15" s="139">
        <v>0</v>
      </c>
      <c r="I15" s="105">
        <v>0</v>
      </c>
      <c r="J15" s="140">
        <v>0</v>
      </c>
    </row>
    <row r="16" spans="1:10" x14ac:dyDescent="0.2">
      <c r="A16" s="102" t="s">
        <v>470</v>
      </c>
      <c r="B16" s="135" t="s">
        <v>471</v>
      </c>
      <c r="C16" s="141">
        <f>SUM(C14:C15)</f>
        <v>0</v>
      </c>
      <c r="D16" s="130">
        <f t="shared" ref="D16:E16" si="1">SUM(D14:D15)</f>
        <v>2886175</v>
      </c>
      <c r="E16" s="153">
        <f t="shared" si="1"/>
        <v>2500000</v>
      </c>
      <c r="F16" s="150" t="s">
        <v>472</v>
      </c>
      <c r="G16" s="135" t="s">
        <v>473</v>
      </c>
      <c r="H16" s="139">
        <f>'03KK'!D60</f>
        <v>60973000</v>
      </c>
      <c r="I16" s="105">
        <f>'03KK'!E60</f>
        <v>52963521</v>
      </c>
      <c r="J16" s="140">
        <f>'03KK'!I60</f>
        <v>52707520</v>
      </c>
    </row>
    <row r="17" spans="1:10" ht="15" x14ac:dyDescent="0.25">
      <c r="A17" s="108"/>
      <c r="B17" s="136" t="s">
        <v>474</v>
      </c>
      <c r="C17" s="154">
        <f t="shared" ref="C17:D17" si="2">C11+C12+C13+C16</f>
        <v>131495666</v>
      </c>
      <c r="D17" s="119">
        <f t="shared" si="2"/>
        <v>152075813</v>
      </c>
      <c r="E17" s="122">
        <f>E11+E12+E13+E16</f>
        <v>146785709</v>
      </c>
      <c r="F17" s="150" t="s">
        <v>475</v>
      </c>
      <c r="G17" s="135" t="s">
        <v>476</v>
      </c>
      <c r="H17" s="141">
        <v>0</v>
      </c>
      <c r="I17" s="130">
        <f>'03KK'!E66</f>
        <v>251485220</v>
      </c>
      <c r="J17" s="142">
        <f>'03KK'!I66</f>
        <v>0</v>
      </c>
    </row>
    <row r="18" spans="1:10" x14ac:dyDescent="0.2">
      <c r="A18" s="102"/>
      <c r="B18" s="135"/>
      <c r="C18" s="139"/>
      <c r="D18" s="105"/>
      <c r="E18" s="107"/>
      <c r="F18" s="150" t="s">
        <v>477</v>
      </c>
      <c r="G18" s="135" t="s">
        <v>478</v>
      </c>
      <c r="H18" s="139">
        <f>SUM(H13:H17)</f>
        <v>69439645</v>
      </c>
      <c r="I18" s="105">
        <f>SUM(I13:I17)</f>
        <v>313964250</v>
      </c>
      <c r="J18" s="112">
        <f>SUM(J13:J17)</f>
        <v>62223029</v>
      </c>
    </row>
    <row r="19" spans="1:10" ht="15" x14ac:dyDescent="0.25">
      <c r="A19" s="102" t="s">
        <v>479</v>
      </c>
      <c r="B19" s="135" t="s">
        <v>480</v>
      </c>
      <c r="C19" s="139">
        <v>0</v>
      </c>
      <c r="D19" s="105">
        <v>0</v>
      </c>
      <c r="E19" s="107">
        <v>0</v>
      </c>
      <c r="F19" s="151"/>
      <c r="G19" s="136" t="s">
        <v>481</v>
      </c>
      <c r="H19" s="143">
        <f t="shared" ref="H19:I19" si="3">H9+H10+H11+H12+H18</f>
        <v>158646109</v>
      </c>
      <c r="I19" s="122">
        <f t="shared" si="3"/>
        <v>395608935</v>
      </c>
      <c r="J19" s="122">
        <f>J9+J10+J11+J12+J18</f>
        <v>143778021</v>
      </c>
    </row>
    <row r="20" spans="1:10" x14ac:dyDescent="0.2">
      <c r="A20" s="102" t="s">
        <v>482</v>
      </c>
      <c r="B20" s="135" t="s">
        <v>483</v>
      </c>
      <c r="C20" s="139">
        <v>0</v>
      </c>
      <c r="D20" s="105">
        <v>0</v>
      </c>
      <c r="E20" s="107">
        <v>0</v>
      </c>
      <c r="F20" s="150" t="s">
        <v>484</v>
      </c>
      <c r="G20" s="135" t="s">
        <v>485</v>
      </c>
      <c r="H20" s="144">
        <f>'03KK'!D73</f>
        <v>24602000</v>
      </c>
      <c r="I20" s="126">
        <f>'03KK'!E73</f>
        <v>25025011</v>
      </c>
      <c r="J20" s="126">
        <f>'03KK'!I73</f>
        <v>25025011</v>
      </c>
    </row>
    <row r="21" spans="1:10" x14ac:dyDescent="0.2">
      <c r="A21" s="102" t="s">
        <v>486</v>
      </c>
      <c r="B21" s="135" t="s">
        <v>487</v>
      </c>
      <c r="C21" s="139">
        <v>0</v>
      </c>
      <c r="D21" s="105">
        <v>0</v>
      </c>
      <c r="E21" s="107">
        <v>0</v>
      </c>
      <c r="F21" s="150" t="s">
        <v>488</v>
      </c>
      <c r="G21" s="135" t="s">
        <v>489</v>
      </c>
      <c r="H21" s="144">
        <f>'03KK'!D76</f>
        <v>241795902</v>
      </c>
      <c r="I21" s="126">
        <f>'03KK'!E76</f>
        <v>42557704</v>
      </c>
      <c r="J21" s="126">
        <f>'03KK'!I76</f>
        <v>42557704</v>
      </c>
    </row>
    <row r="22" spans="1:10" x14ac:dyDescent="0.2">
      <c r="A22" s="102"/>
      <c r="B22" s="135"/>
      <c r="C22" s="139"/>
      <c r="D22" s="105"/>
      <c r="E22" s="107"/>
      <c r="F22" s="150" t="s">
        <v>490</v>
      </c>
      <c r="G22" s="135" t="s">
        <v>491</v>
      </c>
      <c r="H22" s="145">
        <v>0</v>
      </c>
      <c r="I22" s="127">
        <v>0</v>
      </c>
      <c r="J22" s="127">
        <v>0</v>
      </c>
    </row>
    <row r="23" spans="1:10" x14ac:dyDescent="0.2">
      <c r="A23" s="102" t="s">
        <v>492</v>
      </c>
      <c r="B23" s="135" t="s">
        <v>493</v>
      </c>
      <c r="C23" s="139">
        <f>'04KB'!D44</f>
        <v>20944880</v>
      </c>
      <c r="D23" s="105">
        <f>'04KB'!E44</f>
        <v>28070866</v>
      </c>
      <c r="E23" s="140">
        <f>'04KB'!H44</f>
        <v>28070866</v>
      </c>
      <c r="F23" s="150" t="s">
        <v>494</v>
      </c>
      <c r="G23" s="135" t="s">
        <v>495</v>
      </c>
      <c r="H23" s="144">
        <f>'03KK'!D77</f>
        <v>600000</v>
      </c>
      <c r="I23" s="126">
        <f>'03KK'!E77</f>
        <v>800000</v>
      </c>
      <c r="J23" s="126">
        <f>'03KK'!I77</f>
        <v>800000</v>
      </c>
    </row>
    <row r="24" spans="1:10" x14ac:dyDescent="0.2">
      <c r="A24" s="102" t="s">
        <v>496</v>
      </c>
      <c r="B24" s="135" t="s">
        <v>497</v>
      </c>
      <c r="C24" s="139">
        <v>0</v>
      </c>
      <c r="D24" s="105">
        <v>0</v>
      </c>
      <c r="E24" s="107">
        <v>0</v>
      </c>
      <c r="F24" s="150" t="s">
        <v>494</v>
      </c>
      <c r="G24" s="135"/>
      <c r="H24" s="145">
        <v>0</v>
      </c>
      <c r="I24" s="127">
        <v>0</v>
      </c>
      <c r="J24" s="127">
        <v>0</v>
      </c>
    </row>
    <row r="25" spans="1:10" x14ac:dyDescent="0.2">
      <c r="A25" s="102" t="s">
        <v>498</v>
      </c>
      <c r="B25" s="135" t="s">
        <v>499</v>
      </c>
      <c r="C25" s="139">
        <f>'04KB'!D51</f>
        <v>300000</v>
      </c>
      <c r="D25" s="105">
        <f>'04KB'!E51</f>
        <v>8377251</v>
      </c>
      <c r="E25" s="140">
        <f>'04KB'!H51</f>
        <v>8377251</v>
      </c>
      <c r="F25" s="150" t="s">
        <v>500</v>
      </c>
      <c r="G25" s="135" t="s">
        <v>501</v>
      </c>
      <c r="H25" s="146">
        <f>SUM(H22:H24)</f>
        <v>600000</v>
      </c>
      <c r="I25" s="131">
        <f t="shared" ref="I25:J25" si="4">SUM(I22:I24)</f>
        <v>800000</v>
      </c>
      <c r="J25" s="129">
        <f t="shared" si="4"/>
        <v>800000</v>
      </c>
    </row>
    <row r="26" spans="1:10" ht="15" x14ac:dyDescent="0.25">
      <c r="A26" s="102" t="s">
        <v>502</v>
      </c>
      <c r="B26" s="135" t="s">
        <v>503</v>
      </c>
      <c r="C26" s="141">
        <f>SUM(C24:C25)</f>
        <v>300000</v>
      </c>
      <c r="D26" s="130">
        <f t="shared" ref="D26:E26" si="5">SUM(D24:D25)</f>
        <v>8377251</v>
      </c>
      <c r="E26" s="142">
        <f t="shared" si="5"/>
        <v>8377251</v>
      </c>
      <c r="F26" s="151"/>
      <c r="G26" s="136" t="s">
        <v>504</v>
      </c>
      <c r="H26" s="143">
        <f t="shared" ref="H26:I26" si="6">H20+H21+H25</f>
        <v>266997902</v>
      </c>
      <c r="I26" s="122">
        <f t="shared" si="6"/>
        <v>68382715</v>
      </c>
      <c r="J26" s="122">
        <f>J20+J21+J25</f>
        <v>68382715</v>
      </c>
    </row>
    <row r="27" spans="1:10" ht="15" x14ac:dyDescent="0.25">
      <c r="A27" s="108"/>
      <c r="B27" s="136" t="s">
        <v>505</v>
      </c>
      <c r="C27" s="154">
        <f t="shared" ref="C27:D27" si="7">C23+C26+C21</f>
        <v>21244880</v>
      </c>
      <c r="D27" s="119">
        <f t="shared" si="7"/>
        <v>36448117</v>
      </c>
      <c r="E27" s="122">
        <f>E23+E26+E21</f>
        <v>36448117</v>
      </c>
      <c r="F27" s="150" t="s">
        <v>506</v>
      </c>
      <c r="G27" s="135" t="s">
        <v>507</v>
      </c>
      <c r="H27" s="144">
        <f>'05FK'!D7</f>
        <v>3093500</v>
      </c>
      <c r="I27" s="126">
        <f>'05FK'!E7</f>
        <v>3093500</v>
      </c>
      <c r="J27" s="126">
        <f>'05FK'!J7</f>
        <v>2474800</v>
      </c>
    </row>
    <row r="28" spans="1:10" x14ac:dyDescent="0.2">
      <c r="A28" s="102"/>
      <c r="B28" s="135"/>
      <c r="C28" s="155"/>
      <c r="D28" s="106"/>
      <c r="E28" s="107"/>
      <c r="F28" s="150" t="s">
        <v>508</v>
      </c>
      <c r="G28" s="135" t="s">
        <v>509</v>
      </c>
      <c r="H28" s="145">
        <v>0</v>
      </c>
      <c r="I28" s="127">
        <v>0</v>
      </c>
      <c r="J28" s="127">
        <v>0</v>
      </c>
    </row>
    <row r="29" spans="1:10" x14ac:dyDescent="0.2">
      <c r="A29" s="102" t="s">
        <v>510</v>
      </c>
      <c r="B29" s="135" t="s">
        <v>511</v>
      </c>
      <c r="C29" s="156">
        <f>'06FB'!D9</f>
        <v>278744454</v>
      </c>
      <c r="D29" s="132">
        <f>'06FB'!E9</f>
        <v>278744454</v>
      </c>
      <c r="E29" s="125">
        <f>'06FB'!H9</f>
        <v>278744454</v>
      </c>
      <c r="F29" s="150" t="s">
        <v>512</v>
      </c>
      <c r="G29" s="135" t="s">
        <v>513</v>
      </c>
      <c r="H29" s="144">
        <f>'05FK'!D9</f>
        <v>2351489</v>
      </c>
      <c r="I29" s="126">
        <f>'05FK'!E9</f>
        <v>2492537</v>
      </c>
      <c r="J29" s="126">
        <f>'05FK'!J9</f>
        <v>2492537</v>
      </c>
    </row>
    <row r="30" spans="1:10" x14ac:dyDescent="0.2">
      <c r="A30" s="102" t="s">
        <v>514</v>
      </c>
      <c r="B30" s="135" t="s">
        <v>515</v>
      </c>
      <c r="C30" s="156">
        <f>'06FB'!D10</f>
        <v>0</v>
      </c>
      <c r="D30" s="132">
        <f>'06FB'!E10</f>
        <v>2647286</v>
      </c>
      <c r="E30" s="125">
        <f>'06FB'!H10</f>
        <v>2647286</v>
      </c>
      <c r="F30" s="150" t="s">
        <v>516</v>
      </c>
      <c r="G30" s="135" t="s">
        <v>517</v>
      </c>
      <c r="H30" s="144">
        <f>'05FK'!D10</f>
        <v>396000</v>
      </c>
      <c r="I30" s="126">
        <f>'05FK'!E10</f>
        <v>337983</v>
      </c>
      <c r="J30" s="126">
        <f>'05FK'!J10</f>
        <v>337983</v>
      </c>
    </row>
    <row r="31" spans="1:10" ht="15" x14ac:dyDescent="0.25">
      <c r="A31" s="108" t="s">
        <v>518</v>
      </c>
      <c r="B31" s="136" t="s">
        <v>519</v>
      </c>
      <c r="C31" s="154">
        <f t="shared" ref="C31:D31" si="8">C29+C30</f>
        <v>278744454</v>
      </c>
      <c r="D31" s="119">
        <f t="shared" si="8"/>
        <v>281391740</v>
      </c>
      <c r="E31" s="122">
        <f>E29+E30</f>
        <v>281391740</v>
      </c>
      <c r="F31" s="151" t="s">
        <v>520</v>
      </c>
      <c r="G31" s="136" t="s">
        <v>521</v>
      </c>
      <c r="H31" s="147">
        <f t="shared" ref="H31:I31" si="9">SUM(H27:H30)</f>
        <v>5840989</v>
      </c>
      <c r="I31" s="129">
        <f t="shared" si="9"/>
        <v>5924020</v>
      </c>
      <c r="J31" s="129">
        <f>SUM(J27:J30)</f>
        <v>5305320</v>
      </c>
    </row>
    <row r="32" spans="1:10" ht="15.75" thickBot="1" x14ac:dyDescent="0.3">
      <c r="A32" s="109" t="s">
        <v>522</v>
      </c>
      <c r="B32" s="137" t="s">
        <v>523</v>
      </c>
      <c r="C32" s="157">
        <f t="shared" ref="C32:D32" si="10">C27+C31+C17</f>
        <v>431485000</v>
      </c>
      <c r="D32" s="120">
        <f t="shared" si="10"/>
        <v>469915670</v>
      </c>
      <c r="E32" s="121">
        <f>E27+E31+E17</f>
        <v>464625566</v>
      </c>
      <c r="F32" s="152" t="s">
        <v>524</v>
      </c>
      <c r="G32" s="137" t="s">
        <v>525</v>
      </c>
      <c r="H32" s="148">
        <f t="shared" ref="H32:I32" si="11">H26+H31+H19</f>
        <v>431485000</v>
      </c>
      <c r="I32" s="121">
        <f t="shared" si="11"/>
        <v>469915670</v>
      </c>
      <c r="J32" s="121">
        <f>J26+J31+J19</f>
        <v>217466056</v>
      </c>
    </row>
    <row r="34" spans="5:10" x14ac:dyDescent="0.2">
      <c r="E34" s="128"/>
      <c r="H34" s="128"/>
      <c r="I34" s="128"/>
      <c r="J34" s="128"/>
    </row>
    <row r="35" spans="5:10" x14ac:dyDescent="0.2">
      <c r="H35" s="128"/>
    </row>
  </sheetData>
  <mergeCells count="4">
    <mergeCell ref="B4:D4"/>
    <mergeCell ref="H6:I6"/>
    <mergeCell ref="C7:E7"/>
    <mergeCell ref="H7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B1:I80"/>
  <sheetViews>
    <sheetView tabSelected="1" workbookViewId="0">
      <pane ySplit="6" topLeftCell="A73" activePane="bottomLeft" state="frozen"/>
      <selection activeCell="B6" sqref="B6"/>
      <selection pane="bottomLeft" activeCell="B6" sqref="B6"/>
    </sheetView>
  </sheetViews>
  <sheetFormatPr defaultColWidth="4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6" width="11.7109375" style="1" customWidth="1"/>
    <col min="7" max="8" width="16.7109375" style="1" hidden="1" customWidth="1"/>
    <col min="9" max="9" width="11.7109375" style="1" customWidth="1"/>
    <col min="10" max="10" width="1.7109375" style="1" customWidth="1"/>
    <col min="11" max="16384" width="4.7109375" style="1"/>
  </cols>
  <sheetData>
    <row r="1" spans="2:9" ht="18" customHeight="1" x14ac:dyDescent="0.25">
      <c r="B1" s="324" t="s">
        <v>424</v>
      </c>
      <c r="C1" s="325"/>
      <c r="D1" s="325"/>
      <c r="E1" s="325"/>
      <c r="F1" s="325"/>
      <c r="G1" s="325"/>
      <c r="H1" s="325"/>
      <c r="I1" s="326"/>
    </row>
    <row r="2" spans="2:9" ht="18" customHeight="1" x14ac:dyDescent="0.25">
      <c r="B2" s="321" t="s">
        <v>425</v>
      </c>
      <c r="C2" s="322"/>
      <c r="D2" s="322"/>
      <c r="E2" s="322"/>
      <c r="F2" s="322"/>
      <c r="G2" s="322"/>
      <c r="H2" s="322"/>
      <c r="I2" s="323"/>
    </row>
    <row r="3" spans="2:9" ht="18" customHeight="1" thickBot="1" x14ac:dyDescent="0.3">
      <c r="B3" s="14" t="s">
        <v>426</v>
      </c>
      <c r="C3" s="327" t="s">
        <v>803</v>
      </c>
      <c r="D3" s="327"/>
      <c r="E3" s="327"/>
      <c r="F3" s="15"/>
      <c r="G3" s="15"/>
      <c r="H3" s="15"/>
      <c r="I3" s="16" t="s">
        <v>427</v>
      </c>
    </row>
    <row r="4" spans="2:9" ht="15.95" customHeight="1" x14ac:dyDescent="0.2">
      <c r="B4" s="19"/>
      <c r="C4" s="9"/>
      <c r="D4" s="318" t="s">
        <v>419</v>
      </c>
      <c r="E4" s="318"/>
      <c r="F4" s="319" t="s">
        <v>422</v>
      </c>
      <c r="G4" s="9"/>
      <c r="H4" s="9"/>
      <c r="I4" s="20"/>
    </row>
    <row r="5" spans="2:9" ht="15.95" customHeight="1" x14ac:dyDescent="0.2">
      <c r="B5" s="19" t="s">
        <v>5</v>
      </c>
      <c r="C5" s="2" t="s">
        <v>6</v>
      </c>
      <c r="D5" s="2" t="s">
        <v>420</v>
      </c>
      <c r="E5" s="10" t="s">
        <v>421</v>
      </c>
      <c r="F5" s="320"/>
      <c r="G5" s="2" t="s">
        <v>10</v>
      </c>
      <c r="H5" s="2" t="s">
        <v>11</v>
      </c>
      <c r="I5" s="21" t="s">
        <v>12</v>
      </c>
    </row>
    <row r="6" spans="2:9" ht="15.95" customHeight="1" thickBot="1" x14ac:dyDescent="0.25">
      <c r="B6" s="22">
        <v>2</v>
      </c>
      <c r="C6" s="23">
        <v>3</v>
      </c>
      <c r="D6" s="23">
        <v>4</v>
      </c>
      <c r="E6" s="23">
        <v>5</v>
      </c>
      <c r="F6" s="23">
        <v>7</v>
      </c>
      <c r="G6" s="23">
        <v>8</v>
      </c>
      <c r="H6" s="23">
        <v>9</v>
      </c>
      <c r="I6" s="24">
        <v>10</v>
      </c>
    </row>
    <row r="7" spans="2:9" ht="15.95" customHeight="1" x14ac:dyDescent="0.2">
      <c r="B7" s="25" t="s">
        <v>1</v>
      </c>
      <c r="C7" s="26" t="s">
        <v>13</v>
      </c>
      <c r="D7" s="27">
        <v>14697798</v>
      </c>
      <c r="E7" s="27">
        <v>13638991</v>
      </c>
      <c r="F7" s="27">
        <v>13638991</v>
      </c>
      <c r="G7" s="27">
        <v>79135434</v>
      </c>
      <c r="H7" s="27">
        <v>0</v>
      </c>
      <c r="I7" s="28">
        <v>13638991</v>
      </c>
    </row>
    <row r="8" spans="2:9" ht="15.95" customHeight="1" x14ac:dyDescent="0.2">
      <c r="B8" s="29" t="s">
        <v>3</v>
      </c>
      <c r="C8" s="4" t="s">
        <v>14</v>
      </c>
      <c r="D8" s="5">
        <v>700000</v>
      </c>
      <c r="E8" s="5">
        <v>671500</v>
      </c>
      <c r="F8" s="5">
        <v>671500</v>
      </c>
      <c r="G8" s="5">
        <v>0</v>
      </c>
      <c r="H8" s="5">
        <v>0</v>
      </c>
      <c r="I8" s="30">
        <v>671500</v>
      </c>
    </row>
    <row r="9" spans="2:9" ht="15.95" customHeight="1" x14ac:dyDescent="0.2">
      <c r="B9" s="29" t="s">
        <v>15</v>
      </c>
      <c r="C9" s="4" t="s">
        <v>16</v>
      </c>
      <c r="D9" s="5">
        <v>596000</v>
      </c>
      <c r="E9" s="5">
        <v>521500</v>
      </c>
      <c r="F9" s="5">
        <v>521500</v>
      </c>
      <c r="G9" s="5">
        <v>0</v>
      </c>
      <c r="H9" s="5">
        <v>0</v>
      </c>
      <c r="I9" s="30">
        <v>521500</v>
      </c>
    </row>
    <row r="10" spans="2:9" ht="15.95" customHeight="1" x14ac:dyDescent="0.2">
      <c r="B10" s="29" t="s">
        <v>17</v>
      </c>
      <c r="C10" s="4" t="s">
        <v>18</v>
      </c>
      <c r="D10" s="5">
        <v>0</v>
      </c>
      <c r="E10" s="5">
        <v>99900</v>
      </c>
      <c r="F10" s="5">
        <v>99900</v>
      </c>
      <c r="G10" s="5">
        <v>0</v>
      </c>
      <c r="H10" s="5">
        <v>0</v>
      </c>
      <c r="I10" s="30">
        <v>99900</v>
      </c>
    </row>
    <row r="11" spans="2:9" ht="15.95" customHeight="1" x14ac:dyDescent="0.2">
      <c r="B11" s="29" t="s">
        <v>19</v>
      </c>
      <c r="C11" s="4" t="s">
        <v>20</v>
      </c>
      <c r="D11" s="5">
        <v>1000000</v>
      </c>
      <c r="E11" s="5">
        <v>195457</v>
      </c>
      <c r="F11" s="5">
        <v>195457</v>
      </c>
      <c r="G11" s="5">
        <v>0</v>
      </c>
      <c r="H11" s="5">
        <v>0</v>
      </c>
      <c r="I11" s="30">
        <v>195457</v>
      </c>
    </row>
    <row r="12" spans="2:9" ht="15.95" customHeight="1" x14ac:dyDescent="0.2">
      <c r="B12" s="29" t="s">
        <v>21</v>
      </c>
      <c r="C12" s="4" t="s">
        <v>22</v>
      </c>
      <c r="D12" s="5">
        <v>16993798</v>
      </c>
      <c r="E12" s="5">
        <v>15127348</v>
      </c>
      <c r="F12" s="5">
        <v>15127348</v>
      </c>
      <c r="G12" s="5">
        <v>79135434</v>
      </c>
      <c r="H12" s="5">
        <v>0</v>
      </c>
      <c r="I12" s="30">
        <v>15127348</v>
      </c>
    </row>
    <row r="13" spans="2:9" ht="15.95" customHeight="1" x14ac:dyDescent="0.2">
      <c r="B13" s="29" t="s">
        <v>23</v>
      </c>
      <c r="C13" s="4" t="s">
        <v>24</v>
      </c>
      <c r="D13" s="5">
        <v>7029680</v>
      </c>
      <c r="E13" s="5">
        <v>7213355</v>
      </c>
      <c r="F13" s="5">
        <v>7213355</v>
      </c>
      <c r="G13" s="5">
        <v>0</v>
      </c>
      <c r="H13" s="5">
        <v>0</v>
      </c>
      <c r="I13" s="30">
        <v>7213355</v>
      </c>
    </row>
    <row r="14" spans="2:9" ht="15.95" customHeight="1" x14ac:dyDescent="0.2">
      <c r="B14" s="29" t="s">
        <v>25</v>
      </c>
      <c r="C14" s="4" t="s">
        <v>26</v>
      </c>
      <c r="D14" s="5">
        <v>2355000</v>
      </c>
      <c r="E14" s="5">
        <v>2292692</v>
      </c>
      <c r="F14" s="5">
        <v>2292692</v>
      </c>
      <c r="G14" s="5">
        <v>0</v>
      </c>
      <c r="H14" s="5">
        <v>0</v>
      </c>
      <c r="I14" s="30">
        <v>2292692</v>
      </c>
    </row>
    <row r="15" spans="2:9" ht="15.95" customHeight="1" x14ac:dyDescent="0.2">
      <c r="B15" s="29" t="s">
        <v>27</v>
      </c>
      <c r="C15" s="4" t="s">
        <v>28</v>
      </c>
      <c r="D15" s="5">
        <v>0</v>
      </c>
      <c r="E15" s="5">
        <v>190530</v>
      </c>
      <c r="F15" s="5">
        <v>190530</v>
      </c>
      <c r="G15" s="5">
        <v>0</v>
      </c>
      <c r="H15" s="5">
        <v>0</v>
      </c>
      <c r="I15" s="30">
        <v>190530</v>
      </c>
    </row>
    <row r="16" spans="2:9" ht="15.95" customHeight="1" x14ac:dyDescent="0.2">
      <c r="B16" s="29" t="s">
        <v>29</v>
      </c>
      <c r="C16" s="4" t="s">
        <v>30</v>
      </c>
      <c r="D16" s="5">
        <v>9384680</v>
      </c>
      <c r="E16" s="5">
        <v>9696577</v>
      </c>
      <c r="F16" s="5">
        <v>9696577</v>
      </c>
      <c r="G16" s="5">
        <v>0</v>
      </c>
      <c r="H16" s="5">
        <v>0</v>
      </c>
      <c r="I16" s="30">
        <v>9696577</v>
      </c>
    </row>
    <row r="17" spans="2:9" ht="15.95" customHeight="1" thickBot="1" x14ac:dyDescent="0.25">
      <c r="B17" s="31" t="s">
        <v>31</v>
      </c>
      <c r="C17" s="32" t="s">
        <v>32</v>
      </c>
      <c r="D17" s="33">
        <v>26378478</v>
      </c>
      <c r="E17" s="33">
        <v>24823925</v>
      </c>
      <c r="F17" s="33">
        <v>24823925</v>
      </c>
      <c r="G17" s="33">
        <v>79135434</v>
      </c>
      <c r="H17" s="33">
        <v>0</v>
      </c>
      <c r="I17" s="34">
        <v>24823925</v>
      </c>
    </row>
    <row r="18" spans="2:9" ht="15.95" customHeight="1" x14ac:dyDescent="0.2">
      <c r="B18" s="35" t="s">
        <v>33</v>
      </c>
      <c r="C18" s="36" t="s">
        <v>34</v>
      </c>
      <c r="D18" s="37">
        <v>5894306</v>
      </c>
      <c r="E18" s="37">
        <v>4586473</v>
      </c>
      <c r="F18" s="37">
        <v>4586473</v>
      </c>
      <c r="G18" s="37">
        <v>17682918</v>
      </c>
      <c r="H18" s="37">
        <v>0</v>
      </c>
      <c r="I18" s="38">
        <v>4586473</v>
      </c>
    </row>
    <row r="19" spans="2:9" ht="15.95" customHeight="1" x14ac:dyDescent="0.2">
      <c r="B19" s="29" t="s">
        <v>35</v>
      </c>
      <c r="C19" s="4" t="s">
        <v>36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30">
        <v>4200319</v>
      </c>
    </row>
    <row r="20" spans="2:9" ht="15.95" customHeight="1" x14ac:dyDescent="0.2">
      <c r="B20" s="29" t="s">
        <v>37</v>
      </c>
      <c r="C20" s="4" t="s">
        <v>38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30">
        <v>171608</v>
      </c>
    </row>
    <row r="21" spans="2:9" ht="15.95" customHeight="1" x14ac:dyDescent="0.2">
      <c r="B21" s="29" t="s">
        <v>39</v>
      </c>
      <c r="C21" s="4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30">
        <v>49062</v>
      </c>
    </row>
    <row r="22" spans="2:9" ht="15.95" customHeight="1" thickBot="1" x14ac:dyDescent="0.25">
      <c r="B22" s="39" t="s">
        <v>41</v>
      </c>
      <c r="C22" s="40" t="s">
        <v>42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2">
        <v>165484</v>
      </c>
    </row>
    <row r="23" spans="2:9" ht="15.95" customHeight="1" x14ac:dyDescent="0.2">
      <c r="B23" s="25" t="s">
        <v>43</v>
      </c>
      <c r="C23" s="26" t="s">
        <v>44</v>
      </c>
      <c r="D23" s="27">
        <v>145000</v>
      </c>
      <c r="E23" s="27">
        <v>54926</v>
      </c>
      <c r="F23" s="27">
        <v>54926</v>
      </c>
      <c r="G23" s="27">
        <v>0</v>
      </c>
      <c r="H23" s="27">
        <v>0</v>
      </c>
      <c r="I23" s="28">
        <v>54926</v>
      </c>
    </row>
    <row r="24" spans="2:9" ht="15.95" customHeight="1" x14ac:dyDescent="0.2">
      <c r="B24" s="29" t="s">
        <v>45</v>
      </c>
      <c r="C24" s="4" t="s">
        <v>46</v>
      </c>
      <c r="D24" s="5">
        <v>4924000</v>
      </c>
      <c r="E24" s="5">
        <v>2878869</v>
      </c>
      <c r="F24" s="5">
        <v>2878869</v>
      </c>
      <c r="G24" s="5">
        <v>0</v>
      </c>
      <c r="H24" s="5">
        <v>0</v>
      </c>
      <c r="I24" s="30">
        <v>2878869</v>
      </c>
    </row>
    <row r="25" spans="2:9" ht="15.95" customHeight="1" x14ac:dyDescent="0.2">
      <c r="B25" s="29" t="s">
        <v>47</v>
      </c>
      <c r="C25" s="4" t="s">
        <v>48</v>
      </c>
      <c r="D25" s="5">
        <v>5069000</v>
      </c>
      <c r="E25" s="5">
        <v>2933795</v>
      </c>
      <c r="F25" s="5">
        <v>2933795</v>
      </c>
      <c r="G25" s="5">
        <v>0</v>
      </c>
      <c r="H25" s="5">
        <v>0</v>
      </c>
      <c r="I25" s="30">
        <v>2933795</v>
      </c>
    </row>
    <row r="26" spans="2:9" ht="15.95" customHeight="1" x14ac:dyDescent="0.2">
      <c r="B26" s="29" t="s">
        <v>49</v>
      </c>
      <c r="C26" s="4" t="s">
        <v>50</v>
      </c>
      <c r="D26" s="5">
        <v>221500</v>
      </c>
      <c r="E26" s="5">
        <v>463411</v>
      </c>
      <c r="F26" s="5">
        <v>463411</v>
      </c>
      <c r="G26" s="5">
        <v>0</v>
      </c>
      <c r="H26" s="5">
        <v>0</v>
      </c>
      <c r="I26" s="30">
        <v>463411</v>
      </c>
    </row>
    <row r="27" spans="2:9" ht="15.95" customHeight="1" x14ac:dyDescent="0.2">
      <c r="B27" s="29" t="s">
        <v>51</v>
      </c>
      <c r="C27" s="4" t="s">
        <v>52</v>
      </c>
      <c r="D27" s="5">
        <v>403500</v>
      </c>
      <c r="E27" s="5">
        <v>397392</v>
      </c>
      <c r="F27" s="5">
        <v>397392</v>
      </c>
      <c r="G27" s="5">
        <v>0</v>
      </c>
      <c r="H27" s="5">
        <v>0</v>
      </c>
      <c r="I27" s="30">
        <v>397392</v>
      </c>
    </row>
    <row r="28" spans="2:9" ht="15.95" customHeight="1" x14ac:dyDescent="0.2">
      <c r="B28" s="29" t="s">
        <v>53</v>
      </c>
      <c r="C28" s="4" t="s">
        <v>54</v>
      </c>
      <c r="D28" s="5">
        <v>625000</v>
      </c>
      <c r="E28" s="5">
        <v>860803</v>
      </c>
      <c r="F28" s="5">
        <v>860803</v>
      </c>
      <c r="G28" s="5">
        <v>0</v>
      </c>
      <c r="H28" s="5">
        <v>0</v>
      </c>
      <c r="I28" s="30">
        <v>860803</v>
      </c>
    </row>
    <row r="29" spans="2:9" ht="15.95" customHeight="1" x14ac:dyDescent="0.2">
      <c r="B29" s="29" t="s">
        <v>55</v>
      </c>
      <c r="C29" s="4" t="s">
        <v>56</v>
      </c>
      <c r="D29" s="5">
        <v>4894400</v>
      </c>
      <c r="E29" s="5">
        <v>5064173</v>
      </c>
      <c r="F29" s="5">
        <v>5064173</v>
      </c>
      <c r="G29" s="5">
        <v>6840000</v>
      </c>
      <c r="H29" s="5">
        <v>0</v>
      </c>
      <c r="I29" s="30">
        <v>5064173</v>
      </c>
    </row>
    <row r="30" spans="2:9" ht="15.95" customHeight="1" x14ac:dyDescent="0.2">
      <c r="B30" s="29" t="s">
        <v>57</v>
      </c>
      <c r="C30" s="4" t="s">
        <v>58</v>
      </c>
      <c r="D30" s="5">
        <v>2200000</v>
      </c>
      <c r="E30" s="5">
        <v>1559890</v>
      </c>
      <c r="F30" s="5">
        <v>1559890</v>
      </c>
      <c r="G30" s="5">
        <v>0</v>
      </c>
      <c r="H30" s="5">
        <v>0</v>
      </c>
      <c r="I30" s="30">
        <v>1559890</v>
      </c>
    </row>
    <row r="31" spans="2:9" ht="15.95" customHeight="1" x14ac:dyDescent="0.2">
      <c r="B31" s="29" t="s">
        <v>59</v>
      </c>
      <c r="C31" s="4" t="s">
        <v>60</v>
      </c>
      <c r="D31" s="5">
        <v>1280000</v>
      </c>
      <c r="E31" s="5">
        <v>1356526</v>
      </c>
      <c r="F31" s="5">
        <v>1356526</v>
      </c>
      <c r="G31" s="5">
        <v>0</v>
      </c>
      <c r="H31" s="5">
        <v>0</v>
      </c>
      <c r="I31" s="30">
        <v>1356526</v>
      </c>
    </row>
    <row r="32" spans="2:9" ht="15.95" customHeight="1" x14ac:dyDescent="0.2">
      <c r="B32" s="29" t="s">
        <v>61</v>
      </c>
      <c r="C32" s="4" t="s">
        <v>62</v>
      </c>
      <c r="D32" s="5">
        <v>3604000</v>
      </c>
      <c r="E32" s="5">
        <v>2643850</v>
      </c>
      <c r="F32" s="5">
        <v>2643850</v>
      </c>
      <c r="G32" s="5">
        <v>0</v>
      </c>
      <c r="H32" s="5">
        <v>0</v>
      </c>
      <c r="I32" s="30">
        <v>2643850</v>
      </c>
    </row>
    <row r="33" spans="2:9" ht="15.95" customHeight="1" x14ac:dyDescent="0.2">
      <c r="B33" s="29" t="s">
        <v>63</v>
      </c>
      <c r="C33" s="4" t="s">
        <v>64</v>
      </c>
      <c r="D33" s="5">
        <v>800000</v>
      </c>
      <c r="E33" s="5">
        <v>52272</v>
      </c>
      <c r="F33" s="5">
        <v>52272</v>
      </c>
      <c r="G33" s="5">
        <v>0</v>
      </c>
      <c r="H33" s="5">
        <v>0</v>
      </c>
      <c r="I33" s="30">
        <v>52272</v>
      </c>
    </row>
    <row r="34" spans="2:9" ht="15.95" customHeight="1" x14ac:dyDescent="0.2">
      <c r="B34" s="29" t="s">
        <v>65</v>
      </c>
      <c r="C34" s="4" t="s">
        <v>66</v>
      </c>
      <c r="D34" s="5">
        <v>1800000</v>
      </c>
      <c r="E34" s="5">
        <v>1780200</v>
      </c>
      <c r="F34" s="5">
        <v>1780200</v>
      </c>
      <c r="G34" s="5">
        <v>0</v>
      </c>
      <c r="H34" s="5">
        <v>0</v>
      </c>
      <c r="I34" s="30">
        <v>1780200</v>
      </c>
    </row>
    <row r="35" spans="2:9" ht="15.95" customHeight="1" x14ac:dyDescent="0.2">
      <c r="B35" s="29" t="s">
        <v>67</v>
      </c>
      <c r="C35" s="4" t="s">
        <v>68</v>
      </c>
      <c r="D35" s="5">
        <v>11286000</v>
      </c>
      <c r="E35" s="5">
        <v>14633789</v>
      </c>
      <c r="F35" s="5">
        <v>14633789</v>
      </c>
      <c r="G35" s="5">
        <v>0</v>
      </c>
      <c r="H35" s="5">
        <v>0</v>
      </c>
      <c r="I35" s="30">
        <v>14633789</v>
      </c>
    </row>
    <row r="36" spans="2:9" ht="15.95" customHeight="1" x14ac:dyDescent="0.2">
      <c r="B36" s="29" t="s">
        <v>69</v>
      </c>
      <c r="C36" s="4" t="s">
        <v>70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30">
        <v>420620</v>
      </c>
    </row>
    <row r="37" spans="2:9" ht="15.95" customHeight="1" x14ac:dyDescent="0.2">
      <c r="B37" s="29" t="s">
        <v>71</v>
      </c>
      <c r="C37" s="4" t="s">
        <v>72</v>
      </c>
      <c r="D37" s="5">
        <v>25864400</v>
      </c>
      <c r="E37" s="5">
        <v>27090700</v>
      </c>
      <c r="F37" s="5">
        <v>27090700</v>
      </c>
      <c r="G37" s="5">
        <v>6840000</v>
      </c>
      <c r="H37" s="5">
        <v>0</v>
      </c>
      <c r="I37" s="30">
        <v>27090700</v>
      </c>
    </row>
    <row r="38" spans="2:9" ht="15.95" customHeight="1" x14ac:dyDescent="0.2">
      <c r="B38" s="29" t="s">
        <v>73</v>
      </c>
      <c r="C38" s="4" t="s">
        <v>74</v>
      </c>
      <c r="D38" s="5">
        <v>260000</v>
      </c>
      <c r="E38" s="5">
        <v>37260</v>
      </c>
      <c r="F38" s="5">
        <v>37260</v>
      </c>
      <c r="G38" s="5">
        <v>0</v>
      </c>
      <c r="H38" s="5">
        <v>0</v>
      </c>
      <c r="I38" s="30">
        <v>37260</v>
      </c>
    </row>
    <row r="39" spans="2:9" ht="15.95" customHeight="1" x14ac:dyDescent="0.2">
      <c r="B39" s="29" t="s">
        <v>75</v>
      </c>
      <c r="C39" s="4" t="s">
        <v>76</v>
      </c>
      <c r="D39" s="5">
        <v>260000</v>
      </c>
      <c r="E39" s="5">
        <v>37260</v>
      </c>
      <c r="F39" s="5">
        <v>37260</v>
      </c>
      <c r="G39" s="5">
        <v>0</v>
      </c>
      <c r="H39" s="5">
        <v>0</v>
      </c>
      <c r="I39" s="30">
        <v>37260</v>
      </c>
    </row>
    <row r="40" spans="2:9" ht="15.95" customHeight="1" x14ac:dyDescent="0.2">
      <c r="B40" s="29" t="s">
        <v>77</v>
      </c>
      <c r="C40" s="4" t="s">
        <v>78</v>
      </c>
      <c r="D40" s="5">
        <v>6963000</v>
      </c>
      <c r="E40" s="5">
        <v>5910927</v>
      </c>
      <c r="F40" s="5">
        <v>5910927</v>
      </c>
      <c r="G40" s="5">
        <v>1701000</v>
      </c>
      <c r="H40" s="5">
        <v>0</v>
      </c>
      <c r="I40" s="30">
        <v>5910927</v>
      </c>
    </row>
    <row r="41" spans="2:9" ht="15.95" customHeight="1" x14ac:dyDescent="0.2">
      <c r="B41" s="29" t="s">
        <v>79</v>
      </c>
      <c r="C41" s="4" t="s">
        <v>80</v>
      </c>
      <c r="D41" s="5">
        <v>7677280</v>
      </c>
      <c r="E41" s="5">
        <v>6283693</v>
      </c>
      <c r="F41" s="5">
        <v>6283693</v>
      </c>
      <c r="G41" s="5">
        <v>0</v>
      </c>
      <c r="H41" s="5">
        <v>0</v>
      </c>
      <c r="I41" s="30">
        <v>6194000</v>
      </c>
    </row>
    <row r="42" spans="2:9" ht="15.95" customHeight="1" x14ac:dyDescent="0.2">
      <c r="B42" s="29" t="s">
        <v>81</v>
      </c>
      <c r="C42" s="4" t="s">
        <v>82</v>
      </c>
      <c r="D42" s="5">
        <v>450000</v>
      </c>
      <c r="E42" s="5">
        <v>303044</v>
      </c>
      <c r="F42" s="5">
        <v>303044</v>
      </c>
      <c r="G42" s="5">
        <v>0</v>
      </c>
      <c r="H42" s="5">
        <v>0</v>
      </c>
      <c r="I42" s="30">
        <v>303044</v>
      </c>
    </row>
    <row r="43" spans="2:9" ht="15.95" customHeight="1" x14ac:dyDescent="0.2">
      <c r="B43" s="29" t="s">
        <v>83</v>
      </c>
      <c r="C43" s="4" t="s">
        <v>84</v>
      </c>
      <c r="D43" s="5">
        <v>2325000</v>
      </c>
      <c r="E43" s="5">
        <v>3145932</v>
      </c>
      <c r="F43" s="5">
        <v>3145932</v>
      </c>
      <c r="G43" s="5">
        <v>0</v>
      </c>
      <c r="H43" s="5">
        <v>0</v>
      </c>
      <c r="I43" s="30">
        <v>3145932</v>
      </c>
    </row>
    <row r="44" spans="2:9" ht="15.95" customHeight="1" x14ac:dyDescent="0.2">
      <c r="B44" s="29" t="s">
        <v>85</v>
      </c>
      <c r="C44" s="4" t="s">
        <v>86</v>
      </c>
      <c r="D44" s="5">
        <v>17415280</v>
      </c>
      <c r="E44" s="5">
        <v>15643596</v>
      </c>
      <c r="F44" s="5">
        <v>15643596</v>
      </c>
      <c r="G44" s="5">
        <v>1701000</v>
      </c>
      <c r="H44" s="5">
        <v>0</v>
      </c>
      <c r="I44" s="30">
        <v>15553903</v>
      </c>
    </row>
    <row r="45" spans="2:9" ht="15.95" customHeight="1" thickBot="1" x14ac:dyDescent="0.25">
      <c r="B45" s="31" t="s">
        <v>87</v>
      </c>
      <c r="C45" s="32" t="s">
        <v>88</v>
      </c>
      <c r="D45" s="33">
        <v>49233680</v>
      </c>
      <c r="E45" s="33">
        <v>46566154</v>
      </c>
      <c r="F45" s="33">
        <v>46566154</v>
      </c>
      <c r="G45" s="33">
        <v>8541000</v>
      </c>
      <c r="H45" s="33">
        <v>0</v>
      </c>
      <c r="I45" s="34">
        <v>46476461</v>
      </c>
    </row>
    <row r="46" spans="2:9" ht="15.95" customHeight="1" x14ac:dyDescent="0.2">
      <c r="B46" s="25" t="s">
        <v>89</v>
      </c>
      <c r="C46" s="26" t="s">
        <v>90</v>
      </c>
      <c r="D46" s="27">
        <v>0</v>
      </c>
      <c r="E46" s="27">
        <v>241500</v>
      </c>
      <c r="F46" s="27">
        <v>241500</v>
      </c>
      <c r="G46" s="27">
        <v>0</v>
      </c>
      <c r="H46" s="27">
        <v>0</v>
      </c>
      <c r="I46" s="28">
        <v>241500</v>
      </c>
    </row>
    <row r="47" spans="2:9" ht="15.95" customHeight="1" x14ac:dyDescent="0.2">
      <c r="B47" s="29" t="s">
        <v>91</v>
      </c>
      <c r="C47" s="4" t="s">
        <v>92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30">
        <v>241500</v>
      </c>
    </row>
    <row r="48" spans="2:9" ht="15.95" customHeight="1" x14ac:dyDescent="0.2">
      <c r="B48" s="29" t="s">
        <v>93</v>
      </c>
      <c r="C48" s="4" t="s">
        <v>94</v>
      </c>
      <c r="D48" s="5">
        <v>7700000</v>
      </c>
      <c r="E48" s="5">
        <v>5426633</v>
      </c>
      <c r="F48" s="5">
        <v>5426633</v>
      </c>
      <c r="G48" s="5">
        <v>0</v>
      </c>
      <c r="H48" s="5">
        <v>0</v>
      </c>
      <c r="I48" s="30">
        <v>5426633</v>
      </c>
    </row>
    <row r="49" spans="2:9" ht="15.95" customHeight="1" x14ac:dyDescent="0.2">
      <c r="B49" s="29" t="s">
        <v>95</v>
      </c>
      <c r="C49" s="4" t="s">
        <v>96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30">
        <v>433200</v>
      </c>
    </row>
    <row r="50" spans="2:9" ht="15.95" customHeight="1" x14ac:dyDescent="0.2">
      <c r="B50" s="29" t="s">
        <v>97</v>
      </c>
      <c r="C50" s="4" t="s">
        <v>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30">
        <v>4129960</v>
      </c>
    </row>
    <row r="51" spans="2:9" ht="15.95" customHeight="1" x14ac:dyDescent="0.2">
      <c r="B51" s="29" t="s">
        <v>99</v>
      </c>
      <c r="C51" s="11" t="s">
        <v>423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30">
        <v>863473</v>
      </c>
    </row>
    <row r="52" spans="2:9" ht="15.95" customHeight="1" thickBot="1" x14ac:dyDescent="0.25">
      <c r="B52" s="31" t="s">
        <v>100</v>
      </c>
      <c r="C52" s="32" t="s">
        <v>101</v>
      </c>
      <c r="D52" s="33">
        <v>7700000</v>
      </c>
      <c r="E52" s="33">
        <v>5668133</v>
      </c>
      <c r="F52" s="33">
        <v>5668133</v>
      </c>
      <c r="G52" s="33">
        <v>0</v>
      </c>
      <c r="H52" s="33">
        <v>0</v>
      </c>
      <c r="I52" s="34">
        <v>5668133</v>
      </c>
    </row>
    <row r="53" spans="2:9" ht="15.95" customHeight="1" x14ac:dyDescent="0.2">
      <c r="B53" s="25" t="s">
        <v>102</v>
      </c>
      <c r="C53" s="26" t="s">
        <v>103</v>
      </c>
      <c r="D53" s="27">
        <v>0</v>
      </c>
      <c r="E53" s="27">
        <v>608671</v>
      </c>
      <c r="F53" s="27">
        <v>608671</v>
      </c>
      <c r="G53" s="27">
        <v>0</v>
      </c>
      <c r="H53" s="27">
        <v>0</v>
      </c>
      <c r="I53" s="28">
        <v>608671</v>
      </c>
    </row>
    <row r="54" spans="2:9" ht="15.95" customHeight="1" x14ac:dyDescent="0.2">
      <c r="B54" s="29" t="s">
        <v>104</v>
      </c>
      <c r="C54" s="4" t="s">
        <v>105</v>
      </c>
      <c r="D54" s="5">
        <v>0</v>
      </c>
      <c r="E54" s="5">
        <v>608671</v>
      </c>
      <c r="F54" s="5">
        <v>608671</v>
      </c>
      <c r="G54" s="5">
        <v>0</v>
      </c>
      <c r="H54" s="5">
        <v>0</v>
      </c>
      <c r="I54" s="30">
        <v>608671</v>
      </c>
    </row>
    <row r="55" spans="2:9" ht="15.95" customHeight="1" x14ac:dyDescent="0.2">
      <c r="B55" s="29" t="s">
        <v>106</v>
      </c>
      <c r="C55" s="4" t="s">
        <v>107</v>
      </c>
      <c r="D55" s="5">
        <v>8466645</v>
      </c>
      <c r="E55" s="5">
        <v>8906838</v>
      </c>
      <c r="F55" s="5">
        <v>8906838</v>
      </c>
      <c r="G55" s="5">
        <v>0</v>
      </c>
      <c r="H55" s="5">
        <v>0</v>
      </c>
      <c r="I55" s="30">
        <v>8906838</v>
      </c>
    </row>
    <row r="56" spans="2:9" ht="15.95" customHeight="1" x14ac:dyDescent="0.2">
      <c r="B56" s="29" t="s">
        <v>108</v>
      </c>
      <c r="C56" s="4" t="s">
        <v>109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30">
        <v>900000</v>
      </c>
    </row>
    <row r="57" spans="2:9" ht="15.95" customHeight="1" x14ac:dyDescent="0.2">
      <c r="B57" s="29" t="s">
        <v>110</v>
      </c>
      <c r="C57" s="4" t="s">
        <v>111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30">
        <v>6220893</v>
      </c>
    </row>
    <row r="58" spans="2:9" ht="15.95" customHeight="1" x14ac:dyDescent="0.2">
      <c r="B58" s="29" t="s">
        <v>112</v>
      </c>
      <c r="C58" s="4" t="s">
        <v>113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30">
        <v>1761480</v>
      </c>
    </row>
    <row r="59" spans="2:9" ht="15.95" customHeight="1" x14ac:dyDescent="0.2">
      <c r="B59" s="29" t="s">
        <v>114</v>
      </c>
      <c r="C59" s="4" t="s">
        <v>115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30">
        <v>24465</v>
      </c>
    </row>
    <row r="60" spans="2:9" ht="15.95" customHeight="1" x14ac:dyDescent="0.2">
      <c r="B60" s="29" t="s">
        <v>116</v>
      </c>
      <c r="C60" s="4" t="s">
        <v>117</v>
      </c>
      <c r="D60" s="5">
        <v>60973000</v>
      </c>
      <c r="E60" s="5">
        <v>52963521</v>
      </c>
      <c r="F60" s="5">
        <v>52963521</v>
      </c>
      <c r="G60" s="5">
        <v>0</v>
      </c>
      <c r="H60" s="5">
        <v>0</v>
      </c>
      <c r="I60" s="30">
        <v>52707520</v>
      </c>
    </row>
    <row r="61" spans="2:9" ht="15.95" customHeight="1" x14ac:dyDescent="0.2">
      <c r="B61" s="29" t="s">
        <v>118</v>
      </c>
      <c r="C61" s="4" t="s">
        <v>119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30">
        <v>9339960</v>
      </c>
    </row>
    <row r="62" spans="2:9" ht="15.95" customHeight="1" x14ac:dyDescent="0.2">
      <c r="B62" s="29" t="s">
        <v>120</v>
      </c>
      <c r="C62" s="4" t="s">
        <v>121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30">
        <v>2541030</v>
      </c>
    </row>
    <row r="63" spans="2:9" ht="15.95" customHeight="1" x14ac:dyDescent="0.2">
      <c r="B63" s="29" t="s">
        <v>122</v>
      </c>
      <c r="C63" s="4" t="s">
        <v>123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30">
        <v>2394425</v>
      </c>
    </row>
    <row r="64" spans="2:9" ht="15.95" customHeight="1" x14ac:dyDescent="0.2">
      <c r="B64" s="29" t="s">
        <v>124</v>
      </c>
      <c r="C64" s="4" t="s">
        <v>125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30">
        <v>33959075</v>
      </c>
    </row>
    <row r="65" spans="2:9" ht="15.95" customHeight="1" x14ac:dyDescent="0.2">
      <c r="B65" s="29" t="s">
        <v>126</v>
      </c>
      <c r="C65" s="4" t="s">
        <v>127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30">
        <v>4473030</v>
      </c>
    </row>
    <row r="66" spans="2:9" ht="15.95" customHeight="1" x14ac:dyDescent="0.2">
      <c r="B66" s="29" t="s">
        <v>128</v>
      </c>
      <c r="C66" s="4" t="s">
        <v>129</v>
      </c>
      <c r="D66" s="5">
        <v>0</v>
      </c>
      <c r="E66" s="5">
        <v>251485220</v>
      </c>
      <c r="F66" s="5">
        <v>0</v>
      </c>
      <c r="G66" s="5">
        <v>0</v>
      </c>
      <c r="H66" s="5">
        <v>0</v>
      </c>
      <c r="I66" s="30">
        <v>0</v>
      </c>
    </row>
    <row r="67" spans="2:9" ht="15.95" customHeight="1" thickBot="1" x14ac:dyDescent="0.25">
      <c r="B67" s="31" t="s">
        <v>130</v>
      </c>
      <c r="C67" s="32" t="s">
        <v>131</v>
      </c>
      <c r="D67" s="33">
        <v>69439645</v>
      </c>
      <c r="E67" s="33">
        <v>313964250</v>
      </c>
      <c r="F67" s="33">
        <v>62479030</v>
      </c>
      <c r="G67" s="33">
        <v>0</v>
      </c>
      <c r="H67" s="33">
        <v>0</v>
      </c>
      <c r="I67" s="34">
        <v>62223029</v>
      </c>
    </row>
    <row r="68" spans="2:9" ht="15.95" customHeight="1" x14ac:dyDescent="0.2">
      <c r="B68" s="25" t="s">
        <v>132</v>
      </c>
      <c r="C68" s="26" t="s">
        <v>133</v>
      </c>
      <c r="D68" s="27">
        <v>0</v>
      </c>
      <c r="E68" s="27">
        <v>461900</v>
      </c>
      <c r="F68" s="27">
        <v>461900</v>
      </c>
      <c r="G68" s="27">
        <v>0</v>
      </c>
      <c r="H68" s="27">
        <v>0</v>
      </c>
      <c r="I68" s="28">
        <v>461900</v>
      </c>
    </row>
    <row r="69" spans="2:9" ht="15.95" customHeight="1" x14ac:dyDescent="0.2">
      <c r="B69" s="29" t="s">
        <v>134</v>
      </c>
      <c r="C69" s="4" t="s">
        <v>135</v>
      </c>
      <c r="D69" s="5">
        <v>18771654</v>
      </c>
      <c r="E69" s="5">
        <v>20299596</v>
      </c>
      <c r="F69" s="5">
        <v>20299596</v>
      </c>
      <c r="G69" s="5">
        <v>0</v>
      </c>
      <c r="H69" s="5">
        <v>0</v>
      </c>
      <c r="I69" s="30">
        <v>20299596</v>
      </c>
    </row>
    <row r="70" spans="2:9" ht="15.95" customHeight="1" x14ac:dyDescent="0.2">
      <c r="B70" s="29" t="s">
        <v>136</v>
      </c>
      <c r="C70" s="4" t="s">
        <v>137</v>
      </c>
      <c r="D70" s="5">
        <v>600000</v>
      </c>
      <c r="E70" s="5">
        <v>280127</v>
      </c>
      <c r="F70" s="5">
        <v>280127</v>
      </c>
      <c r="G70" s="5">
        <v>0</v>
      </c>
      <c r="H70" s="5">
        <v>0</v>
      </c>
      <c r="I70" s="30">
        <v>280127</v>
      </c>
    </row>
    <row r="71" spans="2:9" ht="15.95" customHeight="1" x14ac:dyDescent="0.2">
      <c r="B71" s="29" t="s">
        <v>138</v>
      </c>
      <c r="C71" s="4" t="s">
        <v>139</v>
      </c>
      <c r="D71" s="5">
        <v>0</v>
      </c>
      <c r="E71" s="5">
        <v>763732</v>
      </c>
      <c r="F71" s="5">
        <v>763732</v>
      </c>
      <c r="G71" s="5">
        <v>0</v>
      </c>
      <c r="H71" s="5">
        <v>0</v>
      </c>
      <c r="I71" s="30">
        <v>763732</v>
      </c>
    </row>
    <row r="72" spans="2:9" ht="15.95" customHeight="1" x14ac:dyDescent="0.2">
      <c r="B72" s="29" t="s">
        <v>140</v>
      </c>
      <c r="C72" s="4" t="s">
        <v>141</v>
      </c>
      <c r="D72" s="5">
        <v>5230346</v>
      </c>
      <c r="E72" s="5">
        <v>3219656</v>
      </c>
      <c r="F72" s="5">
        <v>3219656</v>
      </c>
      <c r="G72" s="5">
        <v>0</v>
      </c>
      <c r="H72" s="5">
        <v>0</v>
      </c>
      <c r="I72" s="30">
        <v>3219656</v>
      </c>
    </row>
    <row r="73" spans="2:9" ht="15.95" customHeight="1" thickBot="1" x14ac:dyDescent="0.25">
      <c r="B73" s="31" t="s">
        <v>142</v>
      </c>
      <c r="C73" s="32" t="s">
        <v>143</v>
      </c>
      <c r="D73" s="33">
        <v>24602000</v>
      </c>
      <c r="E73" s="33">
        <v>25025011</v>
      </c>
      <c r="F73" s="33">
        <v>25025011</v>
      </c>
      <c r="G73" s="33">
        <v>0</v>
      </c>
      <c r="H73" s="33">
        <v>0</v>
      </c>
      <c r="I73" s="34">
        <v>25025011</v>
      </c>
    </row>
    <row r="74" spans="2:9" ht="15.95" customHeight="1" x14ac:dyDescent="0.2">
      <c r="B74" s="25" t="s">
        <v>144</v>
      </c>
      <c r="C74" s="26" t="s">
        <v>145</v>
      </c>
      <c r="D74" s="27">
        <v>190390474</v>
      </c>
      <c r="E74" s="27">
        <v>34137488</v>
      </c>
      <c r="F74" s="27">
        <v>34137488</v>
      </c>
      <c r="G74" s="27">
        <v>159882660</v>
      </c>
      <c r="H74" s="27">
        <v>0</v>
      </c>
      <c r="I74" s="28">
        <v>34137488</v>
      </c>
    </row>
    <row r="75" spans="2:9" ht="15.95" customHeight="1" x14ac:dyDescent="0.2">
      <c r="B75" s="29" t="s">
        <v>146</v>
      </c>
      <c r="C75" s="4" t="s">
        <v>147</v>
      </c>
      <c r="D75" s="5">
        <v>51405428</v>
      </c>
      <c r="E75" s="5">
        <v>8420216</v>
      </c>
      <c r="F75" s="5">
        <v>8420216</v>
      </c>
      <c r="G75" s="5">
        <v>0</v>
      </c>
      <c r="H75" s="5">
        <v>0</v>
      </c>
      <c r="I75" s="30">
        <v>8420216</v>
      </c>
    </row>
    <row r="76" spans="2:9" ht="15.95" customHeight="1" thickBot="1" x14ac:dyDescent="0.25">
      <c r="B76" s="31" t="s">
        <v>148</v>
      </c>
      <c r="C76" s="32" t="s">
        <v>149</v>
      </c>
      <c r="D76" s="33">
        <v>241795902</v>
      </c>
      <c r="E76" s="33">
        <v>42557704</v>
      </c>
      <c r="F76" s="33">
        <v>42557704</v>
      </c>
      <c r="G76" s="33">
        <v>159882660</v>
      </c>
      <c r="H76" s="33">
        <v>0</v>
      </c>
      <c r="I76" s="34">
        <v>42557704</v>
      </c>
    </row>
    <row r="77" spans="2:9" ht="15.95" customHeight="1" x14ac:dyDescent="0.2">
      <c r="B77" s="25" t="s">
        <v>150</v>
      </c>
      <c r="C77" s="26" t="s">
        <v>151</v>
      </c>
      <c r="D77" s="27">
        <v>600000</v>
      </c>
      <c r="E77" s="27">
        <v>800000</v>
      </c>
      <c r="F77" s="27">
        <v>800000</v>
      </c>
      <c r="G77" s="27">
        <v>0</v>
      </c>
      <c r="H77" s="27">
        <v>0</v>
      </c>
      <c r="I77" s="28">
        <v>800000</v>
      </c>
    </row>
    <row r="78" spans="2:9" ht="15.95" customHeight="1" x14ac:dyDescent="0.2">
      <c r="B78" s="29" t="s">
        <v>152</v>
      </c>
      <c r="C78" s="4" t="s">
        <v>153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30">
        <v>800000</v>
      </c>
    </row>
    <row r="79" spans="2:9" ht="15.95" customHeight="1" thickBot="1" x14ac:dyDescent="0.25">
      <c r="B79" s="31" t="s">
        <v>154</v>
      </c>
      <c r="C79" s="32" t="s">
        <v>155</v>
      </c>
      <c r="D79" s="33">
        <v>600000</v>
      </c>
      <c r="E79" s="33">
        <v>800000</v>
      </c>
      <c r="F79" s="33">
        <v>800000</v>
      </c>
      <c r="G79" s="33">
        <v>0</v>
      </c>
      <c r="H79" s="33">
        <v>0</v>
      </c>
      <c r="I79" s="34">
        <v>800000</v>
      </c>
    </row>
    <row r="80" spans="2:9" ht="15.95" customHeight="1" thickBot="1" x14ac:dyDescent="0.25">
      <c r="B80" s="43" t="s">
        <v>156</v>
      </c>
      <c r="C80" s="44" t="s">
        <v>157</v>
      </c>
      <c r="D80" s="45">
        <v>425644011</v>
      </c>
      <c r="E80" s="45">
        <v>463991650</v>
      </c>
      <c r="F80" s="45">
        <v>212506430</v>
      </c>
      <c r="G80" s="45">
        <v>265242012</v>
      </c>
      <c r="H80" s="45">
        <v>0</v>
      </c>
      <c r="I80" s="46">
        <v>212160736</v>
      </c>
    </row>
  </sheetData>
  <mergeCells count="5">
    <mergeCell ref="D4:E4"/>
    <mergeCell ref="F4:F5"/>
    <mergeCell ref="B2:I2"/>
    <mergeCell ref="B1:I1"/>
    <mergeCell ref="C3:E3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1:I52"/>
  <sheetViews>
    <sheetView tabSelected="1" workbookViewId="0">
      <pane ySplit="6" topLeftCell="A43" activePane="bottomLeft" state="frozen"/>
      <selection activeCell="B6" sqref="B6"/>
      <selection pane="bottomLeft" activeCell="B6" sqref="B6"/>
    </sheetView>
  </sheetViews>
  <sheetFormatPr defaultColWidth="6.7109375" defaultRowHeight="15.95" customHeight="1" x14ac:dyDescent="0.2"/>
  <cols>
    <col min="1" max="1" width="1.7109375" style="50" customWidth="1"/>
    <col min="2" max="2" width="4.7109375" style="50" customWidth="1"/>
    <col min="3" max="3" width="90.7109375" style="50" customWidth="1"/>
    <col min="4" max="6" width="11.7109375" style="50" customWidth="1"/>
    <col min="7" max="7" width="11.7109375" style="50" hidden="1" customWidth="1"/>
    <col min="8" max="8" width="11.7109375" style="50" customWidth="1"/>
    <col min="9" max="9" width="1.7109375" style="50" customWidth="1"/>
    <col min="10" max="16384" width="6.7109375" style="50"/>
  </cols>
  <sheetData>
    <row r="1" spans="2:9" ht="18" customHeight="1" x14ac:dyDescent="0.25">
      <c r="B1" s="324" t="s">
        <v>424</v>
      </c>
      <c r="C1" s="325"/>
      <c r="D1" s="325"/>
      <c r="E1" s="325"/>
      <c r="F1" s="325"/>
      <c r="G1" s="325"/>
      <c r="H1" s="326"/>
      <c r="I1" s="51"/>
    </row>
    <row r="2" spans="2:9" ht="18" customHeight="1" x14ac:dyDescent="0.25">
      <c r="B2" s="321" t="s">
        <v>435</v>
      </c>
      <c r="C2" s="322"/>
      <c r="D2" s="322"/>
      <c r="E2" s="322"/>
      <c r="F2" s="322"/>
      <c r="G2" s="322"/>
      <c r="H2" s="323"/>
      <c r="I2" s="51"/>
    </row>
    <row r="3" spans="2:9" ht="18" customHeight="1" thickBot="1" x14ac:dyDescent="0.3">
      <c r="B3" s="14" t="s">
        <v>429</v>
      </c>
      <c r="C3" s="327" t="str">
        <f>'03KK'!C3:E3</f>
        <v>számú melléklet a(z) 6/2019.(V.29.) Önkormányzati rendelethez</v>
      </c>
      <c r="D3" s="327"/>
      <c r="E3" s="327"/>
      <c r="F3" s="52"/>
      <c r="G3" s="52"/>
      <c r="H3" s="16" t="s">
        <v>427</v>
      </c>
    </row>
    <row r="4" spans="2:9" ht="15.95" customHeight="1" x14ac:dyDescent="0.25">
      <c r="B4" s="57"/>
      <c r="C4" s="58"/>
      <c r="D4" s="328" t="s">
        <v>419</v>
      </c>
      <c r="E4" s="328"/>
      <c r="F4" s="329" t="s">
        <v>430</v>
      </c>
      <c r="G4" s="48"/>
      <c r="H4" s="59"/>
    </row>
    <row r="5" spans="2:9" ht="15.95" customHeight="1" x14ac:dyDescent="0.2">
      <c r="B5" s="19" t="s">
        <v>5</v>
      </c>
      <c r="C5" s="2" t="s">
        <v>6</v>
      </c>
      <c r="D5" s="2" t="s">
        <v>7</v>
      </c>
      <c r="E5" s="2" t="s">
        <v>8</v>
      </c>
      <c r="F5" s="330"/>
      <c r="G5" s="2" t="s">
        <v>158</v>
      </c>
      <c r="H5" s="21" t="s">
        <v>12</v>
      </c>
    </row>
    <row r="6" spans="2:9" ht="15.95" customHeight="1" thickBot="1" x14ac:dyDescent="0.25">
      <c r="B6" s="22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4">
        <v>8</v>
      </c>
    </row>
    <row r="7" spans="2:9" ht="15.95" customHeight="1" x14ac:dyDescent="0.2">
      <c r="B7" s="55" t="s">
        <v>1</v>
      </c>
      <c r="C7" s="17" t="s">
        <v>159</v>
      </c>
      <c r="D7" s="18">
        <v>30667724</v>
      </c>
      <c r="E7" s="18">
        <v>30667724</v>
      </c>
      <c r="F7" s="18">
        <v>30667724</v>
      </c>
      <c r="G7" s="18">
        <v>0</v>
      </c>
      <c r="H7" s="56">
        <v>30667724</v>
      </c>
    </row>
    <row r="8" spans="2:9" ht="15.95" customHeight="1" x14ac:dyDescent="0.2">
      <c r="B8" s="29" t="s">
        <v>3</v>
      </c>
      <c r="C8" s="4" t="s">
        <v>160</v>
      </c>
      <c r="D8" s="5">
        <v>26146007</v>
      </c>
      <c r="E8" s="5">
        <v>29871917</v>
      </c>
      <c r="F8" s="5">
        <v>29871917</v>
      </c>
      <c r="G8" s="5">
        <v>0</v>
      </c>
      <c r="H8" s="30">
        <v>29871917</v>
      </c>
    </row>
    <row r="9" spans="2:9" ht="15.95" customHeight="1" x14ac:dyDescent="0.2">
      <c r="B9" s="29" t="s">
        <v>4</v>
      </c>
      <c r="C9" s="4" t="s">
        <v>161</v>
      </c>
      <c r="D9" s="5">
        <v>1973510</v>
      </c>
      <c r="E9" s="5">
        <v>1973510</v>
      </c>
      <c r="F9" s="5">
        <v>1973510</v>
      </c>
      <c r="G9" s="5">
        <v>0</v>
      </c>
      <c r="H9" s="30">
        <v>1973510</v>
      </c>
    </row>
    <row r="10" spans="2:9" ht="15.95" customHeight="1" x14ac:dyDescent="0.2">
      <c r="B10" s="29" t="s">
        <v>162</v>
      </c>
      <c r="C10" s="4" t="s">
        <v>163</v>
      </c>
      <c r="D10" s="5">
        <v>0</v>
      </c>
      <c r="E10" s="5">
        <v>4701980</v>
      </c>
      <c r="F10" s="5">
        <v>4701980</v>
      </c>
      <c r="G10" s="5">
        <v>0</v>
      </c>
      <c r="H10" s="30">
        <v>4701980</v>
      </c>
    </row>
    <row r="11" spans="2:9" ht="15.95" customHeight="1" x14ac:dyDescent="0.2">
      <c r="B11" s="29" t="s">
        <v>15</v>
      </c>
      <c r="C11" s="4" t="s">
        <v>164</v>
      </c>
      <c r="D11" s="5">
        <v>58787241</v>
      </c>
      <c r="E11" s="5">
        <v>67215131</v>
      </c>
      <c r="F11" s="5">
        <v>67215131</v>
      </c>
      <c r="G11" s="5">
        <v>0</v>
      </c>
      <c r="H11" s="30">
        <v>67215131</v>
      </c>
    </row>
    <row r="12" spans="2:9" ht="15.95" customHeight="1" x14ac:dyDescent="0.2">
      <c r="B12" s="29" t="s">
        <v>49</v>
      </c>
      <c r="C12" s="4" t="s">
        <v>165</v>
      </c>
      <c r="D12" s="5">
        <v>13402396</v>
      </c>
      <c r="E12" s="5">
        <v>13004837</v>
      </c>
      <c r="F12" s="5">
        <v>13004837</v>
      </c>
      <c r="G12" s="5">
        <v>0</v>
      </c>
      <c r="H12" s="30">
        <v>13004837</v>
      </c>
    </row>
    <row r="13" spans="2:9" ht="15.95" customHeight="1" x14ac:dyDescent="0.2">
      <c r="B13" s="29" t="s">
        <v>51</v>
      </c>
      <c r="C13" s="4" t="s">
        <v>166</v>
      </c>
      <c r="D13" s="5">
        <v>0</v>
      </c>
      <c r="E13" s="5">
        <v>0</v>
      </c>
      <c r="F13" s="5">
        <v>0</v>
      </c>
      <c r="G13" s="5">
        <v>0</v>
      </c>
      <c r="H13" s="30">
        <v>75000</v>
      </c>
    </row>
    <row r="14" spans="2:9" ht="15.95" customHeight="1" x14ac:dyDescent="0.2">
      <c r="B14" s="29" t="s">
        <v>53</v>
      </c>
      <c r="C14" s="4" t="s">
        <v>167</v>
      </c>
      <c r="D14" s="5">
        <v>0</v>
      </c>
      <c r="E14" s="5">
        <v>0</v>
      </c>
      <c r="F14" s="5">
        <v>0</v>
      </c>
      <c r="G14" s="5">
        <v>0</v>
      </c>
      <c r="H14" s="30">
        <v>241500</v>
      </c>
    </row>
    <row r="15" spans="2:9" ht="15.95" customHeight="1" x14ac:dyDescent="0.2">
      <c r="B15" s="29" t="s">
        <v>59</v>
      </c>
      <c r="C15" s="4" t="s">
        <v>168</v>
      </c>
      <c r="D15" s="5">
        <v>0</v>
      </c>
      <c r="E15" s="5">
        <v>0</v>
      </c>
      <c r="F15" s="5">
        <v>0</v>
      </c>
      <c r="G15" s="5">
        <v>0</v>
      </c>
      <c r="H15" s="30">
        <v>8448400</v>
      </c>
    </row>
    <row r="16" spans="2:9" ht="15.95" customHeight="1" x14ac:dyDescent="0.2">
      <c r="B16" s="29" t="s">
        <v>169</v>
      </c>
      <c r="C16" s="4" t="s">
        <v>170</v>
      </c>
      <c r="D16" s="5">
        <v>0</v>
      </c>
      <c r="E16" s="5">
        <v>0</v>
      </c>
      <c r="F16" s="5">
        <v>0</v>
      </c>
      <c r="G16" s="5">
        <v>0</v>
      </c>
      <c r="H16" s="30">
        <v>4239937</v>
      </c>
    </row>
    <row r="17" spans="2:8" ht="15.95" customHeight="1" thickBot="1" x14ac:dyDescent="0.25">
      <c r="B17" s="31" t="s">
        <v>67</v>
      </c>
      <c r="C17" s="32" t="s">
        <v>171</v>
      </c>
      <c r="D17" s="33">
        <v>72189637</v>
      </c>
      <c r="E17" s="33">
        <v>80219968</v>
      </c>
      <c r="F17" s="33">
        <v>80219968</v>
      </c>
      <c r="G17" s="33">
        <v>0</v>
      </c>
      <c r="H17" s="34">
        <v>80219968</v>
      </c>
    </row>
    <row r="18" spans="2:8" ht="15.95" customHeight="1" x14ac:dyDescent="0.2">
      <c r="B18" s="25" t="s">
        <v>172</v>
      </c>
      <c r="C18" s="26" t="s">
        <v>173</v>
      </c>
      <c r="D18" s="27">
        <v>30572566</v>
      </c>
      <c r="E18" s="27">
        <v>33180721</v>
      </c>
      <c r="F18" s="27">
        <v>33180721</v>
      </c>
      <c r="G18" s="27">
        <v>0</v>
      </c>
      <c r="H18" s="28">
        <v>31488072</v>
      </c>
    </row>
    <row r="19" spans="2:8" ht="15.95" customHeight="1" x14ac:dyDescent="0.2">
      <c r="B19" s="29" t="s">
        <v>174</v>
      </c>
      <c r="C19" s="4" t="s">
        <v>175</v>
      </c>
      <c r="D19" s="5">
        <v>0</v>
      </c>
      <c r="E19" s="5">
        <v>0</v>
      </c>
      <c r="F19" s="5">
        <v>0</v>
      </c>
      <c r="G19" s="5">
        <v>0</v>
      </c>
      <c r="H19" s="30">
        <v>18003695</v>
      </c>
    </row>
    <row r="20" spans="2:8" ht="15.95" customHeight="1" x14ac:dyDescent="0.2">
      <c r="B20" s="29" t="s">
        <v>176</v>
      </c>
      <c r="C20" s="4" t="s">
        <v>177</v>
      </c>
      <c r="D20" s="5">
        <v>0</v>
      </c>
      <c r="E20" s="5">
        <v>0</v>
      </c>
      <c r="F20" s="5">
        <v>0</v>
      </c>
      <c r="G20" s="5">
        <v>0</v>
      </c>
      <c r="H20" s="30">
        <v>8060864</v>
      </c>
    </row>
    <row r="21" spans="2:8" ht="15.95" customHeight="1" x14ac:dyDescent="0.2">
      <c r="B21" s="29" t="s">
        <v>178</v>
      </c>
      <c r="C21" s="4" t="s">
        <v>179</v>
      </c>
      <c r="D21" s="5">
        <v>0</v>
      </c>
      <c r="E21" s="5">
        <v>0</v>
      </c>
      <c r="F21" s="5">
        <v>0</v>
      </c>
      <c r="G21" s="5">
        <v>0</v>
      </c>
      <c r="H21" s="30">
        <v>5423513</v>
      </c>
    </row>
    <row r="22" spans="2:8" ht="15.95" customHeight="1" x14ac:dyDescent="0.2">
      <c r="B22" s="29" t="s">
        <v>180</v>
      </c>
      <c r="C22" s="4" t="s">
        <v>181</v>
      </c>
      <c r="D22" s="5">
        <v>5390200</v>
      </c>
      <c r="E22" s="5">
        <v>10175887</v>
      </c>
      <c r="F22" s="5">
        <v>10175887</v>
      </c>
      <c r="G22" s="5">
        <v>0</v>
      </c>
      <c r="H22" s="30">
        <v>8275786</v>
      </c>
    </row>
    <row r="23" spans="2:8" ht="15.95" customHeight="1" x14ac:dyDescent="0.2">
      <c r="B23" s="29" t="s">
        <v>182</v>
      </c>
      <c r="C23" s="4" t="s">
        <v>183</v>
      </c>
      <c r="D23" s="5">
        <v>0</v>
      </c>
      <c r="E23" s="5">
        <v>0</v>
      </c>
      <c r="F23" s="5">
        <v>0</v>
      </c>
      <c r="G23" s="5">
        <v>0</v>
      </c>
      <c r="H23" s="30">
        <v>8275786</v>
      </c>
    </row>
    <row r="24" spans="2:8" ht="15.95" customHeight="1" x14ac:dyDescent="0.2">
      <c r="B24" s="29" t="s">
        <v>184</v>
      </c>
      <c r="C24" s="4" t="s">
        <v>185</v>
      </c>
      <c r="D24" s="5">
        <v>5898606</v>
      </c>
      <c r="E24" s="5">
        <v>6336859</v>
      </c>
      <c r="F24" s="5">
        <v>6336859</v>
      </c>
      <c r="G24" s="5">
        <v>0</v>
      </c>
      <c r="H24" s="30">
        <v>5781408</v>
      </c>
    </row>
    <row r="25" spans="2:8" ht="15.95" customHeight="1" x14ac:dyDescent="0.2">
      <c r="B25" s="29" t="s">
        <v>186</v>
      </c>
      <c r="C25" s="4" t="s">
        <v>187</v>
      </c>
      <c r="D25" s="5">
        <v>0</v>
      </c>
      <c r="E25" s="5">
        <v>0</v>
      </c>
      <c r="F25" s="5">
        <v>0</v>
      </c>
      <c r="G25" s="5">
        <v>0</v>
      </c>
      <c r="H25" s="30">
        <v>5781408</v>
      </c>
    </row>
    <row r="26" spans="2:8" ht="15.95" customHeight="1" x14ac:dyDescent="0.2">
      <c r="B26" s="29" t="s">
        <v>108</v>
      </c>
      <c r="C26" s="4" t="s">
        <v>188</v>
      </c>
      <c r="D26" s="5">
        <v>1012000</v>
      </c>
      <c r="E26" s="5">
        <v>1389456</v>
      </c>
      <c r="F26" s="5">
        <v>1389456</v>
      </c>
      <c r="G26" s="5">
        <v>0</v>
      </c>
      <c r="H26" s="30">
        <v>1381806</v>
      </c>
    </row>
    <row r="27" spans="2:8" ht="15.95" customHeight="1" x14ac:dyDescent="0.2">
      <c r="B27" s="29" t="s">
        <v>189</v>
      </c>
      <c r="C27" s="4" t="s">
        <v>190</v>
      </c>
      <c r="D27" s="5">
        <v>0</v>
      </c>
      <c r="E27" s="5">
        <v>0</v>
      </c>
      <c r="F27" s="5">
        <v>0</v>
      </c>
      <c r="G27" s="5">
        <v>0</v>
      </c>
      <c r="H27" s="30">
        <v>1381806</v>
      </c>
    </row>
    <row r="28" spans="2:8" ht="15.95" customHeight="1" x14ac:dyDescent="0.2">
      <c r="B28" s="29" t="s">
        <v>191</v>
      </c>
      <c r="C28" s="4" t="s">
        <v>192</v>
      </c>
      <c r="D28" s="5">
        <v>12300806</v>
      </c>
      <c r="E28" s="5">
        <v>17902202</v>
      </c>
      <c r="F28" s="5">
        <v>17902202</v>
      </c>
      <c r="G28" s="5">
        <v>0</v>
      </c>
      <c r="H28" s="30">
        <v>15439000</v>
      </c>
    </row>
    <row r="29" spans="2:8" ht="15.95" customHeight="1" x14ac:dyDescent="0.2">
      <c r="B29" s="29" t="s">
        <v>193</v>
      </c>
      <c r="C29" s="4" t="s">
        <v>194</v>
      </c>
      <c r="D29" s="5">
        <v>150000</v>
      </c>
      <c r="E29" s="5">
        <v>145634</v>
      </c>
      <c r="F29" s="5">
        <v>145634</v>
      </c>
      <c r="G29" s="5">
        <v>0</v>
      </c>
      <c r="H29" s="30">
        <v>40957</v>
      </c>
    </row>
    <row r="30" spans="2:8" ht="15.95" customHeight="1" thickBot="1" x14ac:dyDescent="0.25">
      <c r="B30" s="31" t="s">
        <v>195</v>
      </c>
      <c r="C30" s="32" t="s">
        <v>196</v>
      </c>
      <c r="D30" s="33">
        <v>43023372</v>
      </c>
      <c r="E30" s="33">
        <v>51228557</v>
      </c>
      <c r="F30" s="33">
        <v>51228557</v>
      </c>
      <c r="G30" s="33">
        <v>0</v>
      </c>
      <c r="H30" s="34">
        <v>46968029</v>
      </c>
    </row>
    <row r="31" spans="2:8" ht="15.95" customHeight="1" x14ac:dyDescent="0.2">
      <c r="B31" s="25" t="s">
        <v>128</v>
      </c>
      <c r="C31" s="26" t="s">
        <v>197</v>
      </c>
      <c r="D31" s="27">
        <v>0</v>
      </c>
      <c r="E31" s="27">
        <v>54331</v>
      </c>
      <c r="F31" s="27">
        <v>54331</v>
      </c>
      <c r="G31" s="27">
        <v>0</v>
      </c>
      <c r="H31" s="28">
        <v>54331</v>
      </c>
    </row>
    <row r="32" spans="2:8" ht="15.95" customHeight="1" x14ac:dyDescent="0.2">
      <c r="B32" s="29" t="s">
        <v>130</v>
      </c>
      <c r="C32" s="4" t="s">
        <v>198</v>
      </c>
      <c r="D32" s="5">
        <v>2088000</v>
      </c>
      <c r="E32" s="5">
        <v>2663675</v>
      </c>
      <c r="F32" s="5">
        <v>2663675</v>
      </c>
      <c r="G32" s="5">
        <v>0</v>
      </c>
      <c r="H32" s="30">
        <v>2268175</v>
      </c>
    </row>
    <row r="33" spans="2:8" ht="15.95" customHeight="1" x14ac:dyDescent="0.2">
      <c r="B33" s="29" t="s">
        <v>132</v>
      </c>
      <c r="C33" s="4" t="s">
        <v>199</v>
      </c>
      <c r="D33" s="5">
        <v>0</v>
      </c>
      <c r="E33" s="5">
        <v>0</v>
      </c>
      <c r="F33" s="5">
        <v>0</v>
      </c>
      <c r="G33" s="5">
        <v>0</v>
      </c>
      <c r="H33" s="30">
        <v>2253475</v>
      </c>
    </row>
    <row r="34" spans="2:8" ht="15.95" customHeight="1" x14ac:dyDescent="0.2">
      <c r="B34" s="29" t="s">
        <v>200</v>
      </c>
      <c r="C34" s="4" t="s">
        <v>201</v>
      </c>
      <c r="D34" s="5">
        <v>800000</v>
      </c>
      <c r="E34" s="5">
        <v>282550</v>
      </c>
      <c r="F34" s="5">
        <v>282550</v>
      </c>
      <c r="G34" s="5">
        <v>0</v>
      </c>
      <c r="H34" s="30">
        <v>190341</v>
      </c>
    </row>
    <row r="35" spans="2:8" ht="15.95" customHeight="1" x14ac:dyDescent="0.2">
      <c r="B35" s="29" t="s">
        <v>202</v>
      </c>
      <c r="C35" s="4" t="s">
        <v>203</v>
      </c>
      <c r="D35" s="5">
        <v>5008000</v>
      </c>
      <c r="E35" s="5">
        <v>3932224</v>
      </c>
      <c r="F35" s="5">
        <v>3932224</v>
      </c>
      <c r="G35" s="5">
        <v>0</v>
      </c>
      <c r="H35" s="30">
        <v>3932224</v>
      </c>
    </row>
    <row r="36" spans="2:8" ht="15.95" customHeight="1" x14ac:dyDescent="0.2">
      <c r="B36" s="29" t="s">
        <v>146</v>
      </c>
      <c r="C36" s="4" t="s">
        <v>204</v>
      </c>
      <c r="D36" s="5">
        <v>7677280</v>
      </c>
      <c r="E36" s="5">
        <v>9109295</v>
      </c>
      <c r="F36" s="5">
        <v>9109295</v>
      </c>
      <c r="G36" s="5">
        <v>0</v>
      </c>
      <c r="H36" s="30">
        <v>9041603</v>
      </c>
    </row>
    <row r="37" spans="2:8" ht="15.95" customHeight="1" x14ac:dyDescent="0.2">
      <c r="B37" s="29" t="s">
        <v>205</v>
      </c>
      <c r="C37" s="4" t="s">
        <v>206</v>
      </c>
      <c r="D37" s="5">
        <v>499377</v>
      </c>
      <c r="E37" s="5">
        <v>613671</v>
      </c>
      <c r="F37" s="5">
        <v>613671</v>
      </c>
      <c r="G37" s="5">
        <v>0</v>
      </c>
      <c r="H37" s="30">
        <v>613671</v>
      </c>
    </row>
    <row r="38" spans="2:8" ht="15.95" customHeight="1" x14ac:dyDescent="0.2">
      <c r="B38" s="29" t="s">
        <v>207</v>
      </c>
      <c r="C38" s="4" t="s">
        <v>208</v>
      </c>
      <c r="D38" s="5">
        <v>499377</v>
      </c>
      <c r="E38" s="5">
        <v>613671</v>
      </c>
      <c r="F38" s="5">
        <v>613671</v>
      </c>
      <c r="G38" s="5">
        <v>0</v>
      </c>
      <c r="H38" s="30">
        <v>613671</v>
      </c>
    </row>
    <row r="39" spans="2:8" ht="15.95" customHeight="1" x14ac:dyDescent="0.2">
      <c r="B39" s="29" t="s">
        <v>209</v>
      </c>
      <c r="C39" s="4" t="s">
        <v>210</v>
      </c>
      <c r="D39" s="5">
        <v>210000</v>
      </c>
      <c r="E39" s="5">
        <v>1085367</v>
      </c>
      <c r="F39" s="5">
        <v>1085367</v>
      </c>
      <c r="G39" s="5">
        <v>0</v>
      </c>
      <c r="H39" s="30">
        <v>997367</v>
      </c>
    </row>
    <row r="40" spans="2:8" ht="15.95" customHeight="1" x14ac:dyDescent="0.2">
      <c r="B40" s="29" t="s">
        <v>211</v>
      </c>
      <c r="C40" s="4" t="s">
        <v>428</v>
      </c>
      <c r="D40" s="5">
        <v>0</v>
      </c>
      <c r="E40" s="5">
        <v>0</v>
      </c>
      <c r="F40" s="5">
        <v>0</v>
      </c>
      <c r="G40" s="5">
        <v>0</v>
      </c>
      <c r="H40" s="30">
        <v>400000</v>
      </c>
    </row>
    <row r="41" spans="2:8" ht="15.95" customHeight="1" x14ac:dyDescent="0.2">
      <c r="B41" s="29" t="s">
        <v>212</v>
      </c>
      <c r="C41" s="4" t="s">
        <v>213</v>
      </c>
      <c r="D41" s="5">
        <v>0</v>
      </c>
      <c r="E41" s="5">
        <v>0</v>
      </c>
      <c r="F41" s="5">
        <v>0</v>
      </c>
      <c r="G41" s="5">
        <v>0</v>
      </c>
      <c r="H41" s="30">
        <v>272097</v>
      </c>
    </row>
    <row r="42" spans="2:8" ht="15.95" customHeight="1" thickBot="1" x14ac:dyDescent="0.25">
      <c r="B42" s="31" t="s">
        <v>214</v>
      </c>
      <c r="C42" s="32" t="s">
        <v>215</v>
      </c>
      <c r="D42" s="33">
        <v>16282657</v>
      </c>
      <c r="E42" s="33">
        <v>17741113</v>
      </c>
      <c r="F42" s="33">
        <v>17741113</v>
      </c>
      <c r="G42" s="33">
        <v>0</v>
      </c>
      <c r="H42" s="34">
        <v>17097712</v>
      </c>
    </row>
    <row r="43" spans="2:8" ht="15.95" customHeight="1" x14ac:dyDescent="0.2">
      <c r="B43" s="25" t="s">
        <v>216</v>
      </c>
      <c r="C43" s="26" t="s">
        <v>217</v>
      </c>
      <c r="D43" s="27">
        <v>20944880</v>
      </c>
      <c r="E43" s="27">
        <v>28070866</v>
      </c>
      <c r="F43" s="27">
        <v>28070866</v>
      </c>
      <c r="G43" s="27">
        <v>0</v>
      </c>
      <c r="H43" s="28">
        <v>28070866</v>
      </c>
    </row>
    <row r="44" spans="2:8" ht="15.95" customHeight="1" thickBot="1" x14ac:dyDescent="0.25">
      <c r="B44" s="31" t="s">
        <v>218</v>
      </c>
      <c r="C44" s="32" t="s">
        <v>219</v>
      </c>
      <c r="D44" s="33">
        <v>20944880</v>
      </c>
      <c r="E44" s="33">
        <v>28070866</v>
      </c>
      <c r="F44" s="33">
        <v>28070866</v>
      </c>
      <c r="G44" s="33">
        <v>0</v>
      </c>
      <c r="H44" s="34">
        <v>28070866</v>
      </c>
    </row>
    <row r="45" spans="2:8" ht="15.95" customHeight="1" x14ac:dyDescent="0.2">
      <c r="B45" s="25" t="s">
        <v>220</v>
      </c>
      <c r="C45" s="26" t="s">
        <v>221</v>
      </c>
      <c r="D45" s="27">
        <v>0</v>
      </c>
      <c r="E45" s="27">
        <v>2886175</v>
      </c>
      <c r="F45" s="27">
        <v>2886175</v>
      </c>
      <c r="G45" s="27">
        <v>0</v>
      </c>
      <c r="H45" s="28">
        <v>2500000</v>
      </c>
    </row>
    <row r="46" spans="2:8" ht="15.95" customHeight="1" x14ac:dyDescent="0.2">
      <c r="B46" s="29" t="s">
        <v>222</v>
      </c>
      <c r="C46" s="4" t="s">
        <v>223</v>
      </c>
      <c r="D46" s="5">
        <v>0</v>
      </c>
      <c r="E46" s="5">
        <v>0</v>
      </c>
      <c r="F46" s="5">
        <v>0</v>
      </c>
      <c r="G46" s="5">
        <v>0</v>
      </c>
      <c r="H46" s="30">
        <v>2500000</v>
      </c>
    </row>
    <row r="47" spans="2:8" ht="15.95" customHeight="1" thickBot="1" x14ac:dyDescent="0.25">
      <c r="B47" s="31" t="s">
        <v>152</v>
      </c>
      <c r="C47" s="32" t="s">
        <v>224</v>
      </c>
      <c r="D47" s="33">
        <v>0</v>
      </c>
      <c r="E47" s="33">
        <v>2886175</v>
      </c>
      <c r="F47" s="33">
        <v>2886175</v>
      </c>
      <c r="G47" s="33">
        <v>0</v>
      </c>
      <c r="H47" s="34">
        <v>2500000</v>
      </c>
    </row>
    <row r="48" spans="2:8" ht="15.95" customHeight="1" x14ac:dyDescent="0.2">
      <c r="B48" s="25" t="s">
        <v>225</v>
      </c>
      <c r="C48" s="26" t="s">
        <v>226</v>
      </c>
      <c r="D48" s="27">
        <v>300000</v>
      </c>
      <c r="E48" s="27">
        <v>8377251</v>
      </c>
      <c r="F48" s="27">
        <v>8377251</v>
      </c>
      <c r="G48" s="27">
        <v>0</v>
      </c>
      <c r="H48" s="28">
        <v>8377251</v>
      </c>
    </row>
    <row r="49" spans="2:8" ht="15.95" customHeight="1" x14ac:dyDescent="0.2">
      <c r="B49" s="29" t="s">
        <v>227</v>
      </c>
      <c r="C49" s="4" t="s">
        <v>228</v>
      </c>
      <c r="D49" s="5">
        <v>0</v>
      </c>
      <c r="E49" s="5">
        <v>0</v>
      </c>
      <c r="F49" s="5">
        <v>0</v>
      </c>
      <c r="G49" s="5">
        <v>0</v>
      </c>
      <c r="H49" s="30">
        <v>7885282</v>
      </c>
    </row>
    <row r="50" spans="2:8" ht="15.95" customHeight="1" x14ac:dyDescent="0.2">
      <c r="B50" s="29" t="s">
        <v>229</v>
      </c>
      <c r="C50" s="4" t="s">
        <v>230</v>
      </c>
      <c r="D50" s="5">
        <v>0</v>
      </c>
      <c r="E50" s="5">
        <v>0</v>
      </c>
      <c r="F50" s="5">
        <v>0</v>
      </c>
      <c r="G50" s="5">
        <v>0</v>
      </c>
      <c r="H50" s="30">
        <v>491969</v>
      </c>
    </row>
    <row r="51" spans="2:8" ht="15.95" customHeight="1" thickBot="1" x14ac:dyDescent="0.25">
      <c r="B51" s="31" t="s">
        <v>231</v>
      </c>
      <c r="C51" s="32" t="s">
        <v>232</v>
      </c>
      <c r="D51" s="33">
        <v>300000</v>
      </c>
      <c r="E51" s="33">
        <v>8377251</v>
      </c>
      <c r="F51" s="33">
        <v>8377251</v>
      </c>
      <c r="G51" s="33">
        <v>0</v>
      </c>
      <c r="H51" s="34">
        <v>8377251</v>
      </c>
    </row>
    <row r="52" spans="2:8" ht="15.95" customHeight="1" thickBot="1" x14ac:dyDescent="0.25">
      <c r="B52" s="43" t="s">
        <v>233</v>
      </c>
      <c r="C52" s="44" t="s">
        <v>234</v>
      </c>
      <c r="D52" s="45">
        <v>152740546</v>
      </c>
      <c r="E52" s="45">
        <v>188523930</v>
      </c>
      <c r="F52" s="45">
        <v>188523930</v>
      </c>
      <c r="G52" s="45">
        <v>0</v>
      </c>
      <c r="H52" s="46">
        <v>183233826</v>
      </c>
    </row>
  </sheetData>
  <mergeCells count="5">
    <mergeCell ref="B2:H2"/>
    <mergeCell ref="C3:E3"/>
    <mergeCell ref="B1:H1"/>
    <mergeCell ref="D4:E4"/>
    <mergeCell ref="F4:F5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1:J12"/>
  <sheetViews>
    <sheetView tabSelected="1" workbookViewId="0">
      <selection activeCell="B6" sqref="B6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6" width="11.7109375" style="1" hidden="1" customWidth="1"/>
    <col min="7" max="7" width="11.7109375" style="1" customWidth="1"/>
    <col min="8" max="9" width="11.7109375" style="1" hidden="1" customWidth="1"/>
    <col min="10" max="10" width="11.7109375" style="1" customWidth="1"/>
    <col min="11" max="11" width="1.7109375" style="1" customWidth="1"/>
    <col min="12" max="16384" width="6.7109375" style="1"/>
  </cols>
  <sheetData>
    <row r="1" spans="2:10" ht="18" customHeight="1" x14ac:dyDescent="0.25">
      <c r="B1" s="324" t="str">
        <f>'03KK'!B1:I1</f>
        <v>DUNASZIGET KÖZSÉG ÖNKORMÁNYZATA</v>
      </c>
      <c r="C1" s="325"/>
      <c r="D1" s="325"/>
      <c r="E1" s="325"/>
      <c r="F1" s="325"/>
      <c r="G1" s="325"/>
      <c r="H1" s="325"/>
      <c r="I1" s="325"/>
      <c r="J1" s="326"/>
    </row>
    <row r="2" spans="2:10" ht="18" customHeight="1" x14ac:dyDescent="0.25">
      <c r="B2" s="321" t="s">
        <v>431</v>
      </c>
      <c r="C2" s="322"/>
      <c r="D2" s="322"/>
      <c r="E2" s="322"/>
      <c r="F2" s="322"/>
      <c r="G2" s="322"/>
      <c r="H2" s="322"/>
      <c r="I2" s="322"/>
      <c r="J2" s="323"/>
    </row>
    <row r="3" spans="2:10" ht="18" customHeight="1" x14ac:dyDescent="0.25">
      <c r="B3" s="64" t="s">
        <v>433</v>
      </c>
      <c r="C3" s="331" t="str">
        <f>'03KK'!C3:E3</f>
        <v>számú melléklet a(z) 6/2019.(V.29.) Önkormányzati rendelethez</v>
      </c>
      <c r="D3" s="331"/>
      <c r="E3" s="331"/>
      <c r="F3" s="65"/>
      <c r="G3" s="65"/>
      <c r="H3" s="65"/>
      <c r="I3" s="65"/>
      <c r="J3" s="66" t="s">
        <v>427</v>
      </c>
    </row>
    <row r="4" spans="2:10" ht="15.95" customHeight="1" x14ac:dyDescent="0.2">
      <c r="B4" s="62"/>
      <c r="C4" s="60"/>
      <c r="D4" s="318" t="s">
        <v>419</v>
      </c>
      <c r="E4" s="318"/>
      <c r="F4" s="60"/>
      <c r="G4" s="319" t="s">
        <v>432</v>
      </c>
      <c r="H4" s="60"/>
      <c r="I4" s="60"/>
      <c r="J4" s="63"/>
    </row>
    <row r="5" spans="2:10" ht="15.95" customHeight="1" thickBot="1" x14ac:dyDescent="0.25">
      <c r="B5" s="22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332"/>
      <c r="H5" s="23" t="s">
        <v>10</v>
      </c>
      <c r="I5" s="23" t="s">
        <v>11</v>
      </c>
      <c r="J5" s="24" t="s">
        <v>12</v>
      </c>
    </row>
    <row r="6" spans="2:10" ht="15.95" customHeight="1" x14ac:dyDescent="0.2">
      <c r="B6" s="47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4">
        <v>10</v>
      </c>
    </row>
    <row r="7" spans="2:10" ht="15.95" customHeight="1" x14ac:dyDescent="0.2">
      <c r="B7" s="29" t="s">
        <v>1</v>
      </c>
      <c r="C7" s="4" t="s">
        <v>235</v>
      </c>
      <c r="D7" s="5">
        <v>3093500</v>
      </c>
      <c r="E7" s="5">
        <v>3093500</v>
      </c>
      <c r="F7" s="5">
        <v>0</v>
      </c>
      <c r="G7" s="5">
        <v>3093500</v>
      </c>
      <c r="H7" s="5">
        <v>0</v>
      </c>
      <c r="I7" s="5">
        <v>2475600</v>
      </c>
      <c r="J7" s="30">
        <v>2474800</v>
      </c>
    </row>
    <row r="8" spans="2:10" ht="15.95" customHeight="1" x14ac:dyDescent="0.2">
      <c r="B8" s="29" t="s">
        <v>236</v>
      </c>
      <c r="C8" s="4" t="s">
        <v>237</v>
      </c>
      <c r="D8" s="5">
        <v>3093500</v>
      </c>
      <c r="E8" s="5">
        <v>3093500</v>
      </c>
      <c r="F8" s="5">
        <v>0</v>
      </c>
      <c r="G8" s="5">
        <v>3093500</v>
      </c>
      <c r="H8" s="5">
        <v>0</v>
      </c>
      <c r="I8" s="5">
        <v>2475600</v>
      </c>
      <c r="J8" s="30">
        <v>2474800</v>
      </c>
    </row>
    <row r="9" spans="2:10" ht="15.95" customHeight="1" x14ac:dyDescent="0.2">
      <c r="B9" s="29" t="s">
        <v>33</v>
      </c>
      <c r="C9" s="4" t="s">
        <v>238</v>
      </c>
      <c r="D9" s="5">
        <v>2351489</v>
      </c>
      <c r="E9" s="5">
        <v>2492537</v>
      </c>
      <c r="F9" s="5">
        <v>0</v>
      </c>
      <c r="G9" s="5">
        <v>2492537</v>
      </c>
      <c r="H9" s="5">
        <v>0</v>
      </c>
      <c r="I9" s="5">
        <v>2506238</v>
      </c>
      <c r="J9" s="30">
        <v>2492537</v>
      </c>
    </row>
    <row r="10" spans="2:10" ht="15.95" customHeight="1" x14ac:dyDescent="0.2">
      <c r="B10" s="29" t="s">
        <v>37</v>
      </c>
      <c r="C10" s="4" t="s">
        <v>239</v>
      </c>
      <c r="D10" s="5">
        <v>396000</v>
      </c>
      <c r="E10" s="5">
        <v>337983</v>
      </c>
      <c r="F10" s="5">
        <v>0</v>
      </c>
      <c r="G10" s="5">
        <v>337983</v>
      </c>
      <c r="H10" s="5">
        <v>0</v>
      </c>
      <c r="I10" s="5">
        <v>0</v>
      </c>
      <c r="J10" s="30">
        <v>337983</v>
      </c>
    </row>
    <row r="11" spans="2:10" ht="15.95" customHeight="1" x14ac:dyDescent="0.2">
      <c r="B11" s="29" t="s">
        <v>45</v>
      </c>
      <c r="C11" s="4" t="s">
        <v>240</v>
      </c>
      <c r="D11" s="5">
        <v>5840989</v>
      </c>
      <c r="E11" s="5">
        <v>5924020</v>
      </c>
      <c r="F11" s="5">
        <v>0</v>
      </c>
      <c r="G11" s="5">
        <v>5924020</v>
      </c>
      <c r="H11" s="5">
        <v>0</v>
      </c>
      <c r="I11" s="5">
        <v>4981838</v>
      </c>
      <c r="J11" s="30">
        <v>5305320</v>
      </c>
    </row>
    <row r="12" spans="2:10" ht="15.95" customHeight="1" thickBot="1" x14ac:dyDescent="0.25">
      <c r="B12" s="31" t="s">
        <v>63</v>
      </c>
      <c r="C12" s="32" t="s">
        <v>241</v>
      </c>
      <c r="D12" s="33">
        <v>5840989</v>
      </c>
      <c r="E12" s="33">
        <v>5924020</v>
      </c>
      <c r="F12" s="33">
        <v>0</v>
      </c>
      <c r="G12" s="33">
        <v>5924020</v>
      </c>
      <c r="H12" s="33">
        <v>0</v>
      </c>
      <c r="I12" s="33">
        <v>4981838</v>
      </c>
      <c r="J12" s="34">
        <v>5305320</v>
      </c>
    </row>
  </sheetData>
  <mergeCells count="5">
    <mergeCell ref="B1:J1"/>
    <mergeCell ref="B2:J2"/>
    <mergeCell ref="C3:E3"/>
    <mergeCell ref="D4:E4"/>
    <mergeCell ref="G4:G5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/>
  <dimension ref="B1:H12"/>
  <sheetViews>
    <sheetView tabSelected="1" workbookViewId="0">
      <selection activeCell="B6" sqref="B6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6" width="11.7109375" style="1" customWidth="1"/>
    <col min="7" max="7" width="11.7109375" style="1" hidden="1" customWidth="1"/>
    <col min="8" max="8" width="11.7109375" style="1" customWidth="1"/>
    <col min="9" max="9" width="1.7109375" style="1" customWidth="1"/>
    <col min="10" max="16384" width="6.7109375" style="1"/>
  </cols>
  <sheetData>
    <row r="1" spans="2:8" ht="15.95" customHeight="1" thickBot="1" x14ac:dyDescent="0.25"/>
    <row r="2" spans="2:8" ht="18" customHeight="1" x14ac:dyDescent="0.25">
      <c r="B2" s="324" t="s">
        <v>424</v>
      </c>
      <c r="C2" s="325"/>
      <c r="D2" s="325"/>
      <c r="E2" s="325"/>
      <c r="F2" s="325"/>
      <c r="G2" s="325"/>
      <c r="H2" s="326"/>
    </row>
    <row r="3" spans="2:8" ht="18" customHeight="1" x14ac:dyDescent="0.25">
      <c r="B3" s="321" t="s">
        <v>436</v>
      </c>
      <c r="C3" s="322"/>
      <c r="D3" s="322"/>
      <c r="E3" s="322"/>
      <c r="F3" s="322"/>
      <c r="G3" s="322"/>
      <c r="H3" s="323"/>
    </row>
    <row r="4" spans="2:8" ht="18" customHeight="1" thickBot="1" x14ac:dyDescent="0.3">
      <c r="B4" s="14" t="s">
        <v>434</v>
      </c>
      <c r="C4" s="327" t="str">
        <f>'03KK'!C3:E3</f>
        <v>számú melléklet a(z) 6/2019.(V.29.) Önkormányzati rendelethez</v>
      </c>
      <c r="D4" s="327"/>
      <c r="E4" s="327"/>
      <c r="F4" s="52"/>
      <c r="G4" s="52"/>
      <c r="H4" s="16" t="s">
        <v>427</v>
      </c>
    </row>
    <row r="5" spans="2:8" ht="15.95" customHeight="1" x14ac:dyDescent="0.25">
      <c r="B5" s="57"/>
      <c r="C5" s="58"/>
      <c r="D5" s="328" t="s">
        <v>419</v>
      </c>
      <c r="E5" s="328"/>
      <c r="F5" s="329" t="s">
        <v>430</v>
      </c>
      <c r="G5" s="48"/>
      <c r="H5" s="59"/>
    </row>
    <row r="6" spans="2:8" ht="15.95" customHeight="1" x14ac:dyDescent="0.2">
      <c r="B6" s="19" t="s">
        <v>5</v>
      </c>
      <c r="C6" s="2" t="s">
        <v>6</v>
      </c>
      <c r="D6" s="2" t="s">
        <v>7</v>
      </c>
      <c r="E6" s="2" t="s">
        <v>8</v>
      </c>
      <c r="F6" s="330"/>
      <c r="G6" s="2" t="s">
        <v>158</v>
      </c>
      <c r="H6" s="21" t="s">
        <v>12</v>
      </c>
    </row>
    <row r="7" spans="2:8" ht="15.95" customHeight="1" thickBot="1" x14ac:dyDescent="0.25">
      <c r="B7" s="67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8">
        <v>8</v>
      </c>
    </row>
    <row r="8" spans="2:8" ht="15.95" customHeight="1" x14ac:dyDescent="0.2">
      <c r="B8" s="25" t="s">
        <v>242</v>
      </c>
      <c r="C8" s="26" t="s">
        <v>243</v>
      </c>
      <c r="D8" s="27">
        <v>278744454</v>
      </c>
      <c r="E8" s="27">
        <v>278744454</v>
      </c>
      <c r="F8" s="27">
        <v>278744454</v>
      </c>
      <c r="G8" s="27">
        <v>0</v>
      </c>
      <c r="H8" s="28">
        <v>278744454</v>
      </c>
    </row>
    <row r="9" spans="2:8" ht="15.95" customHeight="1" x14ac:dyDescent="0.2">
      <c r="B9" s="29" t="s">
        <v>244</v>
      </c>
      <c r="C9" s="4" t="s">
        <v>245</v>
      </c>
      <c r="D9" s="5">
        <v>278744454</v>
      </c>
      <c r="E9" s="5">
        <v>278744454</v>
      </c>
      <c r="F9" s="5">
        <v>278744454</v>
      </c>
      <c r="G9" s="5">
        <v>0</v>
      </c>
      <c r="H9" s="30">
        <v>278744454</v>
      </c>
    </row>
    <row r="10" spans="2:8" ht="15.95" customHeight="1" x14ac:dyDescent="0.2">
      <c r="B10" s="29" t="s">
        <v>21</v>
      </c>
      <c r="C10" s="4" t="s">
        <v>246</v>
      </c>
      <c r="D10" s="5">
        <v>0</v>
      </c>
      <c r="E10" s="5">
        <v>2647286</v>
      </c>
      <c r="F10" s="5">
        <v>2647286</v>
      </c>
      <c r="G10" s="5">
        <v>0</v>
      </c>
      <c r="H10" s="30">
        <v>2647286</v>
      </c>
    </row>
    <row r="11" spans="2:8" ht="15.95" customHeight="1" x14ac:dyDescent="0.2">
      <c r="B11" s="29" t="s">
        <v>247</v>
      </c>
      <c r="C11" s="4" t="s">
        <v>248</v>
      </c>
      <c r="D11" s="5">
        <v>278744454</v>
      </c>
      <c r="E11" s="5">
        <v>281391740</v>
      </c>
      <c r="F11" s="5">
        <v>281391740</v>
      </c>
      <c r="G11" s="5">
        <v>0</v>
      </c>
      <c r="H11" s="30">
        <v>281391740</v>
      </c>
    </row>
    <row r="12" spans="2:8" ht="15.95" customHeight="1" thickBot="1" x14ac:dyDescent="0.25">
      <c r="B12" s="31" t="s">
        <v>49</v>
      </c>
      <c r="C12" s="32" t="s">
        <v>249</v>
      </c>
      <c r="D12" s="33">
        <v>278744454</v>
      </c>
      <c r="E12" s="33">
        <v>281391740</v>
      </c>
      <c r="F12" s="33">
        <v>281391740</v>
      </c>
      <c r="G12" s="33">
        <v>0</v>
      </c>
      <c r="H12" s="34">
        <v>281391740</v>
      </c>
    </row>
  </sheetData>
  <mergeCells count="5">
    <mergeCell ref="B2:H2"/>
    <mergeCell ref="B3:H3"/>
    <mergeCell ref="C4:E4"/>
    <mergeCell ref="D5:E5"/>
    <mergeCell ref="F5:F6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CE42-8AFC-419E-95AE-0CA13F2CA95F}">
  <sheetPr codeName="Munka7"/>
  <dimension ref="B2:Q36"/>
  <sheetViews>
    <sheetView tabSelected="1" workbookViewId="0">
      <selection activeCell="B6" sqref="B6"/>
    </sheetView>
  </sheetViews>
  <sheetFormatPr defaultRowHeight="12.75" x14ac:dyDescent="0.2"/>
  <cols>
    <col min="1" max="1" width="3.85546875" style="98" customWidth="1"/>
    <col min="2" max="2" width="2.7109375" style="98" customWidth="1"/>
    <col min="3" max="3" width="53.42578125" style="98" customWidth="1"/>
    <col min="4" max="6" width="16.7109375" style="98" customWidth="1"/>
    <col min="7" max="12" width="9.140625" style="98"/>
    <col min="13" max="13" width="10.140625" style="98" bestFit="1" customWidth="1"/>
    <col min="14" max="15" width="9.140625" style="98"/>
    <col min="16" max="17" width="10.140625" style="98" bestFit="1" customWidth="1"/>
    <col min="18" max="16384" width="9.140625" style="98"/>
  </cols>
  <sheetData>
    <row r="2" spans="2:17" ht="18" x14ac:dyDescent="0.25">
      <c r="B2" s="167"/>
      <c r="C2" s="333" t="s">
        <v>424</v>
      </c>
      <c r="D2" s="333"/>
      <c r="E2" s="333"/>
      <c r="F2" s="333"/>
    </row>
    <row r="3" spans="2:17" ht="18" x14ac:dyDescent="0.25">
      <c r="B3" s="167"/>
      <c r="C3" s="333" t="s">
        <v>677</v>
      </c>
      <c r="D3" s="333"/>
      <c r="E3" s="333"/>
      <c r="F3" s="333"/>
    </row>
    <row r="4" spans="2:17" ht="15" x14ac:dyDescent="0.2">
      <c r="B4" s="167"/>
      <c r="C4" s="167"/>
      <c r="D4" s="167"/>
    </row>
    <row r="5" spans="2:17" ht="15" x14ac:dyDescent="0.2">
      <c r="B5" s="176" t="s">
        <v>556</v>
      </c>
      <c r="C5" s="175" t="str">
        <f>'03KK'!C3:E3</f>
        <v>számú melléklet a(z) 6/2019.(V.29.) Önkormányzati rendelethez</v>
      </c>
      <c r="D5" s="167"/>
    </row>
    <row r="6" spans="2:17" ht="15" x14ac:dyDescent="0.2">
      <c r="B6" s="167"/>
      <c r="C6" s="167"/>
      <c r="D6" s="167"/>
    </row>
    <row r="7" spans="2:17" ht="16.5" thickBot="1" x14ac:dyDescent="0.3">
      <c r="B7" s="167"/>
      <c r="C7" s="243" t="s">
        <v>555</v>
      </c>
      <c r="F7" s="174" t="s">
        <v>554</v>
      </c>
    </row>
    <row r="8" spans="2:17" ht="15.75" x14ac:dyDescent="0.25">
      <c r="B8" s="167"/>
      <c r="C8" s="238" t="s">
        <v>553</v>
      </c>
      <c r="D8" s="239" t="s">
        <v>552</v>
      </c>
      <c r="E8" s="239" t="s">
        <v>551</v>
      </c>
      <c r="F8" s="240" t="s">
        <v>12</v>
      </c>
    </row>
    <row r="9" spans="2:17" ht="15.75" x14ac:dyDescent="0.25">
      <c r="B9" s="167"/>
      <c r="C9" s="236" t="s">
        <v>671</v>
      </c>
      <c r="D9" s="237">
        <v>210406679</v>
      </c>
      <c r="E9" s="172">
        <v>12553007</v>
      </c>
      <c r="F9" s="171">
        <v>12553007</v>
      </c>
      <c r="P9" s="128"/>
      <c r="Q9" s="128"/>
    </row>
    <row r="10" spans="2:17" ht="15.75" x14ac:dyDescent="0.25">
      <c r="B10" s="167"/>
      <c r="C10" s="236" t="s">
        <v>672</v>
      </c>
      <c r="D10" s="237">
        <v>23840000</v>
      </c>
      <c r="E10" s="172">
        <v>4512945</v>
      </c>
      <c r="F10" s="171">
        <v>4512945</v>
      </c>
    </row>
    <row r="11" spans="2:17" ht="15.75" x14ac:dyDescent="0.25">
      <c r="B11" s="167"/>
      <c r="C11" s="236" t="s">
        <v>673</v>
      </c>
      <c r="D11" s="237">
        <v>20276958</v>
      </c>
      <c r="E11" s="172">
        <v>20276958</v>
      </c>
      <c r="F11" s="171">
        <v>20276958</v>
      </c>
    </row>
    <row r="12" spans="2:17" ht="15.75" x14ac:dyDescent="0.25">
      <c r="B12" s="167"/>
      <c r="C12" s="236" t="s">
        <v>674</v>
      </c>
      <c r="D12" s="237">
        <v>1598325</v>
      </c>
      <c r="E12" s="172">
        <v>1598325</v>
      </c>
      <c r="F12" s="171">
        <v>1598325</v>
      </c>
    </row>
    <row r="13" spans="2:17" ht="15.75" x14ac:dyDescent="0.25">
      <c r="B13" s="167"/>
      <c r="C13" s="236" t="s">
        <v>675</v>
      </c>
      <c r="D13" s="237">
        <v>762000</v>
      </c>
      <c r="E13" s="172">
        <v>355762</v>
      </c>
      <c r="F13" s="171">
        <v>355762</v>
      </c>
    </row>
    <row r="14" spans="2:17" ht="15.75" x14ac:dyDescent="0.25">
      <c r="B14" s="167"/>
      <c r="C14" s="236" t="s">
        <v>676</v>
      </c>
      <c r="D14" s="237">
        <v>9513940</v>
      </c>
      <c r="E14" s="172">
        <v>0</v>
      </c>
      <c r="F14" s="171">
        <v>0</v>
      </c>
    </row>
    <row r="15" spans="2:17" ht="15.75" x14ac:dyDescent="0.25">
      <c r="B15" s="167"/>
      <c r="C15" s="236" t="s">
        <v>694</v>
      </c>
      <c r="D15" s="237">
        <v>0</v>
      </c>
      <c r="E15" s="172">
        <v>355600</v>
      </c>
      <c r="F15" s="171">
        <v>355600</v>
      </c>
    </row>
    <row r="16" spans="2:17" ht="15.75" x14ac:dyDescent="0.25">
      <c r="B16" s="167"/>
      <c r="C16" s="236" t="s">
        <v>693</v>
      </c>
      <c r="D16" s="237">
        <v>0</v>
      </c>
      <c r="E16" s="172">
        <v>830022</v>
      </c>
      <c r="F16" s="171">
        <v>830022</v>
      </c>
    </row>
    <row r="17" spans="2:10" ht="15.75" x14ac:dyDescent="0.25">
      <c r="B17" s="167"/>
      <c r="C17" s="236" t="s">
        <v>692</v>
      </c>
      <c r="D17" s="237">
        <v>0</v>
      </c>
      <c r="E17" s="172">
        <v>4599275</v>
      </c>
      <c r="F17" s="171">
        <v>4599275</v>
      </c>
    </row>
    <row r="18" spans="2:10" ht="15.75" x14ac:dyDescent="0.25">
      <c r="B18" s="167"/>
      <c r="C18" s="236" t="s">
        <v>691</v>
      </c>
      <c r="D18" s="237">
        <v>0</v>
      </c>
      <c r="E18" s="172">
        <v>2204517</v>
      </c>
      <c r="F18" s="171">
        <v>2204517</v>
      </c>
      <c r="I18" s="128"/>
    </row>
    <row r="19" spans="2:10" ht="15.75" x14ac:dyDescent="0.25">
      <c r="B19" s="167"/>
      <c r="C19" s="236" t="s">
        <v>695</v>
      </c>
      <c r="D19" s="237">
        <v>0</v>
      </c>
      <c r="E19" s="172">
        <v>292541</v>
      </c>
      <c r="F19" s="171">
        <v>292541</v>
      </c>
      <c r="I19" s="128"/>
    </row>
    <row r="20" spans="2:10" ht="15.75" x14ac:dyDescent="0.25">
      <c r="B20" s="167"/>
      <c r="C20" s="236" t="s">
        <v>690</v>
      </c>
      <c r="D20" s="237">
        <v>0</v>
      </c>
      <c r="E20" s="172">
        <v>843040</v>
      </c>
      <c r="F20" s="171">
        <v>843040</v>
      </c>
      <c r="J20" s="128"/>
    </row>
    <row r="21" spans="2:10" ht="15.75" x14ac:dyDescent="0.25">
      <c r="B21" s="167"/>
      <c r="C21" s="236" t="s">
        <v>689</v>
      </c>
      <c r="D21" s="237">
        <v>0</v>
      </c>
      <c r="E21" s="172">
        <v>5369467</v>
      </c>
      <c r="F21" s="171">
        <v>5369467</v>
      </c>
    </row>
    <row r="22" spans="2:10" ht="15.75" x14ac:dyDescent="0.25">
      <c r="B22" s="167"/>
      <c r="C22" s="236" t="s">
        <v>687</v>
      </c>
      <c r="D22" s="237">
        <v>0</v>
      </c>
      <c r="E22" s="172">
        <v>8317500</v>
      </c>
      <c r="F22" s="171">
        <v>8317500</v>
      </c>
    </row>
    <row r="23" spans="2:10" ht="15.75" x14ac:dyDescent="0.25">
      <c r="B23" s="167"/>
      <c r="C23" s="236" t="s">
        <v>686</v>
      </c>
      <c r="D23" s="237">
        <v>0</v>
      </c>
      <c r="E23" s="172">
        <v>271966</v>
      </c>
      <c r="F23" s="171">
        <v>271966</v>
      </c>
    </row>
    <row r="24" spans="2:10" ht="15.75" x14ac:dyDescent="0.25">
      <c r="B24" s="167"/>
      <c r="C24" s="236" t="s">
        <v>685</v>
      </c>
      <c r="D24" s="237">
        <v>0</v>
      </c>
      <c r="E24" s="172">
        <v>1809750</v>
      </c>
      <c r="F24" s="171">
        <v>1809750</v>
      </c>
    </row>
    <row r="25" spans="2:10" ht="15.75" x14ac:dyDescent="0.25">
      <c r="B25" s="167"/>
      <c r="C25" s="173" t="s">
        <v>688</v>
      </c>
      <c r="D25" s="172">
        <v>0</v>
      </c>
      <c r="E25" s="172">
        <v>2454227</v>
      </c>
      <c r="F25" s="171">
        <v>2454227</v>
      </c>
    </row>
    <row r="26" spans="2:10" ht="15.75" x14ac:dyDescent="0.25">
      <c r="B26" s="167"/>
      <c r="C26" s="173" t="s">
        <v>696</v>
      </c>
      <c r="D26" s="172">
        <v>0</v>
      </c>
      <c r="E26" s="172">
        <v>459200</v>
      </c>
      <c r="F26" s="171">
        <v>459200</v>
      </c>
    </row>
    <row r="27" spans="2:10" ht="15.75" x14ac:dyDescent="0.25">
      <c r="B27" s="167"/>
      <c r="C27" s="173" t="s">
        <v>684</v>
      </c>
      <c r="D27" s="172">
        <v>0</v>
      </c>
      <c r="E27" s="172">
        <v>400000</v>
      </c>
      <c r="F27" s="171">
        <v>400000</v>
      </c>
    </row>
    <row r="28" spans="2:10" ht="15.75" x14ac:dyDescent="0.25">
      <c r="B28" s="167"/>
      <c r="C28" s="173" t="s">
        <v>683</v>
      </c>
      <c r="D28" s="172">
        <v>0</v>
      </c>
      <c r="E28" s="172">
        <v>78613</v>
      </c>
      <c r="F28" s="171">
        <v>78613</v>
      </c>
    </row>
    <row r="29" spans="2:10" ht="16.5" thickBot="1" x14ac:dyDescent="0.3">
      <c r="B29" s="167"/>
      <c r="C29" s="170" t="s">
        <v>250</v>
      </c>
      <c r="D29" s="169">
        <f>SUM(D9:D28)</f>
        <v>266397902</v>
      </c>
      <c r="E29" s="169">
        <f>SUM(E9:E28)</f>
        <v>67582715</v>
      </c>
      <c r="F29" s="168">
        <f>SUM(F9:F28)</f>
        <v>67582715</v>
      </c>
    </row>
    <row r="30" spans="2:10" ht="15" x14ac:dyDescent="0.2">
      <c r="B30" s="167"/>
      <c r="C30" s="167"/>
      <c r="D30" s="167"/>
    </row>
    <row r="31" spans="2:10" x14ac:dyDescent="0.2">
      <c r="F31" s="128"/>
    </row>
    <row r="32" spans="2:10" x14ac:dyDescent="0.2">
      <c r="D32" s="128"/>
    </row>
    <row r="33" spans="4:4" x14ac:dyDescent="0.2">
      <c r="D33" s="128"/>
    </row>
    <row r="34" spans="4:4" x14ac:dyDescent="0.2">
      <c r="D34" s="128"/>
    </row>
    <row r="36" spans="4:4" x14ac:dyDescent="0.2">
      <c r="D36" s="128"/>
    </row>
  </sheetData>
  <mergeCells count="2">
    <mergeCell ref="C2:F2"/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7590-0B1D-4A79-A7C4-09666AB05C32}">
  <sheetPr codeName="Munka8"/>
  <dimension ref="B2:H14"/>
  <sheetViews>
    <sheetView tabSelected="1" workbookViewId="0">
      <selection activeCell="B6" sqref="B6"/>
    </sheetView>
  </sheetViews>
  <sheetFormatPr defaultRowHeight="12.75" x14ac:dyDescent="0.2"/>
  <cols>
    <col min="1" max="1" width="4.7109375" style="98" customWidth="1"/>
    <col min="2" max="2" width="26.85546875" style="98" bestFit="1" customWidth="1"/>
    <col min="3" max="3" width="16.7109375" style="98" customWidth="1"/>
    <col min="4" max="4" width="0.140625" style="98" hidden="1" customWidth="1"/>
    <col min="5" max="8" width="16.7109375" style="98" customWidth="1"/>
    <col min="9" max="256" width="9.140625" style="98"/>
    <col min="257" max="257" width="4.7109375" style="98" customWidth="1"/>
    <col min="258" max="258" width="26.85546875" style="98" bestFit="1" customWidth="1"/>
    <col min="259" max="259" width="16.7109375" style="98" customWidth="1"/>
    <col min="260" max="260" width="0" style="98" hidden="1" customWidth="1"/>
    <col min="261" max="264" width="16.7109375" style="98" customWidth="1"/>
    <col min="265" max="512" width="9.140625" style="98"/>
    <col min="513" max="513" width="4.7109375" style="98" customWidth="1"/>
    <col min="514" max="514" width="26.85546875" style="98" bestFit="1" customWidth="1"/>
    <col min="515" max="515" width="16.7109375" style="98" customWidth="1"/>
    <col min="516" max="516" width="0" style="98" hidden="1" customWidth="1"/>
    <col min="517" max="520" width="16.7109375" style="98" customWidth="1"/>
    <col min="521" max="768" width="9.140625" style="98"/>
    <col min="769" max="769" width="4.7109375" style="98" customWidth="1"/>
    <col min="770" max="770" width="26.85546875" style="98" bestFit="1" customWidth="1"/>
    <col min="771" max="771" width="16.7109375" style="98" customWidth="1"/>
    <col min="772" max="772" width="0" style="98" hidden="1" customWidth="1"/>
    <col min="773" max="776" width="16.7109375" style="98" customWidth="1"/>
    <col min="777" max="1024" width="9.140625" style="98"/>
    <col min="1025" max="1025" width="4.7109375" style="98" customWidth="1"/>
    <col min="1026" max="1026" width="26.85546875" style="98" bestFit="1" customWidth="1"/>
    <col min="1027" max="1027" width="16.7109375" style="98" customWidth="1"/>
    <col min="1028" max="1028" width="0" style="98" hidden="1" customWidth="1"/>
    <col min="1029" max="1032" width="16.7109375" style="98" customWidth="1"/>
    <col min="1033" max="1280" width="9.140625" style="98"/>
    <col min="1281" max="1281" width="4.7109375" style="98" customWidth="1"/>
    <col min="1282" max="1282" width="26.85546875" style="98" bestFit="1" customWidth="1"/>
    <col min="1283" max="1283" width="16.7109375" style="98" customWidth="1"/>
    <col min="1284" max="1284" width="0" style="98" hidden="1" customWidth="1"/>
    <col min="1285" max="1288" width="16.7109375" style="98" customWidth="1"/>
    <col min="1289" max="1536" width="9.140625" style="98"/>
    <col min="1537" max="1537" width="4.7109375" style="98" customWidth="1"/>
    <col min="1538" max="1538" width="26.85546875" style="98" bestFit="1" customWidth="1"/>
    <col min="1539" max="1539" width="16.7109375" style="98" customWidth="1"/>
    <col min="1540" max="1540" width="0" style="98" hidden="1" customWidth="1"/>
    <col min="1541" max="1544" width="16.7109375" style="98" customWidth="1"/>
    <col min="1545" max="1792" width="9.140625" style="98"/>
    <col min="1793" max="1793" width="4.7109375" style="98" customWidth="1"/>
    <col min="1794" max="1794" width="26.85546875" style="98" bestFit="1" customWidth="1"/>
    <col min="1795" max="1795" width="16.7109375" style="98" customWidth="1"/>
    <col min="1796" max="1796" width="0" style="98" hidden="1" customWidth="1"/>
    <col min="1797" max="1800" width="16.7109375" style="98" customWidth="1"/>
    <col min="1801" max="2048" width="9.140625" style="98"/>
    <col min="2049" max="2049" width="4.7109375" style="98" customWidth="1"/>
    <col min="2050" max="2050" width="26.85546875" style="98" bestFit="1" customWidth="1"/>
    <col min="2051" max="2051" width="16.7109375" style="98" customWidth="1"/>
    <col min="2052" max="2052" width="0" style="98" hidden="1" customWidth="1"/>
    <col min="2053" max="2056" width="16.7109375" style="98" customWidth="1"/>
    <col min="2057" max="2304" width="9.140625" style="98"/>
    <col min="2305" max="2305" width="4.7109375" style="98" customWidth="1"/>
    <col min="2306" max="2306" width="26.85546875" style="98" bestFit="1" customWidth="1"/>
    <col min="2307" max="2307" width="16.7109375" style="98" customWidth="1"/>
    <col min="2308" max="2308" width="0" style="98" hidden="1" customWidth="1"/>
    <col min="2309" max="2312" width="16.7109375" style="98" customWidth="1"/>
    <col min="2313" max="2560" width="9.140625" style="98"/>
    <col min="2561" max="2561" width="4.7109375" style="98" customWidth="1"/>
    <col min="2562" max="2562" width="26.85546875" style="98" bestFit="1" customWidth="1"/>
    <col min="2563" max="2563" width="16.7109375" style="98" customWidth="1"/>
    <col min="2564" max="2564" width="0" style="98" hidden="1" customWidth="1"/>
    <col min="2565" max="2568" width="16.7109375" style="98" customWidth="1"/>
    <col min="2569" max="2816" width="9.140625" style="98"/>
    <col min="2817" max="2817" width="4.7109375" style="98" customWidth="1"/>
    <col min="2818" max="2818" width="26.85546875" style="98" bestFit="1" customWidth="1"/>
    <col min="2819" max="2819" width="16.7109375" style="98" customWidth="1"/>
    <col min="2820" max="2820" width="0" style="98" hidden="1" customWidth="1"/>
    <col min="2821" max="2824" width="16.7109375" style="98" customWidth="1"/>
    <col min="2825" max="3072" width="9.140625" style="98"/>
    <col min="3073" max="3073" width="4.7109375" style="98" customWidth="1"/>
    <col min="3074" max="3074" width="26.85546875" style="98" bestFit="1" customWidth="1"/>
    <col min="3075" max="3075" width="16.7109375" style="98" customWidth="1"/>
    <col min="3076" max="3076" width="0" style="98" hidden="1" customWidth="1"/>
    <col min="3077" max="3080" width="16.7109375" style="98" customWidth="1"/>
    <col min="3081" max="3328" width="9.140625" style="98"/>
    <col min="3329" max="3329" width="4.7109375" style="98" customWidth="1"/>
    <col min="3330" max="3330" width="26.85546875" style="98" bestFit="1" customWidth="1"/>
    <col min="3331" max="3331" width="16.7109375" style="98" customWidth="1"/>
    <col min="3332" max="3332" width="0" style="98" hidden="1" customWidth="1"/>
    <col min="3333" max="3336" width="16.7109375" style="98" customWidth="1"/>
    <col min="3337" max="3584" width="9.140625" style="98"/>
    <col min="3585" max="3585" width="4.7109375" style="98" customWidth="1"/>
    <col min="3586" max="3586" width="26.85546875" style="98" bestFit="1" customWidth="1"/>
    <col min="3587" max="3587" width="16.7109375" style="98" customWidth="1"/>
    <col min="3588" max="3588" width="0" style="98" hidden="1" customWidth="1"/>
    <col min="3589" max="3592" width="16.7109375" style="98" customWidth="1"/>
    <col min="3593" max="3840" width="9.140625" style="98"/>
    <col min="3841" max="3841" width="4.7109375" style="98" customWidth="1"/>
    <col min="3842" max="3842" width="26.85546875" style="98" bestFit="1" customWidth="1"/>
    <col min="3843" max="3843" width="16.7109375" style="98" customWidth="1"/>
    <col min="3844" max="3844" width="0" style="98" hidden="1" customWidth="1"/>
    <col min="3845" max="3848" width="16.7109375" style="98" customWidth="1"/>
    <col min="3849" max="4096" width="9.140625" style="98"/>
    <col min="4097" max="4097" width="4.7109375" style="98" customWidth="1"/>
    <col min="4098" max="4098" width="26.85546875" style="98" bestFit="1" customWidth="1"/>
    <col min="4099" max="4099" width="16.7109375" style="98" customWidth="1"/>
    <col min="4100" max="4100" width="0" style="98" hidden="1" customWidth="1"/>
    <col min="4101" max="4104" width="16.7109375" style="98" customWidth="1"/>
    <col min="4105" max="4352" width="9.140625" style="98"/>
    <col min="4353" max="4353" width="4.7109375" style="98" customWidth="1"/>
    <col min="4354" max="4354" width="26.85546875" style="98" bestFit="1" customWidth="1"/>
    <col min="4355" max="4355" width="16.7109375" style="98" customWidth="1"/>
    <col min="4356" max="4356" width="0" style="98" hidden="1" customWidth="1"/>
    <col min="4357" max="4360" width="16.7109375" style="98" customWidth="1"/>
    <col min="4361" max="4608" width="9.140625" style="98"/>
    <col min="4609" max="4609" width="4.7109375" style="98" customWidth="1"/>
    <col min="4610" max="4610" width="26.85546875" style="98" bestFit="1" customWidth="1"/>
    <col min="4611" max="4611" width="16.7109375" style="98" customWidth="1"/>
    <col min="4612" max="4612" width="0" style="98" hidden="1" customWidth="1"/>
    <col min="4613" max="4616" width="16.7109375" style="98" customWidth="1"/>
    <col min="4617" max="4864" width="9.140625" style="98"/>
    <col min="4865" max="4865" width="4.7109375" style="98" customWidth="1"/>
    <col min="4866" max="4866" width="26.85546875" style="98" bestFit="1" customWidth="1"/>
    <col min="4867" max="4867" width="16.7109375" style="98" customWidth="1"/>
    <col min="4868" max="4868" width="0" style="98" hidden="1" customWidth="1"/>
    <col min="4869" max="4872" width="16.7109375" style="98" customWidth="1"/>
    <col min="4873" max="5120" width="9.140625" style="98"/>
    <col min="5121" max="5121" width="4.7109375" style="98" customWidth="1"/>
    <col min="5122" max="5122" width="26.85546875" style="98" bestFit="1" customWidth="1"/>
    <col min="5123" max="5123" width="16.7109375" style="98" customWidth="1"/>
    <col min="5124" max="5124" width="0" style="98" hidden="1" customWidth="1"/>
    <col min="5125" max="5128" width="16.7109375" style="98" customWidth="1"/>
    <col min="5129" max="5376" width="9.140625" style="98"/>
    <col min="5377" max="5377" width="4.7109375" style="98" customWidth="1"/>
    <col min="5378" max="5378" width="26.85546875" style="98" bestFit="1" customWidth="1"/>
    <col min="5379" max="5379" width="16.7109375" style="98" customWidth="1"/>
    <col min="5380" max="5380" width="0" style="98" hidden="1" customWidth="1"/>
    <col min="5381" max="5384" width="16.7109375" style="98" customWidth="1"/>
    <col min="5385" max="5632" width="9.140625" style="98"/>
    <col min="5633" max="5633" width="4.7109375" style="98" customWidth="1"/>
    <col min="5634" max="5634" width="26.85546875" style="98" bestFit="1" customWidth="1"/>
    <col min="5635" max="5635" width="16.7109375" style="98" customWidth="1"/>
    <col min="5636" max="5636" width="0" style="98" hidden="1" customWidth="1"/>
    <col min="5637" max="5640" width="16.7109375" style="98" customWidth="1"/>
    <col min="5641" max="5888" width="9.140625" style="98"/>
    <col min="5889" max="5889" width="4.7109375" style="98" customWidth="1"/>
    <col min="5890" max="5890" width="26.85546875" style="98" bestFit="1" customWidth="1"/>
    <col min="5891" max="5891" width="16.7109375" style="98" customWidth="1"/>
    <col min="5892" max="5892" width="0" style="98" hidden="1" customWidth="1"/>
    <col min="5893" max="5896" width="16.7109375" style="98" customWidth="1"/>
    <col min="5897" max="6144" width="9.140625" style="98"/>
    <col min="6145" max="6145" width="4.7109375" style="98" customWidth="1"/>
    <col min="6146" max="6146" width="26.85546875" style="98" bestFit="1" customWidth="1"/>
    <col min="6147" max="6147" width="16.7109375" style="98" customWidth="1"/>
    <col min="6148" max="6148" width="0" style="98" hidden="1" customWidth="1"/>
    <col min="6149" max="6152" width="16.7109375" style="98" customWidth="1"/>
    <col min="6153" max="6400" width="9.140625" style="98"/>
    <col min="6401" max="6401" width="4.7109375" style="98" customWidth="1"/>
    <col min="6402" max="6402" width="26.85546875" style="98" bestFit="1" customWidth="1"/>
    <col min="6403" max="6403" width="16.7109375" style="98" customWidth="1"/>
    <col min="6404" max="6404" width="0" style="98" hidden="1" customWidth="1"/>
    <col min="6405" max="6408" width="16.7109375" style="98" customWidth="1"/>
    <col min="6409" max="6656" width="9.140625" style="98"/>
    <col min="6657" max="6657" width="4.7109375" style="98" customWidth="1"/>
    <col min="6658" max="6658" width="26.85546875" style="98" bestFit="1" customWidth="1"/>
    <col min="6659" max="6659" width="16.7109375" style="98" customWidth="1"/>
    <col min="6660" max="6660" width="0" style="98" hidden="1" customWidth="1"/>
    <col min="6661" max="6664" width="16.7109375" style="98" customWidth="1"/>
    <col min="6665" max="6912" width="9.140625" style="98"/>
    <col min="6913" max="6913" width="4.7109375" style="98" customWidth="1"/>
    <col min="6914" max="6914" width="26.85546875" style="98" bestFit="1" customWidth="1"/>
    <col min="6915" max="6915" width="16.7109375" style="98" customWidth="1"/>
    <col min="6916" max="6916" width="0" style="98" hidden="1" customWidth="1"/>
    <col min="6917" max="6920" width="16.7109375" style="98" customWidth="1"/>
    <col min="6921" max="7168" width="9.140625" style="98"/>
    <col min="7169" max="7169" width="4.7109375" style="98" customWidth="1"/>
    <col min="7170" max="7170" width="26.85546875" style="98" bestFit="1" customWidth="1"/>
    <col min="7171" max="7171" width="16.7109375" style="98" customWidth="1"/>
    <col min="7172" max="7172" width="0" style="98" hidden="1" customWidth="1"/>
    <col min="7173" max="7176" width="16.7109375" style="98" customWidth="1"/>
    <col min="7177" max="7424" width="9.140625" style="98"/>
    <col min="7425" max="7425" width="4.7109375" style="98" customWidth="1"/>
    <col min="7426" max="7426" width="26.85546875" style="98" bestFit="1" customWidth="1"/>
    <col min="7427" max="7427" width="16.7109375" style="98" customWidth="1"/>
    <col min="7428" max="7428" width="0" style="98" hidden="1" customWidth="1"/>
    <col min="7429" max="7432" width="16.7109375" style="98" customWidth="1"/>
    <col min="7433" max="7680" width="9.140625" style="98"/>
    <col min="7681" max="7681" width="4.7109375" style="98" customWidth="1"/>
    <col min="7682" max="7682" width="26.85546875" style="98" bestFit="1" customWidth="1"/>
    <col min="7683" max="7683" width="16.7109375" style="98" customWidth="1"/>
    <col min="7684" max="7684" width="0" style="98" hidden="1" customWidth="1"/>
    <col min="7685" max="7688" width="16.7109375" style="98" customWidth="1"/>
    <col min="7689" max="7936" width="9.140625" style="98"/>
    <col min="7937" max="7937" width="4.7109375" style="98" customWidth="1"/>
    <col min="7938" max="7938" width="26.85546875" style="98" bestFit="1" customWidth="1"/>
    <col min="7939" max="7939" width="16.7109375" style="98" customWidth="1"/>
    <col min="7940" max="7940" width="0" style="98" hidden="1" customWidth="1"/>
    <col min="7941" max="7944" width="16.7109375" style="98" customWidth="1"/>
    <col min="7945" max="8192" width="9.140625" style="98"/>
    <col min="8193" max="8193" width="4.7109375" style="98" customWidth="1"/>
    <col min="8194" max="8194" width="26.85546875" style="98" bestFit="1" customWidth="1"/>
    <col min="8195" max="8195" width="16.7109375" style="98" customWidth="1"/>
    <col min="8196" max="8196" width="0" style="98" hidden="1" customWidth="1"/>
    <col min="8197" max="8200" width="16.7109375" style="98" customWidth="1"/>
    <col min="8201" max="8448" width="9.140625" style="98"/>
    <col min="8449" max="8449" width="4.7109375" style="98" customWidth="1"/>
    <col min="8450" max="8450" width="26.85546875" style="98" bestFit="1" customWidth="1"/>
    <col min="8451" max="8451" width="16.7109375" style="98" customWidth="1"/>
    <col min="8452" max="8452" width="0" style="98" hidden="1" customWidth="1"/>
    <col min="8453" max="8456" width="16.7109375" style="98" customWidth="1"/>
    <col min="8457" max="8704" width="9.140625" style="98"/>
    <col min="8705" max="8705" width="4.7109375" style="98" customWidth="1"/>
    <col min="8706" max="8706" width="26.85546875" style="98" bestFit="1" customWidth="1"/>
    <col min="8707" max="8707" width="16.7109375" style="98" customWidth="1"/>
    <col min="8708" max="8708" width="0" style="98" hidden="1" customWidth="1"/>
    <col min="8709" max="8712" width="16.7109375" style="98" customWidth="1"/>
    <col min="8713" max="8960" width="9.140625" style="98"/>
    <col min="8961" max="8961" width="4.7109375" style="98" customWidth="1"/>
    <col min="8962" max="8962" width="26.85546875" style="98" bestFit="1" customWidth="1"/>
    <col min="8963" max="8963" width="16.7109375" style="98" customWidth="1"/>
    <col min="8964" max="8964" width="0" style="98" hidden="1" customWidth="1"/>
    <col min="8965" max="8968" width="16.7109375" style="98" customWidth="1"/>
    <col min="8969" max="9216" width="9.140625" style="98"/>
    <col min="9217" max="9217" width="4.7109375" style="98" customWidth="1"/>
    <col min="9218" max="9218" width="26.85546875" style="98" bestFit="1" customWidth="1"/>
    <col min="9219" max="9219" width="16.7109375" style="98" customWidth="1"/>
    <col min="9220" max="9220" width="0" style="98" hidden="1" customWidth="1"/>
    <col min="9221" max="9224" width="16.7109375" style="98" customWidth="1"/>
    <col min="9225" max="9472" width="9.140625" style="98"/>
    <col min="9473" max="9473" width="4.7109375" style="98" customWidth="1"/>
    <col min="9474" max="9474" width="26.85546875" style="98" bestFit="1" customWidth="1"/>
    <col min="9475" max="9475" width="16.7109375" style="98" customWidth="1"/>
    <col min="9476" max="9476" width="0" style="98" hidden="1" customWidth="1"/>
    <col min="9477" max="9480" width="16.7109375" style="98" customWidth="1"/>
    <col min="9481" max="9728" width="9.140625" style="98"/>
    <col min="9729" max="9729" width="4.7109375" style="98" customWidth="1"/>
    <col min="9730" max="9730" width="26.85546875" style="98" bestFit="1" customWidth="1"/>
    <col min="9731" max="9731" width="16.7109375" style="98" customWidth="1"/>
    <col min="9732" max="9732" width="0" style="98" hidden="1" customWidth="1"/>
    <col min="9733" max="9736" width="16.7109375" style="98" customWidth="1"/>
    <col min="9737" max="9984" width="9.140625" style="98"/>
    <col min="9985" max="9985" width="4.7109375" style="98" customWidth="1"/>
    <col min="9986" max="9986" width="26.85546875" style="98" bestFit="1" customWidth="1"/>
    <col min="9987" max="9987" width="16.7109375" style="98" customWidth="1"/>
    <col min="9988" max="9988" width="0" style="98" hidden="1" customWidth="1"/>
    <col min="9989" max="9992" width="16.7109375" style="98" customWidth="1"/>
    <col min="9993" max="10240" width="9.140625" style="98"/>
    <col min="10241" max="10241" width="4.7109375" style="98" customWidth="1"/>
    <col min="10242" max="10242" width="26.85546875" style="98" bestFit="1" customWidth="1"/>
    <col min="10243" max="10243" width="16.7109375" style="98" customWidth="1"/>
    <col min="10244" max="10244" width="0" style="98" hidden="1" customWidth="1"/>
    <col min="10245" max="10248" width="16.7109375" style="98" customWidth="1"/>
    <col min="10249" max="10496" width="9.140625" style="98"/>
    <col min="10497" max="10497" width="4.7109375" style="98" customWidth="1"/>
    <col min="10498" max="10498" width="26.85546875" style="98" bestFit="1" customWidth="1"/>
    <col min="10499" max="10499" width="16.7109375" style="98" customWidth="1"/>
    <col min="10500" max="10500" width="0" style="98" hidden="1" customWidth="1"/>
    <col min="10501" max="10504" width="16.7109375" style="98" customWidth="1"/>
    <col min="10505" max="10752" width="9.140625" style="98"/>
    <col min="10753" max="10753" width="4.7109375" style="98" customWidth="1"/>
    <col min="10754" max="10754" width="26.85546875" style="98" bestFit="1" customWidth="1"/>
    <col min="10755" max="10755" width="16.7109375" style="98" customWidth="1"/>
    <col min="10756" max="10756" width="0" style="98" hidden="1" customWidth="1"/>
    <col min="10757" max="10760" width="16.7109375" style="98" customWidth="1"/>
    <col min="10761" max="11008" width="9.140625" style="98"/>
    <col min="11009" max="11009" width="4.7109375" style="98" customWidth="1"/>
    <col min="11010" max="11010" width="26.85546875" style="98" bestFit="1" customWidth="1"/>
    <col min="11011" max="11011" width="16.7109375" style="98" customWidth="1"/>
    <col min="11012" max="11012" width="0" style="98" hidden="1" customWidth="1"/>
    <col min="11013" max="11016" width="16.7109375" style="98" customWidth="1"/>
    <col min="11017" max="11264" width="9.140625" style="98"/>
    <col min="11265" max="11265" width="4.7109375" style="98" customWidth="1"/>
    <col min="11266" max="11266" width="26.85546875" style="98" bestFit="1" customWidth="1"/>
    <col min="11267" max="11267" width="16.7109375" style="98" customWidth="1"/>
    <col min="11268" max="11268" width="0" style="98" hidden="1" customWidth="1"/>
    <col min="11269" max="11272" width="16.7109375" style="98" customWidth="1"/>
    <col min="11273" max="11520" width="9.140625" style="98"/>
    <col min="11521" max="11521" width="4.7109375" style="98" customWidth="1"/>
    <col min="11522" max="11522" width="26.85546875" style="98" bestFit="1" customWidth="1"/>
    <col min="11523" max="11523" width="16.7109375" style="98" customWidth="1"/>
    <col min="11524" max="11524" width="0" style="98" hidden="1" customWidth="1"/>
    <col min="11525" max="11528" width="16.7109375" style="98" customWidth="1"/>
    <col min="11529" max="11776" width="9.140625" style="98"/>
    <col min="11777" max="11777" width="4.7109375" style="98" customWidth="1"/>
    <col min="11778" max="11778" width="26.85546875" style="98" bestFit="1" customWidth="1"/>
    <col min="11779" max="11779" width="16.7109375" style="98" customWidth="1"/>
    <col min="11780" max="11780" width="0" style="98" hidden="1" customWidth="1"/>
    <col min="11781" max="11784" width="16.7109375" style="98" customWidth="1"/>
    <col min="11785" max="12032" width="9.140625" style="98"/>
    <col min="12033" max="12033" width="4.7109375" style="98" customWidth="1"/>
    <col min="12034" max="12034" width="26.85546875" style="98" bestFit="1" customWidth="1"/>
    <col min="12035" max="12035" width="16.7109375" style="98" customWidth="1"/>
    <col min="12036" max="12036" width="0" style="98" hidden="1" customWidth="1"/>
    <col min="12037" max="12040" width="16.7109375" style="98" customWidth="1"/>
    <col min="12041" max="12288" width="9.140625" style="98"/>
    <col min="12289" max="12289" width="4.7109375" style="98" customWidth="1"/>
    <col min="12290" max="12290" width="26.85546875" style="98" bestFit="1" customWidth="1"/>
    <col min="12291" max="12291" width="16.7109375" style="98" customWidth="1"/>
    <col min="12292" max="12292" width="0" style="98" hidden="1" customWidth="1"/>
    <col min="12293" max="12296" width="16.7109375" style="98" customWidth="1"/>
    <col min="12297" max="12544" width="9.140625" style="98"/>
    <col min="12545" max="12545" width="4.7109375" style="98" customWidth="1"/>
    <col min="12546" max="12546" width="26.85546875" style="98" bestFit="1" customWidth="1"/>
    <col min="12547" max="12547" width="16.7109375" style="98" customWidth="1"/>
    <col min="12548" max="12548" width="0" style="98" hidden="1" customWidth="1"/>
    <col min="12549" max="12552" width="16.7109375" style="98" customWidth="1"/>
    <col min="12553" max="12800" width="9.140625" style="98"/>
    <col min="12801" max="12801" width="4.7109375" style="98" customWidth="1"/>
    <col min="12802" max="12802" width="26.85546875" style="98" bestFit="1" customWidth="1"/>
    <col min="12803" max="12803" width="16.7109375" style="98" customWidth="1"/>
    <col min="12804" max="12804" width="0" style="98" hidden="1" customWidth="1"/>
    <col min="12805" max="12808" width="16.7109375" style="98" customWidth="1"/>
    <col min="12809" max="13056" width="9.140625" style="98"/>
    <col min="13057" max="13057" width="4.7109375" style="98" customWidth="1"/>
    <col min="13058" max="13058" width="26.85546875" style="98" bestFit="1" customWidth="1"/>
    <col min="13059" max="13059" width="16.7109375" style="98" customWidth="1"/>
    <col min="13060" max="13060" width="0" style="98" hidden="1" customWidth="1"/>
    <col min="13061" max="13064" width="16.7109375" style="98" customWidth="1"/>
    <col min="13065" max="13312" width="9.140625" style="98"/>
    <col min="13313" max="13313" width="4.7109375" style="98" customWidth="1"/>
    <col min="13314" max="13314" width="26.85546875" style="98" bestFit="1" customWidth="1"/>
    <col min="13315" max="13315" width="16.7109375" style="98" customWidth="1"/>
    <col min="13316" max="13316" width="0" style="98" hidden="1" customWidth="1"/>
    <col min="13317" max="13320" width="16.7109375" style="98" customWidth="1"/>
    <col min="13321" max="13568" width="9.140625" style="98"/>
    <col min="13569" max="13569" width="4.7109375" style="98" customWidth="1"/>
    <col min="13570" max="13570" width="26.85546875" style="98" bestFit="1" customWidth="1"/>
    <col min="13571" max="13571" width="16.7109375" style="98" customWidth="1"/>
    <col min="13572" max="13572" width="0" style="98" hidden="1" customWidth="1"/>
    <col min="13573" max="13576" width="16.7109375" style="98" customWidth="1"/>
    <col min="13577" max="13824" width="9.140625" style="98"/>
    <col min="13825" max="13825" width="4.7109375" style="98" customWidth="1"/>
    <col min="13826" max="13826" width="26.85546875" style="98" bestFit="1" customWidth="1"/>
    <col min="13827" max="13827" width="16.7109375" style="98" customWidth="1"/>
    <col min="13828" max="13828" width="0" style="98" hidden="1" customWidth="1"/>
    <col min="13829" max="13832" width="16.7109375" style="98" customWidth="1"/>
    <col min="13833" max="14080" width="9.140625" style="98"/>
    <col min="14081" max="14081" width="4.7109375" style="98" customWidth="1"/>
    <col min="14082" max="14082" width="26.85546875" style="98" bestFit="1" customWidth="1"/>
    <col min="14083" max="14083" width="16.7109375" style="98" customWidth="1"/>
    <col min="14084" max="14084" width="0" style="98" hidden="1" customWidth="1"/>
    <col min="14085" max="14088" width="16.7109375" style="98" customWidth="1"/>
    <col min="14089" max="14336" width="9.140625" style="98"/>
    <col min="14337" max="14337" width="4.7109375" style="98" customWidth="1"/>
    <col min="14338" max="14338" width="26.85546875" style="98" bestFit="1" customWidth="1"/>
    <col min="14339" max="14339" width="16.7109375" style="98" customWidth="1"/>
    <col min="14340" max="14340" width="0" style="98" hidden="1" customWidth="1"/>
    <col min="14341" max="14344" width="16.7109375" style="98" customWidth="1"/>
    <col min="14345" max="14592" width="9.140625" style="98"/>
    <col min="14593" max="14593" width="4.7109375" style="98" customWidth="1"/>
    <col min="14594" max="14594" width="26.85546875" style="98" bestFit="1" customWidth="1"/>
    <col min="14595" max="14595" width="16.7109375" style="98" customWidth="1"/>
    <col min="14596" max="14596" width="0" style="98" hidden="1" customWidth="1"/>
    <col min="14597" max="14600" width="16.7109375" style="98" customWidth="1"/>
    <col min="14601" max="14848" width="9.140625" style="98"/>
    <col min="14849" max="14849" width="4.7109375" style="98" customWidth="1"/>
    <col min="14850" max="14850" width="26.85546875" style="98" bestFit="1" customWidth="1"/>
    <col min="14851" max="14851" width="16.7109375" style="98" customWidth="1"/>
    <col min="14852" max="14852" width="0" style="98" hidden="1" customWidth="1"/>
    <col min="14853" max="14856" width="16.7109375" style="98" customWidth="1"/>
    <col min="14857" max="15104" width="9.140625" style="98"/>
    <col min="15105" max="15105" width="4.7109375" style="98" customWidth="1"/>
    <col min="15106" max="15106" width="26.85546875" style="98" bestFit="1" customWidth="1"/>
    <col min="15107" max="15107" width="16.7109375" style="98" customWidth="1"/>
    <col min="15108" max="15108" width="0" style="98" hidden="1" customWidth="1"/>
    <col min="15109" max="15112" width="16.7109375" style="98" customWidth="1"/>
    <col min="15113" max="15360" width="9.140625" style="98"/>
    <col min="15361" max="15361" width="4.7109375" style="98" customWidth="1"/>
    <col min="15362" max="15362" width="26.85546875" style="98" bestFit="1" customWidth="1"/>
    <col min="15363" max="15363" width="16.7109375" style="98" customWidth="1"/>
    <col min="15364" max="15364" width="0" style="98" hidden="1" customWidth="1"/>
    <col min="15365" max="15368" width="16.7109375" style="98" customWidth="1"/>
    <col min="15369" max="15616" width="9.140625" style="98"/>
    <col min="15617" max="15617" width="4.7109375" style="98" customWidth="1"/>
    <col min="15618" max="15618" width="26.85546875" style="98" bestFit="1" customWidth="1"/>
    <col min="15619" max="15619" width="16.7109375" style="98" customWidth="1"/>
    <col min="15620" max="15620" width="0" style="98" hidden="1" customWidth="1"/>
    <col min="15621" max="15624" width="16.7109375" style="98" customWidth="1"/>
    <col min="15625" max="15872" width="9.140625" style="98"/>
    <col min="15873" max="15873" width="4.7109375" style="98" customWidth="1"/>
    <col min="15874" max="15874" width="26.85546875" style="98" bestFit="1" customWidth="1"/>
    <col min="15875" max="15875" width="16.7109375" style="98" customWidth="1"/>
    <col min="15876" max="15876" width="0" style="98" hidden="1" customWidth="1"/>
    <col min="15877" max="15880" width="16.7109375" style="98" customWidth="1"/>
    <col min="15881" max="16128" width="9.140625" style="98"/>
    <col min="16129" max="16129" width="4.7109375" style="98" customWidth="1"/>
    <col min="16130" max="16130" width="26.85546875" style="98" bestFit="1" customWidth="1"/>
    <col min="16131" max="16131" width="16.7109375" style="98" customWidth="1"/>
    <col min="16132" max="16132" width="0" style="98" hidden="1" customWidth="1"/>
    <col min="16133" max="16136" width="16.7109375" style="98" customWidth="1"/>
    <col min="16137" max="16384" width="9.140625" style="98"/>
  </cols>
  <sheetData>
    <row r="2" spans="2:8" ht="18" x14ac:dyDescent="0.25">
      <c r="B2" s="334" t="s">
        <v>424</v>
      </c>
      <c r="C2" s="334"/>
      <c r="D2" s="334"/>
      <c r="E2" s="334"/>
      <c r="F2" s="334"/>
      <c r="G2" s="334"/>
      <c r="H2" s="334"/>
    </row>
    <row r="3" spans="2:8" ht="18" x14ac:dyDescent="0.25">
      <c r="B3" s="335" t="s">
        <v>678</v>
      </c>
      <c r="C3" s="335"/>
      <c r="D3" s="335"/>
      <c r="E3" s="335"/>
      <c r="F3" s="335"/>
      <c r="G3" s="335"/>
      <c r="H3" s="335"/>
    </row>
    <row r="5" spans="2:8" ht="14.25" x14ac:dyDescent="0.2">
      <c r="B5" s="177" t="s">
        <v>557</v>
      </c>
      <c r="C5" s="178" t="str">
        <f>'03KK'!C3:E3</f>
        <v>számú melléklet a(z) 6/2019.(V.29.) Önkormányzati rendelethez</v>
      </c>
    </row>
    <row r="8" spans="2:8" ht="13.5" thickBot="1" x14ac:dyDescent="0.25">
      <c r="H8" s="179" t="s">
        <v>427</v>
      </c>
    </row>
    <row r="9" spans="2:8" ht="18.75" thickBot="1" x14ac:dyDescent="0.3">
      <c r="B9" s="180"/>
      <c r="C9" s="181" t="s">
        <v>12</v>
      </c>
      <c r="D9" s="180"/>
      <c r="E9" s="336" t="s">
        <v>558</v>
      </c>
      <c r="F9" s="337"/>
      <c r="G9" s="337"/>
      <c r="H9" s="338"/>
    </row>
    <row r="10" spans="2:8" ht="18" x14ac:dyDescent="0.25">
      <c r="B10" s="182"/>
      <c r="C10" s="183">
        <v>2018</v>
      </c>
      <c r="D10" s="184"/>
      <c r="E10" s="185" t="s">
        <v>250</v>
      </c>
      <c r="F10" s="183">
        <v>2019</v>
      </c>
      <c r="G10" s="183">
        <v>2020</v>
      </c>
      <c r="H10" s="186">
        <v>2021</v>
      </c>
    </row>
    <row r="11" spans="2:8" ht="18" x14ac:dyDescent="0.25">
      <c r="B11" s="187"/>
      <c r="C11" s="188">
        <v>0</v>
      </c>
      <c r="D11" s="189"/>
      <c r="E11" s="188">
        <f>SUM(F11:H11)</f>
        <v>0</v>
      </c>
      <c r="F11" s="188">
        <v>0</v>
      </c>
      <c r="G11" s="188">
        <v>0</v>
      </c>
      <c r="H11" s="190">
        <v>0</v>
      </c>
    </row>
    <row r="12" spans="2:8" ht="18" x14ac:dyDescent="0.25">
      <c r="B12" s="187" t="s">
        <v>559</v>
      </c>
      <c r="C12" s="188">
        <v>337983</v>
      </c>
      <c r="D12" s="189"/>
      <c r="E12" s="188">
        <f>SUM(F12:H12)</f>
        <v>0</v>
      </c>
      <c r="F12" s="188">
        <v>0</v>
      </c>
      <c r="G12" s="188">
        <v>0</v>
      </c>
      <c r="H12" s="190">
        <v>0</v>
      </c>
    </row>
    <row r="13" spans="2:8" ht="18" x14ac:dyDescent="0.25">
      <c r="B13" s="187" t="s">
        <v>560</v>
      </c>
      <c r="C13" s="188">
        <v>2474800</v>
      </c>
      <c r="D13" s="189"/>
      <c r="E13" s="188">
        <f>SUM(F13:H13)</f>
        <v>3094300</v>
      </c>
      <c r="F13" s="188">
        <v>3094300</v>
      </c>
      <c r="G13" s="188">
        <v>0</v>
      </c>
      <c r="H13" s="190">
        <v>0</v>
      </c>
    </row>
    <row r="14" spans="2:8" ht="18.75" thickBot="1" x14ac:dyDescent="0.3">
      <c r="B14" s="191" t="s">
        <v>250</v>
      </c>
      <c r="C14" s="192">
        <f>SUM(C11:C13)</f>
        <v>2812783</v>
      </c>
      <c r="D14" s="193"/>
      <c r="E14" s="192">
        <f>SUM(F14:H14)</f>
        <v>3094300</v>
      </c>
      <c r="F14" s="192">
        <f>SUM(F11:F13)</f>
        <v>3094300</v>
      </c>
      <c r="G14" s="192">
        <f>SUM(G11:G13)</f>
        <v>0</v>
      </c>
      <c r="H14" s="194">
        <f>SUM(H11:H13)</f>
        <v>0</v>
      </c>
    </row>
  </sheetData>
  <mergeCells count="3">
    <mergeCell ref="B2:H2"/>
    <mergeCell ref="B3:H3"/>
    <mergeCell ref="E9:H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B2:F73"/>
  <sheetViews>
    <sheetView tabSelected="1" workbookViewId="0">
      <pane ySplit="6" topLeftCell="A7" activePane="bottomLeft" state="frozen"/>
      <selection activeCell="B6" sqref="B6"/>
      <selection pane="bottomLeft" activeCell="B6" sqref="B6"/>
    </sheetView>
  </sheetViews>
  <sheetFormatPr defaultRowHeight="24" customHeight="1" x14ac:dyDescent="0.2"/>
  <cols>
    <col min="1" max="1" width="1.7109375" style="1" customWidth="1"/>
    <col min="2" max="2" width="8.140625" style="1" customWidth="1"/>
    <col min="3" max="3" width="80.7109375" style="1" customWidth="1"/>
    <col min="4" max="4" width="18.7109375" style="1" customWidth="1"/>
    <col min="5" max="5" width="32.85546875" style="1" hidden="1" customWidth="1"/>
    <col min="6" max="6" width="18.7109375" style="1" customWidth="1"/>
    <col min="7" max="7" width="1.7109375" style="1" customWidth="1"/>
    <col min="8" max="16384" width="9.140625" style="1"/>
  </cols>
  <sheetData>
    <row r="2" spans="2:6" ht="24" customHeight="1" x14ac:dyDescent="0.25">
      <c r="B2" s="322" t="s">
        <v>424</v>
      </c>
      <c r="C2" s="322"/>
      <c r="D2" s="322"/>
      <c r="E2" s="322"/>
      <c r="F2" s="322"/>
    </row>
    <row r="3" spans="2:6" ht="24" customHeight="1" x14ac:dyDescent="0.25">
      <c r="B3" s="322" t="s">
        <v>437</v>
      </c>
      <c r="C3" s="322"/>
      <c r="D3" s="322"/>
      <c r="E3" s="322"/>
      <c r="F3" s="322"/>
    </row>
    <row r="4" spans="2:6" ht="24" customHeight="1" x14ac:dyDescent="0.2">
      <c r="B4" s="241" t="s">
        <v>680</v>
      </c>
      <c r="C4" s="71" t="str">
        <f>'03KK'!C3:E3</f>
        <v>számú melléklet a(z) 6/2019.(V.29.) Önkormányzati rendelethez</v>
      </c>
      <c r="D4" s="60"/>
      <c r="E4" s="60"/>
      <c r="F4" s="72" t="s">
        <v>427</v>
      </c>
    </row>
    <row r="5" spans="2:6" ht="24" customHeight="1" x14ac:dyDescent="0.2">
      <c r="B5" s="2" t="s">
        <v>5</v>
      </c>
      <c r="C5" s="2" t="s">
        <v>6</v>
      </c>
      <c r="D5" s="2" t="s">
        <v>271</v>
      </c>
      <c r="E5" s="2" t="s">
        <v>272</v>
      </c>
      <c r="F5" s="2" t="s">
        <v>273</v>
      </c>
    </row>
    <row r="6" spans="2:6" ht="15.95" customHeight="1" x14ac:dyDescent="0.2">
      <c r="B6" s="2">
        <v>1</v>
      </c>
      <c r="C6" s="2">
        <v>2</v>
      </c>
      <c r="D6" s="2">
        <v>3</v>
      </c>
      <c r="E6" s="2">
        <v>4</v>
      </c>
      <c r="F6" s="2">
        <v>5</v>
      </c>
    </row>
    <row r="7" spans="2:6" ht="15.95" customHeight="1" x14ac:dyDescent="0.2">
      <c r="B7" s="3" t="s">
        <v>2</v>
      </c>
      <c r="C7" s="4" t="s">
        <v>274</v>
      </c>
      <c r="D7" s="5">
        <v>1255436</v>
      </c>
      <c r="E7" s="5">
        <v>0</v>
      </c>
      <c r="F7" s="5">
        <v>1297824</v>
      </c>
    </row>
    <row r="8" spans="2:6" ht="15.95" customHeight="1" x14ac:dyDescent="0.2">
      <c r="B8" s="6" t="s">
        <v>4</v>
      </c>
      <c r="C8" s="7" t="s">
        <v>275</v>
      </c>
      <c r="D8" s="8">
        <v>1255436</v>
      </c>
      <c r="E8" s="8">
        <v>0</v>
      </c>
      <c r="F8" s="8">
        <v>1297824</v>
      </c>
    </row>
    <row r="9" spans="2:6" ht="15.95" customHeight="1" x14ac:dyDescent="0.2">
      <c r="B9" s="3" t="s">
        <v>162</v>
      </c>
      <c r="C9" s="4" t="s">
        <v>276</v>
      </c>
      <c r="D9" s="5">
        <v>552726869</v>
      </c>
      <c r="E9" s="5">
        <v>0</v>
      </c>
      <c r="F9" s="5">
        <v>570654223</v>
      </c>
    </row>
    <row r="10" spans="2:6" ht="15.95" customHeight="1" x14ac:dyDescent="0.2">
      <c r="B10" s="3" t="s">
        <v>236</v>
      </c>
      <c r="C10" s="4" t="s">
        <v>277</v>
      </c>
      <c r="D10" s="5">
        <v>6083537</v>
      </c>
      <c r="E10" s="5">
        <v>0</v>
      </c>
      <c r="F10" s="5">
        <v>3639585</v>
      </c>
    </row>
    <row r="11" spans="2:6" ht="15.95" customHeight="1" x14ac:dyDescent="0.2">
      <c r="B11" s="3" t="s">
        <v>0</v>
      </c>
      <c r="C11" s="4" t="s">
        <v>278</v>
      </c>
      <c r="D11" s="5">
        <v>41901549</v>
      </c>
      <c r="E11" s="5">
        <v>0</v>
      </c>
      <c r="F11" s="5">
        <v>54800180</v>
      </c>
    </row>
    <row r="12" spans="2:6" ht="15.95" customHeight="1" x14ac:dyDescent="0.2">
      <c r="B12" s="6" t="s">
        <v>270</v>
      </c>
      <c r="C12" s="7" t="s">
        <v>279</v>
      </c>
      <c r="D12" s="8">
        <v>600711955</v>
      </c>
      <c r="E12" s="8">
        <v>0</v>
      </c>
      <c r="F12" s="8">
        <v>629093988</v>
      </c>
    </row>
    <row r="13" spans="2:6" ht="15.95" customHeight="1" x14ac:dyDescent="0.2">
      <c r="B13" s="3" t="s">
        <v>266</v>
      </c>
      <c r="C13" s="4" t="s">
        <v>280</v>
      </c>
      <c r="D13" s="5">
        <v>13380000</v>
      </c>
      <c r="E13" s="5">
        <v>0</v>
      </c>
      <c r="F13" s="5">
        <v>13380000</v>
      </c>
    </row>
    <row r="14" spans="2:6" ht="15.95" customHeight="1" x14ac:dyDescent="0.2">
      <c r="B14" s="3" t="s">
        <v>19</v>
      </c>
      <c r="C14" s="4" t="s">
        <v>281</v>
      </c>
      <c r="D14" s="5">
        <v>13170000</v>
      </c>
      <c r="E14" s="5">
        <v>0</v>
      </c>
      <c r="F14" s="5">
        <v>13170000</v>
      </c>
    </row>
    <row r="15" spans="2:6" ht="15.95" customHeight="1" x14ac:dyDescent="0.2">
      <c r="B15" s="3" t="s">
        <v>23</v>
      </c>
      <c r="C15" s="4" t="s">
        <v>282</v>
      </c>
      <c r="D15" s="5">
        <v>210000</v>
      </c>
      <c r="E15" s="5">
        <v>0</v>
      </c>
      <c r="F15" s="5">
        <v>210000</v>
      </c>
    </row>
    <row r="16" spans="2:6" ht="15.95" customHeight="1" x14ac:dyDescent="0.2">
      <c r="B16" s="6" t="s">
        <v>33</v>
      </c>
      <c r="C16" s="7" t="s">
        <v>283</v>
      </c>
      <c r="D16" s="8">
        <v>13380000</v>
      </c>
      <c r="E16" s="8">
        <v>0</v>
      </c>
      <c r="F16" s="8">
        <v>13380000</v>
      </c>
    </row>
    <row r="17" spans="2:6" ht="15.95" customHeight="1" x14ac:dyDescent="0.2">
      <c r="B17" s="3" t="s">
        <v>35</v>
      </c>
      <c r="C17" s="4" t="s">
        <v>284</v>
      </c>
      <c r="D17" s="5">
        <v>50175577</v>
      </c>
      <c r="E17" s="5">
        <v>0</v>
      </c>
      <c r="F17" s="5">
        <v>48825014</v>
      </c>
    </row>
    <row r="18" spans="2:6" ht="15.95" customHeight="1" x14ac:dyDescent="0.2">
      <c r="B18" s="3" t="s">
        <v>37</v>
      </c>
      <c r="C18" s="4" t="s">
        <v>285</v>
      </c>
      <c r="D18" s="5">
        <v>50175577</v>
      </c>
      <c r="E18" s="5">
        <v>0</v>
      </c>
      <c r="F18" s="5">
        <v>48825014</v>
      </c>
    </row>
    <row r="19" spans="2:6" ht="15.95" customHeight="1" x14ac:dyDescent="0.2">
      <c r="B19" s="6" t="s">
        <v>41</v>
      </c>
      <c r="C19" s="7" t="s">
        <v>286</v>
      </c>
      <c r="D19" s="8">
        <v>50175577</v>
      </c>
      <c r="E19" s="8">
        <v>0</v>
      </c>
      <c r="F19" s="8">
        <v>48825014</v>
      </c>
    </row>
    <row r="20" spans="2:6" ht="15.95" customHeight="1" x14ac:dyDescent="0.2">
      <c r="B20" s="6" t="s">
        <v>43</v>
      </c>
      <c r="C20" s="7" t="s">
        <v>287</v>
      </c>
      <c r="D20" s="8">
        <v>665522968</v>
      </c>
      <c r="E20" s="8">
        <v>0</v>
      </c>
      <c r="F20" s="8">
        <v>692596826</v>
      </c>
    </row>
    <row r="21" spans="2:6" ht="15.95" customHeight="1" x14ac:dyDescent="0.2">
      <c r="B21" s="3" t="s">
        <v>81</v>
      </c>
      <c r="C21" s="4" t="s">
        <v>288</v>
      </c>
      <c r="D21" s="5">
        <v>283418028</v>
      </c>
      <c r="E21" s="5">
        <v>0</v>
      </c>
      <c r="F21" s="5">
        <v>54050499</v>
      </c>
    </row>
    <row r="22" spans="2:6" ht="15.95" customHeight="1" x14ac:dyDescent="0.2">
      <c r="B22" s="3" t="s">
        <v>264</v>
      </c>
      <c r="C22" s="4" t="s">
        <v>289</v>
      </c>
      <c r="D22" s="5">
        <v>0</v>
      </c>
      <c r="E22" s="5">
        <v>0</v>
      </c>
      <c r="F22" s="5">
        <v>189719540</v>
      </c>
    </row>
    <row r="23" spans="2:6" ht="15.95" customHeight="1" x14ac:dyDescent="0.2">
      <c r="B23" s="6" t="s">
        <v>290</v>
      </c>
      <c r="C23" s="7" t="s">
        <v>291</v>
      </c>
      <c r="D23" s="8">
        <v>283418028</v>
      </c>
      <c r="E23" s="8">
        <v>0</v>
      </c>
      <c r="F23" s="8">
        <v>243770039</v>
      </c>
    </row>
    <row r="24" spans="2:6" ht="15.95" customHeight="1" x14ac:dyDescent="0.2">
      <c r="B24" s="6" t="s">
        <v>265</v>
      </c>
      <c r="C24" s="7" t="s">
        <v>292</v>
      </c>
      <c r="D24" s="8">
        <v>283418028</v>
      </c>
      <c r="E24" s="8">
        <v>0</v>
      </c>
      <c r="F24" s="8">
        <v>243770039</v>
      </c>
    </row>
    <row r="25" spans="2:6" ht="15.95" customHeight="1" x14ac:dyDescent="0.2">
      <c r="B25" s="3" t="s">
        <v>89</v>
      </c>
      <c r="C25" s="4" t="s">
        <v>293</v>
      </c>
      <c r="D25" s="5">
        <v>2513254</v>
      </c>
      <c r="E25" s="5">
        <v>0</v>
      </c>
      <c r="F25" s="255">
        <v>4260528</v>
      </c>
    </row>
    <row r="26" spans="2:6" ht="15.95" customHeight="1" x14ac:dyDescent="0.2">
      <c r="B26" s="3" t="s">
        <v>262</v>
      </c>
      <c r="C26" s="4" t="s">
        <v>294</v>
      </c>
      <c r="D26" s="5">
        <v>1266325</v>
      </c>
      <c r="E26" s="5">
        <v>0</v>
      </c>
      <c r="F26" s="5">
        <v>1692649</v>
      </c>
    </row>
    <row r="27" spans="2:6" ht="15.95" customHeight="1" x14ac:dyDescent="0.2">
      <c r="B27" s="3" t="s">
        <v>295</v>
      </c>
      <c r="C27" s="4" t="s">
        <v>296</v>
      </c>
      <c r="D27" s="5">
        <v>1060514</v>
      </c>
      <c r="E27" s="5">
        <v>0</v>
      </c>
      <c r="F27" s="5">
        <v>2463202</v>
      </c>
    </row>
    <row r="28" spans="2:6" ht="15.95" customHeight="1" x14ac:dyDescent="0.2">
      <c r="B28" s="3" t="s">
        <v>297</v>
      </c>
      <c r="C28" s="4" t="s">
        <v>298</v>
      </c>
      <c r="D28" s="5">
        <v>186415</v>
      </c>
      <c r="E28" s="5">
        <v>0</v>
      </c>
      <c r="F28" s="5">
        <v>104677</v>
      </c>
    </row>
    <row r="29" spans="2:6" ht="15.95" customHeight="1" x14ac:dyDescent="0.2">
      <c r="B29" s="3" t="s">
        <v>299</v>
      </c>
      <c r="C29" s="4" t="s">
        <v>300</v>
      </c>
      <c r="D29" s="5">
        <v>860134</v>
      </c>
      <c r="E29" s="5">
        <v>0</v>
      </c>
      <c r="F29" s="255">
        <v>643401</v>
      </c>
    </row>
    <row r="30" spans="2:6" ht="15.95" customHeight="1" x14ac:dyDescent="0.2">
      <c r="B30" s="3" t="s">
        <v>301</v>
      </c>
      <c r="C30" s="4" t="s">
        <v>302</v>
      </c>
      <c r="D30" s="5">
        <v>678050</v>
      </c>
      <c r="E30" s="5">
        <v>0</v>
      </c>
      <c r="F30" s="5">
        <v>487709</v>
      </c>
    </row>
    <row r="31" spans="2:6" ht="15.95" customHeight="1" x14ac:dyDescent="0.2">
      <c r="B31" s="3" t="s">
        <v>303</v>
      </c>
      <c r="C31" s="4" t="s">
        <v>304</v>
      </c>
      <c r="D31" s="5">
        <v>119084</v>
      </c>
      <c r="E31" s="5">
        <v>0</v>
      </c>
      <c r="F31" s="5">
        <v>67692</v>
      </c>
    </row>
    <row r="32" spans="2:6" ht="15.95" customHeight="1" x14ac:dyDescent="0.2">
      <c r="B32" s="3" t="s">
        <v>263</v>
      </c>
      <c r="C32" s="4" t="s">
        <v>305</v>
      </c>
      <c r="D32" s="5">
        <v>63000</v>
      </c>
      <c r="E32" s="5">
        <v>0</v>
      </c>
      <c r="F32" s="5">
        <v>88000</v>
      </c>
    </row>
    <row r="33" spans="2:6" ht="15.95" customHeight="1" x14ac:dyDescent="0.2">
      <c r="B33" s="3" t="s">
        <v>306</v>
      </c>
      <c r="C33" s="4" t="s">
        <v>307</v>
      </c>
      <c r="D33" s="5">
        <v>2886175</v>
      </c>
      <c r="E33" s="5">
        <v>0</v>
      </c>
      <c r="F33" s="255">
        <v>386175</v>
      </c>
    </row>
    <row r="34" spans="2:6" ht="15.95" customHeight="1" x14ac:dyDescent="0.2">
      <c r="B34" s="3" t="s">
        <v>267</v>
      </c>
      <c r="C34" s="4" t="s">
        <v>308</v>
      </c>
      <c r="D34" s="5">
        <v>2886175</v>
      </c>
      <c r="E34" s="5">
        <v>0</v>
      </c>
      <c r="F34" s="5">
        <v>386175</v>
      </c>
    </row>
    <row r="35" spans="2:6" ht="15.95" customHeight="1" x14ac:dyDescent="0.2">
      <c r="B35" s="6" t="s">
        <v>309</v>
      </c>
      <c r="C35" s="7" t="s">
        <v>310</v>
      </c>
      <c r="D35" s="8">
        <v>6259563</v>
      </c>
      <c r="E35" s="8">
        <v>0</v>
      </c>
      <c r="F35" s="8">
        <v>5290104</v>
      </c>
    </row>
    <row r="36" spans="2:6" ht="15.95" customHeight="1" x14ac:dyDescent="0.2">
      <c r="B36" s="3" t="s">
        <v>311</v>
      </c>
      <c r="C36" s="4" t="s">
        <v>312</v>
      </c>
      <c r="D36" s="5">
        <v>331569</v>
      </c>
      <c r="E36" s="5">
        <v>0</v>
      </c>
      <c r="F36" s="5">
        <v>8413595</v>
      </c>
    </row>
    <row r="37" spans="2:6" ht="15.95" customHeight="1" x14ac:dyDescent="0.2">
      <c r="B37" s="3" t="s">
        <v>313</v>
      </c>
      <c r="C37" s="4" t="s">
        <v>314</v>
      </c>
      <c r="D37" s="5">
        <v>0</v>
      </c>
      <c r="E37" s="5">
        <v>0</v>
      </c>
      <c r="F37" s="5">
        <v>7994133</v>
      </c>
    </row>
    <row r="38" spans="2:6" ht="15.95" customHeight="1" x14ac:dyDescent="0.2">
      <c r="B38" s="3" t="s">
        <v>106</v>
      </c>
      <c r="C38" s="4" t="s">
        <v>315</v>
      </c>
      <c r="D38" s="5">
        <v>331569</v>
      </c>
      <c r="E38" s="5">
        <v>0</v>
      </c>
      <c r="F38" s="5">
        <v>419462</v>
      </c>
    </row>
    <row r="39" spans="2:6" ht="15.95" customHeight="1" x14ac:dyDescent="0.2">
      <c r="B39" s="3" t="s">
        <v>316</v>
      </c>
      <c r="C39" s="4" t="s">
        <v>317</v>
      </c>
      <c r="D39" s="5">
        <v>5000</v>
      </c>
      <c r="E39" s="5">
        <v>0</v>
      </c>
      <c r="F39" s="5">
        <v>5000</v>
      </c>
    </row>
    <row r="40" spans="2:6" ht="15.95" customHeight="1" x14ac:dyDescent="0.2">
      <c r="B40" s="6" t="s">
        <v>114</v>
      </c>
      <c r="C40" s="7" t="s">
        <v>318</v>
      </c>
      <c r="D40" s="8">
        <v>336569</v>
      </c>
      <c r="E40" s="8">
        <v>0</v>
      </c>
      <c r="F40" s="8">
        <v>8418595</v>
      </c>
    </row>
    <row r="41" spans="2:6" ht="15.95" customHeight="1" x14ac:dyDescent="0.2">
      <c r="B41" s="6" t="s">
        <v>319</v>
      </c>
      <c r="C41" s="7" t="s">
        <v>320</v>
      </c>
      <c r="D41" s="8">
        <v>6596132</v>
      </c>
      <c r="E41" s="8">
        <v>0</v>
      </c>
      <c r="F41" s="8">
        <v>13708699</v>
      </c>
    </row>
    <row r="42" spans="2:6" ht="15.95" customHeight="1" x14ac:dyDescent="0.2">
      <c r="B42" s="3" t="s">
        <v>321</v>
      </c>
      <c r="C42" s="4" t="s">
        <v>322</v>
      </c>
      <c r="D42" s="5">
        <v>552000</v>
      </c>
      <c r="E42" s="5">
        <v>0</v>
      </c>
      <c r="F42" s="5">
        <v>0</v>
      </c>
    </row>
    <row r="43" spans="2:6" ht="15.95" customHeight="1" x14ac:dyDescent="0.2">
      <c r="B43" s="6" t="s">
        <v>323</v>
      </c>
      <c r="C43" s="7" t="s">
        <v>324</v>
      </c>
      <c r="D43" s="8">
        <v>552000</v>
      </c>
      <c r="E43" s="8">
        <v>0</v>
      </c>
      <c r="F43" s="8">
        <v>0</v>
      </c>
    </row>
    <row r="44" spans="2:6" ht="15.95" customHeight="1" x14ac:dyDescent="0.2">
      <c r="B44" s="3" t="s">
        <v>325</v>
      </c>
      <c r="C44" s="4" t="s">
        <v>326</v>
      </c>
      <c r="D44" s="5">
        <v>0</v>
      </c>
      <c r="E44" s="5">
        <v>0</v>
      </c>
      <c r="F44" s="5">
        <v>-26000</v>
      </c>
    </row>
    <row r="45" spans="2:6" ht="15.95" customHeight="1" x14ac:dyDescent="0.2">
      <c r="B45" s="6" t="s">
        <v>191</v>
      </c>
      <c r="C45" s="7" t="s">
        <v>327</v>
      </c>
      <c r="D45" s="8">
        <v>0</v>
      </c>
      <c r="E45" s="8">
        <v>0</v>
      </c>
      <c r="F45" s="8">
        <v>-26000</v>
      </c>
    </row>
    <row r="46" spans="2:6" ht="15.95" customHeight="1" x14ac:dyDescent="0.2">
      <c r="B46" s="6" t="s">
        <v>328</v>
      </c>
      <c r="C46" s="7" t="s">
        <v>329</v>
      </c>
      <c r="D46" s="8">
        <v>552000</v>
      </c>
      <c r="E46" s="8">
        <v>0</v>
      </c>
      <c r="F46" s="8">
        <v>-26000</v>
      </c>
    </row>
    <row r="47" spans="2:6" ht="15.95" customHeight="1" x14ac:dyDescent="0.2">
      <c r="B47" s="6" t="s">
        <v>116</v>
      </c>
      <c r="C47" s="7" t="s">
        <v>330</v>
      </c>
      <c r="D47" s="8">
        <v>956089128</v>
      </c>
      <c r="E47" s="8">
        <v>0</v>
      </c>
      <c r="F47" s="8">
        <v>950049564</v>
      </c>
    </row>
    <row r="48" spans="2:6" ht="15.95" customHeight="1" x14ac:dyDescent="0.2">
      <c r="B48" s="3" t="s">
        <v>118</v>
      </c>
      <c r="C48" s="4" t="s">
        <v>331</v>
      </c>
      <c r="D48" s="5">
        <v>640129808</v>
      </c>
      <c r="E48" s="5">
        <v>0</v>
      </c>
      <c r="F48" s="5">
        <v>640129808</v>
      </c>
    </row>
    <row r="49" spans="2:6" ht="15.95" customHeight="1" x14ac:dyDescent="0.2">
      <c r="B49" s="3" t="s">
        <v>120</v>
      </c>
      <c r="C49" s="4" t="s">
        <v>332</v>
      </c>
      <c r="D49" s="5">
        <v>46525499</v>
      </c>
      <c r="E49" s="5">
        <v>0</v>
      </c>
      <c r="F49" s="5">
        <v>46525499</v>
      </c>
    </row>
    <row r="50" spans="2:6" ht="15.95" customHeight="1" x14ac:dyDescent="0.2">
      <c r="B50" s="3" t="s">
        <v>122</v>
      </c>
      <c r="C50" s="4" t="s">
        <v>333</v>
      </c>
      <c r="D50" s="5">
        <v>27268342</v>
      </c>
      <c r="E50" s="5">
        <v>0</v>
      </c>
      <c r="F50" s="5">
        <v>27268342</v>
      </c>
    </row>
    <row r="51" spans="2:6" ht="15.95" customHeight="1" x14ac:dyDescent="0.2">
      <c r="B51" s="3" t="s">
        <v>334</v>
      </c>
      <c r="C51" s="4" t="s">
        <v>335</v>
      </c>
      <c r="D51" s="5">
        <v>-112259496</v>
      </c>
      <c r="E51" s="5">
        <v>0</v>
      </c>
      <c r="F51" s="5">
        <v>132969538</v>
      </c>
    </row>
    <row r="52" spans="2:6" ht="15.95" customHeight="1" x14ac:dyDescent="0.2">
      <c r="B52" s="3" t="s">
        <v>336</v>
      </c>
      <c r="C52" s="4" t="s">
        <v>337</v>
      </c>
      <c r="D52" s="5">
        <v>245229034</v>
      </c>
      <c r="E52" s="5">
        <v>0</v>
      </c>
      <c r="F52" s="5">
        <v>3286278</v>
      </c>
    </row>
    <row r="53" spans="2:6" ht="15.95" customHeight="1" x14ac:dyDescent="0.2">
      <c r="B53" s="6" t="s">
        <v>124</v>
      </c>
      <c r="C53" s="7" t="s">
        <v>338</v>
      </c>
      <c r="D53" s="8">
        <v>846893187</v>
      </c>
      <c r="E53" s="8">
        <v>0</v>
      </c>
      <c r="F53" s="8">
        <v>850179465</v>
      </c>
    </row>
    <row r="54" spans="2:6" ht="15.95" customHeight="1" x14ac:dyDescent="0.2">
      <c r="B54" s="3" t="s">
        <v>195</v>
      </c>
      <c r="C54" s="4" t="s">
        <v>339</v>
      </c>
      <c r="D54" s="5">
        <v>102177</v>
      </c>
      <c r="E54" s="5">
        <v>0</v>
      </c>
      <c r="F54" s="255">
        <v>89693</v>
      </c>
    </row>
    <row r="55" spans="2:6" ht="15.95" customHeight="1" x14ac:dyDescent="0.2">
      <c r="B55" s="3" t="s">
        <v>130</v>
      </c>
      <c r="C55" s="4" t="s">
        <v>340</v>
      </c>
      <c r="D55" s="5">
        <v>35571</v>
      </c>
      <c r="E55" s="5">
        <v>0</v>
      </c>
      <c r="F55" s="255">
        <v>256001</v>
      </c>
    </row>
    <row r="56" spans="2:6" ht="15.95" customHeight="1" x14ac:dyDescent="0.2">
      <c r="B56" s="3" t="s">
        <v>140</v>
      </c>
      <c r="C56" s="4" t="s">
        <v>341</v>
      </c>
      <c r="D56" s="5">
        <v>12836</v>
      </c>
      <c r="E56" s="5">
        <v>0</v>
      </c>
      <c r="F56" s="255">
        <v>618700</v>
      </c>
    </row>
    <row r="57" spans="2:6" ht="15.95" customHeight="1" x14ac:dyDescent="0.2">
      <c r="B57" s="3" t="s">
        <v>142</v>
      </c>
      <c r="C57" s="4" t="s">
        <v>342</v>
      </c>
      <c r="D57" s="5">
        <v>0</v>
      </c>
      <c r="E57" s="5">
        <v>0</v>
      </c>
      <c r="F57" s="5">
        <v>618700</v>
      </c>
    </row>
    <row r="58" spans="2:6" ht="15.95" customHeight="1" x14ac:dyDescent="0.2">
      <c r="B58" s="3" t="s">
        <v>343</v>
      </c>
      <c r="C58" s="4" t="s">
        <v>344</v>
      </c>
      <c r="D58" s="5">
        <v>12836</v>
      </c>
      <c r="E58" s="5">
        <v>0</v>
      </c>
      <c r="F58" s="5">
        <v>0</v>
      </c>
    </row>
    <row r="59" spans="2:6" ht="15.95" customHeight="1" x14ac:dyDescent="0.2">
      <c r="B59" s="6" t="s">
        <v>207</v>
      </c>
      <c r="C59" s="7" t="s">
        <v>345</v>
      </c>
      <c r="D59" s="8">
        <v>150584</v>
      </c>
      <c r="E59" s="8">
        <v>0</v>
      </c>
      <c r="F59" s="8">
        <v>964394</v>
      </c>
    </row>
    <row r="60" spans="2:6" ht="15.95" customHeight="1" x14ac:dyDescent="0.2">
      <c r="B60" s="3" t="s">
        <v>214</v>
      </c>
      <c r="C60" s="4" t="s">
        <v>346</v>
      </c>
      <c r="D60" s="5">
        <v>8323606</v>
      </c>
      <c r="E60" s="5">
        <v>0</v>
      </c>
      <c r="F60" s="5">
        <v>4981838</v>
      </c>
    </row>
    <row r="61" spans="2:6" ht="15.95" customHeight="1" x14ac:dyDescent="0.2">
      <c r="B61" s="3" t="s">
        <v>347</v>
      </c>
      <c r="C61" s="4" t="s">
        <v>348</v>
      </c>
      <c r="D61" s="5">
        <v>5569100</v>
      </c>
      <c r="E61" s="5">
        <v>0</v>
      </c>
      <c r="F61" s="5">
        <v>2475600</v>
      </c>
    </row>
    <row r="62" spans="2:6" ht="15.95" customHeight="1" x14ac:dyDescent="0.2">
      <c r="B62" s="3" t="s">
        <v>349</v>
      </c>
      <c r="C62" s="4" t="s">
        <v>350</v>
      </c>
      <c r="D62" s="5">
        <v>2351489</v>
      </c>
      <c r="E62" s="5">
        <v>0</v>
      </c>
      <c r="F62" s="5">
        <v>2506238</v>
      </c>
    </row>
    <row r="63" spans="2:6" ht="15.95" customHeight="1" x14ac:dyDescent="0.2">
      <c r="B63" s="3" t="s">
        <v>351</v>
      </c>
      <c r="C63" s="4" t="s">
        <v>352</v>
      </c>
      <c r="D63" s="5">
        <v>403017</v>
      </c>
      <c r="E63" s="5">
        <v>0</v>
      </c>
      <c r="F63" s="5">
        <v>0</v>
      </c>
    </row>
    <row r="64" spans="2:6" ht="15.95" customHeight="1" x14ac:dyDescent="0.2">
      <c r="B64" s="6" t="s">
        <v>353</v>
      </c>
      <c r="C64" s="7" t="s">
        <v>354</v>
      </c>
      <c r="D64" s="8">
        <v>8323606</v>
      </c>
      <c r="E64" s="8">
        <v>0</v>
      </c>
      <c r="F64" s="8">
        <v>4981838</v>
      </c>
    </row>
    <row r="65" spans="2:6" ht="15.95" customHeight="1" x14ac:dyDescent="0.2">
      <c r="B65" s="3" t="s">
        <v>355</v>
      </c>
      <c r="C65" s="4" t="s">
        <v>356</v>
      </c>
      <c r="D65" s="5">
        <v>9664207</v>
      </c>
      <c r="E65" s="5">
        <v>0</v>
      </c>
      <c r="F65" s="5">
        <v>9724207</v>
      </c>
    </row>
    <row r="66" spans="2:6" ht="15.95" customHeight="1" x14ac:dyDescent="0.2">
      <c r="B66" s="3" t="s">
        <v>357</v>
      </c>
      <c r="C66" s="4" t="s">
        <v>358</v>
      </c>
      <c r="D66" s="5">
        <v>215977</v>
      </c>
      <c r="E66" s="5">
        <v>0</v>
      </c>
      <c r="F66" s="5">
        <v>174958</v>
      </c>
    </row>
    <row r="67" spans="2:6" ht="15.95" customHeight="1" x14ac:dyDescent="0.2">
      <c r="B67" s="3" t="s">
        <v>359</v>
      </c>
      <c r="C67" s="4" t="s">
        <v>360</v>
      </c>
      <c r="D67" s="5">
        <v>8410976</v>
      </c>
      <c r="E67" s="5">
        <v>0</v>
      </c>
      <c r="F67" s="5">
        <v>7763086</v>
      </c>
    </row>
    <row r="68" spans="2:6" ht="15.95" customHeight="1" x14ac:dyDescent="0.2">
      <c r="B68" s="6" t="s">
        <v>361</v>
      </c>
      <c r="C68" s="7" t="s">
        <v>362</v>
      </c>
      <c r="D68" s="8">
        <v>18291160</v>
      </c>
      <c r="E68" s="8">
        <v>0</v>
      </c>
      <c r="F68" s="8">
        <v>17662251</v>
      </c>
    </row>
    <row r="69" spans="2:6" ht="15.95" customHeight="1" x14ac:dyDescent="0.2">
      <c r="B69" s="6" t="s">
        <v>268</v>
      </c>
      <c r="C69" s="7" t="s">
        <v>363</v>
      </c>
      <c r="D69" s="8">
        <v>26765350</v>
      </c>
      <c r="E69" s="8">
        <v>0</v>
      </c>
      <c r="F69" s="8">
        <v>23608483</v>
      </c>
    </row>
    <row r="70" spans="2:6" ht="15.95" customHeight="1" x14ac:dyDescent="0.2">
      <c r="B70" s="3" t="s">
        <v>364</v>
      </c>
      <c r="C70" s="4" t="s">
        <v>365</v>
      </c>
      <c r="D70" s="5">
        <v>2687791</v>
      </c>
      <c r="E70" s="5">
        <v>0</v>
      </c>
      <c r="F70" s="5">
        <v>2918713</v>
      </c>
    </row>
    <row r="71" spans="2:6" ht="15.95" customHeight="1" x14ac:dyDescent="0.2">
      <c r="B71" s="3" t="s">
        <v>366</v>
      </c>
      <c r="C71" s="4" t="s">
        <v>367</v>
      </c>
      <c r="D71" s="5">
        <v>79742800</v>
      </c>
      <c r="E71" s="5">
        <v>0</v>
      </c>
      <c r="F71" s="5">
        <v>73342903</v>
      </c>
    </row>
    <row r="72" spans="2:6" ht="15.95" customHeight="1" x14ac:dyDescent="0.2">
      <c r="B72" s="6" t="s">
        <v>368</v>
      </c>
      <c r="C72" s="7" t="s">
        <v>369</v>
      </c>
      <c r="D72" s="8">
        <v>82430591</v>
      </c>
      <c r="E72" s="8">
        <v>0</v>
      </c>
      <c r="F72" s="8">
        <v>76261616</v>
      </c>
    </row>
    <row r="73" spans="2:6" ht="15.95" customHeight="1" x14ac:dyDescent="0.2">
      <c r="B73" s="6" t="s">
        <v>269</v>
      </c>
      <c r="C73" s="7" t="s">
        <v>370</v>
      </c>
      <c r="D73" s="8">
        <v>956089128</v>
      </c>
      <c r="E73" s="8">
        <v>0</v>
      </c>
      <c r="F73" s="8">
        <v>950049564</v>
      </c>
    </row>
  </sheetData>
  <mergeCells count="2">
    <mergeCell ref="B2:F2"/>
    <mergeCell ref="B3:F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20</vt:i4>
      </vt:variant>
    </vt:vector>
  </HeadingPairs>
  <TitlesOfParts>
    <vt:vector size="36" baseType="lpstr">
      <vt:lpstr>01KtgvMrlg</vt:lpstr>
      <vt:lpstr>02FelhMrlg</vt:lpstr>
      <vt:lpstr>03KK</vt:lpstr>
      <vt:lpstr>04KB</vt:lpstr>
      <vt:lpstr>05FK</vt:lpstr>
      <vt:lpstr>06FB</vt:lpstr>
      <vt:lpstr>07Beruh</vt:lpstr>
      <vt:lpstr>08Athuzodo</vt:lpstr>
      <vt:lpstr>09Merleg</vt:lpstr>
      <vt:lpstr>10GazdTars</vt:lpstr>
      <vt:lpstr>11Maradvany</vt:lpstr>
      <vt:lpstr>12Eredmeny</vt:lpstr>
      <vt:lpstr>13Vagyon</vt:lpstr>
      <vt:lpstr>14Cofog</vt:lpstr>
      <vt:lpstr>15PEValt</vt:lpstr>
      <vt:lpstr>16Eszkozok</vt:lpstr>
      <vt:lpstr>'03KK'!Nyomtatási_cím</vt:lpstr>
      <vt:lpstr>'04KB'!Nyomtatási_cím</vt:lpstr>
      <vt:lpstr>'09Merleg'!Nyomtatási_cím</vt:lpstr>
      <vt:lpstr>'10GazdTars'!Nyomtatási_cím</vt:lpstr>
      <vt:lpstr>'13Vagyon'!Nyomtatási_cím</vt:lpstr>
      <vt:lpstr>'14Cofog'!Nyomtatási_cím</vt:lpstr>
      <vt:lpstr>'01KtgvMrlg'!Nyomtatási_terület</vt:lpstr>
      <vt:lpstr>'02FelhMrlg'!Nyomtatási_terület</vt:lpstr>
      <vt:lpstr>'03KK'!Nyomtatási_terület</vt:lpstr>
      <vt:lpstr>'04KB'!Nyomtatási_terület</vt:lpstr>
      <vt:lpstr>'05FK'!Nyomtatási_terület</vt:lpstr>
      <vt:lpstr>'06FB'!Nyomtatási_terület</vt:lpstr>
      <vt:lpstr>'07Beruh'!Nyomtatási_terület</vt:lpstr>
      <vt:lpstr>'10GazdTars'!Nyomtatási_terület</vt:lpstr>
      <vt:lpstr>'11Maradvany'!Nyomtatási_terület</vt:lpstr>
      <vt:lpstr>'12Eredmeny'!Nyomtatási_terület</vt:lpstr>
      <vt:lpstr>'13Vagyon'!Nyomtatási_terület</vt:lpstr>
      <vt:lpstr>'14Cofog'!Nyomtatási_terület</vt:lpstr>
      <vt:lpstr>'15PEValt'!Nyomtatási_terület</vt:lpstr>
      <vt:lpstr>'16Eszkozok'!Nyomtatási_terület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2019-05-09T10:05:30Z</cp:lastPrinted>
  <dcterms:created xsi:type="dcterms:W3CDTF">2010-05-29T08:47:41Z</dcterms:created>
  <dcterms:modified xsi:type="dcterms:W3CDTF">2019-05-28T09:33:28Z</dcterms:modified>
</cp:coreProperties>
</file>