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. számú melléklet" sheetId="1" r:id="rId1"/>
  </sheets>
  <definedNames>
    <definedName name="Excel_BuiltIn_Print_Titles" localSheetId="0">('1. számú melléklet'!$B:$B,'1. számú melléklet'!$A$1:$A$3)</definedName>
    <definedName name="_xlnm.Print_Titles" localSheetId="0">('1. számú melléklet'!$B:$B,'1. számú melléklet'!$1:$3)</definedName>
  </definedNames>
  <calcPr fullCalcOnLoad="1"/>
</workbook>
</file>

<file path=xl/sharedStrings.xml><?xml version="1.0" encoding="utf-8"?>
<sst xmlns="http://schemas.openxmlformats.org/spreadsheetml/2006/main" count="212" uniqueCount="183">
  <si>
    <t>Pecöl Község Önkormányzata</t>
  </si>
  <si>
    <t>011130</t>
  </si>
  <si>
    <t>018010</t>
  </si>
  <si>
    <t>900020</t>
  </si>
  <si>
    <t>013350</t>
  </si>
  <si>
    <t>074031</t>
  </si>
  <si>
    <t>041233</t>
  </si>
  <si>
    <t>082091</t>
  </si>
  <si>
    <t>013320</t>
  </si>
  <si>
    <t>107051</t>
  </si>
  <si>
    <t>Összesen</t>
  </si>
  <si>
    <t>Önkormányzat</t>
  </si>
  <si>
    <t>Község-</t>
  </si>
  <si>
    <t>Kötelező</t>
  </si>
  <si>
    <t>Önként</t>
  </si>
  <si>
    <t>állami</t>
  </si>
  <si>
    <t>Bevételek Ft-ban</t>
  </si>
  <si>
    <t>Önk.jogalkotó</t>
  </si>
  <si>
    <t>Önk.elsz</t>
  </si>
  <si>
    <t>Önk.bevételei</t>
  </si>
  <si>
    <t>Önk.vagyongazd.</t>
  </si>
  <si>
    <t>Család és nővédelmi eügyi gondozás</t>
  </si>
  <si>
    <t>Hosszabb időtartamú közfoglalkoztatás</t>
  </si>
  <si>
    <t>Közművelődés közösségi és társadalmi fejl.</t>
  </si>
  <si>
    <t>köztemető fenntartás</t>
  </si>
  <si>
    <t>Szociális étkeztetés</t>
  </si>
  <si>
    <t>igazgatási</t>
  </si>
  <si>
    <t>gazdálkodás</t>
  </si>
  <si>
    <t>feladat</t>
  </si>
  <si>
    <t>vállalt</t>
  </si>
  <si>
    <t>államigazgatási</t>
  </si>
  <si>
    <t>és ált.tev</t>
  </si>
  <si>
    <t>kp.kvetéssel</t>
  </si>
  <si>
    <t>áh-on kivülről</t>
  </si>
  <si>
    <t>kapcs.feladatok</t>
  </si>
  <si>
    <t>tevékenység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</si>
  <si>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</si>
  <si>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</si>
  <si>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</si>
  <si>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</si>
  <si>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</si>
  <si>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 gyermekjóléti és gyermekétkeztetési  feladatainak támogatása (B113)</t>
  </si>
  <si>
    <t>04</t>
  </si>
  <si>
    <t>Települési önkormányzatok kulturális feladatainak támogatása (B114)</t>
  </si>
  <si>
    <t>05</t>
  </si>
  <si>
    <t>Működési célú központosított előirányzatok (B115)</t>
  </si>
  <si>
    <t>06</t>
  </si>
  <si>
    <t>Helyi önkormányzatok kiegészítő támogatásai (B116)</t>
  </si>
  <si>
    <t>07</t>
  </si>
  <si>
    <t>Önkormányzatok működési támogatásai (B11)</t>
  </si>
  <si>
    <t>08</t>
  </si>
  <si>
    <t>Elvonások és befizetések bevételei (B12)</t>
  </si>
  <si>
    <t>09</t>
  </si>
  <si>
    <t>Működési célú garancia- és kezességvállalásból származó megtérülések államháztartáson belülről (B13)</t>
  </si>
  <si>
    <t>10</t>
  </si>
  <si>
    <t>Működési célú visszatérítendő támogatások, kölcsönök visszatérülése államháztartáson belülről (B14)</t>
  </si>
  <si>
    <t>11</t>
  </si>
  <si>
    <t>Működési célú visszatérítendő támogatások, kölcsönök igénybevétele államháztartáson belülről (B15)</t>
  </si>
  <si>
    <t>12</t>
  </si>
  <si>
    <t>Egyéb működési célú támogatások bevételei államháztartáson belülről (B16)</t>
  </si>
  <si>
    <t>13</t>
  </si>
  <si>
    <t>Működési célú támogatások államháztartáson belülről (B1)</t>
  </si>
  <si>
    <t>14</t>
  </si>
  <si>
    <t>Felhalmozási célú önkormányzati támogatások (B21)</t>
  </si>
  <si>
    <t>15</t>
  </si>
  <si>
    <t>Felhalmozási célú garancia- és kezességvállalásból származó megtérülések államháztartáson belülről (B22)</t>
  </si>
  <si>
    <t>16</t>
  </si>
  <si>
    <t>Felhalmozási célú visszatérítendő támogatások, kölcsönök visszatérülése államháztartáson belülről (B23)</t>
  </si>
  <si>
    <t>17</t>
  </si>
  <si>
    <t>Felhalmozási célú visszatérítendő támogatások, kölcsönök igénybevétele államháztartáson belülről (B24)</t>
  </si>
  <si>
    <t>18</t>
  </si>
  <si>
    <t>Egyéb felhalmozási célú támogatások bevételei államháztartáson belülről (B25)</t>
  </si>
  <si>
    <t>19</t>
  </si>
  <si>
    <t>Felhalmozási célú támogatások államháztartáson belülről  (B2)</t>
  </si>
  <si>
    <t>20</t>
  </si>
  <si>
    <t>Magánszemélyek jövedelemadói (B311)</t>
  </si>
  <si>
    <t>21</t>
  </si>
  <si>
    <t>Társaságok jövedelemadói  (B312)</t>
  </si>
  <si>
    <t>22</t>
  </si>
  <si>
    <t>Jövedelemadók (B31)</t>
  </si>
  <si>
    <t>23</t>
  </si>
  <si>
    <t>Szociális hozzájárulási adó és járulékok (B32)</t>
  </si>
  <si>
    <t>24</t>
  </si>
  <si>
    <t>Bérhez és foglalkoztatáshoz kapcsolódó adók (B33)</t>
  </si>
  <si>
    <t>25</t>
  </si>
  <si>
    <t>Vagyoni tipusú adók  (B34)</t>
  </si>
  <si>
    <t>26</t>
  </si>
  <si>
    <t>Értékesítési és forgalmi adók  (B351)</t>
  </si>
  <si>
    <t>27</t>
  </si>
  <si>
    <t>Fogyasztási adók  (B352)</t>
  </si>
  <si>
    <t>28</t>
  </si>
  <si>
    <t>Pénzügyi monopóliumok nyereségét terhelő adók  (B353)</t>
  </si>
  <si>
    <t>29</t>
  </si>
  <si>
    <t>Gépjárműadók (B354)</t>
  </si>
  <si>
    <t>30</t>
  </si>
  <si>
    <t>Egyéb áruhasználati és szolgáltatási adók  (B355)</t>
  </si>
  <si>
    <t>31</t>
  </si>
  <si>
    <t>Termékek és szolgáltatások adói  (B35)</t>
  </si>
  <si>
    <t>32</t>
  </si>
  <si>
    <t>Egyéb közhatalmi bevételek  (B36)</t>
  </si>
  <si>
    <t>33</t>
  </si>
  <si>
    <t>Közhatalmi bevételek  (B3)</t>
  </si>
  <si>
    <t>34</t>
  </si>
  <si>
    <t>Készletértékesítés ellenértéke (B401)</t>
  </si>
  <si>
    <t>35</t>
  </si>
  <si>
    <t>Szolgáltatások ellenértéke (B402)</t>
  </si>
  <si>
    <t>36</t>
  </si>
  <si>
    <t>Közvetített szolgáltatások ellenértéke (B403)</t>
  </si>
  <si>
    <t>37</t>
  </si>
  <si>
    <t>Tulajdonosi bevételek (B404)</t>
  </si>
  <si>
    <t>38</t>
  </si>
  <si>
    <t>Ellátási díjak (B405)</t>
  </si>
  <si>
    <t>39</t>
  </si>
  <si>
    <t>Kiszámlázott általános forgalmi adó (B406)</t>
  </si>
  <si>
    <t>40</t>
  </si>
  <si>
    <t>Általános forgalmi adó visszatérítése (B407)</t>
  </si>
  <si>
    <t>41</t>
  </si>
  <si>
    <t>Kamatbevételek (B408)</t>
  </si>
  <si>
    <t>42</t>
  </si>
  <si>
    <t>Egyéb pénzügyi műveletek bevételei (B409)</t>
  </si>
  <si>
    <t>43</t>
  </si>
  <si>
    <t>44</t>
  </si>
  <si>
    <t>Működési bevételek (B4)</t>
  </si>
  <si>
    <t>45</t>
  </si>
  <si>
    <t>Immateriális javak értékesítése (B51)</t>
  </si>
  <si>
    <t>46</t>
  </si>
  <si>
    <t>Ingatlanok értékesítése (B52)</t>
  </si>
  <si>
    <t>47</t>
  </si>
  <si>
    <t>Egyéb tárgyi eszközök értékesítése (B53)</t>
  </si>
  <si>
    <t>48</t>
  </si>
  <si>
    <t>Részesedések értékesítése (B54)</t>
  </si>
  <si>
    <t>49</t>
  </si>
  <si>
    <t>Részesedések megszűnéséhez kapcsolódó bevételek (B55)</t>
  </si>
  <si>
    <t>50</t>
  </si>
  <si>
    <t>Felhalmozási bevételek (B5)</t>
  </si>
  <si>
    <t>51</t>
  </si>
  <si>
    <t>Működési célú garancia- és kezességvállalásból származó megtérülések államháztartáson kívülről (B61)</t>
  </si>
  <si>
    <t>52</t>
  </si>
  <si>
    <t>Működési célú visszatérítendő támogatások, kölcsönök visszatérülése államháztartáson kívülről (B62)</t>
  </si>
  <si>
    <t>53</t>
  </si>
  <si>
    <t>Egyéb működési célú átvett pénzeszközök (B65)</t>
  </si>
  <si>
    <t>54</t>
  </si>
  <si>
    <t>Működési célú átvett pénzeszközök  (B6)</t>
  </si>
  <si>
    <t>55</t>
  </si>
  <si>
    <t>Felhalmozási célú garancia- és kezességvállalásból származó megtérülések államháztartáson kívülről (B71)</t>
  </si>
  <si>
    <t>56</t>
  </si>
  <si>
    <t>Felhalmozási célú visszatérítendő támogatások, kölcsönök visszatérülése államháztartáson kívülről (B72)</t>
  </si>
  <si>
    <t>57</t>
  </si>
  <si>
    <t>Egyéb felhalmozási célú átvett pénzeszközök (B73)</t>
  </si>
  <si>
    <t>58</t>
  </si>
  <si>
    <t>Felhalmozási célú átvett pénzeszközök (B7)</t>
  </si>
  <si>
    <t>59</t>
  </si>
  <si>
    <t>Költségvetési bevételek  (B1-B7)</t>
  </si>
  <si>
    <t>Hosszú lejáratú hitelek, kölcsönök felvétele  (B8111)</t>
  </si>
  <si>
    <t>Likviditási célú hitelek, kölcsönök felvétele pénzügyi vállalkozástól (B8112)</t>
  </si>
  <si>
    <t>Rövid lejáratú hitelek, kölcsönök felvétele   (B8113)</t>
  </si>
  <si>
    <t>Hitel-, kölcsönfelvétel államháztartáson kívülről  (B811)</t>
  </si>
  <si>
    <t>Forgatási célú belföldi értékpapírok beváltása, értékesítése (B8121)</t>
  </si>
  <si>
    <t>Forgatási célú belföldi értékpapírok kibocsátása (B8122)</t>
  </si>
  <si>
    <t>Befektetési célú belföldi értékpapírok beváltása,  értékesítése (B8123)</t>
  </si>
  <si>
    <t>Befektetési célú belföldi értékpapírok kibocsátása (B8124)</t>
  </si>
  <si>
    <t>Belföldi értékpapírok bevételei  (B812)</t>
  </si>
  <si>
    <t>Előző év költségvetési maradványának igénybevétele (B8131)</t>
  </si>
  <si>
    <t>Előző év vállalkozási maradványának igénybevétele (B8132)</t>
  </si>
  <si>
    <t>Maradvány igénybevétele 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</si>
  <si>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</si>
  <si>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</si>
  <si>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</si>
  <si>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(B817)</t>
  </si>
  <si>
    <t>Központi költségvetés sajátos finanszírozási bevételei (B818)</t>
  </si>
  <si>
    <t>Belföldi finanszírozás bevételei 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</si>
  <si>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</si>
  <si>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</si>
  <si>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</si>
  <si>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Külföldi hitelek, kölcsönök felvétele  (B824)</t>
  </si>
  <si>
    <t>Külföldi finanszírozás bevételei  (B82)</t>
  </si>
  <si>
    <t>Adóssághoz nem kapcsolódó származékos ügyletek bevételei (B83)</t>
  </si>
  <si>
    <t>Finanszírozási bevételek  (B8)</t>
  </si>
  <si>
    <t>Bevételek összesen</t>
  </si>
  <si>
    <t>066020</t>
  </si>
  <si>
    <t>Város és község gazdálkodás</t>
  </si>
  <si>
    <t>Egyéb működési bevételek biztosító által fizetett kártérítés (B410)</t>
  </si>
  <si>
    <t>2018.év.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</si>
</sst>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9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.5"/>
      <color indexed="10"/>
      <name val="MS Sans Serif"/>
      <family val="2"/>
    </font>
    <font>
      <sz val="8.5"/>
      <name val="MS Sans Serif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u val="single"/>
      <sz val="10"/>
      <name val="Arial"/>
      <family val="2"/>
    </font>
    <font>
      <b/>
      <u val="single"/>
      <sz val="10"/>
      <name val="MS Sans Serif"/>
      <family val="2"/>
    </font>
    <font>
      <b/>
      <sz val="8.5"/>
      <name val="MS Sans Serif"/>
      <family val="2"/>
    </font>
    <font>
      <sz val="10"/>
      <color indexed="49"/>
      <name val="MS Sans Serif"/>
      <family val="2"/>
    </font>
    <font>
      <sz val="10"/>
      <color theme="8"/>
      <name val="MS Sans Serif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14" borderId="8" applyNumberFormat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17" fillId="14" borderId="1" applyNumberFormat="0" applyAlignment="0" applyProtection="0"/>
    <xf numFmtId="9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9" fillId="14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3" fontId="0" fillId="0" borderId="0" xfId="0" applyNumberFormat="1" applyAlignment="1">
      <alignment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3" fontId="23" fillId="0" borderId="0" xfId="0" applyNumberFormat="1" applyFont="1" applyAlignment="1">
      <alignment/>
    </xf>
    <xf numFmtId="3" fontId="23" fillId="17" borderId="0" xfId="0" applyNumberFormat="1" applyFont="1" applyFill="1" applyAlignment="1">
      <alignment/>
    </xf>
    <xf numFmtId="0" fontId="23" fillId="0" borderId="0" xfId="0" applyFont="1" applyAlignment="1">
      <alignment/>
    </xf>
    <xf numFmtId="3" fontId="0" fillId="0" borderId="0" xfId="0" applyNumberFormat="1" applyFont="1" applyAlignment="1">
      <alignment/>
    </xf>
    <xf numFmtId="0" fontId="24" fillId="0" borderId="0" xfId="0" applyFont="1" applyAlignment="1">
      <alignment horizontal="left" vertical="top" wrapText="1"/>
    </xf>
    <xf numFmtId="3" fontId="25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49" fontId="26" fillId="17" borderId="0" xfId="0" applyNumberFormat="1" applyFont="1" applyFill="1" applyAlignment="1">
      <alignment horizontal="center"/>
    </xf>
    <xf numFmtId="0" fontId="26" fillId="17" borderId="0" xfId="0" applyFont="1" applyFill="1" applyAlignment="1">
      <alignment horizontal="center"/>
    </xf>
    <xf numFmtId="0" fontId="23" fillId="17" borderId="0" xfId="0" applyFont="1" applyFill="1" applyAlignment="1">
      <alignment/>
    </xf>
    <xf numFmtId="0" fontId="25" fillId="0" borderId="0" xfId="0" applyFont="1" applyAlignment="1">
      <alignment/>
    </xf>
    <xf numFmtId="0" fontId="21" fillId="0" borderId="0" xfId="0" applyFont="1" applyBorder="1" applyAlignment="1">
      <alignment horizontal="center" wrapText="1"/>
    </xf>
    <xf numFmtId="0" fontId="19" fillId="14" borderId="0" xfId="0" applyFont="1" applyFill="1" applyBorder="1" applyAlignment="1">
      <alignment horizontal="center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PageLayoutView="0" workbookViewId="0" topLeftCell="B1">
      <pane xSplit="1" ySplit="3" topLeftCell="C19" activePane="bottomRight" state="frozen"/>
      <selection pane="topLeft" activeCell="B1" sqref="B1"/>
      <selection pane="topRight" activeCell="K1" sqref="K1"/>
      <selection pane="bottomLeft" activeCell="B46" sqref="B46"/>
      <selection pane="bottomRight" activeCell="M88" sqref="M88"/>
    </sheetView>
  </sheetViews>
  <sheetFormatPr defaultColWidth="9.140625" defaultRowHeight="12.75"/>
  <cols>
    <col min="1" max="1" width="0" style="0" hidden="1" customWidth="1"/>
    <col min="2" max="2" width="83.140625" style="0" customWidth="1"/>
    <col min="3" max="3" width="11.7109375" style="0" customWidth="1"/>
    <col min="4" max="4" width="11.57421875" style="0" bestFit="1" customWidth="1"/>
    <col min="5" max="5" width="11.28125" style="0" customWidth="1"/>
    <col min="6" max="12" width="13.00390625" style="0" customWidth="1"/>
    <col min="13" max="13" width="13.57421875" style="21" customWidth="1"/>
    <col min="14" max="14" width="11.140625" style="0" customWidth="1"/>
    <col min="15" max="15" width="11.57421875" style="0" bestFit="1" customWidth="1"/>
    <col min="16" max="16" width="13.57421875" style="12" customWidth="1"/>
    <col min="17" max="19" width="11.140625" style="0" customWidth="1"/>
    <col min="20" max="20" width="13.140625" style="12" customWidth="1"/>
  </cols>
  <sheetData>
    <row r="1" spans="1:20" ht="12.75" customHeight="1">
      <c r="A1" s="24" t="s">
        <v>0</v>
      </c>
      <c r="B1" s="24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179</v>
      </c>
      <c r="J1" s="1" t="s">
        <v>7</v>
      </c>
      <c r="K1" s="1" t="s">
        <v>8</v>
      </c>
      <c r="L1" s="1" t="s">
        <v>9</v>
      </c>
      <c r="M1" s="19" t="s">
        <v>10</v>
      </c>
      <c r="N1" s="2" t="s">
        <v>11</v>
      </c>
      <c r="O1" s="2" t="s">
        <v>12</v>
      </c>
      <c r="P1" s="17" t="s">
        <v>10</v>
      </c>
      <c r="Q1" s="2" t="s">
        <v>13</v>
      </c>
      <c r="R1" s="2" t="s">
        <v>14</v>
      </c>
      <c r="S1" s="2" t="s">
        <v>15</v>
      </c>
      <c r="T1" s="17" t="s">
        <v>10</v>
      </c>
    </row>
    <row r="2" spans="1:20" ht="12.75" customHeight="1">
      <c r="A2" s="24" t="s">
        <v>16</v>
      </c>
      <c r="B2" s="24"/>
      <c r="C2" s="3" t="s">
        <v>17</v>
      </c>
      <c r="D2" s="3" t="s">
        <v>18</v>
      </c>
      <c r="E2" s="3" t="s">
        <v>19</v>
      </c>
      <c r="F2" s="3" t="s">
        <v>20</v>
      </c>
      <c r="G2" s="23" t="s">
        <v>21</v>
      </c>
      <c r="H2" s="23" t="s">
        <v>22</v>
      </c>
      <c r="I2" s="23" t="s">
        <v>180</v>
      </c>
      <c r="J2" s="23" t="s">
        <v>23</v>
      </c>
      <c r="K2" s="23" t="s">
        <v>24</v>
      </c>
      <c r="L2" s="23" t="s">
        <v>25</v>
      </c>
      <c r="M2" s="20"/>
      <c r="N2" s="3" t="s">
        <v>26</v>
      </c>
      <c r="O2" s="3" t="s">
        <v>27</v>
      </c>
      <c r="P2" s="18"/>
      <c r="Q2" s="3" t="s">
        <v>28</v>
      </c>
      <c r="R2" s="3" t="s">
        <v>29</v>
      </c>
      <c r="S2" s="3" t="s">
        <v>30</v>
      </c>
      <c r="T2" s="18"/>
    </row>
    <row r="3" spans="1:20" ht="20.25" customHeight="1">
      <c r="A3" s="4"/>
      <c r="B3" s="4" t="s">
        <v>182</v>
      </c>
      <c r="C3" s="3" t="s">
        <v>31</v>
      </c>
      <c r="D3" s="3" t="s">
        <v>32</v>
      </c>
      <c r="E3" s="3" t="s">
        <v>33</v>
      </c>
      <c r="F3" s="3" t="s">
        <v>34</v>
      </c>
      <c r="G3" s="23"/>
      <c r="H3" s="23"/>
      <c r="I3" s="23"/>
      <c r="J3" s="23"/>
      <c r="K3" s="23"/>
      <c r="L3" s="23"/>
      <c r="M3" s="20"/>
      <c r="N3" s="3" t="s">
        <v>35</v>
      </c>
      <c r="O3" s="3"/>
      <c r="P3" s="18"/>
      <c r="Q3" s="3"/>
      <c r="R3" s="3" t="s">
        <v>28</v>
      </c>
      <c r="S3" s="3" t="s">
        <v>28</v>
      </c>
      <c r="T3" s="18"/>
    </row>
    <row r="4" spans="1:20" ht="12.75">
      <c r="A4" s="5" t="s">
        <v>36</v>
      </c>
      <c r="B4" s="6" t="s">
        <v>37</v>
      </c>
      <c r="C4" s="7"/>
      <c r="D4" s="16">
        <f>14888388+585200</f>
        <v>15473588</v>
      </c>
      <c r="E4" s="7"/>
      <c r="F4" s="7"/>
      <c r="G4" s="7"/>
      <c r="H4" s="7"/>
      <c r="I4" s="7"/>
      <c r="J4" s="7"/>
      <c r="K4" s="7"/>
      <c r="L4" s="7"/>
      <c r="M4" s="11">
        <f>SUM(C4:L4)</f>
        <v>15473588</v>
      </c>
      <c r="N4" s="7">
        <f aca="true" t="shared" si="0" ref="N4:N67">C4+D4+E4</f>
        <v>15473588</v>
      </c>
      <c r="O4" s="7">
        <f>SUM(F4:L4)</f>
        <v>0</v>
      </c>
      <c r="P4" s="10">
        <v>0</v>
      </c>
      <c r="Q4" s="7">
        <f>D4</f>
        <v>15473588</v>
      </c>
      <c r="R4" s="7"/>
      <c r="S4" s="7"/>
      <c r="T4" s="10">
        <f aca="true" t="shared" si="1" ref="T4:T9">Q4+R4+S4</f>
        <v>15473588</v>
      </c>
    </row>
    <row r="5" spans="1:20" ht="12.75">
      <c r="A5" s="5" t="s">
        <v>38</v>
      </c>
      <c r="B5" s="6" t="s">
        <v>39</v>
      </c>
      <c r="C5" s="7"/>
      <c r="D5" s="16">
        <v>25989900</v>
      </c>
      <c r="E5" s="7"/>
      <c r="F5" s="7"/>
      <c r="G5" s="7"/>
      <c r="H5" s="7"/>
      <c r="I5" s="7"/>
      <c r="J5" s="7"/>
      <c r="K5" s="7"/>
      <c r="L5" s="7"/>
      <c r="M5" s="11">
        <f>SUM(C5:L5)</f>
        <v>25989900</v>
      </c>
      <c r="N5" s="7">
        <f t="shared" si="0"/>
        <v>25989900</v>
      </c>
      <c r="O5" s="7">
        <f>SUM(F5:L5)</f>
        <v>0</v>
      </c>
      <c r="P5" s="10">
        <f aca="true" t="shared" si="2" ref="P5:P67">N5+O5</f>
        <v>25989900</v>
      </c>
      <c r="Q5" s="7">
        <f>D5</f>
        <v>25989900</v>
      </c>
      <c r="R5" s="7"/>
      <c r="S5" s="7"/>
      <c r="T5" s="10">
        <f t="shared" si="1"/>
        <v>25989900</v>
      </c>
    </row>
    <row r="6" spans="1:20" ht="25.5">
      <c r="A6" s="5" t="s">
        <v>40</v>
      </c>
      <c r="B6" s="6" t="s">
        <v>41</v>
      </c>
      <c r="C6" s="7"/>
      <c r="D6" s="16">
        <f>11623760+2974406</f>
        <v>14598166</v>
      </c>
      <c r="E6" s="7"/>
      <c r="F6" s="7"/>
      <c r="G6" s="7"/>
      <c r="H6" s="7"/>
      <c r="I6" s="7"/>
      <c r="J6" s="7"/>
      <c r="K6" s="7"/>
      <c r="L6" s="7"/>
      <c r="M6" s="11">
        <f aca="true" t="shared" si="3" ref="M6:M69">SUM(C6:L6)</f>
        <v>14598166</v>
      </c>
      <c r="N6" s="7">
        <f t="shared" si="0"/>
        <v>14598166</v>
      </c>
      <c r="O6" s="7">
        <f aca="true" t="shared" si="4" ref="O6:O69">SUM(F6:L6)</f>
        <v>0</v>
      </c>
      <c r="P6" s="10">
        <f t="shared" si="2"/>
        <v>14598166</v>
      </c>
      <c r="Q6" s="7">
        <f>D6</f>
        <v>14598166</v>
      </c>
      <c r="R6" s="7"/>
      <c r="S6" s="7"/>
      <c r="T6" s="10">
        <f t="shared" si="1"/>
        <v>14598166</v>
      </c>
    </row>
    <row r="7" spans="1:20" ht="12.75">
      <c r="A7" s="5" t="s">
        <v>42</v>
      </c>
      <c r="B7" s="6" t="s">
        <v>43</v>
      </c>
      <c r="C7" s="7"/>
      <c r="D7" s="16">
        <v>1800000</v>
      </c>
      <c r="E7" s="7"/>
      <c r="F7" s="7"/>
      <c r="G7" s="7"/>
      <c r="H7" s="7"/>
      <c r="I7" s="7"/>
      <c r="J7" s="7"/>
      <c r="K7" s="7"/>
      <c r="L7" s="7"/>
      <c r="M7" s="11">
        <f t="shared" si="3"/>
        <v>1800000</v>
      </c>
      <c r="N7" s="7">
        <f t="shared" si="0"/>
        <v>1800000</v>
      </c>
      <c r="O7" s="7">
        <f t="shared" si="4"/>
        <v>0</v>
      </c>
      <c r="P7" s="10">
        <f t="shared" si="2"/>
        <v>1800000</v>
      </c>
      <c r="Q7" s="7">
        <f>D7</f>
        <v>1800000</v>
      </c>
      <c r="R7" s="7"/>
      <c r="S7" s="7"/>
      <c r="T7" s="10">
        <f t="shared" si="1"/>
        <v>1800000</v>
      </c>
    </row>
    <row r="8" spans="1:20" ht="12.75">
      <c r="A8" s="5" t="s">
        <v>44</v>
      </c>
      <c r="B8" s="6" t="s">
        <v>45</v>
      </c>
      <c r="C8" s="7"/>
      <c r="D8" s="7"/>
      <c r="E8" s="7"/>
      <c r="F8" s="7"/>
      <c r="G8" s="7"/>
      <c r="H8" s="7"/>
      <c r="I8" s="7"/>
      <c r="J8" s="7"/>
      <c r="K8" s="7"/>
      <c r="L8" s="7"/>
      <c r="M8" s="11">
        <f t="shared" si="3"/>
        <v>0</v>
      </c>
      <c r="N8" s="7">
        <f t="shared" si="0"/>
        <v>0</v>
      </c>
      <c r="O8" s="7">
        <f t="shared" si="4"/>
        <v>0</v>
      </c>
      <c r="P8" s="10">
        <f t="shared" si="2"/>
        <v>0</v>
      </c>
      <c r="Q8" s="7"/>
      <c r="R8" s="7"/>
      <c r="S8" s="7"/>
      <c r="T8" s="10">
        <f t="shared" si="1"/>
        <v>0</v>
      </c>
    </row>
    <row r="9" spans="1:20" ht="12.75">
      <c r="A9" s="5" t="s">
        <v>46</v>
      </c>
      <c r="B9" s="6" t="s">
        <v>47</v>
      </c>
      <c r="C9" s="7"/>
      <c r="D9" s="7"/>
      <c r="E9" s="7"/>
      <c r="F9" s="7"/>
      <c r="G9" s="7"/>
      <c r="H9" s="7"/>
      <c r="I9" s="7"/>
      <c r="J9" s="7"/>
      <c r="K9" s="7"/>
      <c r="L9" s="7"/>
      <c r="M9" s="11">
        <f t="shared" si="3"/>
        <v>0</v>
      </c>
      <c r="N9" s="7">
        <f t="shared" si="0"/>
        <v>0</v>
      </c>
      <c r="O9" s="7">
        <f t="shared" si="4"/>
        <v>0</v>
      </c>
      <c r="P9" s="10">
        <f t="shared" si="2"/>
        <v>0</v>
      </c>
      <c r="Q9" s="7"/>
      <c r="R9" s="7"/>
      <c r="S9" s="7"/>
      <c r="T9" s="10">
        <f t="shared" si="1"/>
        <v>0</v>
      </c>
    </row>
    <row r="10" spans="1:20" s="12" customFormat="1" ht="12.75">
      <c r="A10" s="8" t="s">
        <v>48</v>
      </c>
      <c r="B10" s="9" t="s">
        <v>49</v>
      </c>
      <c r="C10" s="10">
        <f aca="true" t="shared" si="5" ref="C10:T10">SUM(C4:C9)</f>
        <v>0</v>
      </c>
      <c r="D10" s="10">
        <f>SUM(D4:D9)</f>
        <v>57861654</v>
      </c>
      <c r="E10" s="10">
        <f t="shared" si="5"/>
        <v>0</v>
      </c>
      <c r="F10" s="10">
        <f t="shared" si="5"/>
        <v>0</v>
      </c>
      <c r="G10" s="10">
        <f t="shared" si="5"/>
        <v>0</v>
      </c>
      <c r="H10" s="10">
        <f t="shared" si="5"/>
        <v>0</v>
      </c>
      <c r="I10" s="10">
        <f t="shared" si="5"/>
        <v>0</v>
      </c>
      <c r="J10" s="10">
        <f t="shared" si="5"/>
        <v>0</v>
      </c>
      <c r="K10" s="10">
        <f t="shared" si="5"/>
        <v>0</v>
      </c>
      <c r="L10" s="10">
        <f t="shared" si="5"/>
        <v>0</v>
      </c>
      <c r="M10" s="11">
        <f t="shared" si="3"/>
        <v>57861654</v>
      </c>
      <c r="N10" s="10">
        <f t="shared" si="0"/>
        <v>57861654</v>
      </c>
      <c r="O10" s="10">
        <f t="shared" si="4"/>
        <v>0</v>
      </c>
      <c r="P10" s="10">
        <f t="shared" si="2"/>
        <v>57861654</v>
      </c>
      <c r="Q10" s="10">
        <f t="shared" si="5"/>
        <v>57861654</v>
      </c>
      <c r="R10" s="10">
        <f t="shared" si="5"/>
        <v>0</v>
      </c>
      <c r="S10" s="10">
        <f t="shared" si="5"/>
        <v>0</v>
      </c>
      <c r="T10" s="10">
        <f t="shared" si="5"/>
        <v>57861654</v>
      </c>
    </row>
    <row r="11" spans="1:20" ht="12.75">
      <c r="A11" s="5" t="s">
        <v>50</v>
      </c>
      <c r="B11" s="6" t="s">
        <v>51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11">
        <f t="shared" si="3"/>
        <v>0</v>
      </c>
      <c r="N11" s="7">
        <f t="shared" si="0"/>
        <v>0</v>
      </c>
      <c r="O11" s="7">
        <f t="shared" si="4"/>
        <v>0</v>
      </c>
      <c r="P11" s="10">
        <f t="shared" si="2"/>
        <v>0</v>
      </c>
      <c r="Q11" s="7"/>
      <c r="R11" s="7"/>
      <c r="S11" s="7"/>
      <c r="T11" s="10">
        <f>Q11+R11+S11</f>
        <v>0</v>
      </c>
    </row>
    <row r="12" spans="1:20" ht="25.5">
      <c r="A12" s="5" t="s">
        <v>52</v>
      </c>
      <c r="B12" s="6" t="s">
        <v>53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11">
        <f t="shared" si="3"/>
        <v>0</v>
      </c>
      <c r="N12" s="7">
        <f t="shared" si="0"/>
        <v>0</v>
      </c>
      <c r="O12" s="7">
        <f t="shared" si="4"/>
        <v>0</v>
      </c>
      <c r="P12" s="10">
        <f t="shared" si="2"/>
        <v>0</v>
      </c>
      <c r="Q12" s="7"/>
      <c r="R12" s="7"/>
      <c r="S12" s="7"/>
      <c r="T12" s="10">
        <f>Q12+R12+S12</f>
        <v>0</v>
      </c>
    </row>
    <row r="13" spans="1:20" ht="25.5">
      <c r="A13" s="5" t="s">
        <v>54</v>
      </c>
      <c r="B13" s="6" t="s">
        <v>55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11">
        <f t="shared" si="3"/>
        <v>0</v>
      </c>
      <c r="N13" s="7">
        <f t="shared" si="0"/>
        <v>0</v>
      </c>
      <c r="O13" s="7">
        <f t="shared" si="4"/>
        <v>0</v>
      </c>
      <c r="P13" s="10">
        <f t="shared" si="2"/>
        <v>0</v>
      </c>
      <c r="Q13" s="7"/>
      <c r="R13" s="7"/>
      <c r="S13" s="7"/>
      <c r="T13" s="10">
        <f>Q13+R13+S13</f>
        <v>0</v>
      </c>
    </row>
    <row r="14" spans="1:20" ht="25.5">
      <c r="A14" s="5" t="s">
        <v>56</v>
      </c>
      <c r="B14" s="6" t="s">
        <v>57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11">
        <f t="shared" si="3"/>
        <v>0</v>
      </c>
      <c r="N14" s="7">
        <f t="shared" si="0"/>
        <v>0</v>
      </c>
      <c r="O14" s="7">
        <f t="shared" si="4"/>
        <v>0</v>
      </c>
      <c r="P14" s="10">
        <f t="shared" si="2"/>
        <v>0</v>
      </c>
      <c r="Q14" s="7"/>
      <c r="R14" s="7"/>
      <c r="S14" s="7"/>
      <c r="T14" s="10">
        <f>Q14+R14+S14</f>
        <v>0</v>
      </c>
    </row>
    <row r="15" spans="1:20" ht="12.75">
      <c r="A15" s="5" t="s">
        <v>58</v>
      </c>
      <c r="B15" s="6" t="s">
        <v>59</v>
      </c>
      <c r="C15" s="16">
        <v>4520400</v>
      </c>
      <c r="D15" s="7"/>
      <c r="E15" s="7"/>
      <c r="F15" s="7"/>
      <c r="G15" s="13">
        <v>0</v>
      </c>
      <c r="H15" s="13">
        <v>0</v>
      </c>
      <c r="I15" s="7">
        <v>0</v>
      </c>
      <c r="J15" s="7"/>
      <c r="K15" s="7"/>
      <c r="L15" s="7"/>
      <c r="M15" s="11">
        <f t="shared" si="3"/>
        <v>4520400</v>
      </c>
      <c r="N15" s="7">
        <f t="shared" si="0"/>
        <v>4520400</v>
      </c>
      <c r="O15" s="7">
        <f t="shared" si="4"/>
        <v>0</v>
      </c>
      <c r="P15" s="10">
        <f t="shared" si="2"/>
        <v>4520400</v>
      </c>
      <c r="Q15" s="7">
        <f>C15</f>
        <v>4520400</v>
      </c>
      <c r="R15" s="7">
        <f>H15</f>
        <v>0</v>
      </c>
      <c r="S15" s="7"/>
      <c r="T15" s="10">
        <f>SUM(Q15:S15)</f>
        <v>4520400</v>
      </c>
    </row>
    <row r="16" spans="1:20" s="12" customFormat="1" ht="12.75">
      <c r="A16" s="8" t="s">
        <v>60</v>
      </c>
      <c r="B16" s="9" t="s">
        <v>61</v>
      </c>
      <c r="C16" s="10">
        <f>SUM(C11:C15)</f>
        <v>4520400</v>
      </c>
      <c r="D16" s="10">
        <f>SUM(D10:D15)</f>
        <v>57861654</v>
      </c>
      <c r="E16" s="10">
        <f aca="true" t="shared" si="6" ref="E16:L16">SUM(E11:E15)</f>
        <v>0</v>
      </c>
      <c r="F16" s="10">
        <f t="shared" si="6"/>
        <v>0</v>
      </c>
      <c r="G16" s="10">
        <f t="shared" si="6"/>
        <v>0</v>
      </c>
      <c r="H16" s="10">
        <f t="shared" si="6"/>
        <v>0</v>
      </c>
      <c r="I16" s="10">
        <f t="shared" si="6"/>
        <v>0</v>
      </c>
      <c r="J16" s="10">
        <f t="shared" si="6"/>
        <v>0</v>
      </c>
      <c r="K16" s="10">
        <f t="shared" si="6"/>
        <v>0</v>
      </c>
      <c r="L16" s="10">
        <f t="shared" si="6"/>
        <v>0</v>
      </c>
      <c r="M16" s="11">
        <f t="shared" si="3"/>
        <v>62382054</v>
      </c>
      <c r="N16" s="10">
        <f t="shared" si="0"/>
        <v>62382054</v>
      </c>
      <c r="O16" s="10">
        <f t="shared" si="4"/>
        <v>0</v>
      </c>
      <c r="P16" s="10">
        <f t="shared" si="2"/>
        <v>62382054</v>
      </c>
      <c r="Q16" s="10">
        <f>SUM(Q10:Q15)</f>
        <v>62382054</v>
      </c>
      <c r="R16" s="10">
        <f>SUM(R11:R15)</f>
        <v>0</v>
      </c>
      <c r="S16" s="10">
        <f>SUM(S11:S15)</f>
        <v>0</v>
      </c>
      <c r="T16" s="10">
        <f>SUM(Q16:S16)</f>
        <v>62382054</v>
      </c>
    </row>
    <row r="17" spans="1:20" ht="12.75">
      <c r="A17" s="5" t="s">
        <v>62</v>
      </c>
      <c r="B17" s="6" t="s">
        <v>63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11">
        <f t="shared" si="3"/>
        <v>0</v>
      </c>
      <c r="N17" s="7">
        <f t="shared" si="0"/>
        <v>0</v>
      </c>
      <c r="O17" s="7">
        <f t="shared" si="4"/>
        <v>0</v>
      </c>
      <c r="P17" s="10">
        <f t="shared" si="2"/>
        <v>0</v>
      </c>
      <c r="Q17" s="7"/>
      <c r="R17" s="7"/>
      <c r="S17" s="7"/>
      <c r="T17" s="10">
        <f aca="true" t="shared" si="7" ref="T17:T48">Q17+R17+S17</f>
        <v>0</v>
      </c>
    </row>
    <row r="18" spans="1:20" ht="25.5">
      <c r="A18" s="5" t="s">
        <v>64</v>
      </c>
      <c r="B18" s="6" t="s">
        <v>65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11">
        <f t="shared" si="3"/>
        <v>0</v>
      </c>
      <c r="N18" s="7">
        <f t="shared" si="0"/>
        <v>0</v>
      </c>
      <c r="O18" s="7">
        <f t="shared" si="4"/>
        <v>0</v>
      </c>
      <c r="P18" s="10">
        <f t="shared" si="2"/>
        <v>0</v>
      </c>
      <c r="Q18" s="7"/>
      <c r="R18" s="7"/>
      <c r="S18" s="7"/>
      <c r="T18" s="10">
        <f t="shared" si="7"/>
        <v>0</v>
      </c>
    </row>
    <row r="19" spans="1:20" ht="25.5">
      <c r="A19" s="5" t="s">
        <v>66</v>
      </c>
      <c r="B19" s="6" t="s">
        <v>67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11">
        <f t="shared" si="3"/>
        <v>0</v>
      </c>
      <c r="N19" s="7">
        <f t="shared" si="0"/>
        <v>0</v>
      </c>
      <c r="O19" s="7">
        <f t="shared" si="4"/>
        <v>0</v>
      </c>
      <c r="P19" s="10">
        <f t="shared" si="2"/>
        <v>0</v>
      </c>
      <c r="Q19" s="7"/>
      <c r="R19" s="7"/>
      <c r="S19" s="7"/>
      <c r="T19" s="10">
        <f t="shared" si="7"/>
        <v>0</v>
      </c>
    </row>
    <row r="20" spans="1:20" ht="25.5">
      <c r="A20" s="5" t="s">
        <v>68</v>
      </c>
      <c r="B20" s="6" t="s">
        <v>69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11">
        <f t="shared" si="3"/>
        <v>0</v>
      </c>
      <c r="N20" s="7">
        <f t="shared" si="0"/>
        <v>0</v>
      </c>
      <c r="O20" s="7">
        <f t="shared" si="4"/>
        <v>0</v>
      </c>
      <c r="P20" s="10">
        <f t="shared" si="2"/>
        <v>0</v>
      </c>
      <c r="Q20" s="7"/>
      <c r="R20" s="7"/>
      <c r="S20" s="7"/>
      <c r="T20" s="10">
        <f t="shared" si="7"/>
        <v>0</v>
      </c>
    </row>
    <row r="21" spans="1:20" ht="12.75">
      <c r="A21" s="5" t="s">
        <v>70</v>
      </c>
      <c r="B21" s="6" t="s">
        <v>71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11">
        <f t="shared" si="3"/>
        <v>0</v>
      </c>
      <c r="N21" s="7">
        <f t="shared" si="0"/>
        <v>0</v>
      </c>
      <c r="O21" s="7">
        <f t="shared" si="4"/>
        <v>0</v>
      </c>
      <c r="P21" s="10">
        <f t="shared" si="2"/>
        <v>0</v>
      </c>
      <c r="Q21" s="7"/>
      <c r="R21" s="7"/>
      <c r="S21" s="7"/>
      <c r="T21" s="10">
        <f t="shared" si="7"/>
        <v>0</v>
      </c>
    </row>
    <row r="22" spans="1:20" s="12" customFormat="1" ht="12.75">
      <c r="A22" s="8" t="s">
        <v>72</v>
      </c>
      <c r="B22" s="9" t="s">
        <v>73</v>
      </c>
      <c r="C22" s="10">
        <f aca="true" t="shared" si="8" ref="C22:L22">SUM(C17:C21)</f>
        <v>0</v>
      </c>
      <c r="D22" s="10">
        <f t="shared" si="8"/>
        <v>0</v>
      </c>
      <c r="E22" s="10">
        <f t="shared" si="8"/>
        <v>0</v>
      </c>
      <c r="F22" s="10">
        <f t="shared" si="8"/>
        <v>0</v>
      </c>
      <c r="G22" s="10">
        <f t="shared" si="8"/>
        <v>0</v>
      </c>
      <c r="H22" s="10">
        <f t="shared" si="8"/>
        <v>0</v>
      </c>
      <c r="I22" s="10">
        <f t="shared" si="8"/>
        <v>0</v>
      </c>
      <c r="J22" s="10">
        <f t="shared" si="8"/>
        <v>0</v>
      </c>
      <c r="K22" s="10">
        <f t="shared" si="8"/>
        <v>0</v>
      </c>
      <c r="L22" s="10">
        <f t="shared" si="8"/>
        <v>0</v>
      </c>
      <c r="M22" s="11">
        <f t="shared" si="3"/>
        <v>0</v>
      </c>
      <c r="N22" s="10">
        <f t="shared" si="0"/>
        <v>0</v>
      </c>
      <c r="O22" s="10">
        <f t="shared" si="4"/>
        <v>0</v>
      </c>
      <c r="P22" s="10">
        <f t="shared" si="2"/>
        <v>0</v>
      </c>
      <c r="Q22" s="10">
        <f>SUM(Q17:Q21)</f>
        <v>0</v>
      </c>
      <c r="R22" s="10">
        <f>SUM(R17:R21)</f>
        <v>0</v>
      </c>
      <c r="S22" s="10">
        <f>SUM(S17:S21)</f>
        <v>0</v>
      </c>
      <c r="T22" s="10">
        <f t="shared" si="7"/>
        <v>0</v>
      </c>
    </row>
    <row r="23" spans="1:20" ht="12.75">
      <c r="A23" s="5" t="s">
        <v>74</v>
      </c>
      <c r="B23" s="6" t="s">
        <v>75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11">
        <f t="shared" si="3"/>
        <v>0</v>
      </c>
      <c r="N23" s="7">
        <f t="shared" si="0"/>
        <v>0</v>
      </c>
      <c r="O23" s="7">
        <f t="shared" si="4"/>
        <v>0</v>
      </c>
      <c r="P23" s="10">
        <f t="shared" si="2"/>
        <v>0</v>
      </c>
      <c r="Q23" s="7"/>
      <c r="R23" s="7"/>
      <c r="S23" s="7"/>
      <c r="T23" s="10">
        <f t="shared" si="7"/>
        <v>0</v>
      </c>
    </row>
    <row r="24" spans="1:20" ht="12.75">
      <c r="A24" s="5" t="s">
        <v>76</v>
      </c>
      <c r="B24" s="6" t="s">
        <v>77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11">
        <f t="shared" si="3"/>
        <v>0</v>
      </c>
      <c r="N24" s="7">
        <f t="shared" si="0"/>
        <v>0</v>
      </c>
      <c r="O24" s="7">
        <f t="shared" si="4"/>
        <v>0</v>
      </c>
      <c r="P24" s="10">
        <f t="shared" si="2"/>
        <v>0</v>
      </c>
      <c r="Q24" s="7"/>
      <c r="R24" s="7"/>
      <c r="S24" s="7"/>
      <c r="T24" s="10">
        <f t="shared" si="7"/>
        <v>0</v>
      </c>
    </row>
    <row r="25" spans="1:20" s="12" customFormat="1" ht="12.75">
      <c r="A25" s="8" t="s">
        <v>78</v>
      </c>
      <c r="B25" s="9" t="s">
        <v>79</v>
      </c>
      <c r="C25" s="10">
        <f>C23+C24</f>
        <v>0</v>
      </c>
      <c r="D25" s="10">
        <f aca="true" t="shared" si="9" ref="D25:L25">SUM(D23:D24)</f>
        <v>0</v>
      </c>
      <c r="E25" s="10">
        <f t="shared" si="9"/>
        <v>0</v>
      </c>
      <c r="F25" s="10">
        <f t="shared" si="9"/>
        <v>0</v>
      </c>
      <c r="G25" s="10">
        <f t="shared" si="9"/>
        <v>0</v>
      </c>
      <c r="H25" s="10">
        <f t="shared" si="9"/>
        <v>0</v>
      </c>
      <c r="I25" s="10">
        <f t="shared" si="9"/>
        <v>0</v>
      </c>
      <c r="J25" s="10">
        <f t="shared" si="9"/>
        <v>0</v>
      </c>
      <c r="K25" s="10">
        <f t="shared" si="9"/>
        <v>0</v>
      </c>
      <c r="L25" s="10">
        <f t="shared" si="9"/>
        <v>0</v>
      </c>
      <c r="M25" s="11">
        <f t="shared" si="3"/>
        <v>0</v>
      </c>
      <c r="N25" s="10">
        <f t="shared" si="0"/>
        <v>0</v>
      </c>
      <c r="O25" s="10">
        <f t="shared" si="4"/>
        <v>0</v>
      </c>
      <c r="P25" s="10">
        <f t="shared" si="2"/>
        <v>0</v>
      </c>
      <c r="Q25" s="10">
        <f>Q23+Q24</f>
        <v>0</v>
      </c>
      <c r="R25" s="10">
        <f>R23+R24</f>
        <v>0</v>
      </c>
      <c r="S25" s="10">
        <f>S23+S24</f>
        <v>0</v>
      </c>
      <c r="T25" s="10">
        <f t="shared" si="7"/>
        <v>0</v>
      </c>
    </row>
    <row r="26" spans="1:20" ht="12.75">
      <c r="A26" s="5" t="s">
        <v>80</v>
      </c>
      <c r="B26" s="6" t="s">
        <v>81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11">
        <f t="shared" si="3"/>
        <v>0</v>
      </c>
      <c r="N26" s="7">
        <f t="shared" si="0"/>
        <v>0</v>
      </c>
      <c r="O26" s="7">
        <f t="shared" si="4"/>
        <v>0</v>
      </c>
      <c r="P26" s="10">
        <f t="shared" si="2"/>
        <v>0</v>
      </c>
      <c r="Q26" s="7"/>
      <c r="R26" s="7"/>
      <c r="S26" s="7"/>
      <c r="T26" s="10">
        <f t="shared" si="7"/>
        <v>0</v>
      </c>
    </row>
    <row r="27" spans="1:20" ht="12.75">
      <c r="A27" s="5" t="s">
        <v>82</v>
      </c>
      <c r="B27" s="6" t="s">
        <v>83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11">
        <f t="shared" si="3"/>
        <v>0</v>
      </c>
      <c r="N27" s="7">
        <f t="shared" si="0"/>
        <v>0</v>
      </c>
      <c r="O27" s="7">
        <f t="shared" si="4"/>
        <v>0</v>
      </c>
      <c r="P27" s="10">
        <f t="shared" si="2"/>
        <v>0</v>
      </c>
      <c r="Q27" s="7"/>
      <c r="R27" s="7"/>
      <c r="S27" s="7"/>
      <c r="T27" s="10">
        <f t="shared" si="7"/>
        <v>0</v>
      </c>
    </row>
    <row r="28" spans="1:20" ht="12.75">
      <c r="A28" s="5" t="s">
        <v>84</v>
      </c>
      <c r="B28" s="6" t="s">
        <v>85</v>
      </c>
      <c r="C28" s="7"/>
      <c r="D28" s="7"/>
      <c r="E28" s="16">
        <v>900000</v>
      </c>
      <c r="F28" s="7"/>
      <c r="G28" s="7"/>
      <c r="H28" s="7"/>
      <c r="I28" s="7"/>
      <c r="J28" s="7"/>
      <c r="K28" s="7"/>
      <c r="L28" s="7"/>
      <c r="M28" s="11">
        <f t="shared" si="3"/>
        <v>900000</v>
      </c>
      <c r="N28" s="7">
        <f t="shared" si="0"/>
        <v>900000</v>
      </c>
      <c r="O28" s="7">
        <f t="shared" si="4"/>
        <v>0</v>
      </c>
      <c r="P28" s="10">
        <f t="shared" si="2"/>
        <v>900000</v>
      </c>
      <c r="Q28" s="7"/>
      <c r="R28" s="7">
        <f>E28</f>
        <v>900000</v>
      </c>
      <c r="S28" s="7"/>
      <c r="T28" s="10">
        <f t="shared" si="7"/>
        <v>900000</v>
      </c>
    </row>
    <row r="29" spans="1:20" ht="12.75">
      <c r="A29" s="5" t="s">
        <v>86</v>
      </c>
      <c r="B29" s="6" t="s">
        <v>87</v>
      </c>
      <c r="C29" s="7"/>
      <c r="D29" s="7"/>
      <c r="E29" s="16">
        <v>3500000</v>
      </c>
      <c r="F29" s="7"/>
      <c r="G29" s="7"/>
      <c r="H29" s="7"/>
      <c r="I29" s="7"/>
      <c r="J29" s="7"/>
      <c r="K29" s="7"/>
      <c r="L29" s="7"/>
      <c r="M29" s="11">
        <f t="shared" si="3"/>
        <v>3500000</v>
      </c>
      <c r="N29" s="7">
        <f t="shared" si="0"/>
        <v>3500000</v>
      </c>
      <c r="O29" s="7">
        <f t="shared" si="4"/>
        <v>0</v>
      </c>
      <c r="P29" s="10">
        <f t="shared" si="2"/>
        <v>3500000</v>
      </c>
      <c r="Q29" s="7"/>
      <c r="R29" s="7">
        <f>E29</f>
        <v>3500000</v>
      </c>
      <c r="S29" s="7"/>
      <c r="T29" s="10">
        <f t="shared" si="7"/>
        <v>3500000</v>
      </c>
    </row>
    <row r="30" spans="1:20" ht="12.75">
      <c r="A30" s="5" t="s">
        <v>88</v>
      </c>
      <c r="B30" s="6" t="s">
        <v>89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11">
        <f t="shared" si="3"/>
        <v>0</v>
      </c>
      <c r="N30" s="7">
        <f t="shared" si="0"/>
        <v>0</v>
      </c>
      <c r="O30" s="7">
        <f t="shared" si="4"/>
        <v>0</v>
      </c>
      <c r="P30" s="10">
        <f t="shared" si="2"/>
        <v>0</v>
      </c>
      <c r="Q30" s="7"/>
      <c r="R30" s="7"/>
      <c r="S30" s="7"/>
      <c r="T30" s="10">
        <f t="shared" si="7"/>
        <v>0</v>
      </c>
    </row>
    <row r="31" spans="1:20" ht="12.75">
      <c r="A31" s="5" t="s">
        <v>90</v>
      </c>
      <c r="B31" s="6" t="s">
        <v>91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11">
        <f t="shared" si="3"/>
        <v>0</v>
      </c>
      <c r="N31" s="7">
        <f t="shared" si="0"/>
        <v>0</v>
      </c>
      <c r="O31" s="7">
        <f t="shared" si="4"/>
        <v>0</v>
      </c>
      <c r="P31" s="10">
        <f t="shared" si="2"/>
        <v>0</v>
      </c>
      <c r="Q31" s="7"/>
      <c r="R31" s="7"/>
      <c r="S31" s="7"/>
      <c r="T31" s="10">
        <f t="shared" si="7"/>
        <v>0</v>
      </c>
    </row>
    <row r="32" spans="1:20" ht="12.75">
      <c r="A32" s="5" t="s">
        <v>92</v>
      </c>
      <c r="B32" s="6" t="s">
        <v>93</v>
      </c>
      <c r="C32" s="7"/>
      <c r="D32" s="7"/>
      <c r="E32" s="16">
        <v>1700000</v>
      </c>
      <c r="F32" s="7"/>
      <c r="G32" s="7"/>
      <c r="H32" s="7"/>
      <c r="I32" s="7"/>
      <c r="J32" s="7"/>
      <c r="K32" s="7"/>
      <c r="L32" s="7"/>
      <c r="M32" s="11">
        <f t="shared" si="3"/>
        <v>1700000</v>
      </c>
      <c r="N32" s="7">
        <f t="shared" si="0"/>
        <v>1700000</v>
      </c>
      <c r="O32" s="7">
        <f t="shared" si="4"/>
        <v>0</v>
      </c>
      <c r="P32" s="10">
        <f t="shared" si="2"/>
        <v>1700000</v>
      </c>
      <c r="Q32" s="7">
        <f>E32</f>
        <v>1700000</v>
      </c>
      <c r="R32" s="7"/>
      <c r="S32" s="7"/>
      <c r="T32" s="10">
        <f t="shared" si="7"/>
        <v>1700000</v>
      </c>
    </row>
    <row r="33" spans="1:20" ht="12.75">
      <c r="A33" s="5" t="s">
        <v>94</v>
      </c>
      <c r="B33" s="6" t="s">
        <v>95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1">
        <f t="shared" si="3"/>
        <v>0</v>
      </c>
      <c r="N33" s="7">
        <f t="shared" si="0"/>
        <v>0</v>
      </c>
      <c r="O33" s="7">
        <f t="shared" si="4"/>
        <v>0</v>
      </c>
      <c r="P33" s="10">
        <f t="shared" si="2"/>
        <v>0</v>
      </c>
      <c r="Q33" s="7"/>
      <c r="R33" s="7"/>
      <c r="S33" s="7"/>
      <c r="T33" s="10">
        <f t="shared" si="7"/>
        <v>0</v>
      </c>
    </row>
    <row r="34" spans="1:20" s="12" customFormat="1" ht="12.75">
      <c r="A34" s="8" t="s">
        <v>96</v>
      </c>
      <c r="B34" s="9" t="s">
        <v>97</v>
      </c>
      <c r="C34" s="10">
        <f aca="true" t="shared" si="10" ref="C34:L34">SUM(C26:C33)</f>
        <v>0</v>
      </c>
      <c r="D34" s="10">
        <f t="shared" si="10"/>
        <v>0</v>
      </c>
      <c r="E34" s="10">
        <f>SUM(E26:E33)</f>
        <v>6100000</v>
      </c>
      <c r="F34" s="10">
        <f t="shared" si="10"/>
        <v>0</v>
      </c>
      <c r="G34" s="10">
        <f t="shared" si="10"/>
        <v>0</v>
      </c>
      <c r="H34" s="10">
        <f t="shared" si="10"/>
        <v>0</v>
      </c>
      <c r="I34" s="10">
        <f t="shared" si="10"/>
        <v>0</v>
      </c>
      <c r="J34" s="10">
        <f t="shared" si="10"/>
        <v>0</v>
      </c>
      <c r="K34" s="10">
        <f t="shared" si="10"/>
        <v>0</v>
      </c>
      <c r="L34" s="10">
        <f t="shared" si="10"/>
        <v>0</v>
      </c>
      <c r="M34" s="11">
        <f t="shared" si="3"/>
        <v>6100000</v>
      </c>
      <c r="N34" s="10">
        <f t="shared" si="0"/>
        <v>6100000</v>
      </c>
      <c r="O34" s="10">
        <f t="shared" si="4"/>
        <v>0</v>
      </c>
      <c r="P34" s="10">
        <f t="shared" si="2"/>
        <v>6100000</v>
      </c>
      <c r="Q34" s="10">
        <f>Q32</f>
        <v>1700000</v>
      </c>
      <c r="R34" s="10">
        <f>SUM(R27:R33)</f>
        <v>4400000</v>
      </c>
      <c r="S34" s="10">
        <f>SUM(S29:S33)</f>
        <v>0</v>
      </c>
      <c r="T34" s="10">
        <f t="shared" si="7"/>
        <v>6100000</v>
      </c>
    </row>
    <row r="35" spans="1:20" ht="12.75">
      <c r="A35" s="5" t="s">
        <v>98</v>
      </c>
      <c r="B35" s="6" t="s">
        <v>99</v>
      </c>
      <c r="C35" s="7"/>
      <c r="D35" s="7"/>
      <c r="E35" s="16">
        <v>50000</v>
      </c>
      <c r="F35" s="7"/>
      <c r="G35" s="7"/>
      <c r="H35" s="7"/>
      <c r="I35" s="7"/>
      <c r="J35" s="7"/>
      <c r="K35" s="7"/>
      <c r="L35" s="7"/>
      <c r="M35" s="11">
        <f t="shared" si="3"/>
        <v>50000</v>
      </c>
      <c r="N35" s="7">
        <f t="shared" si="0"/>
        <v>50000</v>
      </c>
      <c r="O35" s="7">
        <f t="shared" si="4"/>
        <v>0</v>
      </c>
      <c r="P35" s="10">
        <f t="shared" si="2"/>
        <v>50000</v>
      </c>
      <c r="Q35" s="7"/>
      <c r="R35" s="7">
        <f>E35</f>
        <v>50000</v>
      </c>
      <c r="S35" s="7"/>
      <c r="T35" s="10">
        <f t="shared" si="7"/>
        <v>50000</v>
      </c>
    </row>
    <row r="36" spans="1:20" s="12" customFormat="1" ht="12.75">
      <c r="A36" s="8" t="s">
        <v>100</v>
      </c>
      <c r="B36" s="9" t="s">
        <v>101</v>
      </c>
      <c r="C36" s="10">
        <f>C25+C26+C27+C28+C34+C35</f>
        <v>0</v>
      </c>
      <c r="D36" s="10">
        <f>D25+D26+D27+D28+D34+D35</f>
        <v>0</v>
      </c>
      <c r="E36" s="10">
        <f>E28+E29+E32+E33+E35</f>
        <v>6150000</v>
      </c>
      <c r="F36" s="10">
        <f aca="true" t="shared" si="11" ref="F36:L36">F28+F29+F32+F33+F35</f>
        <v>0</v>
      </c>
      <c r="G36" s="10">
        <f t="shared" si="11"/>
        <v>0</v>
      </c>
      <c r="H36" s="10">
        <f t="shared" si="11"/>
        <v>0</v>
      </c>
      <c r="I36" s="10">
        <f t="shared" si="11"/>
        <v>0</v>
      </c>
      <c r="J36" s="10">
        <f t="shared" si="11"/>
        <v>0</v>
      </c>
      <c r="K36" s="10">
        <f t="shared" si="11"/>
        <v>0</v>
      </c>
      <c r="L36" s="10">
        <f t="shared" si="11"/>
        <v>0</v>
      </c>
      <c r="M36" s="11">
        <f t="shared" si="3"/>
        <v>6150000</v>
      </c>
      <c r="N36" s="10">
        <f t="shared" si="0"/>
        <v>6150000</v>
      </c>
      <c r="O36" s="10">
        <f t="shared" si="4"/>
        <v>0</v>
      </c>
      <c r="P36" s="10">
        <f t="shared" si="2"/>
        <v>6150000</v>
      </c>
      <c r="Q36" s="10">
        <f>Q34</f>
        <v>1700000</v>
      </c>
      <c r="R36" s="10">
        <f>SUM(R34+R35)</f>
        <v>4450000</v>
      </c>
      <c r="S36" s="10">
        <f>S25+S26+S27+S28+S34+S35</f>
        <v>0</v>
      </c>
      <c r="T36" s="10">
        <f t="shared" si="7"/>
        <v>6150000</v>
      </c>
    </row>
    <row r="37" spans="1:20" ht="12.75">
      <c r="A37" s="5" t="s">
        <v>102</v>
      </c>
      <c r="B37" s="6" t="s">
        <v>103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11">
        <f t="shared" si="3"/>
        <v>0</v>
      </c>
      <c r="N37" s="7">
        <f t="shared" si="0"/>
        <v>0</v>
      </c>
      <c r="O37" s="7">
        <f t="shared" si="4"/>
        <v>0</v>
      </c>
      <c r="P37" s="10">
        <f t="shared" si="2"/>
        <v>0</v>
      </c>
      <c r="Q37" s="7"/>
      <c r="R37" s="7"/>
      <c r="S37" s="7"/>
      <c r="T37" s="10">
        <f t="shared" si="7"/>
        <v>0</v>
      </c>
    </row>
    <row r="38" spans="1:20" ht="12.75">
      <c r="A38" s="5" t="s">
        <v>104</v>
      </c>
      <c r="B38" s="6" t="s">
        <v>105</v>
      </c>
      <c r="C38" s="7"/>
      <c r="D38" s="7"/>
      <c r="E38" s="7"/>
      <c r="F38" s="7">
        <v>0</v>
      </c>
      <c r="G38" s="7"/>
      <c r="H38" s="7"/>
      <c r="I38" s="16">
        <v>384756</v>
      </c>
      <c r="J38" s="16">
        <v>20000</v>
      </c>
      <c r="K38" s="16">
        <v>5000</v>
      </c>
      <c r="L38" s="16">
        <v>346500</v>
      </c>
      <c r="M38" s="11">
        <f t="shared" si="3"/>
        <v>756256</v>
      </c>
      <c r="N38" s="7">
        <f t="shared" si="0"/>
        <v>0</v>
      </c>
      <c r="O38" s="7">
        <f t="shared" si="4"/>
        <v>756256</v>
      </c>
      <c r="P38" s="10">
        <f t="shared" si="2"/>
        <v>756256</v>
      </c>
      <c r="Q38" s="7"/>
      <c r="R38" s="7">
        <f>M38</f>
        <v>756256</v>
      </c>
      <c r="S38" s="7"/>
      <c r="T38" s="10">
        <f t="shared" si="7"/>
        <v>756256</v>
      </c>
    </row>
    <row r="39" spans="1:20" ht="12.75">
      <c r="A39" s="5" t="s">
        <v>106</v>
      </c>
      <c r="B39" s="6" t="s">
        <v>107</v>
      </c>
      <c r="C39" s="7"/>
      <c r="D39" s="7"/>
      <c r="E39" s="7"/>
      <c r="F39" s="7"/>
      <c r="G39" s="7"/>
      <c r="H39" s="7"/>
      <c r="I39" s="16">
        <v>500000</v>
      </c>
      <c r="J39" s="7"/>
      <c r="K39" s="7"/>
      <c r="L39" s="7"/>
      <c r="M39" s="11">
        <f t="shared" si="3"/>
        <v>500000</v>
      </c>
      <c r="N39" s="7">
        <f t="shared" si="0"/>
        <v>0</v>
      </c>
      <c r="O39" s="7">
        <f t="shared" si="4"/>
        <v>500000</v>
      </c>
      <c r="P39" s="10">
        <f t="shared" si="2"/>
        <v>500000</v>
      </c>
      <c r="Q39" s="7"/>
      <c r="R39" s="7">
        <v>500000</v>
      </c>
      <c r="S39" s="7"/>
      <c r="T39" s="10">
        <f t="shared" si="7"/>
        <v>500000</v>
      </c>
    </row>
    <row r="40" spans="1:20" ht="12.75">
      <c r="A40" s="5" t="s">
        <v>108</v>
      </c>
      <c r="B40" s="6" t="s">
        <v>109</v>
      </c>
      <c r="C40" s="7"/>
      <c r="D40" s="7"/>
      <c r="E40" s="7"/>
      <c r="F40" s="16">
        <v>1277961</v>
      </c>
      <c r="G40" s="7"/>
      <c r="H40" s="7"/>
      <c r="I40" s="7"/>
      <c r="J40" s="7"/>
      <c r="K40" s="7"/>
      <c r="L40" s="7"/>
      <c r="M40" s="11">
        <f t="shared" si="3"/>
        <v>1277961</v>
      </c>
      <c r="N40" s="7">
        <f t="shared" si="0"/>
        <v>0</v>
      </c>
      <c r="O40" s="7">
        <f t="shared" si="4"/>
        <v>1277961</v>
      </c>
      <c r="P40" s="10">
        <f t="shared" si="2"/>
        <v>1277961</v>
      </c>
      <c r="Q40" s="7"/>
      <c r="R40" s="7">
        <f>M40</f>
        <v>1277961</v>
      </c>
      <c r="S40" s="7"/>
      <c r="T40" s="10">
        <f t="shared" si="7"/>
        <v>1277961</v>
      </c>
    </row>
    <row r="41" spans="1:20" ht="12.75">
      <c r="A41" s="5" t="s">
        <v>110</v>
      </c>
      <c r="B41" s="6" t="s">
        <v>111</v>
      </c>
      <c r="C41" s="7"/>
      <c r="D41" s="7"/>
      <c r="E41" s="7"/>
      <c r="F41" s="7"/>
      <c r="G41" s="7"/>
      <c r="H41" s="7"/>
      <c r="I41" s="7"/>
      <c r="J41" s="7"/>
      <c r="K41" s="7"/>
      <c r="L41" s="16">
        <v>1452000</v>
      </c>
      <c r="M41" s="11">
        <f t="shared" si="3"/>
        <v>1452000</v>
      </c>
      <c r="N41" s="7">
        <f t="shared" si="0"/>
        <v>0</v>
      </c>
      <c r="O41" s="7">
        <f t="shared" si="4"/>
        <v>1452000</v>
      </c>
      <c r="P41" s="10">
        <f t="shared" si="2"/>
        <v>1452000</v>
      </c>
      <c r="Q41" s="7"/>
      <c r="R41" s="7">
        <f>L41</f>
        <v>1452000</v>
      </c>
      <c r="S41" s="7"/>
      <c r="T41" s="10">
        <f t="shared" si="7"/>
        <v>1452000</v>
      </c>
    </row>
    <row r="42" spans="1:20" ht="12.75">
      <c r="A42" s="5" t="s">
        <v>112</v>
      </c>
      <c r="B42" s="6" t="s">
        <v>113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11">
        <f t="shared" si="3"/>
        <v>0</v>
      </c>
      <c r="N42" s="7">
        <f t="shared" si="0"/>
        <v>0</v>
      </c>
      <c r="O42" s="7">
        <f t="shared" si="4"/>
        <v>0</v>
      </c>
      <c r="P42" s="10">
        <f t="shared" si="2"/>
        <v>0</v>
      </c>
      <c r="Q42" s="7"/>
      <c r="R42" s="7"/>
      <c r="S42" s="7"/>
      <c r="T42" s="10">
        <f t="shared" si="7"/>
        <v>0</v>
      </c>
    </row>
    <row r="43" spans="1:20" ht="12.75">
      <c r="A43" s="5" t="s">
        <v>114</v>
      </c>
      <c r="B43" s="6" t="s">
        <v>115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11">
        <f t="shared" si="3"/>
        <v>0</v>
      </c>
      <c r="N43" s="7">
        <f t="shared" si="0"/>
        <v>0</v>
      </c>
      <c r="O43" s="7">
        <f t="shared" si="4"/>
        <v>0</v>
      </c>
      <c r="P43" s="10">
        <f t="shared" si="2"/>
        <v>0</v>
      </c>
      <c r="Q43" s="7"/>
      <c r="R43" s="7"/>
      <c r="S43" s="7"/>
      <c r="T43" s="10">
        <f t="shared" si="7"/>
        <v>0</v>
      </c>
    </row>
    <row r="44" spans="1:20" ht="12.75">
      <c r="A44" s="5" t="s">
        <v>116</v>
      </c>
      <c r="B44" s="6" t="s">
        <v>117</v>
      </c>
      <c r="C44" s="7"/>
      <c r="D44" s="7"/>
      <c r="E44" s="16">
        <v>10000</v>
      </c>
      <c r="F44" s="7"/>
      <c r="G44" s="7"/>
      <c r="H44" s="7"/>
      <c r="I44" s="7"/>
      <c r="J44" s="7"/>
      <c r="K44" s="7"/>
      <c r="L44" s="7"/>
      <c r="M44" s="11">
        <f t="shared" si="3"/>
        <v>10000</v>
      </c>
      <c r="N44" s="7">
        <f t="shared" si="0"/>
        <v>10000</v>
      </c>
      <c r="O44" s="7">
        <f t="shared" si="4"/>
        <v>0</v>
      </c>
      <c r="P44" s="10">
        <f t="shared" si="2"/>
        <v>10000</v>
      </c>
      <c r="Q44" s="7"/>
      <c r="R44" s="7"/>
      <c r="S44" s="7">
        <f>M44</f>
        <v>10000</v>
      </c>
      <c r="T44" s="10">
        <f t="shared" si="7"/>
        <v>10000</v>
      </c>
    </row>
    <row r="45" spans="1:20" ht="12.75">
      <c r="A45" s="5" t="s">
        <v>118</v>
      </c>
      <c r="B45" s="6" t="s">
        <v>119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11">
        <f t="shared" si="3"/>
        <v>0</v>
      </c>
      <c r="N45" s="7">
        <f t="shared" si="0"/>
        <v>0</v>
      </c>
      <c r="O45" s="7">
        <f t="shared" si="4"/>
        <v>0</v>
      </c>
      <c r="P45" s="10">
        <f t="shared" si="2"/>
        <v>0</v>
      </c>
      <c r="Q45" s="7"/>
      <c r="R45" s="7"/>
      <c r="S45" s="7"/>
      <c r="T45" s="10">
        <f t="shared" si="7"/>
        <v>0</v>
      </c>
    </row>
    <row r="46" spans="1:20" ht="12.75">
      <c r="A46" s="5" t="s">
        <v>120</v>
      </c>
      <c r="B46" s="6" t="s">
        <v>181</v>
      </c>
      <c r="C46" s="16">
        <v>393643</v>
      </c>
      <c r="D46" s="7"/>
      <c r="E46" s="7"/>
      <c r="F46" s="7"/>
      <c r="G46" s="7"/>
      <c r="H46" s="7"/>
      <c r="I46" s="7"/>
      <c r="J46" s="7"/>
      <c r="K46" s="7"/>
      <c r="L46" s="7"/>
      <c r="M46" s="11">
        <f t="shared" si="3"/>
        <v>393643</v>
      </c>
      <c r="N46" s="7">
        <f t="shared" si="0"/>
        <v>393643</v>
      </c>
      <c r="O46" s="7">
        <f t="shared" si="4"/>
        <v>0</v>
      </c>
      <c r="P46" s="10">
        <f t="shared" si="2"/>
        <v>393643</v>
      </c>
      <c r="Q46" s="7"/>
      <c r="R46" s="7">
        <f>P46</f>
        <v>393643</v>
      </c>
      <c r="S46" s="7"/>
      <c r="T46" s="10">
        <f t="shared" si="7"/>
        <v>393643</v>
      </c>
    </row>
    <row r="47" spans="1:20" s="12" customFormat="1" ht="12.75">
      <c r="A47" s="8" t="s">
        <v>121</v>
      </c>
      <c r="B47" s="9" t="s">
        <v>122</v>
      </c>
      <c r="C47" s="10">
        <f aca="true" t="shared" si="12" ref="C47:K47">SUM(C37:C46)</f>
        <v>393643</v>
      </c>
      <c r="D47" s="10">
        <f t="shared" si="12"/>
        <v>0</v>
      </c>
      <c r="E47" s="10">
        <f t="shared" si="12"/>
        <v>10000</v>
      </c>
      <c r="F47" s="10">
        <f>SUM(F37:F46)</f>
        <v>1277961</v>
      </c>
      <c r="G47" s="10">
        <f t="shared" si="12"/>
        <v>0</v>
      </c>
      <c r="H47" s="10">
        <f t="shared" si="12"/>
        <v>0</v>
      </c>
      <c r="I47" s="10">
        <f t="shared" si="12"/>
        <v>884756</v>
      </c>
      <c r="J47" s="10">
        <f t="shared" si="12"/>
        <v>20000</v>
      </c>
      <c r="K47" s="10">
        <f t="shared" si="12"/>
        <v>5000</v>
      </c>
      <c r="L47" s="10">
        <f>SUM(L37:L46)</f>
        <v>1798500</v>
      </c>
      <c r="M47" s="11">
        <f t="shared" si="3"/>
        <v>4389860</v>
      </c>
      <c r="N47" s="10">
        <f t="shared" si="0"/>
        <v>403643</v>
      </c>
      <c r="O47" s="10">
        <f t="shared" si="4"/>
        <v>3986217</v>
      </c>
      <c r="P47" s="10">
        <f t="shared" si="2"/>
        <v>4389860</v>
      </c>
      <c r="Q47" s="10">
        <f>SUM(Q37:Q46)</f>
        <v>0</v>
      </c>
      <c r="R47" s="10">
        <f>SUM(R38:R46)</f>
        <v>4379860</v>
      </c>
      <c r="S47" s="10">
        <f>SUM(S37:S46)</f>
        <v>10000</v>
      </c>
      <c r="T47" s="10">
        <f t="shared" si="7"/>
        <v>4389860</v>
      </c>
    </row>
    <row r="48" spans="1:20" ht="12.75">
      <c r="A48" s="5" t="s">
        <v>123</v>
      </c>
      <c r="B48" s="6" t="s">
        <v>124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11">
        <f t="shared" si="3"/>
        <v>0</v>
      </c>
      <c r="N48" s="7">
        <f t="shared" si="0"/>
        <v>0</v>
      </c>
      <c r="O48" s="7">
        <f t="shared" si="4"/>
        <v>0</v>
      </c>
      <c r="P48" s="10">
        <f t="shared" si="2"/>
        <v>0</v>
      </c>
      <c r="Q48" s="7"/>
      <c r="R48" s="7"/>
      <c r="S48" s="7"/>
      <c r="T48" s="10">
        <f t="shared" si="7"/>
        <v>0</v>
      </c>
    </row>
    <row r="49" spans="1:20" ht="12.75">
      <c r="A49" s="5" t="s">
        <v>125</v>
      </c>
      <c r="B49" s="6" t="s">
        <v>126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11">
        <f t="shared" si="3"/>
        <v>0</v>
      </c>
      <c r="N49" s="7">
        <f t="shared" si="0"/>
        <v>0</v>
      </c>
      <c r="O49" s="7">
        <f t="shared" si="4"/>
        <v>0</v>
      </c>
      <c r="P49" s="10">
        <f t="shared" si="2"/>
        <v>0</v>
      </c>
      <c r="Q49" s="7"/>
      <c r="R49" s="7"/>
      <c r="S49" s="7"/>
      <c r="T49" s="10">
        <f aca="true" t="shared" si="13" ref="T49:T80">Q49+R49+S49</f>
        <v>0</v>
      </c>
    </row>
    <row r="50" spans="1:20" ht="12.75">
      <c r="A50" s="5" t="s">
        <v>127</v>
      </c>
      <c r="B50" s="6" t="s">
        <v>128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11">
        <f t="shared" si="3"/>
        <v>0</v>
      </c>
      <c r="N50" s="7">
        <f t="shared" si="0"/>
        <v>0</v>
      </c>
      <c r="O50" s="7">
        <f t="shared" si="4"/>
        <v>0</v>
      </c>
      <c r="P50" s="10">
        <f t="shared" si="2"/>
        <v>0</v>
      </c>
      <c r="Q50" s="7"/>
      <c r="R50" s="7"/>
      <c r="S50" s="7"/>
      <c r="T50" s="10">
        <f t="shared" si="13"/>
        <v>0</v>
      </c>
    </row>
    <row r="51" spans="1:20" ht="12.75">
      <c r="A51" s="5" t="s">
        <v>129</v>
      </c>
      <c r="B51" s="6" t="s">
        <v>130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11">
        <f t="shared" si="3"/>
        <v>0</v>
      </c>
      <c r="N51" s="7">
        <f t="shared" si="0"/>
        <v>0</v>
      </c>
      <c r="O51" s="7">
        <f t="shared" si="4"/>
        <v>0</v>
      </c>
      <c r="P51" s="10">
        <f t="shared" si="2"/>
        <v>0</v>
      </c>
      <c r="Q51" s="7"/>
      <c r="R51" s="7"/>
      <c r="S51" s="7"/>
      <c r="T51" s="10">
        <f t="shared" si="13"/>
        <v>0</v>
      </c>
    </row>
    <row r="52" spans="1:20" ht="12.75">
      <c r="A52" s="5" t="s">
        <v>131</v>
      </c>
      <c r="B52" s="6" t="s">
        <v>132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11">
        <f t="shared" si="3"/>
        <v>0</v>
      </c>
      <c r="N52" s="7">
        <f t="shared" si="0"/>
        <v>0</v>
      </c>
      <c r="O52" s="7">
        <f t="shared" si="4"/>
        <v>0</v>
      </c>
      <c r="P52" s="10">
        <f t="shared" si="2"/>
        <v>0</v>
      </c>
      <c r="Q52" s="7"/>
      <c r="R52" s="7"/>
      <c r="S52" s="7"/>
      <c r="T52" s="10">
        <f t="shared" si="13"/>
        <v>0</v>
      </c>
    </row>
    <row r="53" spans="1:20" s="12" customFormat="1" ht="12.75">
      <c r="A53" s="8" t="s">
        <v>133</v>
      </c>
      <c r="B53" s="9" t="s">
        <v>134</v>
      </c>
      <c r="C53" s="10">
        <f aca="true" t="shared" si="14" ref="C53:L53">SUM(C48:C52)</f>
        <v>0</v>
      </c>
      <c r="D53" s="10">
        <f t="shared" si="14"/>
        <v>0</v>
      </c>
      <c r="E53" s="10">
        <f t="shared" si="14"/>
        <v>0</v>
      </c>
      <c r="F53" s="10">
        <f t="shared" si="14"/>
        <v>0</v>
      </c>
      <c r="G53" s="10">
        <f t="shared" si="14"/>
        <v>0</v>
      </c>
      <c r="H53" s="10">
        <f t="shared" si="14"/>
        <v>0</v>
      </c>
      <c r="I53" s="10">
        <f t="shared" si="14"/>
        <v>0</v>
      </c>
      <c r="J53" s="10">
        <f t="shared" si="14"/>
        <v>0</v>
      </c>
      <c r="K53" s="10">
        <f t="shared" si="14"/>
        <v>0</v>
      </c>
      <c r="L53" s="10">
        <f t="shared" si="14"/>
        <v>0</v>
      </c>
      <c r="M53" s="11">
        <f t="shared" si="3"/>
        <v>0</v>
      </c>
      <c r="N53" s="10">
        <f t="shared" si="0"/>
        <v>0</v>
      </c>
      <c r="O53" s="10">
        <f t="shared" si="4"/>
        <v>0</v>
      </c>
      <c r="P53" s="10">
        <f t="shared" si="2"/>
        <v>0</v>
      </c>
      <c r="Q53" s="10">
        <f>SUM(Q48:Q52)</f>
        <v>0</v>
      </c>
      <c r="R53" s="10">
        <f>SUM(R48:R52)</f>
        <v>0</v>
      </c>
      <c r="S53" s="10">
        <f>SUM(S48:S52)</f>
        <v>0</v>
      </c>
      <c r="T53" s="10">
        <f t="shared" si="13"/>
        <v>0</v>
      </c>
    </row>
    <row r="54" spans="1:20" ht="25.5">
      <c r="A54" s="5" t="s">
        <v>135</v>
      </c>
      <c r="B54" s="6" t="s">
        <v>136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11">
        <f t="shared" si="3"/>
        <v>0</v>
      </c>
      <c r="N54" s="7">
        <f t="shared" si="0"/>
        <v>0</v>
      </c>
      <c r="O54" s="7">
        <f t="shared" si="4"/>
        <v>0</v>
      </c>
      <c r="P54" s="10">
        <f t="shared" si="2"/>
        <v>0</v>
      </c>
      <c r="Q54" s="7"/>
      <c r="R54" s="7"/>
      <c r="S54" s="7"/>
      <c r="T54" s="10">
        <f t="shared" si="13"/>
        <v>0</v>
      </c>
    </row>
    <row r="55" spans="1:20" ht="25.5">
      <c r="A55" s="5" t="s">
        <v>137</v>
      </c>
      <c r="B55" s="6" t="s">
        <v>138</v>
      </c>
      <c r="C55" s="7">
        <v>0</v>
      </c>
      <c r="D55" s="7"/>
      <c r="E55" s="7"/>
      <c r="F55" s="7"/>
      <c r="G55" s="7"/>
      <c r="H55" s="7"/>
      <c r="I55" s="7"/>
      <c r="J55" s="7"/>
      <c r="K55" s="7"/>
      <c r="L55" s="7"/>
      <c r="M55" s="11">
        <f t="shared" si="3"/>
        <v>0</v>
      </c>
      <c r="N55" s="7">
        <f t="shared" si="0"/>
        <v>0</v>
      </c>
      <c r="O55" s="7">
        <f t="shared" si="4"/>
        <v>0</v>
      </c>
      <c r="P55" s="10">
        <f t="shared" si="2"/>
        <v>0</v>
      </c>
      <c r="Q55" s="7">
        <f>M55</f>
        <v>0</v>
      </c>
      <c r="R55" s="7"/>
      <c r="S55" s="7"/>
      <c r="T55" s="10">
        <f t="shared" si="13"/>
        <v>0</v>
      </c>
    </row>
    <row r="56" spans="1:20" ht="12.75">
      <c r="A56" s="5" t="s">
        <v>139</v>
      </c>
      <c r="B56" s="6" t="s">
        <v>140</v>
      </c>
      <c r="C56" s="16">
        <v>486000</v>
      </c>
      <c r="D56" s="7"/>
      <c r="E56" s="7"/>
      <c r="F56" s="7"/>
      <c r="G56" s="7"/>
      <c r="H56" s="7"/>
      <c r="I56" s="7"/>
      <c r="J56" s="7"/>
      <c r="K56" s="7"/>
      <c r="L56" s="7"/>
      <c r="M56" s="11">
        <f t="shared" si="3"/>
        <v>486000</v>
      </c>
      <c r="N56" s="7">
        <f t="shared" si="0"/>
        <v>486000</v>
      </c>
      <c r="O56" s="7">
        <f t="shared" si="4"/>
        <v>0</v>
      </c>
      <c r="P56" s="10">
        <f t="shared" si="2"/>
        <v>486000</v>
      </c>
      <c r="Q56" s="7">
        <f>M56</f>
        <v>486000</v>
      </c>
      <c r="R56" s="7"/>
      <c r="S56" s="7"/>
      <c r="T56" s="10">
        <f t="shared" si="13"/>
        <v>486000</v>
      </c>
    </row>
    <row r="57" spans="1:20" s="12" customFormat="1" ht="12.75">
      <c r="A57" s="8" t="s">
        <v>141</v>
      </c>
      <c r="B57" s="9" t="s">
        <v>142</v>
      </c>
      <c r="C57" s="10">
        <f aca="true" t="shared" si="15" ref="C57:L57">C54+C55+C56</f>
        <v>486000</v>
      </c>
      <c r="D57" s="10">
        <f t="shared" si="15"/>
        <v>0</v>
      </c>
      <c r="E57" s="10">
        <f t="shared" si="15"/>
        <v>0</v>
      </c>
      <c r="F57" s="10">
        <f t="shared" si="15"/>
        <v>0</v>
      </c>
      <c r="G57" s="10">
        <f t="shared" si="15"/>
        <v>0</v>
      </c>
      <c r="H57" s="10">
        <f t="shared" si="15"/>
        <v>0</v>
      </c>
      <c r="I57" s="10">
        <f t="shared" si="15"/>
        <v>0</v>
      </c>
      <c r="J57" s="10">
        <f t="shared" si="15"/>
        <v>0</v>
      </c>
      <c r="K57" s="10">
        <f t="shared" si="15"/>
        <v>0</v>
      </c>
      <c r="L57" s="10">
        <f t="shared" si="15"/>
        <v>0</v>
      </c>
      <c r="M57" s="11">
        <f t="shared" si="3"/>
        <v>486000</v>
      </c>
      <c r="N57" s="10">
        <f t="shared" si="0"/>
        <v>486000</v>
      </c>
      <c r="O57" s="10">
        <f t="shared" si="4"/>
        <v>0</v>
      </c>
      <c r="P57" s="10">
        <f t="shared" si="2"/>
        <v>486000</v>
      </c>
      <c r="Q57" s="10">
        <f>Q54+Q55+Q56</f>
        <v>486000</v>
      </c>
      <c r="R57" s="10">
        <f>R54+R55+R56</f>
        <v>0</v>
      </c>
      <c r="S57" s="10">
        <f>S54+S55+S56</f>
        <v>0</v>
      </c>
      <c r="T57" s="10">
        <f t="shared" si="13"/>
        <v>486000</v>
      </c>
    </row>
    <row r="58" spans="1:20" ht="25.5">
      <c r="A58" s="5" t="s">
        <v>143</v>
      </c>
      <c r="B58" s="6" t="s">
        <v>144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11">
        <f t="shared" si="3"/>
        <v>0</v>
      </c>
      <c r="N58" s="7">
        <f t="shared" si="0"/>
        <v>0</v>
      </c>
      <c r="O58" s="7">
        <f t="shared" si="4"/>
        <v>0</v>
      </c>
      <c r="P58" s="10">
        <f t="shared" si="2"/>
        <v>0</v>
      </c>
      <c r="Q58" s="7"/>
      <c r="R58" s="7"/>
      <c r="S58" s="7"/>
      <c r="T58" s="10">
        <f t="shared" si="13"/>
        <v>0</v>
      </c>
    </row>
    <row r="59" spans="1:20" ht="25.5">
      <c r="A59" s="5" t="s">
        <v>145</v>
      </c>
      <c r="B59" s="6" t="s">
        <v>146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11">
        <f t="shared" si="3"/>
        <v>0</v>
      </c>
      <c r="N59" s="7">
        <f t="shared" si="0"/>
        <v>0</v>
      </c>
      <c r="O59" s="7">
        <f t="shared" si="4"/>
        <v>0</v>
      </c>
      <c r="P59" s="10">
        <f t="shared" si="2"/>
        <v>0</v>
      </c>
      <c r="Q59" s="7"/>
      <c r="R59" s="7"/>
      <c r="S59" s="7"/>
      <c r="T59" s="10">
        <f t="shared" si="13"/>
        <v>0</v>
      </c>
    </row>
    <row r="60" spans="1:20" ht="12.75">
      <c r="A60" s="5" t="s">
        <v>147</v>
      </c>
      <c r="B60" s="6" t="s">
        <v>148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11">
        <f t="shared" si="3"/>
        <v>0</v>
      </c>
      <c r="N60" s="7">
        <f t="shared" si="0"/>
        <v>0</v>
      </c>
      <c r="O60" s="7">
        <f t="shared" si="4"/>
        <v>0</v>
      </c>
      <c r="P60" s="10">
        <f t="shared" si="2"/>
        <v>0</v>
      </c>
      <c r="Q60" s="7"/>
      <c r="R60" s="7"/>
      <c r="S60" s="7"/>
      <c r="T60" s="10">
        <f t="shared" si="13"/>
        <v>0</v>
      </c>
    </row>
    <row r="61" spans="1:20" s="12" customFormat="1" ht="12.75">
      <c r="A61" s="8" t="s">
        <v>149</v>
      </c>
      <c r="B61" s="9" t="s">
        <v>150</v>
      </c>
      <c r="C61" s="10">
        <f aca="true" t="shared" si="16" ref="C61:L61">C58+C59+C60</f>
        <v>0</v>
      </c>
      <c r="D61" s="10">
        <f t="shared" si="16"/>
        <v>0</v>
      </c>
      <c r="E61" s="10">
        <f t="shared" si="16"/>
        <v>0</v>
      </c>
      <c r="F61" s="10">
        <f t="shared" si="16"/>
        <v>0</v>
      </c>
      <c r="G61" s="10">
        <f t="shared" si="16"/>
        <v>0</v>
      </c>
      <c r="H61" s="10">
        <f t="shared" si="16"/>
        <v>0</v>
      </c>
      <c r="I61" s="10">
        <f t="shared" si="16"/>
        <v>0</v>
      </c>
      <c r="J61" s="10">
        <f t="shared" si="16"/>
        <v>0</v>
      </c>
      <c r="K61" s="10">
        <f t="shared" si="16"/>
        <v>0</v>
      </c>
      <c r="L61" s="10">
        <f t="shared" si="16"/>
        <v>0</v>
      </c>
      <c r="M61" s="11">
        <f t="shared" si="3"/>
        <v>0</v>
      </c>
      <c r="N61" s="10">
        <f t="shared" si="0"/>
        <v>0</v>
      </c>
      <c r="O61" s="10">
        <f t="shared" si="4"/>
        <v>0</v>
      </c>
      <c r="P61" s="10">
        <f t="shared" si="2"/>
        <v>0</v>
      </c>
      <c r="Q61" s="10">
        <f>Q58+Q59+Q60</f>
        <v>0</v>
      </c>
      <c r="R61" s="10">
        <f>R58+R59+R60</f>
        <v>0</v>
      </c>
      <c r="S61" s="10">
        <f>S58+S59+S60</f>
        <v>0</v>
      </c>
      <c r="T61" s="10">
        <f t="shared" si="13"/>
        <v>0</v>
      </c>
    </row>
    <row r="62" spans="1:20" s="12" customFormat="1" ht="12.75">
      <c r="A62" s="8" t="s">
        <v>151</v>
      </c>
      <c r="B62" s="9" t="s">
        <v>152</v>
      </c>
      <c r="C62" s="10">
        <f>C16+C22+C36+C47+C53+C57+C61+C10</f>
        <v>5400043</v>
      </c>
      <c r="D62" s="10">
        <f>D16+D22+D36+D47+D53+D57+D61</f>
        <v>57861654</v>
      </c>
      <c r="E62" s="10">
        <f>E16+E22+E36+E47+E53+E57+E61</f>
        <v>6160000</v>
      </c>
      <c r="F62" s="10">
        <f>F16+F22+F36+F47+F53+F57+F61</f>
        <v>1277961</v>
      </c>
      <c r="G62" s="10">
        <f>G16+G22+G36+G47+G53+G57+G61+G10</f>
        <v>0</v>
      </c>
      <c r="H62" s="10">
        <f>H16+H22+H36+H47+H53+H57+H61</f>
        <v>0</v>
      </c>
      <c r="I62" s="10">
        <f>I16+I22+I36+I47+I53+I57+I61+I10</f>
        <v>884756</v>
      </c>
      <c r="J62" s="10">
        <f>J16+J22+J36+J47+J53+J57+J61+J10</f>
        <v>20000</v>
      </c>
      <c r="K62" s="10">
        <f>K16+K22+K36+K47+K53+K57+K61</f>
        <v>5000</v>
      </c>
      <c r="L62" s="10">
        <f>L16+L22+L36+L47+L53+L57+L61</f>
        <v>1798500</v>
      </c>
      <c r="M62" s="11">
        <f t="shared" si="3"/>
        <v>73407914</v>
      </c>
      <c r="N62" s="10">
        <f t="shared" si="0"/>
        <v>69421697</v>
      </c>
      <c r="O62" s="10">
        <f t="shared" si="4"/>
        <v>3986217</v>
      </c>
      <c r="P62" s="10">
        <f t="shared" si="2"/>
        <v>73407914</v>
      </c>
      <c r="Q62" s="10">
        <f>Q16+Q22+Q36+Q57</f>
        <v>64568054</v>
      </c>
      <c r="R62" s="10">
        <f>R16+R36+R47</f>
        <v>8829860</v>
      </c>
      <c r="S62" s="10">
        <f>S16+S22+S36+S47+S53+S57+S61+S10</f>
        <v>10000</v>
      </c>
      <c r="T62" s="10">
        <f t="shared" si="13"/>
        <v>73407914</v>
      </c>
    </row>
    <row r="63" spans="1:20" ht="12.75">
      <c r="A63" s="5" t="s">
        <v>36</v>
      </c>
      <c r="B63" s="6" t="s">
        <v>153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11">
        <f t="shared" si="3"/>
        <v>0</v>
      </c>
      <c r="N63" s="7">
        <f t="shared" si="0"/>
        <v>0</v>
      </c>
      <c r="O63" s="7">
        <f t="shared" si="4"/>
        <v>0</v>
      </c>
      <c r="P63" s="10">
        <f t="shared" si="2"/>
        <v>0</v>
      </c>
      <c r="Q63" s="7"/>
      <c r="R63" s="7"/>
      <c r="S63" s="7"/>
      <c r="T63" s="10">
        <f t="shared" si="13"/>
        <v>0</v>
      </c>
    </row>
    <row r="64" spans="1:20" ht="12.75">
      <c r="A64" s="5" t="s">
        <v>38</v>
      </c>
      <c r="B64" s="6" t="s">
        <v>154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11">
        <f t="shared" si="3"/>
        <v>0</v>
      </c>
      <c r="N64" s="7">
        <f t="shared" si="0"/>
        <v>0</v>
      </c>
      <c r="O64" s="7">
        <f t="shared" si="4"/>
        <v>0</v>
      </c>
      <c r="P64" s="10">
        <f t="shared" si="2"/>
        <v>0</v>
      </c>
      <c r="Q64" s="7"/>
      <c r="R64" s="7"/>
      <c r="S64" s="7"/>
      <c r="T64" s="10">
        <f t="shared" si="13"/>
        <v>0</v>
      </c>
    </row>
    <row r="65" spans="1:20" ht="12.75">
      <c r="A65" s="5" t="s">
        <v>40</v>
      </c>
      <c r="B65" s="6" t="s">
        <v>155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11">
        <f t="shared" si="3"/>
        <v>0</v>
      </c>
      <c r="N65" s="7">
        <f t="shared" si="0"/>
        <v>0</v>
      </c>
      <c r="O65" s="7">
        <f t="shared" si="4"/>
        <v>0</v>
      </c>
      <c r="P65" s="10">
        <f t="shared" si="2"/>
        <v>0</v>
      </c>
      <c r="Q65" s="7"/>
      <c r="R65" s="7"/>
      <c r="S65" s="7"/>
      <c r="T65" s="10">
        <f t="shared" si="13"/>
        <v>0</v>
      </c>
    </row>
    <row r="66" spans="1:20" s="12" customFormat="1" ht="12.75">
      <c r="A66" s="8" t="s">
        <v>42</v>
      </c>
      <c r="B66" s="9" t="s">
        <v>156</v>
      </c>
      <c r="C66" s="10">
        <f aca="true" t="shared" si="17" ref="C66:I66">C63+C64+C65</f>
        <v>0</v>
      </c>
      <c r="D66" s="10">
        <f t="shared" si="17"/>
        <v>0</v>
      </c>
      <c r="E66" s="10">
        <f t="shared" si="17"/>
        <v>0</v>
      </c>
      <c r="F66" s="10">
        <f t="shared" si="17"/>
        <v>0</v>
      </c>
      <c r="G66" s="10">
        <f t="shared" si="17"/>
        <v>0</v>
      </c>
      <c r="H66" s="10">
        <f t="shared" si="17"/>
        <v>0</v>
      </c>
      <c r="I66" s="10">
        <f t="shared" si="17"/>
        <v>0</v>
      </c>
      <c r="J66" s="10"/>
      <c r="K66" s="10">
        <f>K63+K64+K65</f>
        <v>0</v>
      </c>
      <c r="L66" s="10">
        <f>L63+L64+L65</f>
        <v>0</v>
      </c>
      <c r="M66" s="11">
        <f t="shared" si="3"/>
        <v>0</v>
      </c>
      <c r="N66" s="10">
        <f t="shared" si="0"/>
        <v>0</v>
      </c>
      <c r="O66" s="10">
        <f t="shared" si="4"/>
        <v>0</v>
      </c>
      <c r="P66" s="10">
        <f t="shared" si="2"/>
        <v>0</v>
      </c>
      <c r="Q66" s="10">
        <f>Q63+Q64+Q65</f>
        <v>0</v>
      </c>
      <c r="R66" s="10">
        <f>R63+R64+R65</f>
        <v>0</v>
      </c>
      <c r="S66" s="10">
        <f>S63+S64+S65</f>
        <v>0</v>
      </c>
      <c r="T66" s="10">
        <f t="shared" si="13"/>
        <v>0</v>
      </c>
    </row>
    <row r="67" spans="1:20" ht="12.75">
      <c r="A67" s="5" t="s">
        <v>44</v>
      </c>
      <c r="B67" s="6" t="s">
        <v>157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11">
        <f t="shared" si="3"/>
        <v>0</v>
      </c>
      <c r="N67" s="7">
        <f t="shared" si="0"/>
        <v>0</v>
      </c>
      <c r="O67" s="7">
        <f t="shared" si="4"/>
        <v>0</v>
      </c>
      <c r="P67" s="10">
        <f t="shared" si="2"/>
        <v>0</v>
      </c>
      <c r="Q67" s="7"/>
      <c r="R67" s="7"/>
      <c r="S67" s="7"/>
      <c r="T67" s="10">
        <f t="shared" si="13"/>
        <v>0</v>
      </c>
    </row>
    <row r="68" spans="1:20" ht="12.75">
      <c r="A68" s="5" t="s">
        <v>46</v>
      </c>
      <c r="B68" s="6" t="s">
        <v>158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11">
        <f t="shared" si="3"/>
        <v>0</v>
      </c>
      <c r="N68" s="7">
        <f aca="true" t="shared" si="18" ref="N68:N88">C68+D68+E68</f>
        <v>0</v>
      </c>
      <c r="O68" s="7">
        <f t="shared" si="4"/>
        <v>0</v>
      </c>
      <c r="P68" s="10">
        <f aca="true" t="shared" si="19" ref="P68:P88">N68+O68</f>
        <v>0</v>
      </c>
      <c r="Q68" s="7"/>
      <c r="R68" s="7"/>
      <c r="S68" s="7"/>
      <c r="T68" s="10">
        <f t="shared" si="13"/>
        <v>0</v>
      </c>
    </row>
    <row r="69" spans="1:20" ht="12.75">
      <c r="A69" s="5" t="s">
        <v>48</v>
      </c>
      <c r="B69" s="6" t="s">
        <v>159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11">
        <f t="shared" si="3"/>
        <v>0</v>
      </c>
      <c r="N69" s="7">
        <f t="shared" si="18"/>
        <v>0</v>
      </c>
      <c r="O69" s="7">
        <f t="shared" si="4"/>
        <v>0</v>
      </c>
      <c r="P69" s="10">
        <f t="shared" si="19"/>
        <v>0</v>
      </c>
      <c r="Q69" s="7"/>
      <c r="R69" s="7"/>
      <c r="S69" s="7"/>
      <c r="T69" s="10">
        <f t="shared" si="13"/>
        <v>0</v>
      </c>
    </row>
    <row r="70" spans="1:20" ht="12.75">
      <c r="A70" s="5" t="s">
        <v>50</v>
      </c>
      <c r="B70" s="6" t="s">
        <v>160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11">
        <f aca="true" t="shared" si="20" ref="M70:M88">SUM(C70:L70)</f>
        <v>0</v>
      </c>
      <c r="N70" s="7">
        <f t="shared" si="18"/>
        <v>0</v>
      </c>
      <c r="O70" s="7">
        <f aca="true" t="shared" si="21" ref="O70:O88">SUM(F70:L70)</f>
        <v>0</v>
      </c>
      <c r="P70" s="10">
        <f t="shared" si="19"/>
        <v>0</v>
      </c>
      <c r="Q70" s="7"/>
      <c r="R70" s="7"/>
      <c r="S70" s="7"/>
      <c r="T70" s="10">
        <f t="shared" si="13"/>
        <v>0</v>
      </c>
    </row>
    <row r="71" spans="1:20" s="12" customFormat="1" ht="12.75">
      <c r="A71" s="8" t="s">
        <v>52</v>
      </c>
      <c r="B71" s="9" t="s">
        <v>161</v>
      </c>
      <c r="C71" s="10">
        <f aca="true" t="shared" si="22" ref="C71:L71">C67+C68+C69+C70</f>
        <v>0</v>
      </c>
      <c r="D71" s="10">
        <f t="shared" si="22"/>
        <v>0</v>
      </c>
      <c r="E71" s="10">
        <f t="shared" si="22"/>
        <v>0</v>
      </c>
      <c r="F71" s="10">
        <f t="shared" si="22"/>
        <v>0</v>
      </c>
      <c r="G71" s="10">
        <f t="shared" si="22"/>
        <v>0</v>
      </c>
      <c r="H71" s="10">
        <f t="shared" si="22"/>
        <v>0</v>
      </c>
      <c r="I71" s="10">
        <f t="shared" si="22"/>
        <v>0</v>
      </c>
      <c r="J71" s="10">
        <f t="shared" si="22"/>
        <v>0</v>
      </c>
      <c r="K71" s="10">
        <f t="shared" si="22"/>
        <v>0</v>
      </c>
      <c r="L71" s="10">
        <f t="shared" si="22"/>
        <v>0</v>
      </c>
      <c r="M71" s="11">
        <f t="shared" si="20"/>
        <v>0</v>
      </c>
      <c r="N71" s="10">
        <f t="shared" si="18"/>
        <v>0</v>
      </c>
      <c r="O71" s="10">
        <f t="shared" si="21"/>
        <v>0</v>
      </c>
      <c r="P71" s="10">
        <f t="shared" si="19"/>
        <v>0</v>
      </c>
      <c r="Q71" s="10">
        <f>Q67+Q68+Q69+Q70</f>
        <v>0</v>
      </c>
      <c r="R71" s="10">
        <f>R67+R68+R69+R70</f>
        <v>0</v>
      </c>
      <c r="S71" s="10">
        <f>S67+S68+S69+S70</f>
        <v>0</v>
      </c>
      <c r="T71" s="10">
        <f t="shared" si="13"/>
        <v>0</v>
      </c>
    </row>
    <row r="72" spans="1:20" ht="12.75">
      <c r="A72" s="5" t="s">
        <v>54</v>
      </c>
      <c r="B72" s="6" t="s">
        <v>162</v>
      </c>
      <c r="C72" s="7"/>
      <c r="D72" s="7"/>
      <c r="E72" s="7"/>
      <c r="F72" s="16">
        <v>64516277</v>
      </c>
      <c r="G72" s="7"/>
      <c r="H72" s="7"/>
      <c r="I72" s="7"/>
      <c r="J72" s="7"/>
      <c r="K72" s="7"/>
      <c r="L72" s="7"/>
      <c r="M72" s="11">
        <f t="shared" si="20"/>
        <v>64516277</v>
      </c>
      <c r="N72" s="7">
        <f t="shared" si="18"/>
        <v>0</v>
      </c>
      <c r="O72" s="7">
        <f t="shared" si="21"/>
        <v>64516277</v>
      </c>
      <c r="P72" s="10">
        <f t="shared" si="19"/>
        <v>64516277</v>
      </c>
      <c r="Q72" s="7"/>
      <c r="R72" s="7">
        <f>M72</f>
        <v>64516277</v>
      </c>
      <c r="S72" s="7"/>
      <c r="T72" s="10">
        <f t="shared" si="13"/>
        <v>64516277</v>
      </c>
    </row>
    <row r="73" spans="1:20" ht="12.75">
      <c r="A73" s="5" t="s">
        <v>56</v>
      </c>
      <c r="B73" s="6" t="s">
        <v>163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11">
        <f t="shared" si="20"/>
        <v>0</v>
      </c>
      <c r="N73" s="7">
        <f t="shared" si="18"/>
        <v>0</v>
      </c>
      <c r="O73" s="7">
        <f t="shared" si="21"/>
        <v>0</v>
      </c>
      <c r="P73" s="10">
        <f t="shared" si="19"/>
        <v>0</v>
      </c>
      <c r="Q73" s="7"/>
      <c r="R73" s="7"/>
      <c r="S73" s="7"/>
      <c r="T73" s="10">
        <f t="shared" si="13"/>
        <v>0</v>
      </c>
    </row>
    <row r="74" spans="1:20" s="12" customFormat="1" ht="12.75">
      <c r="A74" s="8" t="s">
        <v>58</v>
      </c>
      <c r="B74" s="9" t="s">
        <v>164</v>
      </c>
      <c r="C74" s="10">
        <f aca="true" t="shared" si="23" ref="C74:L74">C72+C73</f>
        <v>0</v>
      </c>
      <c r="D74" s="10">
        <f t="shared" si="23"/>
        <v>0</v>
      </c>
      <c r="E74" s="10">
        <f t="shared" si="23"/>
        <v>0</v>
      </c>
      <c r="F74" s="10">
        <f t="shared" si="23"/>
        <v>64516277</v>
      </c>
      <c r="G74" s="10">
        <f t="shared" si="23"/>
        <v>0</v>
      </c>
      <c r="H74" s="10">
        <f t="shared" si="23"/>
        <v>0</v>
      </c>
      <c r="I74" s="10">
        <f t="shared" si="23"/>
        <v>0</v>
      </c>
      <c r="J74" s="10">
        <f t="shared" si="23"/>
        <v>0</v>
      </c>
      <c r="K74" s="10">
        <f t="shared" si="23"/>
        <v>0</v>
      </c>
      <c r="L74" s="10">
        <f t="shared" si="23"/>
        <v>0</v>
      </c>
      <c r="M74" s="11">
        <f t="shared" si="20"/>
        <v>64516277</v>
      </c>
      <c r="N74" s="10">
        <f t="shared" si="18"/>
        <v>0</v>
      </c>
      <c r="O74" s="10">
        <f t="shared" si="21"/>
        <v>64516277</v>
      </c>
      <c r="P74" s="10">
        <f t="shared" si="19"/>
        <v>64516277</v>
      </c>
      <c r="Q74" s="10">
        <f>Q72+Q73</f>
        <v>0</v>
      </c>
      <c r="R74" s="10">
        <f>R72+R73</f>
        <v>64516277</v>
      </c>
      <c r="S74" s="10">
        <f>S72+S73</f>
        <v>0</v>
      </c>
      <c r="T74" s="10">
        <f t="shared" si="13"/>
        <v>64516277</v>
      </c>
    </row>
    <row r="75" spans="1:20" ht="12.75">
      <c r="A75" s="5" t="s">
        <v>60</v>
      </c>
      <c r="B75" s="6" t="s">
        <v>165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11">
        <f t="shared" si="20"/>
        <v>0</v>
      </c>
      <c r="N75" s="7">
        <f t="shared" si="18"/>
        <v>0</v>
      </c>
      <c r="O75" s="7">
        <f t="shared" si="21"/>
        <v>0</v>
      </c>
      <c r="P75" s="10">
        <f t="shared" si="19"/>
        <v>0</v>
      </c>
      <c r="Q75" s="7"/>
      <c r="R75" s="7"/>
      <c r="S75" s="7"/>
      <c r="T75" s="10">
        <f t="shared" si="13"/>
        <v>0</v>
      </c>
    </row>
    <row r="76" spans="1:20" ht="12.75">
      <c r="A76" s="5" t="s">
        <v>62</v>
      </c>
      <c r="B76" s="6" t="s">
        <v>166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11">
        <f t="shared" si="20"/>
        <v>0</v>
      </c>
      <c r="N76" s="7">
        <f t="shared" si="18"/>
        <v>0</v>
      </c>
      <c r="O76" s="7">
        <f t="shared" si="21"/>
        <v>0</v>
      </c>
      <c r="P76" s="10">
        <f t="shared" si="19"/>
        <v>0</v>
      </c>
      <c r="Q76" s="7"/>
      <c r="R76" s="7"/>
      <c r="S76" s="7"/>
      <c r="T76" s="10">
        <f t="shared" si="13"/>
        <v>0</v>
      </c>
    </row>
    <row r="77" spans="1:20" ht="12.75">
      <c r="A77" s="5" t="s">
        <v>64</v>
      </c>
      <c r="B77" s="6" t="s">
        <v>167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11">
        <f t="shared" si="20"/>
        <v>0</v>
      </c>
      <c r="N77" s="7">
        <f t="shared" si="18"/>
        <v>0</v>
      </c>
      <c r="O77" s="7">
        <f t="shared" si="21"/>
        <v>0</v>
      </c>
      <c r="P77" s="10">
        <f t="shared" si="19"/>
        <v>0</v>
      </c>
      <c r="Q77" s="7"/>
      <c r="R77" s="7"/>
      <c r="S77" s="7"/>
      <c r="T77" s="10">
        <f t="shared" si="13"/>
        <v>0</v>
      </c>
    </row>
    <row r="78" spans="1:20" ht="12.75">
      <c r="A78" s="5" t="s">
        <v>66</v>
      </c>
      <c r="B78" s="6" t="s">
        <v>168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11">
        <f t="shared" si="20"/>
        <v>0</v>
      </c>
      <c r="N78" s="7">
        <f t="shared" si="18"/>
        <v>0</v>
      </c>
      <c r="O78" s="7">
        <f t="shared" si="21"/>
        <v>0</v>
      </c>
      <c r="P78" s="10">
        <f t="shared" si="19"/>
        <v>0</v>
      </c>
      <c r="Q78" s="7"/>
      <c r="R78" s="7"/>
      <c r="S78" s="7"/>
      <c r="T78" s="10">
        <f t="shared" si="13"/>
        <v>0</v>
      </c>
    </row>
    <row r="79" spans="1:20" ht="12.75">
      <c r="A79" s="5" t="s">
        <v>68</v>
      </c>
      <c r="B79" s="6" t="s">
        <v>169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11">
        <f t="shared" si="20"/>
        <v>0</v>
      </c>
      <c r="N79" s="7">
        <f t="shared" si="18"/>
        <v>0</v>
      </c>
      <c r="O79" s="7">
        <f t="shared" si="21"/>
        <v>0</v>
      </c>
      <c r="P79" s="10">
        <f t="shared" si="19"/>
        <v>0</v>
      </c>
      <c r="Q79" s="7"/>
      <c r="R79" s="7"/>
      <c r="S79" s="7"/>
      <c r="T79" s="10">
        <f t="shared" si="13"/>
        <v>0</v>
      </c>
    </row>
    <row r="80" spans="1:20" s="12" customFormat="1" ht="12.75">
      <c r="A80" s="8" t="s">
        <v>70</v>
      </c>
      <c r="B80" s="9" t="s">
        <v>170</v>
      </c>
      <c r="C80" s="10">
        <f aca="true" t="shared" si="24" ref="C80:L80">C66+C71+C74+C75+C76+C77+C78+C79</f>
        <v>0</v>
      </c>
      <c r="D80" s="10">
        <f t="shared" si="24"/>
        <v>0</v>
      </c>
      <c r="E80" s="10">
        <f t="shared" si="24"/>
        <v>0</v>
      </c>
      <c r="F80" s="10">
        <f t="shared" si="24"/>
        <v>64516277</v>
      </c>
      <c r="G80" s="10">
        <f t="shared" si="24"/>
        <v>0</v>
      </c>
      <c r="H80" s="10">
        <f t="shared" si="24"/>
        <v>0</v>
      </c>
      <c r="I80" s="10">
        <f t="shared" si="24"/>
        <v>0</v>
      </c>
      <c r="J80" s="10">
        <f t="shared" si="24"/>
        <v>0</v>
      </c>
      <c r="K80" s="10">
        <f t="shared" si="24"/>
        <v>0</v>
      </c>
      <c r="L80" s="10">
        <f t="shared" si="24"/>
        <v>0</v>
      </c>
      <c r="M80" s="11">
        <f t="shared" si="20"/>
        <v>64516277</v>
      </c>
      <c r="N80" s="10">
        <f t="shared" si="18"/>
        <v>0</v>
      </c>
      <c r="O80" s="10">
        <f t="shared" si="21"/>
        <v>64516277</v>
      </c>
      <c r="P80" s="10">
        <f t="shared" si="19"/>
        <v>64516277</v>
      </c>
      <c r="Q80" s="10">
        <f>Q66+Q71+Q74+Q75+Q76+Q77+Q78+Q79</f>
        <v>0</v>
      </c>
      <c r="R80" s="10">
        <f>R66+R71+R74+R75+R76+R77+R78+R79</f>
        <v>64516277</v>
      </c>
      <c r="S80" s="10">
        <f>S66+S71+S74+S75+S76+S77+S78+S79</f>
        <v>0</v>
      </c>
      <c r="T80" s="10">
        <f t="shared" si="13"/>
        <v>64516277</v>
      </c>
    </row>
    <row r="81" spans="1:20" ht="12.75">
      <c r="A81" s="5" t="s">
        <v>72</v>
      </c>
      <c r="B81" s="6" t="s">
        <v>171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11">
        <f t="shared" si="20"/>
        <v>0</v>
      </c>
      <c r="N81" s="7">
        <f t="shared" si="18"/>
        <v>0</v>
      </c>
      <c r="O81" s="7">
        <f t="shared" si="21"/>
        <v>0</v>
      </c>
      <c r="P81" s="10">
        <f t="shared" si="19"/>
        <v>0</v>
      </c>
      <c r="Q81" s="7"/>
      <c r="R81" s="7"/>
      <c r="S81" s="7"/>
      <c r="T81" s="10">
        <f aca="true" t="shared" si="25" ref="T81:T87">Q81+R81+S81</f>
        <v>0</v>
      </c>
    </row>
    <row r="82" spans="1:20" ht="12.75">
      <c r="A82" s="5" t="s">
        <v>74</v>
      </c>
      <c r="B82" s="6" t="s">
        <v>172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11">
        <f t="shared" si="20"/>
        <v>0</v>
      </c>
      <c r="N82" s="7">
        <f t="shared" si="18"/>
        <v>0</v>
      </c>
      <c r="O82" s="7">
        <f t="shared" si="21"/>
        <v>0</v>
      </c>
      <c r="P82" s="10">
        <f t="shared" si="19"/>
        <v>0</v>
      </c>
      <c r="Q82" s="7"/>
      <c r="R82" s="7"/>
      <c r="S82" s="7"/>
      <c r="T82" s="10">
        <f t="shared" si="25"/>
        <v>0</v>
      </c>
    </row>
    <row r="83" spans="1:20" ht="12.75">
      <c r="A83" s="5" t="s">
        <v>76</v>
      </c>
      <c r="B83" s="6" t="s">
        <v>173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11">
        <f t="shared" si="20"/>
        <v>0</v>
      </c>
      <c r="N83" s="7">
        <f t="shared" si="18"/>
        <v>0</v>
      </c>
      <c r="O83" s="7">
        <f t="shared" si="21"/>
        <v>0</v>
      </c>
      <c r="P83" s="10">
        <f t="shared" si="19"/>
        <v>0</v>
      </c>
      <c r="Q83" s="7"/>
      <c r="R83" s="7"/>
      <c r="S83" s="7"/>
      <c r="T83" s="10">
        <f t="shared" si="25"/>
        <v>0</v>
      </c>
    </row>
    <row r="84" spans="1:20" ht="12.75">
      <c r="A84" s="5" t="s">
        <v>78</v>
      </c>
      <c r="B84" s="6" t="s">
        <v>174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11">
        <f t="shared" si="20"/>
        <v>0</v>
      </c>
      <c r="N84" s="7">
        <f t="shared" si="18"/>
        <v>0</v>
      </c>
      <c r="O84" s="7">
        <f t="shared" si="21"/>
        <v>0</v>
      </c>
      <c r="P84" s="10">
        <f t="shared" si="19"/>
        <v>0</v>
      </c>
      <c r="Q84" s="7"/>
      <c r="R84" s="7"/>
      <c r="S84" s="7"/>
      <c r="T84" s="10">
        <f t="shared" si="25"/>
        <v>0</v>
      </c>
    </row>
    <row r="85" spans="1:20" s="12" customFormat="1" ht="12.75">
      <c r="A85" s="8" t="s">
        <v>80</v>
      </c>
      <c r="B85" s="9" t="s">
        <v>175</v>
      </c>
      <c r="C85" s="10">
        <f aca="true" t="shared" si="26" ref="C85:L85">C81+C82+C83+C84</f>
        <v>0</v>
      </c>
      <c r="D85" s="10">
        <f t="shared" si="26"/>
        <v>0</v>
      </c>
      <c r="E85" s="10">
        <f t="shared" si="26"/>
        <v>0</v>
      </c>
      <c r="F85" s="10">
        <f t="shared" si="26"/>
        <v>0</v>
      </c>
      <c r="G85" s="10">
        <f t="shared" si="26"/>
        <v>0</v>
      </c>
      <c r="H85" s="10">
        <f t="shared" si="26"/>
        <v>0</v>
      </c>
      <c r="I85" s="10">
        <f t="shared" si="26"/>
        <v>0</v>
      </c>
      <c r="J85" s="10">
        <f t="shared" si="26"/>
        <v>0</v>
      </c>
      <c r="K85" s="10">
        <f t="shared" si="26"/>
        <v>0</v>
      </c>
      <c r="L85" s="10">
        <f t="shared" si="26"/>
        <v>0</v>
      </c>
      <c r="M85" s="11">
        <f t="shared" si="20"/>
        <v>0</v>
      </c>
      <c r="N85" s="10">
        <f t="shared" si="18"/>
        <v>0</v>
      </c>
      <c r="O85" s="10">
        <f t="shared" si="21"/>
        <v>0</v>
      </c>
      <c r="P85" s="10">
        <f t="shared" si="19"/>
        <v>0</v>
      </c>
      <c r="Q85" s="10">
        <f>Q81+Q82+Q83+Q84</f>
        <v>0</v>
      </c>
      <c r="R85" s="10">
        <f>R81+R82+R83+R84</f>
        <v>0</v>
      </c>
      <c r="S85" s="10">
        <f>S81+S82+S83+S84</f>
        <v>0</v>
      </c>
      <c r="T85" s="10">
        <f t="shared" si="25"/>
        <v>0</v>
      </c>
    </row>
    <row r="86" spans="1:20" ht="12.75">
      <c r="A86" s="5" t="s">
        <v>82</v>
      </c>
      <c r="B86" s="6" t="s">
        <v>176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11">
        <f t="shared" si="20"/>
        <v>0</v>
      </c>
      <c r="N86" s="7">
        <f t="shared" si="18"/>
        <v>0</v>
      </c>
      <c r="O86" s="7">
        <f t="shared" si="21"/>
        <v>0</v>
      </c>
      <c r="P86" s="10">
        <f t="shared" si="19"/>
        <v>0</v>
      </c>
      <c r="Q86" s="7"/>
      <c r="R86" s="7"/>
      <c r="S86" s="7"/>
      <c r="T86" s="10">
        <f t="shared" si="25"/>
        <v>0</v>
      </c>
    </row>
    <row r="87" spans="1:20" s="12" customFormat="1" ht="12.75">
      <c r="A87" s="8" t="s">
        <v>84</v>
      </c>
      <c r="B87" s="9" t="s">
        <v>177</v>
      </c>
      <c r="C87" s="10">
        <f aca="true" t="shared" si="27" ref="C87:L87">C80+C85+C86</f>
        <v>0</v>
      </c>
      <c r="D87" s="10">
        <f t="shared" si="27"/>
        <v>0</v>
      </c>
      <c r="E87" s="10">
        <f t="shared" si="27"/>
        <v>0</v>
      </c>
      <c r="F87" s="10">
        <f t="shared" si="27"/>
        <v>64516277</v>
      </c>
      <c r="G87" s="10">
        <f t="shared" si="27"/>
        <v>0</v>
      </c>
      <c r="H87" s="10">
        <f t="shared" si="27"/>
        <v>0</v>
      </c>
      <c r="I87" s="10">
        <f t="shared" si="27"/>
        <v>0</v>
      </c>
      <c r="J87" s="10">
        <f t="shared" si="27"/>
        <v>0</v>
      </c>
      <c r="K87" s="10">
        <f t="shared" si="27"/>
        <v>0</v>
      </c>
      <c r="L87" s="10">
        <f t="shared" si="27"/>
        <v>0</v>
      </c>
      <c r="M87" s="11">
        <f t="shared" si="20"/>
        <v>64516277</v>
      </c>
      <c r="N87" s="10">
        <f t="shared" si="18"/>
        <v>0</v>
      </c>
      <c r="O87" s="10">
        <f t="shared" si="21"/>
        <v>64516277</v>
      </c>
      <c r="P87" s="10">
        <f t="shared" si="19"/>
        <v>64516277</v>
      </c>
      <c r="Q87" s="10">
        <f>Q80+Q85+Q86</f>
        <v>0</v>
      </c>
      <c r="R87" s="10">
        <f>R80+R85+R86</f>
        <v>64516277</v>
      </c>
      <c r="S87" s="10">
        <f>S80+S85+S86</f>
        <v>0</v>
      </c>
      <c r="T87" s="10">
        <f t="shared" si="25"/>
        <v>64516277</v>
      </c>
    </row>
    <row r="88" spans="2:20" s="22" customFormat="1" ht="12.75">
      <c r="B88" s="14" t="s">
        <v>178</v>
      </c>
      <c r="C88" s="15">
        <f aca="true" t="shared" si="28" ref="C88:L88">C62+C87</f>
        <v>5400043</v>
      </c>
      <c r="D88" s="15">
        <f t="shared" si="28"/>
        <v>57861654</v>
      </c>
      <c r="E88" s="15">
        <f t="shared" si="28"/>
        <v>6160000</v>
      </c>
      <c r="F88" s="15">
        <f t="shared" si="28"/>
        <v>65794238</v>
      </c>
      <c r="G88" s="15">
        <f t="shared" si="28"/>
        <v>0</v>
      </c>
      <c r="H88" s="15">
        <f t="shared" si="28"/>
        <v>0</v>
      </c>
      <c r="I88" s="15">
        <f t="shared" si="28"/>
        <v>884756</v>
      </c>
      <c r="J88" s="15">
        <f t="shared" si="28"/>
        <v>20000</v>
      </c>
      <c r="K88" s="15">
        <f t="shared" si="28"/>
        <v>5000</v>
      </c>
      <c r="L88" s="15">
        <f t="shared" si="28"/>
        <v>1798500</v>
      </c>
      <c r="M88" s="11">
        <f t="shared" si="20"/>
        <v>137924191</v>
      </c>
      <c r="N88" s="10">
        <f t="shared" si="18"/>
        <v>69421697</v>
      </c>
      <c r="O88" s="10">
        <f t="shared" si="21"/>
        <v>68502494</v>
      </c>
      <c r="P88" s="10">
        <f t="shared" si="19"/>
        <v>137924191</v>
      </c>
      <c r="Q88" s="15">
        <f>Q62+Q87</f>
        <v>64568054</v>
      </c>
      <c r="R88" s="15">
        <f>R62+R87</f>
        <v>73346137</v>
      </c>
      <c r="S88" s="15">
        <f>S62+S87</f>
        <v>10000</v>
      </c>
      <c r="T88" s="15">
        <f>Q88+R88+S88</f>
        <v>137924191</v>
      </c>
    </row>
  </sheetData>
  <sheetProtection selectLockedCells="1" selectUnlockedCells="1"/>
  <mergeCells count="8">
    <mergeCell ref="K2:K3"/>
    <mergeCell ref="L2:L3"/>
    <mergeCell ref="A1:B1"/>
    <mergeCell ref="A2:B2"/>
    <mergeCell ref="G2:G3"/>
    <mergeCell ref="H2:H3"/>
    <mergeCell ref="I2:I3"/>
    <mergeCell ref="J2:J3"/>
  </mergeCells>
  <printOptions gridLines="1"/>
  <pageMargins left="0.19652777777777777" right="0.19652777777777777" top="0.8291666666666666" bottom="0.27569444444444446" header="0.15763888888888888" footer="0.5118055555555555"/>
  <pageSetup horizontalDpi="600" verticalDpi="600" orientation="landscape" paperSize="9" scale="90" r:id="rId1"/>
  <headerFooter alignWithMargins="0">
    <oddHeader>&amp;C&amp;P. oldal&amp;R1 melléklet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Penzügy-Pecöl</dc:creator>
  <cp:keywords/>
  <dc:description/>
  <cp:lastModifiedBy>Penzügy-Pecöl</cp:lastModifiedBy>
  <cp:lastPrinted>2017-03-09T13:43:39Z</cp:lastPrinted>
  <dcterms:created xsi:type="dcterms:W3CDTF">2017-03-08T14:52:19Z</dcterms:created>
  <dcterms:modified xsi:type="dcterms:W3CDTF">2018-02-28T13:00:51Z</dcterms:modified>
  <cp:category/>
  <cp:version/>
  <cp:contentType/>
  <cp:contentStatus/>
</cp:coreProperties>
</file>