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szajenoASP10\Documents\dokumentumok\dokument\NJT\Tiszavárkony\2020.02.13\"/>
    </mc:Choice>
  </mc:AlternateContent>
  <xr:revisionPtr revIDLastSave="0" documentId="13_ncr:1_{DA31A688-38D1-4A0F-9814-E4017A7B737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Önk." sheetId="1" r:id="rId1"/>
    <sheet name="Óvoda" sheetId="4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0" i="1" l="1"/>
  <c r="G70" i="1" l="1"/>
  <c r="G65" i="1"/>
  <c r="G64" i="1"/>
  <c r="G47" i="1" l="1"/>
  <c r="F26" i="1"/>
  <c r="F49" i="1"/>
  <c r="G92" i="1"/>
  <c r="G112" i="1"/>
  <c r="G111" i="1"/>
  <c r="G110" i="1"/>
  <c r="G109" i="1"/>
  <c r="G107" i="1"/>
  <c r="G108" i="1"/>
  <c r="G101" i="1"/>
  <c r="G102" i="1"/>
  <c r="G103" i="1"/>
  <c r="G104" i="1"/>
  <c r="G105" i="1"/>
  <c r="G91" i="1"/>
  <c r="G93" i="1"/>
  <c r="G94" i="1"/>
  <c r="G95" i="1"/>
  <c r="G96" i="1"/>
  <c r="G97" i="1"/>
  <c r="G98" i="1"/>
  <c r="G99" i="1"/>
  <c r="G86" i="1"/>
  <c r="G87" i="1"/>
  <c r="G88" i="1"/>
  <c r="G89" i="1"/>
  <c r="G90" i="1"/>
  <c r="G80" i="1"/>
  <c r="G81" i="1"/>
  <c r="G82" i="1"/>
  <c r="G83" i="1"/>
  <c r="G84" i="1"/>
  <c r="G85" i="1"/>
  <c r="F106" i="1"/>
  <c r="F100" i="1"/>
  <c r="F75" i="1"/>
  <c r="G66" i="1"/>
  <c r="G67" i="1"/>
  <c r="G68" i="1"/>
  <c r="G69" i="1"/>
  <c r="G71" i="1"/>
  <c r="G72" i="1"/>
  <c r="G73" i="1"/>
  <c r="G74" i="1"/>
  <c r="G76" i="1"/>
  <c r="G77" i="1"/>
  <c r="G78" i="1"/>
  <c r="E41" i="1"/>
  <c r="F41" i="1"/>
  <c r="F30" i="1"/>
  <c r="F32" i="1" s="1"/>
  <c r="F45" i="1" l="1"/>
  <c r="F50" i="1" s="1"/>
  <c r="F79" i="1"/>
  <c r="F114" i="1" l="1"/>
  <c r="F16" i="1"/>
  <c r="G11" i="1"/>
  <c r="G12" i="1"/>
  <c r="G13" i="1"/>
  <c r="G14" i="1"/>
  <c r="G15" i="1"/>
  <c r="G17" i="1"/>
  <c r="G18" i="1"/>
  <c r="G19" i="1"/>
  <c r="G20" i="1"/>
  <c r="G21" i="1"/>
  <c r="G24" i="1"/>
  <c r="G27" i="1"/>
  <c r="G28" i="1"/>
  <c r="G29" i="1"/>
  <c r="G31" i="1"/>
  <c r="G33" i="1"/>
  <c r="G34" i="1"/>
  <c r="G35" i="1"/>
  <c r="G36" i="1"/>
  <c r="G37" i="1"/>
  <c r="G38" i="1"/>
  <c r="G39" i="1"/>
  <c r="G40" i="1"/>
  <c r="G41" i="1"/>
  <c r="G42" i="1"/>
  <c r="G43" i="1"/>
  <c r="G44" i="1"/>
  <c r="G46" i="1"/>
  <c r="G48" i="1"/>
  <c r="G10" i="1"/>
  <c r="E30" i="1" l="1"/>
  <c r="D22" i="1"/>
  <c r="E22" i="1"/>
  <c r="G22" i="1" s="1"/>
  <c r="E106" i="1"/>
  <c r="G106" i="1" s="1"/>
  <c r="E32" i="1" l="1"/>
  <c r="G32" i="1" s="1"/>
  <c r="G30" i="1"/>
  <c r="E100" i="1"/>
  <c r="G100" i="1" s="1"/>
  <c r="D100" i="1"/>
  <c r="E75" i="1"/>
  <c r="D59" i="4"/>
  <c r="E42" i="4"/>
  <c r="D42" i="4"/>
  <c r="E114" i="1" l="1"/>
  <c r="G114" i="1" s="1"/>
  <c r="E79" i="1"/>
  <c r="G79" i="1" s="1"/>
  <c r="G75" i="1"/>
  <c r="E49" i="1"/>
  <c r="G49" i="1" s="1"/>
  <c r="E26" i="1"/>
  <c r="G26" i="1" s="1"/>
  <c r="E16" i="1"/>
  <c r="G16" i="1" s="1"/>
  <c r="E23" i="1" l="1"/>
  <c r="E45" i="1" l="1"/>
  <c r="G23" i="1"/>
  <c r="E50" i="1"/>
  <c r="G50" i="1" s="1"/>
  <c r="G45" i="1"/>
  <c r="E23" i="4"/>
  <c r="E18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60" i="4"/>
  <c r="G61" i="4"/>
  <c r="G62" i="4"/>
  <c r="G63" i="4"/>
  <c r="G37" i="4"/>
  <c r="G38" i="4"/>
  <c r="G39" i="4"/>
  <c r="G40" i="4"/>
  <c r="G41" i="4"/>
  <c r="G43" i="4"/>
  <c r="G36" i="4"/>
  <c r="G35" i="4"/>
  <c r="G33" i="4"/>
  <c r="E45" i="4"/>
  <c r="E24" i="4" l="1"/>
  <c r="G23" i="4"/>
  <c r="G24" i="4" s="1"/>
  <c r="E59" i="4"/>
  <c r="E64" i="4" s="1"/>
  <c r="D106" i="1" l="1"/>
  <c r="D49" i="1"/>
  <c r="D26" i="1"/>
  <c r="D41" i="1"/>
  <c r="D30" i="1"/>
  <c r="D32" i="1" l="1"/>
  <c r="D16" i="1"/>
  <c r="D23" i="1" l="1"/>
  <c r="D75" i="1"/>
  <c r="D45" i="1" l="1"/>
  <c r="D79" i="1"/>
  <c r="G59" i="4"/>
  <c r="G44" i="4"/>
  <c r="G42" i="4"/>
  <c r="D23" i="4"/>
  <c r="D18" i="4"/>
  <c r="D114" i="1" l="1"/>
  <c r="D50" i="1"/>
  <c r="D45" i="4"/>
  <c r="D64" i="4" s="1"/>
  <c r="D24" i="4"/>
  <c r="G45" i="4" l="1"/>
  <c r="G64" i="4"/>
</calcChain>
</file>

<file path=xl/sharedStrings.xml><?xml version="1.0" encoding="utf-8"?>
<sst xmlns="http://schemas.openxmlformats.org/spreadsheetml/2006/main" count="494" uniqueCount="309">
  <si>
    <t>Sor sz.</t>
  </si>
  <si>
    <t xml:space="preserve"> megnevezés</t>
  </si>
  <si>
    <t>rovat szám</t>
  </si>
  <si>
    <t>változás</t>
  </si>
  <si>
    <t>A</t>
  </si>
  <si>
    <t>B</t>
  </si>
  <si>
    <t>C</t>
  </si>
  <si>
    <t>D</t>
  </si>
  <si>
    <t>F</t>
  </si>
  <si>
    <t>1.</t>
  </si>
  <si>
    <t>Törvény szerinti illetmények munkabérek</t>
  </si>
  <si>
    <t>K1101</t>
  </si>
  <si>
    <t>2.</t>
  </si>
  <si>
    <t>Normatív jutalmak</t>
  </si>
  <si>
    <t>K1102</t>
  </si>
  <si>
    <t>3.</t>
  </si>
  <si>
    <t>Végkielégítés</t>
  </si>
  <si>
    <t>K1105</t>
  </si>
  <si>
    <t>4.</t>
  </si>
  <si>
    <t>Béren kívüli juttatások</t>
  </si>
  <si>
    <t>K1107</t>
  </si>
  <si>
    <t>5.</t>
  </si>
  <si>
    <t>Közlekedési költségtérítés</t>
  </si>
  <si>
    <t>K1109</t>
  </si>
  <si>
    <t>6.</t>
  </si>
  <si>
    <t>Egyéb költségtérítések</t>
  </si>
  <si>
    <t>K1110</t>
  </si>
  <si>
    <t>7.</t>
  </si>
  <si>
    <t>Szoc. tám., egyéb személyi jutt.</t>
  </si>
  <si>
    <t>K1112</t>
  </si>
  <si>
    <t>8.</t>
  </si>
  <si>
    <t>Foglalkoztatottak személyi juttatásai</t>
  </si>
  <si>
    <t>K11</t>
  </si>
  <si>
    <t>9.</t>
  </si>
  <si>
    <t>Választott tisztségviselők juttatásai</t>
  </si>
  <si>
    <t>K121</t>
  </si>
  <si>
    <t>10.</t>
  </si>
  <si>
    <t>Állományba nem tartozók megbízási díja</t>
  </si>
  <si>
    <t>11.</t>
  </si>
  <si>
    <t>K123/8</t>
  </si>
  <si>
    <t>12.</t>
  </si>
  <si>
    <t>Külső személyi juttatások</t>
  </si>
  <si>
    <t>K12</t>
  </si>
  <si>
    <t>13.</t>
  </si>
  <si>
    <t>Személyi juttatások összesen:</t>
  </si>
  <si>
    <t>K1</t>
  </si>
  <si>
    <t>14.</t>
  </si>
  <si>
    <t>Munkaadókat terhelő járulékok és szociális hozzájárulási adó</t>
  </si>
  <si>
    <t>K2</t>
  </si>
  <si>
    <t>15.</t>
  </si>
  <si>
    <t>Szakmai anyagok beszerzése</t>
  </si>
  <si>
    <t>K311</t>
  </si>
  <si>
    <t>16.</t>
  </si>
  <si>
    <t>17.</t>
  </si>
  <si>
    <t>18.</t>
  </si>
  <si>
    <t>19.</t>
  </si>
  <si>
    <t>Üzemeltetési anyagok beszerzése</t>
  </si>
  <si>
    <t>K312</t>
  </si>
  <si>
    <t>20.</t>
  </si>
  <si>
    <t>21.</t>
  </si>
  <si>
    <t>Kommunikációs szolg</t>
  </si>
  <si>
    <t>22.</t>
  </si>
  <si>
    <t>23.</t>
  </si>
  <si>
    <t>24.</t>
  </si>
  <si>
    <t>25.</t>
  </si>
  <si>
    <t>Közüzemi díjak</t>
  </si>
  <si>
    <t>K331</t>
  </si>
  <si>
    <t>26.</t>
  </si>
  <si>
    <t xml:space="preserve">Vásárolt élelmezés </t>
  </si>
  <si>
    <t>K332</t>
  </si>
  <si>
    <t>27.</t>
  </si>
  <si>
    <t>Bérleti és lízing díjak</t>
  </si>
  <si>
    <t>K333</t>
  </si>
  <si>
    <t>28.</t>
  </si>
  <si>
    <t>Karbantartás és kisjavítás</t>
  </si>
  <si>
    <t>K334</t>
  </si>
  <si>
    <t>29.</t>
  </si>
  <si>
    <t>30.</t>
  </si>
  <si>
    <t>31.</t>
  </si>
  <si>
    <t>Szakmai tevékenységet segítő szolgáltatások</t>
  </si>
  <si>
    <t>K336</t>
  </si>
  <si>
    <t>Egyéb szolgáltatások</t>
  </si>
  <si>
    <t>K337</t>
  </si>
  <si>
    <t>34.</t>
  </si>
  <si>
    <t>35.</t>
  </si>
  <si>
    <t>36.</t>
  </si>
  <si>
    <t>K341</t>
  </si>
  <si>
    <t>40.</t>
  </si>
  <si>
    <t>Működési célú előzetesen felszámított Áfa</t>
  </si>
  <si>
    <t>K351</t>
  </si>
  <si>
    <t>Egyéb pénzügyi műveletek kiadásai</t>
  </si>
  <si>
    <t>K354</t>
  </si>
  <si>
    <t>Egyéb dologi kiadások</t>
  </si>
  <si>
    <t>K355</t>
  </si>
  <si>
    <t>Különféle befizetések és egyéb dologi kiadások</t>
  </si>
  <si>
    <t>K35</t>
  </si>
  <si>
    <t>Dologi kiadások</t>
  </si>
  <si>
    <t>K3</t>
  </si>
  <si>
    <t>Ellátottak pénzbeli juttatásai (Szoc)</t>
  </si>
  <si>
    <t>K502</t>
  </si>
  <si>
    <t>K506</t>
  </si>
  <si>
    <t>Egyéb működési célú kiadások</t>
  </si>
  <si>
    <t>K5</t>
  </si>
  <si>
    <t>Beruházási kiadások ÁFÁ-val</t>
  </si>
  <si>
    <t>K6</t>
  </si>
  <si>
    <t>Felújítási kiadások ÁFÁ-val</t>
  </si>
  <si>
    <t>K7</t>
  </si>
  <si>
    <t>Egyéb felhalmozási célú kiadás</t>
  </si>
  <si>
    <t>K8</t>
  </si>
  <si>
    <t>Költségvetési kiadások</t>
  </si>
  <si>
    <t>K1-K8</t>
  </si>
  <si>
    <t>Likviditási célú hitel, kölcsön törlesztése</t>
  </si>
  <si>
    <t>K911</t>
  </si>
  <si>
    <t>Államháztartáson belüli megelőlegezések visszafizetése</t>
  </si>
  <si>
    <t>K914</t>
  </si>
  <si>
    <t>Intézmény finanszírozás</t>
  </si>
  <si>
    <t>K915/2</t>
  </si>
  <si>
    <t>KIADÁSOK ÖSSZESEN</t>
  </si>
  <si>
    <t>K1-K9</t>
  </si>
  <si>
    <t xml:space="preserve"> 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</si>
  <si>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</si>
  <si>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</si>
  <si>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</si>
  <si>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</si>
  <si>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feladatainak egyéb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</si>
  <si>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</si>
  <si>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</si>
  <si>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</si>
  <si>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</si>
  <si>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</si>
  <si>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 xml:space="preserve">Helyi önkormányzatok kiegészítő támogatásai </t>
  </si>
  <si>
    <t>B116</t>
  </si>
  <si>
    <t xml:space="preserve">Önkormányzatok működési támogatásai </t>
  </si>
  <si>
    <t>B11</t>
  </si>
  <si>
    <t>Tiszavárkonyi önkormányzatól kapott támogatás hivatal működésére</t>
  </si>
  <si>
    <t>B16/6</t>
  </si>
  <si>
    <t>TB alap működési támog (OEP)</t>
  </si>
  <si>
    <t>B16/4</t>
  </si>
  <si>
    <t>Elk állami p.alapok működ támog( Munkaügyi kp. , közf)</t>
  </si>
  <si>
    <t>B16/5</t>
  </si>
  <si>
    <t>Egyéb működési célú támogatások bevételei államháztartáson belülről</t>
  </si>
  <si>
    <t>B16</t>
  </si>
  <si>
    <t xml:space="preserve">Működési célú támogatások államháztartáson belülről </t>
  </si>
  <si>
    <t>B1</t>
  </si>
  <si>
    <t>Felhalmozási célú önkormányzati támogatások</t>
  </si>
  <si>
    <t>B21</t>
  </si>
  <si>
    <t>Egyéb felhalmozási célú támogatások bevételei államháztartáson belülről</t>
  </si>
  <si>
    <t>B25</t>
  </si>
  <si>
    <t>Felhalmozási célú támogatások államháztartáson belülről</t>
  </si>
  <si>
    <t>B2</t>
  </si>
  <si>
    <t xml:space="preserve">Vagyoni tipusú adók </t>
  </si>
  <si>
    <t>B34</t>
  </si>
  <si>
    <t>Értékesítési és forgalmi adók (iparűzési)</t>
  </si>
  <si>
    <t>B351/21</t>
  </si>
  <si>
    <t>Gépjárműadók</t>
  </si>
  <si>
    <t>B354/21</t>
  </si>
  <si>
    <t xml:space="preserve">Termékek és szolgáltatások adói </t>
  </si>
  <si>
    <t>B35</t>
  </si>
  <si>
    <t xml:space="preserve">Egyéb közhatalmi bevételek </t>
  </si>
  <si>
    <t>B36</t>
  </si>
  <si>
    <t>Közhatalmi bevételek</t>
  </si>
  <si>
    <t>B3</t>
  </si>
  <si>
    <t>Készletértékesítés ellenértéke</t>
  </si>
  <si>
    <t>B401</t>
  </si>
  <si>
    <t>Szolgáltatások ellenértéke</t>
  </si>
  <si>
    <t>B402</t>
  </si>
  <si>
    <t>Közvetített szolgáltatások értéke</t>
  </si>
  <si>
    <t>B403/2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</si>
  <si>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</si>
  <si>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</si>
  <si>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</si>
  <si>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</si>
  <si>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</si>
  <si>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</si>
  <si>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</si>
  <si>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</si>
  <si>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Egyéb működési bevétel</t>
  </si>
  <si>
    <t>B411</t>
  </si>
  <si>
    <t xml:space="preserve">Működési bevételek </t>
  </si>
  <si>
    <t>B4</t>
  </si>
  <si>
    <t xml:space="preserve">Működési célú átvett pénzeszközök </t>
  </si>
  <si>
    <t>B6</t>
  </si>
  <si>
    <t>Egyéb felhalmozási célú átvett pénzeszközök</t>
  </si>
  <si>
    <t>B75</t>
  </si>
  <si>
    <t>Költségvetési bevételek</t>
  </si>
  <si>
    <t>B1-B7</t>
  </si>
  <si>
    <t>Hitel, kölcsön felvétele államháztartáson kívülről</t>
  </si>
  <si>
    <t>Előző évi költségvetési maradvány igénybevétele</t>
  </si>
  <si>
    <t>Finanszírozási bevételek</t>
  </si>
  <si>
    <t>B8</t>
  </si>
  <si>
    <t>BEVÉTELEK ÖSSZESEN</t>
  </si>
  <si>
    <t>B1-B8</t>
  </si>
  <si>
    <t>B403</t>
  </si>
  <si>
    <t>Kamatbevételek</t>
  </si>
  <si>
    <t>B408</t>
  </si>
  <si>
    <t>Egyéb pénzügyi műveletek bevételei</t>
  </si>
  <si>
    <t>B409</t>
  </si>
  <si>
    <t>Egyéb működési bevételek</t>
  </si>
  <si>
    <t>Működési bevételek (=3+…+11)</t>
  </si>
  <si>
    <t>Működési célú átvett pénzeszközök</t>
  </si>
  <si>
    <t>Felhalmozási célú átvett pénzeszközök</t>
  </si>
  <si>
    <t>B7</t>
  </si>
  <si>
    <t>Előző évi kv-i maradvány igénybevétele</t>
  </si>
  <si>
    <t>B813/1</t>
  </si>
  <si>
    <t>B816/2</t>
  </si>
  <si>
    <t>Finanszírozási bevétel</t>
  </si>
  <si>
    <t xml:space="preserve">Költségvetési bevételek </t>
  </si>
  <si>
    <t>megnevezés</t>
  </si>
  <si>
    <t>Törvény szerinti munkabérek</t>
  </si>
  <si>
    <t>Jubileumi jutalom</t>
  </si>
  <si>
    <t>K1106</t>
  </si>
  <si>
    <t>Ruházati költségtérítés</t>
  </si>
  <si>
    <t>K1108</t>
  </si>
  <si>
    <t>K1111</t>
  </si>
  <si>
    <t>Szociális támogatás</t>
  </si>
  <si>
    <t>K1113</t>
  </si>
  <si>
    <t>Foglalkoztatottak személyi jutatásai</t>
  </si>
  <si>
    <t>Reprezentációs kiadások</t>
  </si>
  <si>
    <t>Informatikai szolg igénybevétele</t>
  </si>
  <si>
    <t>K321</t>
  </si>
  <si>
    <t>Karbantartás</t>
  </si>
  <si>
    <t>Szakmai tevékenységet segítő szolgáltatás</t>
  </si>
  <si>
    <t>Kiküldetések kiadásai</t>
  </si>
  <si>
    <t xml:space="preserve">Működési célú előzetesen felszámított ÁFA </t>
  </si>
  <si>
    <t>Dologi kiadások összesen</t>
  </si>
  <si>
    <t>Tartalékok</t>
  </si>
  <si>
    <t>K512</t>
  </si>
  <si>
    <t>K342</t>
  </si>
  <si>
    <t>Vásárolt élelmezés</t>
  </si>
  <si>
    <t>Egyéb személyi jutt.</t>
  </si>
  <si>
    <t>B14</t>
  </si>
  <si>
    <t>Működési célú visszatérítendő támogatás</t>
  </si>
  <si>
    <t>Foglalkoztatottak egyéb személyi jutt.</t>
  </si>
  <si>
    <t>B814</t>
  </si>
  <si>
    <t>K1103</t>
  </si>
  <si>
    <t>K322</t>
  </si>
  <si>
    <t>K122</t>
  </si>
  <si>
    <t>K123</t>
  </si>
  <si>
    <t>Informatikai szolgáltatások</t>
  </si>
  <si>
    <t>Reklám- és propaganda ktg.</t>
  </si>
  <si>
    <t>K48</t>
  </si>
  <si>
    <t>Közvetített szolgáltatások</t>
  </si>
  <si>
    <t>K335</t>
  </si>
  <si>
    <t>B81121</t>
  </si>
  <si>
    <t>Összesen:</t>
  </si>
  <si>
    <t>Ingatlanok értékesítése</t>
  </si>
  <si>
    <t>B52</t>
  </si>
  <si>
    <t>ÁH.belüli megelőlegezés  visszafiz.</t>
  </si>
  <si>
    <t>Céljuttatás</t>
  </si>
  <si>
    <t>K513</t>
  </si>
  <si>
    <t>Kiküldetés kiadásai</t>
  </si>
  <si>
    <t>2019. évi eredeti előirányzat</t>
  </si>
  <si>
    <t>2019. 06.30. módosított előirányzat</t>
  </si>
  <si>
    <t>2019. 06.30 módosított előirányzat</t>
  </si>
  <si>
    <t>2019. 06. 30. módosított előirányzat</t>
  </si>
  <si>
    <t>2019. évi eredeti ei.</t>
  </si>
  <si>
    <t>32.</t>
  </si>
  <si>
    <t>33.</t>
  </si>
  <si>
    <t>37.</t>
  </si>
  <si>
    <t>38.</t>
  </si>
  <si>
    <t>39.</t>
  </si>
  <si>
    <t>K353</t>
  </si>
  <si>
    <t>B813</t>
  </si>
  <si>
    <t xml:space="preserve">Egyéb műk.célú támogatások ÁH-belülről </t>
  </si>
  <si>
    <t>K1104</t>
  </si>
  <si>
    <t>Egyéb kommunikációs szolgáltatás</t>
  </si>
  <si>
    <t>Készenléti, ügyeleti, helyettesítési díj</t>
  </si>
  <si>
    <t>K352</t>
  </si>
  <si>
    <t>41.</t>
  </si>
  <si>
    <t>42.</t>
  </si>
  <si>
    <t>43.</t>
  </si>
  <si>
    <t>44.</t>
  </si>
  <si>
    <t>45.</t>
  </si>
  <si>
    <t>46.</t>
  </si>
  <si>
    <t>47.</t>
  </si>
  <si>
    <t>50.</t>
  </si>
  <si>
    <t>51.</t>
  </si>
  <si>
    <t xml:space="preserve">Tiszavárkonyi  Óvoda </t>
  </si>
  <si>
    <t xml:space="preserve">Fizetendő Áfa </t>
  </si>
  <si>
    <t>Kamatkiadások</t>
  </si>
  <si>
    <t xml:space="preserve">ÁHT-n belüli műk. célú pe. Átadás </t>
  </si>
  <si>
    <t xml:space="preserve">Egyéb működési célú támogatás </t>
  </si>
  <si>
    <t xml:space="preserve">Tiszavárkonyi Óvoda </t>
  </si>
  <si>
    <t>Tiszavárkonyi  Óvoda</t>
  </si>
  <si>
    <t>Tiszavárkony Község Önkormányzata</t>
  </si>
  <si>
    <t>Helyi Önk. előző évi elsz-ból kiadás (2018 évi)</t>
  </si>
  <si>
    <t xml:space="preserve"> 2019. 12. 31.  bevételi előirányzatai</t>
  </si>
  <si>
    <t>2019. 12. 31. módosított előirányzat</t>
  </si>
  <si>
    <t>2019.12.31. módosított előirányzat</t>
  </si>
  <si>
    <t>2019.06.30. módosított előirányzat</t>
  </si>
  <si>
    <t>2019. 12.31. módosított előirányzat</t>
  </si>
  <si>
    <t xml:space="preserve"> 2019. 12. 31. kiadási előirányzatai</t>
  </si>
  <si>
    <t>48.</t>
  </si>
  <si>
    <t>49.</t>
  </si>
  <si>
    <t>Települési önkormányzatok kulturális feladatainak támogatása (B114)</t>
  </si>
  <si>
    <t>Működési célú központosított előirányzatok /Szoc.tüzifa,RÖT.(B115)</t>
  </si>
  <si>
    <t>Helyi önkormányzatok kiegészítő támogatásai/Felülvizs.póttám.gyermek.ét./(B116)</t>
  </si>
  <si>
    <t>Egyéb műk.célú támogatások ÁH-belül/EFOP pályázat pót kif.,Vidékfelylesztési tám.Közfogi egyszeri tám.,fogorvos egyszeri tám./(B16)</t>
  </si>
  <si>
    <t>Egyéb felhalmozási célú támogatások ÁH-belül/ Szolgálati lakás felújítása,Óvoda udvar pályázat/(B25)</t>
  </si>
  <si>
    <t>Gépjármű adó (B35)</t>
  </si>
  <si>
    <t>Kiszámlázozz ÁFA (B406)</t>
  </si>
  <si>
    <t>Egyéb működési bevétel/sírhely megv.,köztemetés ktg.visszafiz.,házasság kötés,FVCS Kft. Végel.miatti bef./B411)</t>
  </si>
  <si>
    <t>Működési célú átvett pénzeszköz / Falunap támogatása/(B6)</t>
  </si>
  <si>
    <t>ÁH belüli megelőlegezés (B814)</t>
  </si>
  <si>
    <t>Helyi önkormányzatok működésének általános támogatása /minimálbér,gat.bér kieg./ (B111)</t>
  </si>
  <si>
    <t>Települési önkormányzatok egyes köznevelési feledatainak támogatása/minimálbér,gat.bér kieg./ (B112)</t>
  </si>
  <si>
    <t>Települési önkormányzatokszociális feladatainak egyéb támogatása/minimálbér,gat.bér kieg./ (B113)</t>
  </si>
  <si>
    <t xml:space="preserve"> 2019. 12. 31.  kiadási előirányzatai</t>
  </si>
  <si>
    <t>1. melléklet  az 5/2020.(II.21.)önkormányzati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</si>
</sst>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0_ ;[Red]\-#,##0\ "/>
    <numFmt numFmtId="166" formatCode="#,##0\ ;[Red]\-#,##0\ "/>
    <numFmt numFmtId="167" formatCode="#,##0_ ;\-#,##0\ "/>
  </numFmts>
  <fonts count="3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u/>
      <sz val="14"/>
      <name val="Times New Roman"/>
      <family val="1"/>
      <charset val="238"/>
    </font>
    <font>
      <sz val="10"/>
      <color rgb="FF000000"/>
      <name val="Arial"/>
      <family val="2"/>
      <charset val="238"/>
    </font>
    <font>
      <b/>
      <i/>
      <sz val="10.5"/>
      <color rgb="FF000000"/>
      <name val="Arial"/>
      <family val="2"/>
      <charset val="238"/>
    </font>
    <font>
      <b/>
      <sz val="9.9"/>
      <color rgb="FF000000"/>
      <name val="Arial"/>
      <family val="2"/>
      <charset val="238"/>
    </font>
    <font>
      <i/>
      <sz val="10.5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4"/>
      <color rgb="FF000000"/>
      <name val="Times New Roman"/>
      <family val="1"/>
      <charset val="238"/>
    </font>
    <font>
      <u/>
      <sz val="12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9"/>
      <color rgb="FF00000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u/>
      <sz val="14"/>
      <color rgb="FF000000"/>
      <name val="Bookman Old Style"/>
      <family val="1"/>
      <charset val="238"/>
    </font>
    <font>
      <sz val="11"/>
      <color theme="1"/>
      <name val="Bookman Old Style"/>
      <family val="1"/>
      <charset val="238"/>
    </font>
    <font>
      <b/>
      <i/>
      <sz val="10.5"/>
      <color rgb="FF000000"/>
      <name val="Bookman Old Style"/>
      <family val="1"/>
      <charset val="238"/>
    </font>
    <font>
      <b/>
      <sz val="9.9"/>
      <color rgb="FF000000"/>
      <name val="Bookman Old Style"/>
      <family val="1"/>
      <charset val="238"/>
    </font>
    <font>
      <b/>
      <sz val="10"/>
      <name val="Bookman Old Style"/>
      <family val="1"/>
      <charset val="238"/>
    </font>
    <font>
      <i/>
      <sz val="10.5"/>
      <name val="Bookman Old Style"/>
      <family val="1"/>
      <charset val="238"/>
    </font>
    <font>
      <sz val="10"/>
      <name val="Bookman Old Style"/>
      <family val="1"/>
      <charset val="238"/>
    </font>
    <font>
      <sz val="10"/>
      <color rgb="FF000000"/>
      <name val="Bookman Old Style"/>
      <family val="1"/>
      <charset val="238"/>
    </font>
    <font>
      <b/>
      <sz val="10"/>
      <color rgb="FF000000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b/>
      <sz val="11"/>
      <color rgb="FF000000"/>
      <name val="Bookman Old Style"/>
      <family val="1"/>
      <charset val="238"/>
    </font>
    <font>
      <b/>
      <sz val="11"/>
      <name val="Bookman Old Style"/>
      <family val="1"/>
      <charset val="238"/>
    </font>
    <font>
      <b/>
      <u/>
      <sz val="14"/>
      <name val="Bookman Old Style"/>
      <family val="1"/>
      <charset val="238"/>
    </font>
    <font>
      <b/>
      <sz val="9"/>
      <color rgb="FF000000"/>
      <name val="Bookman Old Style"/>
      <family val="1"/>
      <charset val="238"/>
    </font>
    <font>
      <sz val="11"/>
      <name val="Bookman Old Style"/>
      <family val="1"/>
      <charset val="238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1">
    <xf numFmtId="0" fontId="0" fillId="0" borderId="0" xfId="0"/>
    <xf numFmtId="0" fontId="0" fillId="0" borderId="0" xfId="0"/>
    <xf numFmtId="0" fontId="0" fillId="0" borderId="0" xfId="0"/>
    <xf numFmtId="0" fontId="10" fillId="0" borderId="2" xfId="0" applyFont="1" applyBorder="1" applyAlignment="1">
      <alignment horizontal="center" vertical="center" wrapText="1"/>
    </xf>
    <xf numFmtId="0" fontId="3" fillId="0" borderId="0" xfId="0" applyFont="1"/>
    <xf numFmtId="0" fontId="1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15" fillId="0" borderId="0" xfId="0" applyFont="1"/>
    <xf numFmtId="2" fontId="6" fillId="0" borderId="5" xfId="0" applyNumberFormat="1" applyFont="1" applyBorder="1" applyAlignment="1">
      <alignment horizontal="left" vertical="center" wrapText="1"/>
    </xf>
    <xf numFmtId="2" fontId="6" fillId="0" borderId="6" xfId="0" applyNumberFormat="1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wrapText="1"/>
    </xf>
    <xf numFmtId="165" fontId="16" fillId="0" borderId="6" xfId="0" applyNumberFormat="1" applyFont="1" applyBorder="1" applyAlignment="1">
      <alignment horizontal="center" wrapText="1"/>
    </xf>
    <xf numFmtId="2" fontId="8" fillId="0" borderId="7" xfId="0" applyNumberFormat="1" applyFont="1" applyBorder="1" applyAlignment="1">
      <alignment horizontal="left" vertical="center" wrapText="1"/>
    </xf>
    <xf numFmtId="2" fontId="8" fillId="0" borderId="8" xfId="0" applyNumberFormat="1" applyFont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166" fontId="3" fillId="0" borderId="4" xfId="0" applyNumberFormat="1" applyFont="1" applyBorder="1" applyAlignment="1">
      <alignment vertical="center" wrapText="1"/>
    </xf>
    <xf numFmtId="166" fontId="3" fillId="0" borderId="9" xfId="0" applyNumberFormat="1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166" fontId="10" fillId="0" borderId="9" xfId="0" applyNumberFormat="1" applyFont="1" applyBorder="1" applyAlignment="1">
      <alignment vertical="center" wrapText="1"/>
    </xf>
    <xf numFmtId="166" fontId="10" fillId="0" borderId="4" xfId="0" applyNumberFormat="1" applyFont="1" applyBorder="1" applyAlignment="1">
      <alignment vertical="center" wrapText="1"/>
    </xf>
    <xf numFmtId="166" fontId="3" fillId="0" borderId="9" xfId="0" applyNumberFormat="1" applyFont="1" applyBorder="1" applyAlignment="1">
      <alignment vertical="center"/>
    </xf>
    <xf numFmtId="166" fontId="10" fillId="0" borderId="9" xfId="0" applyNumberFormat="1" applyFont="1" applyBorder="1" applyAlignment="1">
      <alignment vertical="center"/>
    </xf>
    <xf numFmtId="166" fontId="18" fillId="0" borderId="9" xfId="0" applyNumberFormat="1" applyFont="1" applyBorder="1" applyAlignment="1">
      <alignment vertical="center" wrapText="1"/>
    </xf>
    <xf numFmtId="166" fontId="18" fillId="0" borderId="3" xfId="0" applyNumberFormat="1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4" fillId="0" borderId="0" xfId="0" applyFont="1" applyAlignment="1"/>
    <xf numFmtId="0" fontId="9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166" fontId="3" fillId="0" borderId="1" xfId="0" applyNumberFormat="1" applyFont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166" fontId="10" fillId="0" borderId="0" xfId="0" applyNumberFormat="1" applyFont="1" applyFill="1" applyBorder="1" applyAlignment="1">
      <alignment vertical="center"/>
    </xf>
    <xf numFmtId="0" fontId="0" fillId="0" borderId="0" xfId="0"/>
    <xf numFmtId="2" fontId="8" fillId="0" borderId="3" xfId="0" applyNumberFormat="1" applyFont="1" applyBorder="1" applyAlignment="1">
      <alignment horizontal="left" vertical="center" wrapText="1"/>
    </xf>
    <xf numFmtId="2" fontId="8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2" fontId="6" fillId="0" borderId="1" xfId="0" applyNumberFormat="1" applyFont="1" applyBorder="1" applyAlignment="1">
      <alignment horizontal="left" vertical="center" wrapText="1"/>
    </xf>
    <xf numFmtId="2" fontId="6" fillId="0" borderId="2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3" fontId="0" fillId="0" borderId="1" xfId="0" applyNumberFormat="1" applyBorder="1"/>
    <xf numFmtId="0" fontId="10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67" fontId="0" fillId="0" borderId="1" xfId="1" applyNumberFormat="1" applyFont="1" applyBorder="1"/>
    <xf numFmtId="166" fontId="10" fillId="0" borderId="1" xfId="0" applyNumberFormat="1" applyFont="1" applyBorder="1" applyAlignment="1">
      <alignment vertical="center" wrapText="1"/>
    </xf>
    <xf numFmtId="0" fontId="19" fillId="0" borderId="0" xfId="0" applyFont="1"/>
    <xf numFmtId="0" fontId="10" fillId="4" borderId="4" xfId="0" applyFont="1" applyFill="1" applyBorder="1" applyAlignment="1">
      <alignment vertical="center"/>
    </xf>
    <xf numFmtId="3" fontId="0" fillId="0" borderId="0" xfId="0" applyNumberFormat="1"/>
    <xf numFmtId="0" fontId="0" fillId="5" borderId="0" xfId="0" applyFill="1"/>
    <xf numFmtId="0" fontId="0" fillId="0" borderId="0" xfId="0" applyFill="1"/>
    <xf numFmtId="0" fontId="12" fillId="3" borderId="4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 wrapText="1"/>
    </xf>
    <xf numFmtId="3" fontId="2" fillId="3" borderId="1" xfId="0" applyNumberFormat="1" applyFont="1" applyFill="1" applyBorder="1"/>
    <xf numFmtId="3" fontId="0" fillId="3" borderId="1" xfId="0" applyNumberFormat="1" applyFill="1" applyBorder="1"/>
    <xf numFmtId="0" fontId="3" fillId="3" borderId="3" xfId="0" applyFont="1" applyFill="1" applyBorder="1" applyAlignment="1">
      <alignment horizontal="left" vertical="center"/>
    </xf>
    <xf numFmtId="167" fontId="2" fillId="3" borderId="1" xfId="1" applyNumberFormat="1" applyFont="1" applyFill="1" applyBorder="1"/>
    <xf numFmtId="167" fontId="0" fillId="3" borderId="1" xfId="1" applyNumberFormat="1" applyFont="1" applyFill="1" applyBorder="1"/>
    <xf numFmtId="3" fontId="20" fillId="0" borderId="0" xfId="0" applyNumberFormat="1" applyFont="1"/>
    <xf numFmtId="166" fontId="3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/>
    <xf numFmtId="3" fontId="5" fillId="0" borderId="0" xfId="0" applyNumberFormat="1" applyFont="1" applyAlignment="1">
      <alignment horizontal="right"/>
    </xf>
    <xf numFmtId="3" fontId="16" fillId="0" borderId="1" xfId="0" applyNumberFormat="1" applyFont="1" applyBorder="1" applyAlignment="1">
      <alignment horizontal="center" wrapText="1"/>
    </xf>
    <xf numFmtId="0" fontId="0" fillId="0" borderId="0" xfId="0" applyFill="1" applyAlignment="1">
      <alignment horizontal="right"/>
    </xf>
    <xf numFmtId="0" fontId="0" fillId="0" borderId="0" xfId="0" applyFont="1"/>
    <xf numFmtId="0" fontId="12" fillId="0" borderId="0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/>
    </xf>
    <xf numFmtId="166" fontId="17" fillId="0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right"/>
    </xf>
    <xf numFmtId="166" fontId="3" fillId="0" borderId="9" xfId="0" applyNumberFormat="1" applyFont="1" applyFill="1" applyBorder="1" applyAlignment="1">
      <alignment vertical="center" wrapText="1"/>
    </xf>
    <xf numFmtId="166" fontId="3" fillId="0" borderId="4" xfId="0" applyNumberFormat="1" applyFont="1" applyFill="1" applyBorder="1" applyAlignment="1">
      <alignment vertical="center" wrapText="1"/>
    </xf>
    <xf numFmtId="166" fontId="10" fillId="0" borderId="4" xfId="0" applyNumberFormat="1" applyFont="1" applyFill="1" applyBorder="1" applyAlignment="1">
      <alignment vertical="center" wrapText="1"/>
    </xf>
    <xf numFmtId="166" fontId="10" fillId="0" borderId="1" xfId="0" applyNumberFormat="1" applyFont="1" applyFill="1" applyBorder="1" applyAlignment="1">
      <alignment vertical="center" wrapText="1"/>
    </xf>
    <xf numFmtId="166" fontId="3" fillId="0" borderId="3" xfId="0" applyNumberFormat="1" applyFont="1" applyFill="1" applyBorder="1" applyAlignment="1">
      <alignment vertical="center"/>
    </xf>
    <xf numFmtId="166" fontId="3" fillId="0" borderId="3" xfId="0" applyNumberFormat="1" applyFont="1" applyFill="1" applyBorder="1" applyAlignment="1">
      <alignment vertical="center" wrapText="1"/>
    </xf>
    <xf numFmtId="0" fontId="9" fillId="6" borderId="9" xfId="0" applyFont="1" applyFill="1" applyBorder="1" applyAlignment="1">
      <alignment vertical="center" wrapText="1"/>
    </xf>
    <xf numFmtId="0" fontId="9" fillId="6" borderId="3" xfId="0" applyFont="1" applyFill="1" applyBorder="1" applyAlignment="1">
      <alignment vertical="center"/>
    </xf>
    <xf numFmtId="166" fontId="10" fillId="6" borderId="9" xfId="0" applyNumberFormat="1" applyFont="1" applyFill="1" applyBorder="1" applyAlignment="1">
      <alignment vertical="center"/>
    </xf>
    <xf numFmtId="166" fontId="10" fillId="6" borderId="4" xfId="0" applyNumberFormat="1" applyFont="1" applyFill="1" applyBorder="1" applyAlignment="1">
      <alignment vertical="center"/>
    </xf>
    <xf numFmtId="166" fontId="10" fillId="6" borderId="3" xfId="0" applyNumberFormat="1" applyFont="1" applyFill="1" applyBorder="1" applyAlignment="1">
      <alignment vertical="center"/>
    </xf>
    <xf numFmtId="166" fontId="17" fillId="6" borderId="9" xfId="0" applyNumberFormat="1" applyFont="1" applyFill="1" applyBorder="1" applyAlignment="1">
      <alignment vertical="center" wrapText="1"/>
    </xf>
    <xf numFmtId="0" fontId="12" fillId="6" borderId="9" xfId="0" applyFont="1" applyFill="1" applyBorder="1" applyAlignment="1">
      <alignment vertical="center" wrapText="1"/>
    </xf>
    <xf numFmtId="166" fontId="17" fillId="6" borderId="1" xfId="0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/>
    </xf>
    <xf numFmtId="166" fontId="10" fillId="3" borderId="1" xfId="0" applyNumberFormat="1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166" fontId="10" fillId="3" borderId="1" xfId="0" applyNumberFormat="1" applyFont="1" applyFill="1" applyBorder="1" applyAlignment="1">
      <alignment vertical="center" wrapText="1"/>
    </xf>
    <xf numFmtId="166" fontId="3" fillId="0" borderId="1" xfId="0" applyNumberFormat="1" applyFont="1" applyFill="1" applyBorder="1" applyAlignment="1">
      <alignment vertical="center" wrapText="1"/>
    </xf>
    <xf numFmtId="3" fontId="2" fillId="0" borderId="10" xfId="0" applyNumberFormat="1" applyFont="1" applyFill="1" applyBorder="1"/>
    <xf numFmtId="0" fontId="0" fillId="0" borderId="0" xfId="0" applyBorder="1"/>
    <xf numFmtId="0" fontId="11" fillId="0" borderId="3" xfId="0" applyFont="1" applyBorder="1" applyAlignment="1">
      <alignment vertical="center"/>
    </xf>
    <xf numFmtId="166" fontId="10" fillId="6" borderId="1" xfId="0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2" fillId="0" borderId="0" xfId="0" applyFont="1"/>
    <xf numFmtId="2" fontId="23" fillId="0" borderId="1" xfId="0" applyNumberFormat="1" applyFont="1" applyBorder="1" applyAlignment="1">
      <alignment horizontal="left" vertical="center" wrapText="1"/>
    </xf>
    <xf numFmtId="2" fontId="23" fillId="0" borderId="2" xfId="0" applyNumberFormat="1" applyFont="1" applyBorder="1" applyAlignment="1">
      <alignment horizontal="center" vertical="center"/>
    </xf>
    <xf numFmtId="165" fontId="24" fillId="0" borderId="2" xfId="0" applyNumberFormat="1" applyFont="1" applyBorder="1" applyAlignment="1">
      <alignment horizontal="center" vertical="center" wrapText="1"/>
    </xf>
    <xf numFmtId="165" fontId="24" fillId="0" borderId="1" xfId="0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2" fontId="26" fillId="0" borderId="3" xfId="0" applyNumberFormat="1" applyFont="1" applyBorder="1" applyAlignment="1">
      <alignment horizontal="left" vertical="center" wrapText="1"/>
    </xf>
    <xf numFmtId="2" fontId="26" fillId="0" borderId="4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0" fontId="27" fillId="0" borderId="3" xfId="0" applyFont="1" applyBorder="1" applyAlignment="1">
      <alignment horizontal="left" vertical="center"/>
    </xf>
    <xf numFmtId="0" fontId="28" fillId="0" borderId="4" xfId="0" applyFont="1" applyBorder="1" applyAlignment="1">
      <alignment vertical="center" wrapText="1"/>
    </xf>
    <xf numFmtId="0" fontId="28" fillId="0" borderId="4" xfId="0" applyFont="1" applyBorder="1" applyAlignment="1">
      <alignment vertical="center"/>
    </xf>
    <xf numFmtId="3" fontId="22" fillId="0" borderId="1" xfId="0" applyNumberFormat="1" applyFont="1" applyBorder="1"/>
    <xf numFmtId="0" fontId="29" fillId="0" borderId="4" xfId="0" applyFont="1" applyBorder="1" applyAlignment="1">
      <alignment vertical="center" wrapText="1"/>
    </xf>
    <xf numFmtId="0" fontId="29" fillId="0" borderId="4" xfId="0" applyFont="1" applyBorder="1" applyAlignment="1">
      <alignment vertical="center"/>
    </xf>
    <xf numFmtId="3" fontId="30" fillId="0" borderId="1" xfId="0" applyNumberFormat="1" applyFont="1" applyBorder="1"/>
    <xf numFmtId="3" fontId="30" fillId="0" borderId="1" xfId="0" applyNumberFormat="1" applyFont="1" applyFill="1" applyBorder="1"/>
    <xf numFmtId="0" fontId="27" fillId="3" borderId="3" xfId="0" applyFont="1" applyFill="1" applyBorder="1" applyAlignment="1">
      <alignment horizontal="left" vertical="center"/>
    </xf>
    <xf numFmtId="0" fontId="29" fillId="3" borderId="4" xfId="0" applyFont="1" applyFill="1" applyBorder="1" applyAlignment="1">
      <alignment vertical="center" wrapText="1"/>
    </xf>
    <xf numFmtId="0" fontId="29" fillId="3" borderId="4" xfId="0" applyFont="1" applyFill="1" applyBorder="1" applyAlignment="1">
      <alignment vertical="center"/>
    </xf>
    <xf numFmtId="3" fontId="30" fillId="3" borderId="1" xfId="0" applyNumberFormat="1" applyFont="1" applyFill="1" applyBorder="1"/>
    <xf numFmtId="3" fontId="22" fillId="3" borderId="1" xfId="0" applyNumberFormat="1" applyFont="1" applyFill="1" applyBorder="1"/>
    <xf numFmtId="0" fontId="25" fillId="0" borderId="4" xfId="0" applyFont="1" applyBorder="1"/>
    <xf numFmtId="0" fontId="25" fillId="0" borderId="4" xfId="0" applyFont="1" applyBorder="1" applyAlignment="1">
      <alignment vertical="center" wrapText="1"/>
    </xf>
    <xf numFmtId="3" fontId="22" fillId="0" borderId="1" xfId="0" applyNumberFormat="1" applyFont="1" applyFill="1" applyBorder="1"/>
    <xf numFmtId="0" fontId="25" fillId="3" borderId="4" xfId="0" applyFont="1" applyFill="1" applyBorder="1" applyAlignment="1">
      <alignment vertical="center" wrapText="1"/>
    </xf>
    <xf numFmtId="0" fontId="31" fillId="3" borderId="4" xfId="0" applyFont="1" applyFill="1" applyBorder="1" applyAlignment="1">
      <alignment vertical="center" wrapText="1"/>
    </xf>
    <xf numFmtId="0" fontId="31" fillId="3" borderId="4" xfId="0" applyFont="1" applyFill="1" applyBorder="1" applyAlignment="1">
      <alignment vertical="center"/>
    </xf>
    <xf numFmtId="3" fontId="32" fillId="3" borderId="1" xfId="0" applyNumberFormat="1" applyFont="1" applyFill="1" applyBorder="1"/>
    <xf numFmtId="3" fontId="22" fillId="0" borderId="0" xfId="0" applyNumberFormat="1" applyFont="1"/>
    <xf numFmtId="0" fontId="21" fillId="0" borderId="0" xfId="0" applyFont="1" applyAlignment="1">
      <alignment horizontal="center"/>
    </xf>
    <xf numFmtId="165" fontId="34" fillId="0" borderId="1" xfId="0" applyNumberFormat="1" applyFont="1" applyBorder="1" applyAlignment="1">
      <alignment horizontal="center" wrapText="1"/>
    </xf>
    <xf numFmtId="3" fontId="34" fillId="0" borderId="1" xfId="0" applyNumberFormat="1" applyFont="1" applyBorder="1" applyAlignment="1">
      <alignment horizontal="center" wrapText="1"/>
    </xf>
    <xf numFmtId="0" fontId="30" fillId="0" borderId="1" xfId="0" applyFont="1" applyBorder="1"/>
    <xf numFmtId="0" fontId="30" fillId="3" borderId="1" xfId="0" applyFont="1" applyFill="1" applyBorder="1"/>
    <xf numFmtId="3" fontId="32" fillId="0" borderId="1" xfId="0" applyNumberFormat="1" applyFont="1" applyFill="1" applyBorder="1"/>
    <xf numFmtId="0" fontId="22" fillId="0" borderId="1" xfId="0" applyFont="1" applyFill="1" applyBorder="1"/>
    <xf numFmtId="0" fontId="22" fillId="3" borderId="1" xfId="0" applyFont="1" applyFill="1" applyBorder="1"/>
    <xf numFmtId="0" fontId="30" fillId="4" borderId="1" xfId="0" applyFont="1" applyFill="1" applyBorder="1"/>
    <xf numFmtId="0" fontId="22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2" fillId="0" borderId="0" xfId="0" applyFont="1" applyFill="1" applyAlignment="1">
      <alignment horizontal="right"/>
    </xf>
    <xf numFmtId="0" fontId="30" fillId="0" borderId="0" xfId="0" applyFont="1"/>
    <xf numFmtId="0" fontId="32" fillId="0" borderId="0" xfId="0" applyFont="1" applyFill="1" applyAlignment="1">
      <alignment horizontal="right"/>
    </xf>
    <xf numFmtId="0" fontId="33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2" fillId="0" borderId="1" xfId="0" applyNumberFormat="1" applyFont="1" applyBorder="1"/>
    <xf numFmtId="166" fontId="0" fillId="0" borderId="0" xfId="0" applyNumberFormat="1"/>
    <xf numFmtId="3" fontId="30" fillId="5" borderId="1" xfId="0" applyNumberFormat="1" applyFont="1" applyFill="1" applyBorder="1"/>
    <xf numFmtId="0" fontId="22" fillId="0" borderId="0" xfId="0" applyFont="1" applyAlignment="1">
      <alignment wrapText="1"/>
    </xf>
    <xf numFmtId="0" fontId="35" fillId="0" borderId="0" xfId="0" applyFont="1" applyAlignment="1">
      <alignment wrapText="1"/>
    </xf>
    <xf numFmtId="3" fontId="30" fillId="0" borderId="0" xfId="0" applyNumberFormat="1" applyFont="1"/>
    <xf numFmtId="0" fontId="33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3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9"/>
  <sheetViews>
    <sheetView tabSelected="1" topLeftCell="A109" workbookViewId="0">
      <selection activeCell="G24" sqref="G24"/>
    </sheetView>
  </sheetViews>
  <sheetFormatPr defaultRowHeight="15" x14ac:dyDescent="0.25"/>
  <cols>
    <col min="1" max="1" width="7.140625" customWidth="1"/>
    <col min="2" max="2" width="54.28515625" customWidth="1"/>
    <col min="3" max="3" width="13.7109375" customWidth="1"/>
    <col min="4" max="4" width="14.140625" customWidth="1"/>
    <col min="5" max="5" width="14.85546875" customWidth="1"/>
    <col min="6" max="6" width="14.85546875" style="41" customWidth="1"/>
    <col min="7" max="7" width="16.5703125" style="63" customWidth="1"/>
    <col min="8" max="8" width="13.85546875" customWidth="1"/>
    <col min="9" max="9" width="10.5703125" bestFit="1" customWidth="1"/>
    <col min="10" max="10" width="13" customWidth="1"/>
    <col min="11" max="11" width="11.28515625" bestFit="1" customWidth="1"/>
    <col min="13" max="13" width="16.7109375" customWidth="1"/>
  </cols>
  <sheetData>
    <row r="1" spans="1:9" x14ac:dyDescent="0.25">
      <c r="A1" s="4"/>
      <c r="B1" s="169" t="s">
        <v>308</v>
      </c>
      <c r="C1" s="169"/>
      <c r="D1" s="169"/>
      <c r="E1" s="169"/>
      <c r="F1" s="169"/>
      <c r="G1" s="169"/>
      <c r="H1" s="169"/>
      <c r="I1" s="169"/>
    </row>
    <row r="2" spans="1:9" ht="18.75" x14ac:dyDescent="0.3">
      <c r="A2" s="168" t="s">
        <v>284</v>
      </c>
      <c r="B2" s="168"/>
      <c r="C2" s="168"/>
      <c r="D2" s="168"/>
      <c r="E2" s="168"/>
      <c r="F2" s="159"/>
      <c r="G2" s="76"/>
      <c r="H2" s="32"/>
      <c r="I2" s="32"/>
    </row>
    <row r="3" spans="1:9" ht="18.75" x14ac:dyDescent="0.3">
      <c r="A3" s="168" t="s">
        <v>286</v>
      </c>
      <c r="B3" s="168"/>
      <c r="C3" s="168"/>
      <c r="D3" s="168"/>
      <c r="E3" s="168"/>
      <c r="F3" s="159"/>
      <c r="G3" s="76"/>
      <c r="H3" s="32"/>
      <c r="I3" s="32"/>
    </row>
    <row r="4" spans="1:9" ht="15.75" x14ac:dyDescent="0.25">
      <c r="A4" s="5"/>
      <c r="B4" s="6"/>
      <c r="C4" s="6"/>
      <c r="D4" s="7"/>
      <c r="E4" s="7"/>
      <c r="F4" s="7"/>
      <c r="G4" s="77"/>
      <c r="H4" s="7"/>
      <c r="I4" s="4"/>
    </row>
    <row r="5" spans="1:9" x14ac:dyDescent="0.25">
      <c r="A5" s="8"/>
      <c r="B5" s="6" t="s">
        <v>119</v>
      </c>
      <c r="C5" s="6"/>
      <c r="D5" s="7"/>
      <c r="E5" s="7"/>
      <c r="F5" s="7"/>
      <c r="G5" s="77"/>
      <c r="H5" s="7"/>
      <c r="I5" s="4"/>
    </row>
    <row r="6" spans="1:9" x14ac:dyDescent="0.25">
      <c r="A6" s="2"/>
      <c r="B6" s="2"/>
      <c r="C6" s="2"/>
      <c r="D6" s="2"/>
      <c r="E6" s="2"/>
      <c r="H6" s="2"/>
      <c r="I6" s="2"/>
    </row>
    <row r="7" spans="1:9" x14ac:dyDescent="0.25">
      <c r="A7" s="2"/>
      <c r="B7" s="2"/>
      <c r="C7" s="2"/>
      <c r="D7" s="2"/>
      <c r="E7" s="2"/>
      <c r="H7" s="2"/>
      <c r="I7" s="2"/>
    </row>
    <row r="8" spans="1:9" ht="38.25" x14ac:dyDescent="0.25">
      <c r="A8" s="9" t="s">
        <v>0</v>
      </c>
      <c r="B8" s="10" t="s">
        <v>1</v>
      </c>
      <c r="C8" s="11" t="s">
        <v>2</v>
      </c>
      <c r="D8" s="12" t="s">
        <v>251</v>
      </c>
      <c r="E8" s="3" t="s">
        <v>252</v>
      </c>
      <c r="F8" s="54" t="s">
        <v>290</v>
      </c>
      <c r="G8" s="78" t="s">
        <v>3</v>
      </c>
      <c r="H8" s="2"/>
      <c r="I8" s="2"/>
    </row>
    <row r="9" spans="1:9" x14ac:dyDescent="0.25">
      <c r="A9" s="13" t="s">
        <v>4</v>
      </c>
      <c r="B9" s="14" t="s">
        <v>5</v>
      </c>
      <c r="C9" s="14" t="s">
        <v>6</v>
      </c>
      <c r="D9" s="15" t="s">
        <v>7</v>
      </c>
      <c r="E9" s="16" t="s">
        <v>8</v>
      </c>
      <c r="F9" s="16"/>
      <c r="G9" s="55"/>
      <c r="H9" s="2"/>
      <c r="I9" s="2"/>
    </row>
    <row r="10" spans="1:9" x14ac:dyDescent="0.25">
      <c r="A10" s="17" t="s">
        <v>9</v>
      </c>
      <c r="B10" s="18" t="s">
        <v>120</v>
      </c>
      <c r="C10" s="19" t="s">
        <v>121</v>
      </c>
      <c r="D10" s="37">
        <v>24461231</v>
      </c>
      <c r="E10" s="37">
        <v>24461231</v>
      </c>
      <c r="F10" s="37">
        <v>25761841</v>
      </c>
      <c r="G10" s="55">
        <f>SUM(F10-E10)</f>
        <v>1300610</v>
      </c>
      <c r="H10" s="2"/>
      <c r="I10" s="2"/>
    </row>
    <row r="11" spans="1:9" ht="25.5" x14ac:dyDescent="0.25">
      <c r="A11" s="17" t="s">
        <v>12</v>
      </c>
      <c r="B11" s="18" t="s">
        <v>122</v>
      </c>
      <c r="C11" s="19" t="s">
        <v>123</v>
      </c>
      <c r="D11" s="37">
        <v>31271100</v>
      </c>
      <c r="E11" s="37">
        <v>31271100</v>
      </c>
      <c r="F11" s="37">
        <v>33978650</v>
      </c>
      <c r="G11" s="55">
        <f t="shared" ref="G11:G49" si="0">SUM(F11-E11)</f>
        <v>2707550</v>
      </c>
      <c r="H11" s="2"/>
      <c r="I11" s="2"/>
    </row>
    <row r="12" spans="1:9" ht="25.5" x14ac:dyDescent="0.25">
      <c r="A12" s="17" t="s">
        <v>15</v>
      </c>
      <c r="B12" s="18" t="s">
        <v>124</v>
      </c>
      <c r="C12" s="19" t="s">
        <v>125</v>
      </c>
      <c r="D12" s="37">
        <v>26929942</v>
      </c>
      <c r="E12" s="37">
        <v>26929942</v>
      </c>
      <c r="F12" s="37">
        <v>27469634</v>
      </c>
      <c r="G12" s="55">
        <f t="shared" si="0"/>
        <v>539692</v>
      </c>
      <c r="H12" s="2"/>
      <c r="I12" s="2"/>
    </row>
    <row r="13" spans="1:9" x14ac:dyDescent="0.25">
      <c r="A13" s="17" t="s">
        <v>18</v>
      </c>
      <c r="B13" s="18" t="s">
        <v>126</v>
      </c>
      <c r="C13" s="19" t="s">
        <v>127</v>
      </c>
      <c r="D13" s="37">
        <v>1863400</v>
      </c>
      <c r="E13" s="37">
        <v>1863400</v>
      </c>
      <c r="F13" s="37">
        <v>1926400</v>
      </c>
      <c r="G13" s="55">
        <f t="shared" si="0"/>
        <v>63000</v>
      </c>
      <c r="H13" s="2"/>
      <c r="I13" s="2"/>
    </row>
    <row r="14" spans="1:9" x14ac:dyDescent="0.25">
      <c r="A14" s="17" t="s">
        <v>21</v>
      </c>
      <c r="B14" s="18" t="s">
        <v>128</v>
      </c>
      <c r="C14" s="19" t="s">
        <v>129</v>
      </c>
      <c r="D14" s="37"/>
      <c r="E14" s="86">
        <v>6000000</v>
      </c>
      <c r="F14" s="86">
        <v>9514050</v>
      </c>
      <c r="G14" s="55">
        <f t="shared" si="0"/>
        <v>3514050</v>
      </c>
      <c r="H14" s="2"/>
      <c r="I14" s="2"/>
    </row>
    <row r="15" spans="1:9" x14ac:dyDescent="0.25">
      <c r="A15" s="17" t="s">
        <v>24</v>
      </c>
      <c r="B15" s="18" t="s">
        <v>130</v>
      </c>
      <c r="C15" s="19" t="s">
        <v>131</v>
      </c>
      <c r="D15" s="75"/>
      <c r="E15" s="86">
        <v>627234</v>
      </c>
      <c r="F15" s="86">
        <v>775674</v>
      </c>
      <c r="G15" s="55">
        <f t="shared" si="0"/>
        <v>148440</v>
      </c>
      <c r="H15" s="1"/>
      <c r="I15" s="1"/>
    </row>
    <row r="16" spans="1:9" x14ac:dyDescent="0.25">
      <c r="A16" s="17" t="s">
        <v>27</v>
      </c>
      <c r="B16" s="22" t="s">
        <v>132</v>
      </c>
      <c r="C16" s="23" t="s">
        <v>133</v>
      </c>
      <c r="D16" s="24">
        <f>SUM(D10:D15)</f>
        <v>84525673</v>
      </c>
      <c r="E16" s="87">
        <f>SUM(E10:E15)</f>
        <v>91152907</v>
      </c>
      <c r="F16" s="87">
        <f>SUM(F10:F15)</f>
        <v>99426249</v>
      </c>
      <c r="G16" s="160">
        <f t="shared" si="0"/>
        <v>8273342</v>
      </c>
      <c r="H16" s="1"/>
      <c r="I16" s="1"/>
    </row>
    <row r="17" spans="1:11" s="41" customFormat="1" x14ac:dyDescent="0.25">
      <c r="A17" s="17" t="s">
        <v>30</v>
      </c>
      <c r="B17" s="22" t="s">
        <v>231</v>
      </c>
      <c r="C17" s="19" t="s">
        <v>230</v>
      </c>
      <c r="D17" s="60"/>
      <c r="E17" s="88"/>
      <c r="F17" s="88"/>
      <c r="G17" s="55">
        <f t="shared" si="0"/>
        <v>0</v>
      </c>
    </row>
    <row r="18" spans="1:11" ht="25.5" x14ac:dyDescent="0.25">
      <c r="A18" s="17" t="s">
        <v>33</v>
      </c>
      <c r="B18" s="18" t="s">
        <v>134</v>
      </c>
      <c r="C18" s="19" t="s">
        <v>135</v>
      </c>
      <c r="D18" s="37"/>
      <c r="E18" s="104"/>
      <c r="F18" s="104"/>
      <c r="G18" s="55">
        <f t="shared" si="0"/>
        <v>0</v>
      </c>
      <c r="H18" s="1"/>
      <c r="I18" s="1"/>
    </row>
    <row r="19" spans="1:11" x14ac:dyDescent="0.25">
      <c r="A19" s="17" t="s">
        <v>36</v>
      </c>
      <c r="B19" s="18" t="s">
        <v>136</v>
      </c>
      <c r="C19" s="19" t="s">
        <v>137</v>
      </c>
      <c r="D19" s="37"/>
      <c r="E19" s="104"/>
      <c r="F19" s="104"/>
      <c r="G19" s="55">
        <f t="shared" si="0"/>
        <v>0</v>
      </c>
      <c r="H19" s="1"/>
      <c r="I19" s="1"/>
    </row>
    <row r="20" spans="1:11" x14ac:dyDescent="0.25">
      <c r="A20" s="17" t="s">
        <v>38</v>
      </c>
      <c r="B20" s="18" t="s">
        <v>138</v>
      </c>
      <c r="C20" s="19" t="s">
        <v>139</v>
      </c>
      <c r="D20" s="37"/>
      <c r="E20" s="104"/>
      <c r="F20" s="104"/>
      <c r="G20" s="55">
        <f t="shared" si="0"/>
        <v>0</v>
      </c>
      <c r="H20" s="1"/>
      <c r="I20" s="63"/>
    </row>
    <row r="21" spans="1:11" s="41" customFormat="1" x14ac:dyDescent="0.25">
      <c r="A21" s="17" t="s">
        <v>40</v>
      </c>
      <c r="B21" s="18" t="s">
        <v>263</v>
      </c>
      <c r="C21" s="19" t="s">
        <v>141</v>
      </c>
      <c r="D21" s="37">
        <v>17805400</v>
      </c>
      <c r="E21" s="86">
        <v>17805400</v>
      </c>
      <c r="F21" s="86">
        <v>38197397</v>
      </c>
      <c r="G21" s="55">
        <f t="shared" si="0"/>
        <v>20391997</v>
      </c>
    </row>
    <row r="22" spans="1:11" ht="25.5" x14ac:dyDescent="0.25">
      <c r="A22" s="17" t="s">
        <v>43</v>
      </c>
      <c r="B22" s="22" t="s">
        <v>140</v>
      </c>
      <c r="C22" s="23" t="s">
        <v>141</v>
      </c>
      <c r="D22" s="60">
        <f>SUM(D21)</f>
        <v>17805400</v>
      </c>
      <c r="E22" s="25">
        <f>SUM(E21)</f>
        <v>17805400</v>
      </c>
      <c r="F22" s="25">
        <v>38197397</v>
      </c>
      <c r="G22" s="160">
        <f t="shared" si="0"/>
        <v>20391997</v>
      </c>
      <c r="H22" s="1"/>
      <c r="I22" s="1"/>
    </row>
    <row r="23" spans="1:11" x14ac:dyDescent="0.25">
      <c r="A23" s="17" t="s">
        <v>46</v>
      </c>
      <c r="B23" s="91" t="s">
        <v>142</v>
      </c>
      <c r="C23" s="92" t="s">
        <v>143</v>
      </c>
      <c r="D23" s="108">
        <f>SUM(D16+D22)</f>
        <v>102331073</v>
      </c>
      <c r="E23" s="94">
        <f>SUM(E16+E22)</f>
        <v>108958307</v>
      </c>
      <c r="F23" s="94">
        <v>137623646</v>
      </c>
      <c r="G23" s="69">
        <f t="shared" si="0"/>
        <v>28665339</v>
      </c>
      <c r="H23" s="1"/>
      <c r="I23" s="1"/>
    </row>
    <row r="24" spans="1:11" x14ac:dyDescent="0.25">
      <c r="A24" s="17" t="s">
        <v>49</v>
      </c>
      <c r="B24" s="18" t="s">
        <v>144</v>
      </c>
      <c r="C24" s="19" t="s">
        <v>145</v>
      </c>
      <c r="D24" s="26">
        <v>0</v>
      </c>
      <c r="E24" s="89"/>
      <c r="F24" s="89"/>
      <c r="G24" s="55">
        <f t="shared" si="0"/>
        <v>0</v>
      </c>
      <c r="H24" s="1"/>
      <c r="I24" s="1"/>
    </row>
    <row r="25" spans="1:11" ht="25.5" x14ac:dyDescent="0.25">
      <c r="A25" s="17" t="s">
        <v>52</v>
      </c>
      <c r="B25" s="30" t="s">
        <v>146</v>
      </c>
      <c r="C25" s="107" t="s">
        <v>147</v>
      </c>
      <c r="D25" s="21">
        <v>0</v>
      </c>
      <c r="E25" s="90"/>
      <c r="F25" s="90">
        <v>18983984</v>
      </c>
      <c r="G25" s="55">
        <v>18983984</v>
      </c>
      <c r="H25" s="1"/>
      <c r="I25" s="1"/>
    </row>
    <row r="26" spans="1:11" ht="25.5" x14ac:dyDescent="0.25">
      <c r="A26" s="17" t="s">
        <v>53</v>
      </c>
      <c r="B26" s="91" t="s">
        <v>148</v>
      </c>
      <c r="C26" s="92" t="s">
        <v>149</v>
      </c>
      <c r="D26" s="93">
        <f>SUM(D24:D25)</f>
        <v>0</v>
      </c>
      <c r="E26" s="95">
        <f>SUM(E24:E25)</f>
        <v>0</v>
      </c>
      <c r="F26" s="95">
        <f>SUM(F24:F25)</f>
        <v>18983984</v>
      </c>
      <c r="G26" s="70">
        <f t="shared" si="0"/>
        <v>18983984</v>
      </c>
      <c r="H26" s="1"/>
      <c r="I26" s="1"/>
    </row>
    <row r="27" spans="1:11" x14ac:dyDescent="0.25">
      <c r="A27" s="17" t="s">
        <v>54</v>
      </c>
      <c r="B27" s="22" t="s">
        <v>150</v>
      </c>
      <c r="C27" s="23" t="s">
        <v>151</v>
      </c>
      <c r="D27" s="24">
        <v>2400000</v>
      </c>
      <c r="E27" s="24">
        <v>2400000</v>
      </c>
      <c r="F27" s="24">
        <v>2400000</v>
      </c>
      <c r="G27" s="55">
        <f t="shared" si="0"/>
        <v>0</v>
      </c>
      <c r="H27" s="1"/>
      <c r="I27" s="1"/>
    </row>
    <row r="28" spans="1:11" x14ac:dyDescent="0.25">
      <c r="A28" s="17" t="s">
        <v>55</v>
      </c>
      <c r="B28" s="18" t="s">
        <v>152</v>
      </c>
      <c r="C28" s="19" t="s">
        <v>153</v>
      </c>
      <c r="D28" s="85">
        <v>20000000</v>
      </c>
      <c r="E28" s="85">
        <v>20000000</v>
      </c>
      <c r="F28" s="85">
        <v>20000000</v>
      </c>
      <c r="G28" s="55">
        <f t="shared" si="0"/>
        <v>0</v>
      </c>
      <c r="H28" s="1"/>
      <c r="I28" s="1"/>
    </row>
    <row r="29" spans="1:11" x14ac:dyDescent="0.25">
      <c r="A29" s="17" t="s">
        <v>58</v>
      </c>
      <c r="B29" s="18" t="s">
        <v>154</v>
      </c>
      <c r="C29" s="19" t="s">
        <v>155</v>
      </c>
      <c r="D29" s="85">
        <v>3500000</v>
      </c>
      <c r="E29" s="85">
        <v>3500000</v>
      </c>
      <c r="F29" s="85">
        <v>4197400</v>
      </c>
      <c r="G29" s="55">
        <f t="shared" si="0"/>
        <v>697400</v>
      </c>
      <c r="H29" s="1"/>
      <c r="I29" s="1"/>
      <c r="K29" s="161"/>
    </row>
    <row r="30" spans="1:11" x14ac:dyDescent="0.25">
      <c r="A30" s="17" t="s">
        <v>59</v>
      </c>
      <c r="B30" s="22" t="s">
        <v>156</v>
      </c>
      <c r="C30" s="23" t="s">
        <v>157</v>
      </c>
      <c r="D30" s="27">
        <f>SUM(D28:D29)</f>
        <v>23500000</v>
      </c>
      <c r="E30" s="27">
        <f>SUM(E28:E29)</f>
        <v>23500000</v>
      </c>
      <c r="F30" s="27">
        <f>SUM(F28:F29)</f>
        <v>24197400</v>
      </c>
      <c r="G30" s="55">
        <f>SUM(F30-E30)</f>
        <v>697400</v>
      </c>
      <c r="H30" s="1"/>
      <c r="I30" s="1"/>
    </row>
    <row r="31" spans="1:11" x14ac:dyDescent="0.25">
      <c r="A31" s="17" t="s">
        <v>61</v>
      </c>
      <c r="B31" s="22" t="s">
        <v>158</v>
      </c>
      <c r="C31" s="23" t="s">
        <v>159</v>
      </c>
      <c r="D31" s="24">
        <v>700000</v>
      </c>
      <c r="E31" s="24">
        <v>700000</v>
      </c>
      <c r="F31" s="24">
        <v>700000</v>
      </c>
      <c r="G31" s="55">
        <f t="shared" si="0"/>
        <v>0</v>
      </c>
      <c r="H31" s="1"/>
      <c r="I31" s="1"/>
      <c r="K31" s="63"/>
    </row>
    <row r="32" spans="1:11" x14ac:dyDescent="0.25">
      <c r="A32" s="17" t="s">
        <v>62</v>
      </c>
      <c r="B32" s="91" t="s">
        <v>160</v>
      </c>
      <c r="C32" s="92" t="s">
        <v>161</v>
      </c>
      <c r="D32" s="96">
        <f>SUM(D27+D30+D31)</f>
        <v>26600000</v>
      </c>
      <c r="E32" s="96">
        <f>SUM(E27+E30+E31)</f>
        <v>26600000</v>
      </c>
      <c r="F32" s="96">
        <f>SUM(F27+F30+F31)</f>
        <v>27297400</v>
      </c>
      <c r="G32" s="70">
        <f t="shared" si="0"/>
        <v>697400</v>
      </c>
      <c r="H32" s="1"/>
      <c r="I32" s="1"/>
    </row>
    <row r="33" spans="1:11" x14ac:dyDescent="0.25">
      <c r="A33" s="17" t="s">
        <v>63</v>
      </c>
      <c r="B33" s="18" t="s">
        <v>162</v>
      </c>
      <c r="C33" s="19" t="s">
        <v>163</v>
      </c>
      <c r="D33" s="28"/>
      <c r="E33" s="29"/>
      <c r="F33" s="29"/>
      <c r="G33" s="55">
        <f t="shared" si="0"/>
        <v>0</v>
      </c>
      <c r="H33" s="1"/>
      <c r="I33" s="1"/>
    </row>
    <row r="34" spans="1:11" x14ac:dyDescent="0.25">
      <c r="A34" s="17" t="s">
        <v>64</v>
      </c>
      <c r="B34" s="30" t="s">
        <v>164</v>
      </c>
      <c r="C34" s="19" t="s">
        <v>165</v>
      </c>
      <c r="D34" s="37">
        <v>3900000</v>
      </c>
      <c r="E34" s="20">
        <v>3900000</v>
      </c>
      <c r="F34" s="20">
        <v>3900000</v>
      </c>
      <c r="G34" s="55">
        <f t="shared" si="0"/>
        <v>0</v>
      </c>
      <c r="H34" s="1"/>
      <c r="I34" s="1"/>
    </row>
    <row r="35" spans="1:11" x14ac:dyDescent="0.25">
      <c r="A35" s="17" t="s">
        <v>67</v>
      </c>
      <c r="B35" s="30" t="s">
        <v>166</v>
      </c>
      <c r="C35" s="19" t="s">
        <v>167</v>
      </c>
      <c r="D35" s="37"/>
      <c r="E35" s="20"/>
      <c r="F35" s="20"/>
      <c r="G35" s="55">
        <f t="shared" si="0"/>
        <v>0</v>
      </c>
      <c r="H35" s="1"/>
      <c r="I35" s="1"/>
    </row>
    <row r="36" spans="1:11" x14ac:dyDescent="0.25">
      <c r="A36" s="17" t="s">
        <v>70</v>
      </c>
      <c r="B36" s="30" t="s">
        <v>168</v>
      </c>
      <c r="C36" s="19" t="s">
        <v>169</v>
      </c>
      <c r="D36" s="37"/>
      <c r="E36" s="37"/>
      <c r="F36" s="37"/>
      <c r="G36" s="55">
        <f t="shared" si="0"/>
        <v>0</v>
      </c>
      <c r="H36" s="1"/>
      <c r="I36" s="1"/>
    </row>
    <row r="37" spans="1:11" x14ac:dyDescent="0.25">
      <c r="A37" s="17" t="s">
        <v>73</v>
      </c>
      <c r="B37" s="30" t="s">
        <v>170</v>
      </c>
      <c r="C37" s="19" t="s">
        <v>171</v>
      </c>
      <c r="D37" s="37">
        <v>17870808</v>
      </c>
      <c r="E37" s="37">
        <v>17870808</v>
      </c>
      <c r="F37" s="37">
        <v>17870808</v>
      </c>
      <c r="G37" s="55">
        <f t="shared" si="0"/>
        <v>0</v>
      </c>
      <c r="H37" s="1"/>
      <c r="I37" s="1"/>
    </row>
    <row r="38" spans="1:11" x14ac:dyDescent="0.25">
      <c r="A38" s="17" t="s">
        <v>76</v>
      </c>
      <c r="B38" s="30" t="s">
        <v>172</v>
      </c>
      <c r="C38" s="19" t="s">
        <v>173</v>
      </c>
      <c r="D38" s="37">
        <v>980100</v>
      </c>
      <c r="E38" s="37">
        <v>980100</v>
      </c>
      <c r="F38" s="37">
        <v>1919500</v>
      </c>
      <c r="G38" s="55">
        <f t="shared" si="0"/>
        <v>939400</v>
      </c>
      <c r="H38" s="1"/>
      <c r="I38" s="1"/>
    </row>
    <row r="39" spans="1:11" x14ac:dyDescent="0.25">
      <c r="A39" s="17" t="s">
        <v>77</v>
      </c>
      <c r="B39" s="30" t="s">
        <v>174</v>
      </c>
      <c r="C39" s="19" t="s">
        <v>175</v>
      </c>
      <c r="D39" s="37"/>
      <c r="E39" s="37"/>
      <c r="F39" s="37"/>
      <c r="G39" s="55">
        <f t="shared" si="0"/>
        <v>0</v>
      </c>
      <c r="H39" s="1"/>
      <c r="I39" s="1"/>
    </row>
    <row r="40" spans="1:11" x14ac:dyDescent="0.25">
      <c r="A40" s="17" t="s">
        <v>78</v>
      </c>
      <c r="B40" s="30" t="s">
        <v>176</v>
      </c>
      <c r="C40" s="19" t="s">
        <v>177</v>
      </c>
      <c r="D40" s="104"/>
      <c r="E40" s="104"/>
      <c r="F40" s="104">
        <v>203000</v>
      </c>
      <c r="G40" s="55">
        <f t="shared" si="0"/>
        <v>203000</v>
      </c>
      <c r="H40" s="1"/>
      <c r="I40" s="1"/>
    </row>
    <row r="41" spans="1:11" x14ac:dyDescent="0.25">
      <c r="A41" s="17" t="s">
        <v>256</v>
      </c>
      <c r="B41" s="97" t="s">
        <v>178</v>
      </c>
      <c r="C41" s="92" t="s">
        <v>179</v>
      </c>
      <c r="D41" s="98">
        <f>SUM(D34:D40)</f>
        <v>22750908</v>
      </c>
      <c r="E41" s="98">
        <f>SUM(E33:E40)</f>
        <v>22750908</v>
      </c>
      <c r="F41" s="98">
        <f>SUM(F33:F40)</f>
        <v>23893308</v>
      </c>
      <c r="G41" s="70">
        <f t="shared" si="0"/>
        <v>1142400</v>
      </c>
      <c r="H41" s="1"/>
      <c r="I41" s="1"/>
    </row>
    <row r="42" spans="1:11" s="41" customFormat="1" x14ac:dyDescent="0.25">
      <c r="A42" s="17" t="s">
        <v>257</v>
      </c>
      <c r="B42" s="81" t="s">
        <v>245</v>
      </c>
      <c r="C42" s="82" t="s">
        <v>246</v>
      </c>
      <c r="D42" s="83">
        <v>0</v>
      </c>
      <c r="E42" s="83">
        <v>0</v>
      </c>
      <c r="F42" s="83">
        <v>0</v>
      </c>
      <c r="G42" s="55">
        <f t="shared" si="0"/>
        <v>0</v>
      </c>
      <c r="K42" s="161"/>
    </row>
    <row r="43" spans="1:11" x14ac:dyDescent="0.25">
      <c r="A43" s="17" t="s">
        <v>83</v>
      </c>
      <c r="B43" s="33" t="s">
        <v>180</v>
      </c>
      <c r="C43" s="23" t="s">
        <v>181</v>
      </c>
      <c r="D43" s="37">
        <v>0</v>
      </c>
      <c r="E43" s="37">
        <v>0</v>
      </c>
      <c r="F43" s="37">
        <v>2210000</v>
      </c>
      <c r="G43" s="55">
        <f t="shared" si="0"/>
        <v>2210000</v>
      </c>
      <c r="H43" s="1"/>
      <c r="I43" s="1"/>
    </row>
    <row r="44" spans="1:11" x14ac:dyDescent="0.25">
      <c r="A44" s="17" t="s">
        <v>84</v>
      </c>
      <c r="B44" s="34" t="s">
        <v>182</v>
      </c>
      <c r="C44" s="36" t="s">
        <v>183</v>
      </c>
      <c r="D44" s="37">
        <v>0</v>
      </c>
      <c r="E44" s="37">
        <v>0</v>
      </c>
      <c r="F44" s="37">
        <v>0</v>
      </c>
      <c r="G44" s="55">
        <f t="shared" si="0"/>
        <v>0</v>
      </c>
      <c r="H44" s="1"/>
      <c r="I44" s="1"/>
    </row>
    <row r="45" spans="1:11" s="61" customFormat="1" x14ac:dyDescent="0.25">
      <c r="A45" s="17" t="s">
        <v>85</v>
      </c>
      <c r="B45" s="99" t="s">
        <v>184</v>
      </c>
      <c r="C45" s="100" t="s">
        <v>185</v>
      </c>
      <c r="D45" s="101">
        <f>SUM(D23+D26+D32+D41+D42)</f>
        <v>151681981</v>
      </c>
      <c r="E45" s="101">
        <f>SUM(E23+E32+E41)</f>
        <v>158309215</v>
      </c>
      <c r="F45" s="101">
        <f>SUM(F23+F32+F41+F26+F43)</f>
        <v>210008338</v>
      </c>
      <c r="G45" s="70">
        <f t="shared" si="0"/>
        <v>51699123</v>
      </c>
    </row>
    <row r="46" spans="1:11" x14ac:dyDescent="0.25">
      <c r="A46" s="17" t="s">
        <v>258</v>
      </c>
      <c r="B46" s="35" t="s">
        <v>186</v>
      </c>
      <c r="C46" s="31" t="s">
        <v>243</v>
      </c>
      <c r="D46" s="37">
        <v>0</v>
      </c>
      <c r="E46" s="104">
        <v>0</v>
      </c>
      <c r="F46" s="104">
        <v>0</v>
      </c>
      <c r="G46" s="55">
        <f t="shared" si="0"/>
        <v>0</v>
      </c>
      <c r="H46" s="1"/>
      <c r="I46" s="1"/>
    </row>
    <row r="47" spans="1:11" x14ac:dyDescent="0.25">
      <c r="A47" s="17" t="s">
        <v>259</v>
      </c>
      <c r="B47" s="35" t="s">
        <v>187</v>
      </c>
      <c r="C47" s="31" t="s">
        <v>262</v>
      </c>
      <c r="D47" s="37">
        <v>79330950</v>
      </c>
      <c r="E47" s="104">
        <v>83777736</v>
      </c>
      <c r="F47" s="104">
        <v>83777736</v>
      </c>
      <c r="G47" s="55">
        <f t="shared" si="0"/>
        <v>0</v>
      </c>
      <c r="H47" s="1"/>
      <c r="I47" s="1"/>
    </row>
    <row r="48" spans="1:11" s="41" customFormat="1" x14ac:dyDescent="0.25">
      <c r="A48" s="17" t="s">
        <v>260</v>
      </c>
      <c r="B48" s="31" t="s">
        <v>247</v>
      </c>
      <c r="C48" s="31" t="s">
        <v>233</v>
      </c>
      <c r="D48" s="37"/>
      <c r="E48" s="37">
        <v>2949824</v>
      </c>
      <c r="F48" s="37">
        <v>6525600</v>
      </c>
      <c r="G48" s="55">
        <f t="shared" si="0"/>
        <v>3575776</v>
      </c>
    </row>
    <row r="49" spans="1:9" x14ac:dyDescent="0.25">
      <c r="A49" s="17" t="s">
        <v>87</v>
      </c>
      <c r="B49" s="102" t="s">
        <v>188</v>
      </c>
      <c r="C49" s="102" t="s">
        <v>189</v>
      </c>
      <c r="D49" s="103">
        <f>SUM(D46:D48)</f>
        <v>79330950</v>
      </c>
      <c r="E49" s="103">
        <f>SUM(E46:E48)</f>
        <v>86727560</v>
      </c>
      <c r="F49" s="103">
        <f>SUM(F46:F48)</f>
        <v>90303336</v>
      </c>
      <c r="G49" s="70">
        <f t="shared" si="0"/>
        <v>3575776</v>
      </c>
      <c r="H49" s="1"/>
      <c r="I49" s="1"/>
    </row>
    <row r="50" spans="1:9" ht="21.75" customHeight="1" x14ac:dyDescent="0.25">
      <c r="A50" s="17" t="s">
        <v>268</v>
      </c>
      <c r="B50" s="62" t="s">
        <v>190</v>
      </c>
      <c r="C50" s="62" t="s">
        <v>191</v>
      </c>
      <c r="D50" s="101">
        <f>SUM(D45+D49)</f>
        <v>231012931</v>
      </c>
      <c r="E50" s="101">
        <f>SUM(E45+E49)</f>
        <v>245036775</v>
      </c>
      <c r="F50" s="101">
        <f>SUM(F45+F49)</f>
        <v>300311674</v>
      </c>
      <c r="G50" s="70">
        <f>SUM(F50-E50)</f>
        <v>55274899</v>
      </c>
      <c r="H50" s="1"/>
      <c r="I50" s="1"/>
    </row>
    <row r="51" spans="1:9" x14ac:dyDescent="0.25">
      <c r="A51" s="38"/>
      <c r="B51" s="39"/>
      <c r="C51" s="39"/>
      <c r="D51" s="40"/>
      <c r="E51" s="40"/>
      <c r="F51" s="40"/>
      <c r="H51" s="1"/>
      <c r="I51" s="1"/>
    </row>
    <row r="52" spans="1:9" x14ac:dyDescent="0.25">
      <c r="A52" s="38"/>
      <c r="B52" s="39"/>
      <c r="C52" s="39"/>
      <c r="D52" s="40"/>
      <c r="E52" s="40"/>
      <c r="F52" s="40"/>
      <c r="H52" s="1"/>
      <c r="I52" s="1"/>
    </row>
    <row r="53" spans="1:9" x14ac:dyDescent="0.25">
      <c r="A53" s="38"/>
      <c r="B53" s="39"/>
      <c r="C53" s="39"/>
      <c r="D53" s="40"/>
      <c r="E53" s="40"/>
      <c r="F53" s="40"/>
      <c r="H53" s="1"/>
      <c r="I53" s="1"/>
    </row>
    <row r="54" spans="1:9" x14ac:dyDescent="0.25">
      <c r="A54" s="2"/>
      <c r="B54" s="2"/>
      <c r="C54" s="2"/>
      <c r="D54" s="2"/>
      <c r="E54" s="2"/>
      <c r="H54" s="1"/>
      <c r="I54" s="1"/>
    </row>
    <row r="55" spans="1:9" x14ac:dyDescent="0.25">
      <c r="A55" s="2"/>
      <c r="B55" s="2"/>
      <c r="C55" s="2"/>
      <c r="D55" s="2"/>
      <c r="E55" s="2"/>
      <c r="H55" s="1"/>
      <c r="I55" s="1"/>
    </row>
    <row r="56" spans="1:9" ht="18" x14ac:dyDescent="0.25">
      <c r="A56" s="166" t="s">
        <v>284</v>
      </c>
      <c r="B56" s="166"/>
      <c r="C56" s="166"/>
      <c r="D56" s="166"/>
      <c r="E56" s="166"/>
      <c r="F56" s="157"/>
      <c r="G56" s="142"/>
      <c r="H56" s="1"/>
      <c r="I56" s="1"/>
    </row>
    <row r="57" spans="1:9" ht="18" x14ac:dyDescent="0.25">
      <c r="A57" s="167" t="s">
        <v>291</v>
      </c>
      <c r="B57" s="167"/>
      <c r="C57" s="167"/>
      <c r="D57" s="167"/>
      <c r="E57" s="167"/>
      <c r="F57" s="158"/>
      <c r="G57" s="142"/>
      <c r="H57" s="1"/>
      <c r="I57" s="1"/>
    </row>
    <row r="58" spans="1:9" ht="18" x14ac:dyDescent="0.25">
      <c r="A58" s="143"/>
      <c r="B58" s="143"/>
      <c r="C58" s="143"/>
      <c r="D58" s="143"/>
      <c r="E58" s="143"/>
      <c r="F58" s="158"/>
      <c r="G58" s="142"/>
      <c r="H58" s="1"/>
      <c r="I58" s="1"/>
    </row>
    <row r="59" spans="1:9" ht="18" x14ac:dyDescent="0.25">
      <c r="A59" s="143"/>
      <c r="B59" s="143"/>
      <c r="C59" s="143"/>
      <c r="D59" s="143"/>
      <c r="E59" s="143"/>
      <c r="F59" s="158"/>
      <c r="G59" s="142"/>
      <c r="H59" s="1"/>
      <c r="I59" s="1"/>
    </row>
    <row r="60" spans="1:9" x14ac:dyDescent="0.25">
      <c r="A60" s="111"/>
      <c r="B60" s="111"/>
      <c r="C60" s="111"/>
      <c r="D60" s="111"/>
      <c r="E60" s="111"/>
      <c r="F60" s="111"/>
      <c r="G60" s="142"/>
      <c r="H60" s="1"/>
      <c r="I60" s="1"/>
    </row>
    <row r="61" spans="1:9" x14ac:dyDescent="0.25">
      <c r="A61" s="111"/>
      <c r="B61" s="111"/>
      <c r="C61" s="111"/>
      <c r="D61" s="111"/>
      <c r="E61" s="111"/>
      <c r="F61" s="111"/>
      <c r="G61" s="142"/>
      <c r="H61" s="1"/>
      <c r="I61" s="1"/>
    </row>
    <row r="62" spans="1:9" ht="36.75" x14ac:dyDescent="0.25">
      <c r="A62" s="121" t="s">
        <v>0</v>
      </c>
      <c r="B62" s="121" t="s">
        <v>1</v>
      </c>
      <c r="C62" s="121" t="s">
        <v>2</v>
      </c>
      <c r="D62" s="144" t="s">
        <v>251</v>
      </c>
      <c r="E62" s="144" t="s">
        <v>253</v>
      </c>
      <c r="F62" s="144" t="s">
        <v>290</v>
      </c>
      <c r="G62" s="145" t="s">
        <v>3</v>
      </c>
      <c r="H62" s="1"/>
      <c r="I62" s="1"/>
    </row>
    <row r="63" spans="1:9" x14ac:dyDescent="0.25">
      <c r="A63" s="121" t="s">
        <v>4</v>
      </c>
      <c r="B63" s="120" t="s">
        <v>5</v>
      </c>
      <c r="C63" s="120" t="s">
        <v>6</v>
      </c>
      <c r="D63" s="120" t="s">
        <v>7</v>
      </c>
      <c r="E63" s="120" t="s">
        <v>8</v>
      </c>
      <c r="F63" s="120"/>
      <c r="G63" s="125"/>
      <c r="H63" s="1"/>
      <c r="I63" s="1"/>
    </row>
    <row r="64" spans="1:9" x14ac:dyDescent="0.25">
      <c r="A64" s="121" t="s">
        <v>9</v>
      </c>
      <c r="B64" s="121" t="s">
        <v>10</v>
      </c>
      <c r="C64" s="121" t="s">
        <v>11</v>
      </c>
      <c r="D64" s="125">
        <v>29711188</v>
      </c>
      <c r="E64" s="125">
        <v>29711188</v>
      </c>
      <c r="F64" s="125">
        <v>38846638</v>
      </c>
      <c r="G64" s="125">
        <f>SUM(F64-E64)</f>
        <v>9135450</v>
      </c>
      <c r="H64" s="1"/>
      <c r="I64" s="1"/>
    </row>
    <row r="65" spans="1:9" s="41" customFormat="1" x14ac:dyDescent="0.25">
      <c r="A65" s="121" t="s">
        <v>12</v>
      </c>
      <c r="B65" s="121" t="s">
        <v>13</v>
      </c>
      <c r="C65" s="121" t="s">
        <v>14</v>
      </c>
      <c r="D65" s="125"/>
      <c r="E65" s="125"/>
      <c r="F65" s="125">
        <v>722500</v>
      </c>
      <c r="G65" s="125">
        <f>SUM(F65-E65)</f>
        <v>722500</v>
      </c>
    </row>
    <row r="66" spans="1:9" x14ac:dyDescent="0.25">
      <c r="A66" s="121" t="s">
        <v>15</v>
      </c>
      <c r="B66" s="121" t="s">
        <v>248</v>
      </c>
      <c r="C66" s="121" t="s">
        <v>234</v>
      </c>
      <c r="D66" s="121">
        <v>0</v>
      </c>
      <c r="E66" s="121">
        <v>0</v>
      </c>
      <c r="F66" s="121"/>
      <c r="G66" s="125">
        <f t="shared" ref="G66:G78" si="1">SUM(F66-E66)</f>
        <v>0</v>
      </c>
      <c r="H66" s="1"/>
      <c r="I66" s="1"/>
    </row>
    <row r="67" spans="1:9" s="41" customFormat="1" x14ac:dyDescent="0.25">
      <c r="A67" s="121" t="s">
        <v>18</v>
      </c>
      <c r="B67" s="121" t="s">
        <v>266</v>
      </c>
      <c r="C67" s="121" t="s">
        <v>264</v>
      </c>
      <c r="D67" s="121"/>
      <c r="E67" s="121"/>
      <c r="F67" s="121"/>
      <c r="G67" s="125">
        <f t="shared" si="1"/>
        <v>0</v>
      </c>
    </row>
    <row r="68" spans="1:9" x14ac:dyDescent="0.25">
      <c r="A68" s="121" t="s">
        <v>21</v>
      </c>
      <c r="B68" s="121" t="s">
        <v>16</v>
      </c>
      <c r="C68" s="121" t="s">
        <v>17</v>
      </c>
      <c r="D68" s="121">
        <v>0</v>
      </c>
      <c r="E68" s="121">
        <v>0</v>
      </c>
      <c r="F68" s="121"/>
      <c r="G68" s="125">
        <f t="shared" si="1"/>
        <v>0</v>
      </c>
      <c r="H68" s="1"/>
      <c r="I68" s="1"/>
    </row>
    <row r="69" spans="1:9" x14ac:dyDescent="0.25">
      <c r="A69" s="121" t="s">
        <v>24</v>
      </c>
      <c r="B69" s="121" t="s">
        <v>19</v>
      </c>
      <c r="C69" s="121" t="s">
        <v>20</v>
      </c>
      <c r="D69" s="125">
        <v>768000</v>
      </c>
      <c r="E69" s="125">
        <v>768000</v>
      </c>
      <c r="F69" s="125">
        <v>768000</v>
      </c>
      <c r="G69" s="125">
        <f t="shared" si="1"/>
        <v>0</v>
      </c>
      <c r="H69" s="1"/>
      <c r="I69" s="1"/>
    </row>
    <row r="70" spans="1:9" s="41" customFormat="1" x14ac:dyDescent="0.25">
      <c r="A70" s="121" t="s">
        <v>27</v>
      </c>
      <c r="B70" s="121" t="s">
        <v>211</v>
      </c>
      <c r="C70" s="121" t="s">
        <v>212</v>
      </c>
      <c r="D70" s="125"/>
      <c r="E70" s="125"/>
      <c r="F70" s="125">
        <v>2000</v>
      </c>
      <c r="G70" s="125">
        <f t="shared" si="1"/>
        <v>2000</v>
      </c>
    </row>
    <row r="71" spans="1:9" x14ac:dyDescent="0.25">
      <c r="A71" s="121" t="s">
        <v>30</v>
      </c>
      <c r="B71" s="121" t="s">
        <v>22</v>
      </c>
      <c r="C71" s="121" t="s">
        <v>23</v>
      </c>
      <c r="D71" s="125"/>
      <c r="E71" s="125"/>
      <c r="F71" s="125">
        <v>24500</v>
      </c>
      <c r="G71" s="125">
        <f t="shared" si="1"/>
        <v>24500</v>
      </c>
      <c r="H71" s="1"/>
      <c r="I71" s="1"/>
    </row>
    <row r="72" spans="1:9" x14ac:dyDescent="0.25">
      <c r="A72" s="121" t="s">
        <v>33</v>
      </c>
      <c r="B72" s="121" t="s">
        <v>25</v>
      </c>
      <c r="C72" s="121" t="s">
        <v>26</v>
      </c>
      <c r="D72" s="125">
        <v>1773480</v>
      </c>
      <c r="E72" s="125">
        <v>1773480</v>
      </c>
      <c r="F72" s="125">
        <v>450690</v>
      </c>
      <c r="G72" s="125">
        <f t="shared" si="1"/>
        <v>-1322790</v>
      </c>
      <c r="H72" s="1"/>
      <c r="I72" s="1"/>
    </row>
    <row r="73" spans="1:9" x14ac:dyDescent="0.25">
      <c r="A73" s="121" t="s">
        <v>36</v>
      </c>
      <c r="B73" s="121" t="s">
        <v>28</v>
      </c>
      <c r="C73" s="121" t="s">
        <v>29</v>
      </c>
      <c r="D73" s="125"/>
      <c r="E73" s="125"/>
      <c r="F73" s="125">
        <v>66100</v>
      </c>
      <c r="G73" s="125">
        <f t="shared" si="1"/>
        <v>66100</v>
      </c>
      <c r="H73" s="1"/>
      <c r="I73" s="1"/>
    </row>
    <row r="74" spans="1:9" s="41" customFormat="1" x14ac:dyDescent="0.25">
      <c r="A74" s="121" t="s">
        <v>38</v>
      </c>
      <c r="B74" s="121" t="s">
        <v>232</v>
      </c>
      <c r="C74" s="121" t="s">
        <v>215</v>
      </c>
      <c r="D74" s="125">
        <v>0</v>
      </c>
      <c r="E74" s="125">
        <v>0</v>
      </c>
      <c r="F74" s="125">
        <v>1118800</v>
      </c>
      <c r="G74" s="125">
        <f t="shared" si="1"/>
        <v>1118800</v>
      </c>
    </row>
    <row r="75" spans="1:9" x14ac:dyDescent="0.25">
      <c r="A75" s="121" t="s">
        <v>40</v>
      </c>
      <c r="B75" s="146" t="s">
        <v>31</v>
      </c>
      <c r="C75" s="146" t="s">
        <v>32</v>
      </c>
      <c r="D75" s="128">
        <f>SUM(D64:D74)</f>
        <v>32252668</v>
      </c>
      <c r="E75" s="128">
        <f>SUM(E64:E74)</f>
        <v>32252668</v>
      </c>
      <c r="F75" s="128">
        <f>SUM(F64:F74)</f>
        <v>41999228</v>
      </c>
      <c r="G75" s="128">
        <f t="shared" si="1"/>
        <v>9746560</v>
      </c>
      <c r="H75" s="1"/>
      <c r="I75" s="1"/>
    </row>
    <row r="76" spans="1:9" x14ac:dyDescent="0.25">
      <c r="A76" s="121" t="s">
        <v>43</v>
      </c>
      <c r="B76" s="146" t="s">
        <v>34</v>
      </c>
      <c r="C76" s="146" t="s">
        <v>35</v>
      </c>
      <c r="D76" s="128">
        <v>6749200</v>
      </c>
      <c r="E76" s="128">
        <v>6749200</v>
      </c>
      <c r="F76" s="128">
        <v>7700500</v>
      </c>
      <c r="G76" s="125">
        <f t="shared" si="1"/>
        <v>951300</v>
      </c>
      <c r="H76" s="1"/>
      <c r="I76" s="1"/>
    </row>
    <row r="77" spans="1:9" x14ac:dyDescent="0.25">
      <c r="A77" s="121" t="s">
        <v>46</v>
      </c>
      <c r="B77" s="146" t="s">
        <v>37</v>
      </c>
      <c r="C77" s="146" t="s">
        <v>236</v>
      </c>
      <c r="D77" s="128"/>
      <c r="E77" s="128"/>
      <c r="F77" s="128">
        <v>4687550</v>
      </c>
      <c r="G77" s="125">
        <f t="shared" si="1"/>
        <v>4687550</v>
      </c>
      <c r="H77" s="1"/>
      <c r="I77" s="1"/>
    </row>
    <row r="78" spans="1:9" x14ac:dyDescent="0.25">
      <c r="A78" s="121" t="s">
        <v>49</v>
      </c>
      <c r="B78" s="146" t="s">
        <v>41</v>
      </c>
      <c r="C78" s="146" t="s">
        <v>237</v>
      </c>
      <c r="D78" s="128">
        <v>6751248</v>
      </c>
      <c r="E78" s="128">
        <v>6751248</v>
      </c>
      <c r="F78" s="128">
        <v>6751248</v>
      </c>
      <c r="G78" s="125">
        <f t="shared" si="1"/>
        <v>0</v>
      </c>
      <c r="H78" s="1"/>
      <c r="I78" s="1"/>
    </row>
    <row r="79" spans="1:9" x14ac:dyDescent="0.25">
      <c r="A79" s="121" t="s">
        <v>52</v>
      </c>
      <c r="B79" s="147" t="s">
        <v>44</v>
      </c>
      <c r="C79" s="147" t="s">
        <v>45</v>
      </c>
      <c r="D79" s="133">
        <f>SUM(D75:D78)</f>
        <v>45753116</v>
      </c>
      <c r="E79" s="133">
        <f>SUM(E75:E78)</f>
        <v>45753116</v>
      </c>
      <c r="F79" s="133">
        <f>SUM(F75:F78)</f>
        <v>61138526</v>
      </c>
      <c r="G79" s="133">
        <f>SUM(F79-E79)</f>
        <v>15385410</v>
      </c>
      <c r="H79" s="63"/>
      <c r="I79" s="1"/>
    </row>
    <row r="80" spans="1:9" x14ac:dyDescent="0.25">
      <c r="A80" s="121" t="s">
        <v>53</v>
      </c>
      <c r="B80" s="147" t="s">
        <v>47</v>
      </c>
      <c r="C80" s="147" t="s">
        <v>48</v>
      </c>
      <c r="D80" s="133">
        <v>8133097</v>
      </c>
      <c r="E80" s="141">
        <v>8133097</v>
      </c>
      <c r="F80" s="141">
        <v>9204831</v>
      </c>
      <c r="G80" s="133">
        <f t="shared" ref="G80:G108" si="2">SUM(F80-E80)</f>
        <v>1071734</v>
      </c>
      <c r="H80" s="1"/>
      <c r="I80" s="1"/>
    </row>
    <row r="81" spans="1:9" x14ac:dyDescent="0.25">
      <c r="A81" s="121" t="s">
        <v>54</v>
      </c>
      <c r="B81" s="146" t="s">
        <v>50</v>
      </c>
      <c r="C81" s="146" t="s">
        <v>51</v>
      </c>
      <c r="D81" s="129">
        <v>700000</v>
      </c>
      <c r="E81" s="129">
        <v>700000</v>
      </c>
      <c r="F81" s="129">
        <v>422100</v>
      </c>
      <c r="G81" s="162">
        <f t="shared" si="2"/>
        <v>-277900</v>
      </c>
      <c r="H81" s="1"/>
      <c r="I81" s="1"/>
    </row>
    <row r="82" spans="1:9" x14ac:dyDescent="0.25">
      <c r="A82" s="121" t="s">
        <v>55</v>
      </c>
      <c r="B82" s="146" t="s">
        <v>56</v>
      </c>
      <c r="C82" s="146" t="s">
        <v>57</v>
      </c>
      <c r="D82" s="129">
        <v>2730000</v>
      </c>
      <c r="E82" s="129">
        <v>2730000</v>
      </c>
      <c r="F82" s="129">
        <v>5024640</v>
      </c>
      <c r="G82" s="162">
        <f t="shared" si="2"/>
        <v>2294640</v>
      </c>
      <c r="H82" s="1"/>
      <c r="I82" s="1"/>
    </row>
    <row r="83" spans="1:9" x14ac:dyDescent="0.25">
      <c r="A83" s="121" t="s">
        <v>58</v>
      </c>
      <c r="B83" s="146" t="s">
        <v>238</v>
      </c>
      <c r="C83" s="146" t="s">
        <v>219</v>
      </c>
      <c r="D83" s="129"/>
      <c r="E83" s="129">
        <v>746942</v>
      </c>
      <c r="F83" s="129">
        <v>335742</v>
      </c>
      <c r="G83" s="162">
        <f t="shared" si="2"/>
        <v>-411200</v>
      </c>
      <c r="H83" s="1"/>
      <c r="I83" s="1"/>
    </row>
    <row r="84" spans="1:9" x14ac:dyDescent="0.25">
      <c r="A84" s="121" t="s">
        <v>59</v>
      </c>
      <c r="B84" s="146" t="s">
        <v>60</v>
      </c>
      <c r="C84" s="146" t="s">
        <v>235</v>
      </c>
      <c r="D84" s="129"/>
      <c r="E84" s="129">
        <v>1246943</v>
      </c>
      <c r="F84" s="129">
        <v>683943</v>
      </c>
      <c r="G84" s="162">
        <f t="shared" si="2"/>
        <v>-563000</v>
      </c>
      <c r="H84" s="1"/>
      <c r="I84" s="1"/>
    </row>
    <row r="85" spans="1:9" x14ac:dyDescent="0.25">
      <c r="A85" s="121" t="s">
        <v>61</v>
      </c>
      <c r="B85" s="146" t="s">
        <v>65</v>
      </c>
      <c r="C85" s="146" t="s">
        <v>66</v>
      </c>
      <c r="D85" s="129">
        <v>5652000</v>
      </c>
      <c r="E85" s="129">
        <v>5652000</v>
      </c>
      <c r="F85" s="129">
        <v>5930900</v>
      </c>
      <c r="G85" s="162">
        <f t="shared" si="2"/>
        <v>278900</v>
      </c>
      <c r="H85" s="1"/>
      <c r="I85" s="1"/>
    </row>
    <row r="86" spans="1:9" x14ac:dyDescent="0.25">
      <c r="A86" s="121" t="s">
        <v>62</v>
      </c>
      <c r="B86" s="146" t="s">
        <v>68</v>
      </c>
      <c r="C86" s="146" t="s">
        <v>69</v>
      </c>
      <c r="D86" s="129">
        <v>16842500</v>
      </c>
      <c r="E86" s="129">
        <v>16842500</v>
      </c>
      <c r="F86" s="129">
        <v>12246700</v>
      </c>
      <c r="G86" s="162">
        <f t="shared" si="2"/>
        <v>-4595800</v>
      </c>
      <c r="H86" s="1"/>
      <c r="I86" s="1"/>
    </row>
    <row r="87" spans="1:9" x14ac:dyDescent="0.25">
      <c r="A87" s="121" t="s">
        <v>63</v>
      </c>
      <c r="B87" s="146" t="s">
        <v>71</v>
      </c>
      <c r="C87" s="146" t="s">
        <v>72</v>
      </c>
      <c r="D87" s="129">
        <v>185000</v>
      </c>
      <c r="E87" s="129">
        <v>185000</v>
      </c>
      <c r="F87" s="129">
        <v>21600</v>
      </c>
      <c r="G87" s="162">
        <f t="shared" si="2"/>
        <v>-163400</v>
      </c>
      <c r="H87" s="1"/>
      <c r="I87" s="1"/>
    </row>
    <row r="88" spans="1:9" x14ac:dyDescent="0.25">
      <c r="A88" s="121" t="s">
        <v>64</v>
      </c>
      <c r="B88" s="146" t="s">
        <v>74</v>
      </c>
      <c r="C88" s="146" t="s">
        <v>75</v>
      </c>
      <c r="D88" s="129">
        <v>4000000</v>
      </c>
      <c r="E88" s="129">
        <v>4000000</v>
      </c>
      <c r="F88" s="129">
        <v>1197300</v>
      </c>
      <c r="G88" s="162">
        <f t="shared" si="2"/>
        <v>-2802700</v>
      </c>
      <c r="H88" s="1"/>
      <c r="I88" s="1"/>
    </row>
    <row r="89" spans="1:9" s="41" customFormat="1" x14ac:dyDescent="0.25">
      <c r="A89" s="121" t="s">
        <v>67</v>
      </c>
      <c r="B89" s="146" t="s">
        <v>241</v>
      </c>
      <c r="C89" s="146" t="s">
        <v>242</v>
      </c>
      <c r="D89" s="129"/>
      <c r="E89" s="129"/>
      <c r="F89" s="129"/>
      <c r="G89" s="162">
        <f t="shared" si="2"/>
        <v>0</v>
      </c>
    </row>
    <row r="90" spans="1:9" s="64" customFormat="1" x14ac:dyDescent="0.25">
      <c r="A90" s="121" t="s">
        <v>70</v>
      </c>
      <c r="B90" s="146" t="s">
        <v>79</v>
      </c>
      <c r="C90" s="146" t="s">
        <v>80</v>
      </c>
      <c r="D90" s="129">
        <v>9267360</v>
      </c>
      <c r="E90" s="148">
        <v>11267360</v>
      </c>
      <c r="F90" s="148">
        <v>21015160</v>
      </c>
      <c r="G90" s="162">
        <f t="shared" si="2"/>
        <v>9747800</v>
      </c>
    </row>
    <row r="91" spans="1:9" x14ac:dyDescent="0.25">
      <c r="A91" s="121" t="s">
        <v>73</v>
      </c>
      <c r="B91" s="146" t="s">
        <v>81</v>
      </c>
      <c r="C91" s="146" t="s">
        <v>82</v>
      </c>
      <c r="D91" s="129">
        <v>9267361</v>
      </c>
      <c r="E91" s="129">
        <v>17727361</v>
      </c>
      <c r="F91" s="129">
        <v>21087461</v>
      </c>
      <c r="G91" s="162">
        <f t="shared" si="2"/>
        <v>3360100</v>
      </c>
      <c r="H91" s="1"/>
      <c r="I91" s="1"/>
    </row>
    <row r="92" spans="1:9" x14ac:dyDescent="0.25">
      <c r="A92" s="121" t="s">
        <v>76</v>
      </c>
      <c r="B92" s="146" t="s">
        <v>250</v>
      </c>
      <c r="C92" s="146" t="s">
        <v>86</v>
      </c>
      <c r="D92" s="129"/>
      <c r="E92" s="129"/>
      <c r="F92" s="129">
        <v>8090</v>
      </c>
      <c r="G92" s="162">
        <f>SUM(F92-E92)</f>
        <v>8090</v>
      </c>
      <c r="H92" s="1"/>
      <c r="I92" s="1"/>
    </row>
    <row r="93" spans="1:9" s="41" customFormat="1" x14ac:dyDescent="0.25">
      <c r="A93" s="121" t="s">
        <v>77</v>
      </c>
      <c r="B93" s="146" t="s">
        <v>239</v>
      </c>
      <c r="C93" s="146" t="s">
        <v>227</v>
      </c>
      <c r="D93" s="129">
        <v>50000</v>
      </c>
      <c r="E93" s="129">
        <v>50000</v>
      </c>
      <c r="F93" s="129">
        <v>34000</v>
      </c>
      <c r="G93" s="162">
        <f t="shared" si="2"/>
        <v>-16000</v>
      </c>
    </row>
    <row r="94" spans="1:9" x14ac:dyDescent="0.25">
      <c r="A94" s="121" t="s">
        <v>78</v>
      </c>
      <c r="B94" s="121" t="s">
        <v>88</v>
      </c>
      <c r="C94" s="121" t="s">
        <v>89</v>
      </c>
      <c r="D94" s="137">
        <v>13266779</v>
      </c>
      <c r="E94" s="137">
        <v>11307914</v>
      </c>
      <c r="F94" s="137">
        <v>14134949</v>
      </c>
      <c r="G94" s="162">
        <f t="shared" si="2"/>
        <v>2827035</v>
      </c>
      <c r="H94" s="1"/>
      <c r="I94" s="1"/>
    </row>
    <row r="95" spans="1:9" s="41" customFormat="1" x14ac:dyDescent="0.25">
      <c r="A95" s="121" t="s">
        <v>256</v>
      </c>
      <c r="B95" s="121" t="s">
        <v>278</v>
      </c>
      <c r="C95" s="121" t="s">
        <v>267</v>
      </c>
      <c r="D95" s="137"/>
      <c r="E95" s="137">
        <v>316000</v>
      </c>
      <c r="F95" s="137">
        <v>6467000</v>
      </c>
      <c r="G95" s="162">
        <f t="shared" si="2"/>
        <v>6151000</v>
      </c>
    </row>
    <row r="96" spans="1:9" s="41" customFormat="1" x14ac:dyDescent="0.25">
      <c r="A96" s="121" t="s">
        <v>257</v>
      </c>
      <c r="B96" s="121" t="s">
        <v>279</v>
      </c>
      <c r="C96" s="121" t="s">
        <v>261</v>
      </c>
      <c r="D96" s="137">
        <v>100000</v>
      </c>
      <c r="E96" s="137">
        <v>100000</v>
      </c>
      <c r="F96" s="137">
        <v>0</v>
      </c>
      <c r="G96" s="162">
        <f t="shared" si="2"/>
        <v>-100000</v>
      </c>
    </row>
    <row r="97" spans="1:9" x14ac:dyDescent="0.25">
      <c r="A97" s="121" t="s">
        <v>83</v>
      </c>
      <c r="B97" s="121" t="s">
        <v>90</v>
      </c>
      <c r="C97" s="121" t="s">
        <v>91</v>
      </c>
      <c r="D97" s="137"/>
      <c r="E97" s="137"/>
      <c r="F97" s="137"/>
      <c r="G97" s="162">
        <f t="shared" si="2"/>
        <v>0</v>
      </c>
      <c r="H97" s="1"/>
      <c r="I97" s="1"/>
    </row>
    <row r="98" spans="1:9" x14ac:dyDescent="0.25">
      <c r="A98" s="121" t="s">
        <v>84</v>
      </c>
      <c r="B98" s="121" t="s">
        <v>92</v>
      </c>
      <c r="C98" s="121" t="s">
        <v>93</v>
      </c>
      <c r="D98" s="137">
        <v>42000</v>
      </c>
      <c r="E98" s="137">
        <v>42000</v>
      </c>
      <c r="F98" s="137">
        <v>304500</v>
      </c>
      <c r="G98" s="162">
        <f t="shared" si="2"/>
        <v>262500</v>
      </c>
      <c r="H98" s="1"/>
      <c r="I98" s="1"/>
    </row>
    <row r="99" spans="1:9" x14ac:dyDescent="0.25">
      <c r="A99" s="121" t="s">
        <v>85</v>
      </c>
      <c r="B99" s="146" t="s">
        <v>94</v>
      </c>
      <c r="C99" s="146" t="s">
        <v>95</v>
      </c>
      <c r="D99" s="129"/>
      <c r="E99" s="129"/>
      <c r="F99" s="129"/>
      <c r="G99" s="162">
        <f t="shared" si="2"/>
        <v>0</v>
      </c>
      <c r="H99" s="1"/>
      <c r="I99" s="1"/>
    </row>
    <row r="100" spans="1:9" x14ac:dyDescent="0.25">
      <c r="A100" s="121" t="s">
        <v>258</v>
      </c>
      <c r="B100" s="147" t="s">
        <v>96</v>
      </c>
      <c r="C100" s="147" t="s">
        <v>97</v>
      </c>
      <c r="D100" s="133">
        <f>SUM(D81:D99)</f>
        <v>62103000</v>
      </c>
      <c r="E100" s="141">
        <f>SUM(E81:E99)</f>
        <v>72914020</v>
      </c>
      <c r="F100" s="141">
        <f>SUM(F81:F99)</f>
        <v>88914085</v>
      </c>
      <c r="G100" s="133">
        <f t="shared" si="2"/>
        <v>16000065</v>
      </c>
      <c r="H100" s="74"/>
      <c r="I100" s="63"/>
    </row>
    <row r="101" spans="1:9" x14ac:dyDescent="0.25">
      <c r="A101" s="121" t="s">
        <v>259</v>
      </c>
      <c r="B101" s="147" t="s">
        <v>98</v>
      </c>
      <c r="C101" s="147" t="s">
        <v>240</v>
      </c>
      <c r="D101" s="133">
        <v>10050000</v>
      </c>
      <c r="E101" s="141">
        <v>10050000</v>
      </c>
      <c r="F101" s="141">
        <v>11928330</v>
      </c>
      <c r="G101" s="133">
        <f t="shared" si="2"/>
        <v>1878330</v>
      </c>
      <c r="H101" s="1"/>
      <c r="I101" s="1"/>
    </row>
    <row r="102" spans="1:9" x14ac:dyDescent="0.25">
      <c r="A102" s="121" t="s">
        <v>260</v>
      </c>
      <c r="B102" s="149" t="s">
        <v>285</v>
      </c>
      <c r="C102" s="149" t="s">
        <v>99</v>
      </c>
      <c r="D102" s="137"/>
      <c r="E102" s="137">
        <v>263000</v>
      </c>
      <c r="F102" s="137">
        <v>263000</v>
      </c>
      <c r="G102" s="162">
        <f t="shared" si="2"/>
        <v>0</v>
      </c>
      <c r="H102" s="1"/>
      <c r="I102" s="1"/>
    </row>
    <row r="103" spans="1:9" x14ac:dyDescent="0.25">
      <c r="A103" s="121" t="s">
        <v>87</v>
      </c>
      <c r="B103" s="149" t="s">
        <v>280</v>
      </c>
      <c r="C103" s="149" t="s">
        <v>100</v>
      </c>
      <c r="D103" s="137">
        <v>4979500</v>
      </c>
      <c r="E103" s="137">
        <v>4979500</v>
      </c>
      <c r="F103" s="137">
        <v>4979500</v>
      </c>
      <c r="G103" s="162">
        <f t="shared" si="2"/>
        <v>0</v>
      </c>
      <c r="H103" s="1"/>
      <c r="I103" s="1"/>
    </row>
    <row r="104" spans="1:9" s="41" customFormat="1" x14ac:dyDescent="0.25">
      <c r="A104" s="121" t="s">
        <v>268</v>
      </c>
      <c r="B104" s="149" t="s">
        <v>281</v>
      </c>
      <c r="C104" s="149" t="s">
        <v>226</v>
      </c>
      <c r="D104" s="137">
        <v>0</v>
      </c>
      <c r="E104" s="137"/>
      <c r="F104" s="137"/>
      <c r="G104" s="162">
        <f t="shared" si="2"/>
        <v>0</v>
      </c>
    </row>
    <row r="105" spans="1:9" s="41" customFormat="1" x14ac:dyDescent="0.25">
      <c r="A105" s="121" t="s">
        <v>269</v>
      </c>
      <c r="B105" s="149" t="s">
        <v>225</v>
      </c>
      <c r="C105" s="149" t="s">
        <v>249</v>
      </c>
      <c r="D105" s="137"/>
      <c r="E105" s="137"/>
      <c r="F105" s="137"/>
      <c r="G105" s="162">
        <f t="shared" si="2"/>
        <v>0</v>
      </c>
    </row>
    <row r="106" spans="1:9" s="41" customFormat="1" x14ac:dyDescent="0.25">
      <c r="A106" s="121" t="s">
        <v>270</v>
      </c>
      <c r="B106" s="147" t="s">
        <v>101</v>
      </c>
      <c r="C106" s="147" t="s">
        <v>102</v>
      </c>
      <c r="D106" s="133">
        <f>SUM(D102:D105)</f>
        <v>4979500</v>
      </c>
      <c r="E106" s="141">
        <f>SUM(E102:E105)</f>
        <v>5242500</v>
      </c>
      <c r="F106" s="141">
        <f>SUM(F102:F105)</f>
        <v>5242500</v>
      </c>
      <c r="G106" s="133">
        <f t="shared" si="2"/>
        <v>0</v>
      </c>
    </row>
    <row r="107" spans="1:9" x14ac:dyDescent="0.25">
      <c r="A107" s="121" t="s">
        <v>271</v>
      </c>
      <c r="B107" s="147" t="s">
        <v>103</v>
      </c>
      <c r="C107" s="147" t="s">
        <v>104</v>
      </c>
      <c r="D107" s="133">
        <v>37433000</v>
      </c>
      <c r="E107" s="141">
        <v>24530589</v>
      </c>
      <c r="F107" s="141">
        <v>7863942</v>
      </c>
      <c r="G107" s="133">
        <f t="shared" si="2"/>
        <v>-16666647</v>
      </c>
      <c r="H107" s="1"/>
      <c r="I107" s="1"/>
    </row>
    <row r="108" spans="1:9" x14ac:dyDescent="0.25">
      <c r="A108" s="121" t="s">
        <v>272</v>
      </c>
      <c r="B108" s="147" t="s">
        <v>105</v>
      </c>
      <c r="C108" s="147" t="s">
        <v>106</v>
      </c>
      <c r="D108" s="133">
        <v>11993000</v>
      </c>
      <c r="E108" s="141">
        <v>24895411</v>
      </c>
      <c r="F108" s="141">
        <v>58925642</v>
      </c>
      <c r="G108" s="133">
        <f t="shared" si="2"/>
        <v>34030231</v>
      </c>
      <c r="H108" s="74"/>
      <c r="I108" s="63"/>
    </row>
    <row r="109" spans="1:9" x14ac:dyDescent="0.25">
      <c r="A109" s="121" t="s">
        <v>273</v>
      </c>
      <c r="B109" s="147" t="s">
        <v>107</v>
      </c>
      <c r="C109" s="147" t="s">
        <v>108</v>
      </c>
      <c r="D109" s="133">
        <v>1000000</v>
      </c>
      <c r="E109" s="141">
        <v>1000000</v>
      </c>
      <c r="F109" s="141">
        <v>1000000</v>
      </c>
      <c r="G109" s="133">
        <f>SUM(F109-E109)</f>
        <v>0</v>
      </c>
      <c r="H109" s="1"/>
      <c r="I109" s="1"/>
    </row>
    <row r="110" spans="1:9" x14ac:dyDescent="0.25">
      <c r="A110" s="121" t="s">
        <v>274</v>
      </c>
      <c r="B110" s="150" t="s">
        <v>111</v>
      </c>
      <c r="C110" s="147" t="s">
        <v>112</v>
      </c>
      <c r="D110" s="133"/>
      <c r="E110" s="141"/>
      <c r="F110" s="141"/>
      <c r="G110" s="133">
        <f t="shared" ref="G110" si="3">SUM(F110-E110)</f>
        <v>0</v>
      </c>
      <c r="H110" s="1"/>
      <c r="I110" s="1"/>
    </row>
    <row r="111" spans="1:9" x14ac:dyDescent="0.25">
      <c r="A111" s="121" t="s">
        <v>292</v>
      </c>
      <c r="B111" s="150" t="s">
        <v>113</v>
      </c>
      <c r="C111" s="150" t="s">
        <v>114</v>
      </c>
      <c r="D111" s="134"/>
      <c r="E111" s="141">
        <v>2949824</v>
      </c>
      <c r="F111" s="141">
        <v>6525600</v>
      </c>
      <c r="G111" s="133">
        <f>SUM(F111-E111)</f>
        <v>3575776</v>
      </c>
      <c r="H111" s="1"/>
      <c r="I111" s="1"/>
    </row>
    <row r="112" spans="1:9" x14ac:dyDescent="0.25">
      <c r="A112" s="121" t="s">
        <v>293</v>
      </c>
      <c r="B112" s="147" t="s">
        <v>115</v>
      </c>
      <c r="C112" s="147" t="s">
        <v>116</v>
      </c>
      <c r="D112" s="133">
        <v>49568218</v>
      </c>
      <c r="E112" s="141">
        <v>49568218</v>
      </c>
      <c r="F112" s="141">
        <v>49568218</v>
      </c>
      <c r="G112" s="133">
        <f t="shared" ref="G112:G114" si="4">SUM(F112-E112)</f>
        <v>0</v>
      </c>
      <c r="H112" s="1"/>
      <c r="I112" s="1"/>
    </row>
    <row r="113" spans="1:9" x14ac:dyDescent="0.25">
      <c r="A113" s="121" t="s">
        <v>275</v>
      </c>
      <c r="B113" s="121" t="s">
        <v>282</v>
      </c>
      <c r="C113" s="121"/>
      <c r="D113" s="125">
        <v>49568218</v>
      </c>
      <c r="E113" s="125">
        <v>49568218</v>
      </c>
      <c r="F113" s="125">
        <v>49568218</v>
      </c>
      <c r="G113" s="133"/>
      <c r="H113" s="1"/>
      <c r="I113" s="1"/>
    </row>
    <row r="114" spans="1:9" ht="20.25" customHeight="1" x14ac:dyDescent="0.25">
      <c r="A114" s="121" t="s">
        <v>276</v>
      </c>
      <c r="B114" s="151" t="s">
        <v>117</v>
      </c>
      <c r="C114" s="151" t="s">
        <v>118</v>
      </c>
      <c r="D114" s="133">
        <f>SUM(D79+D80+D100+D101+D103+D107+D108+D109+D112)</f>
        <v>231012931</v>
      </c>
      <c r="E114" s="133">
        <f>SUM(E79+E80+E100+E101+E106+E107+E108+E109+E111+E112)</f>
        <v>245036775</v>
      </c>
      <c r="F114" s="133">
        <f>SUM(F79+F80+F100+F101+F106+F107+F108+F109+F111+F112)</f>
        <v>300311674</v>
      </c>
      <c r="G114" s="133">
        <f t="shared" si="4"/>
        <v>55274899</v>
      </c>
      <c r="H114" s="1"/>
      <c r="I114" s="1"/>
    </row>
    <row r="115" spans="1:9" x14ac:dyDescent="0.25">
      <c r="A115" s="152"/>
      <c r="B115" s="111"/>
      <c r="C115" s="111"/>
      <c r="D115" s="111"/>
      <c r="E115" s="111"/>
      <c r="F115" s="111"/>
      <c r="G115" s="153"/>
    </row>
    <row r="116" spans="1:9" x14ac:dyDescent="0.25">
      <c r="A116" s="111"/>
      <c r="B116" s="111"/>
      <c r="C116" s="111"/>
      <c r="D116" s="111"/>
      <c r="E116" s="111"/>
      <c r="F116" s="111"/>
      <c r="G116" s="142"/>
    </row>
    <row r="117" spans="1:9" ht="30" x14ac:dyDescent="0.25">
      <c r="A117" s="111"/>
      <c r="B117" s="163" t="s">
        <v>304</v>
      </c>
      <c r="C117" s="142">
        <v>1300610</v>
      </c>
      <c r="D117" s="111"/>
      <c r="E117" s="154"/>
      <c r="F117" s="154"/>
      <c r="G117" s="142"/>
    </row>
    <row r="118" spans="1:9" ht="45" x14ac:dyDescent="0.25">
      <c r="A118" s="111"/>
      <c r="B118" s="164" t="s">
        <v>305</v>
      </c>
      <c r="C118" s="142">
        <v>2707550</v>
      </c>
      <c r="D118" s="111"/>
      <c r="E118" s="154"/>
      <c r="F118" s="154"/>
      <c r="G118" s="142"/>
      <c r="I118" s="109"/>
    </row>
    <row r="119" spans="1:9" ht="45" x14ac:dyDescent="0.25">
      <c r="A119" s="111"/>
      <c r="B119" s="164" t="s">
        <v>306</v>
      </c>
      <c r="C119" s="142">
        <v>539692</v>
      </c>
      <c r="D119" s="111"/>
      <c r="E119" s="154"/>
      <c r="F119" s="154"/>
      <c r="G119" s="142"/>
    </row>
    <row r="120" spans="1:9" ht="30" x14ac:dyDescent="0.25">
      <c r="A120" s="111"/>
      <c r="B120" s="164" t="s">
        <v>294</v>
      </c>
      <c r="C120" s="142">
        <v>63000</v>
      </c>
      <c r="D120" s="111"/>
      <c r="E120" s="154"/>
      <c r="F120" s="154"/>
      <c r="G120" s="142"/>
    </row>
    <row r="121" spans="1:9" s="41" customFormat="1" ht="30" x14ac:dyDescent="0.25">
      <c r="A121" s="111"/>
      <c r="B121" s="164" t="s">
        <v>295</v>
      </c>
      <c r="C121" s="142">
        <v>3514050</v>
      </c>
      <c r="D121" s="111"/>
      <c r="E121" s="154"/>
      <c r="F121" s="154"/>
      <c r="G121" s="142"/>
    </row>
    <row r="122" spans="1:9" s="41" customFormat="1" ht="45" x14ac:dyDescent="0.25">
      <c r="A122" s="111"/>
      <c r="B122" s="164" t="s">
        <v>296</v>
      </c>
      <c r="C122" s="142">
        <v>148440</v>
      </c>
      <c r="D122" s="111"/>
      <c r="E122" s="154"/>
      <c r="F122" s="154"/>
      <c r="G122" s="142"/>
    </row>
    <row r="123" spans="1:9" s="41" customFormat="1" ht="45" x14ac:dyDescent="0.25">
      <c r="A123" s="111"/>
      <c r="B123" s="164" t="s">
        <v>297</v>
      </c>
      <c r="C123" s="142">
        <v>20391997</v>
      </c>
      <c r="D123" s="111"/>
      <c r="E123" s="154"/>
      <c r="F123" s="154"/>
      <c r="G123" s="142"/>
    </row>
    <row r="124" spans="1:9" s="41" customFormat="1" ht="45" x14ac:dyDescent="0.25">
      <c r="A124" s="111"/>
      <c r="B124" s="164" t="s">
        <v>298</v>
      </c>
      <c r="C124" s="142">
        <v>18983984</v>
      </c>
      <c r="D124" s="111"/>
      <c r="E124" s="154"/>
      <c r="F124" s="154"/>
      <c r="G124" s="142"/>
    </row>
    <row r="125" spans="1:9" s="41" customFormat="1" x14ac:dyDescent="0.25">
      <c r="A125" s="111"/>
      <c r="B125" s="164" t="s">
        <v>299</v>
      </c>
      <c r="C125" s="142">
        <v>697400</v>
      </c>
      <c r="D125" s="111"/>
      <c r="E125" s="154"/>
      <c r="F125" s="154"/>
      <c r="G125" s="142"/>
    </row>
    <row r="126" spans="1:9" s="41" customFormat="1" x14ac:dyDescent="0.25">
      <c r="A126" s="111"/>
      <c r="B126" s="164" t="s">
        <v>300</v>
      </c>
      <c r="C126" s="142">
        <v>939400</v>
      </c>
      <c r="D126" s="111"/>
      <c r="E126" s="154"/>
      <c r="F126" s="154"/>
      <c r="G126" s="142"/>
    </row>
    <row r="127" spans="1:9" s="41" customFormat="1" ht="45" x14ac:dyDescent="0.25">
      <c r="A127" s="111"/>
      <c r="B127" s="164" t="s">
        <v>301</v>
      </c>
      <c r="C127" s="142">
        <v>203000</v>
      </c>
      <c r="D127" s="111"/>
      <c r="E127" s="154"/>
      <c r="F127" s="154"/>
      <c r="G127" s="142"/>
    </row>
    <row r="128" spans="1:9" s="41" customFormat="1" ht="30" x14ac:dyDescent="0.25">
      <c r="A128" s="111"/>
      <c r="B128" s="164" t="s">
        <v>302</v>
      </c>
      <c r="C128" s="142">
        <v>2210000</v>
      </c>
      <c r="D128" s="111"/>
      <c r="E128" s="154"/>
      <c r="F128" s="154"/>
      <c r="G128" s="142"/>
    </row>
    <row r="129" spans="1:10" s="41" customFormat="1" x14ac:dyDescent="0.25">
      <c r="A129" s="111"/>
      <c r="B129" s="164" t="s">
        <v>303</v>
      </c>
      <c r="C129" s="142">
        <v>3575776</v>
      </c>
      <c r="D129" s="111"/>
      <c r="E129" s="154"/>
      <c r="F129" s="154"/>
      <c r="G129" s="142"/>
    </row>
    <row r="130" spans="1:10" s="41" customFormat="1" x14ac:dyDescent="0.25">
      <c r="A130" s="111"/>
      <c r="B130" s="155" t="s">
        <v>244</v>
      </c>
      <c r="C130" s="165">
        <f>SUM(C117:C129)</f>
        <v>55274899</v>
      </c>
      <c r="D130" s="111"/>
      <c r="E130" s="156"/>
      <c r="F130" s="156"/>
      <c r="G130" s="142"/>
    </row>
    <row r="131" spans="1:10" x14ac:dyDescent="0.25">
      <c r="E131" s="79"/>
      <c r="F131" s="79"/>
    </row>
    <row r="132" spans="1:10" x14ac:dyDescent="0.25">
      <c r="E132" s="79"/>
      <c r="F132" s="79"/>
    </row>
    <row r="133" spans="1:10" s="41" customFormat="1" x14ac:dyDescent="0.25">
      <c r="E133" s="79"/>
      <c r="F133" s="79"/>
      <c r="G133" s="63"/>
    </row>
    <row r="134" spans="1:10" x14ac:dyDescent="0.25">
      <c r="B134" s="84"/>
      <c r="C134" s="41"/>
      <c r="D134" s="41"/>
      <c r="E134" s="110"/>
      <c r="F134" s="110"/>
    </row>
    <row r="135" spans="1:10" x14ac:dyDescent="0.25">
      <c r="E135" s="65"/>
      <c r="F135" s="65"/>
    </row>
    <row r="136" spans="1:10" x14ac:dyDescent="0.25">
      <c r="E136" s="65"/>
      <c r="F136" s="65"/>
      <c r="J136" s="80"/>
    </row>
    <row r="137" spans="1:10" x14ac:dyDescent="0.25">
      <c r="E137" s="65"/>
      <c r="F137" s="65"/>
      <c r="J137" s="80"/>
    </row>
    <row r="138" spans="1:10" x14ac:dyDescent="0.25">
      <c r="B138" s="84"/>
      <c r="E138" s="110"/>
      <c r="F138" s="110"/>
    </row>
    <row r="139" spans="1:10" x14ac:dyDescent="0.25">
      <c r="J139" s="63"/>
    </row>
  </sheetData>
  <mergeCells count="5">
    <mergeCell ref="A56:E56"/>
    <mergeCell ref="A57:E57"/>
    <mergeCell ref="A2:E2"/>
    <mergeCell ref="A3:E3"/>
    <mergeCell ref="B1:I1"/>
  </mergeCells>
  <phoneticPr fontId="36" type="noConversion"/>
  <pageMargins left="0.7" right="0.7" top="0.75" bottom="0.75" header="0.3" footer="0.3"/>
  <pageSetup paperSize="8" scale="3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67"/>
  <sheetViews>
    <sheetView workbookViewId="0">
      <selection activeCell="C7" sqref="C7"/>
    </sheetView>
  </sheetViews>
  <sheetFormatPr defaultRowHeight="15" x14ac:dyDescent="0.25"/>
  <cols>
    <col min="1" max="1" width="7" customWidth="1"/>
    <col min="2" max="2" width="45.28515625" customWidth="1"/>
    <col min="4" max="4" width="14.140625" customWidth="1"/>
    <col min="5" max="5" width="14.5703125" customWidth="1"/>
    <col min="6" max="6" width="14.5703125" style="41" customWidth="1"/>
    <col min="7" max="7" width="10.5703125" style="41" customWidth="1"/>
    <col min="8" max="8" width="9.85546875" bestFit="1" customWidth="1"/>
  </cols>
  <sheetData>
    <row r="1" spans="1:7" ht="18.75" x14ac:dyDescent="0.3">
      <c r="A1" s="168" t="s">
        <v>277</v>
      </c>
      <c r="B1" s="168"/>
      <c r="C1" s="168"/>
      <c r="D1" s="168"/>
      <c r="E1" s="168"/>
      <c r="F1" s="168"/>
      <c r="G1" s="168"/>
    </row>
    <row r="2" spans="1:7" ht="18.75" x14ac:dyDescent="0.3">
      <c r="A2" s="170" t="s">
        <v>286</v>
      </c>
      <c r="B2" s="170"/>
      <c r="C2" s="170"/>
      <c r="D2" s="170"/>
      <c r="E2" s="170"/>
      <c r="F2" s="170"/>
      <c r="G2" s="170"/>
    </row>
    <row r="3" spans="1:7" x14ac:dyDescent="0.25">
      <c r="A3" s="41"/>
      <c r="B3" s="41"/>
      <c r="C3" s="41"/>
      <c r="D3" s="41"/>
      <c r="E3" s="41"/>
    </row>
    <row r="4" spans="1:7" x14ac:dyDescent="0.25">
      <c r="A4" s="41"/>
      <c r="B4" s="41"/>
      <c r="C4" s="41"/>
      <c r="D4" s="41"/>
      <c r="E4" s="41"/>
    </row>
    <row r="5" spans="1:7" ht="38.25" x14ac:dyDescent="0.25">
      <c r="A5" s="50" t="s">
        <v>0</v>
      </c>
      <c r="B5" s="51" t="s">
        <v>1</v>
      </c>
      <c r="C5" s="52" t="s">
        <v>2</v>
      </c>
      <c r="D5" s="53" t="s">
        <v>251</v>
      </c>
      <c r="E5" s="54" t="s">
        <v>289</v>
      </c>
      <c r="F5" s="54" t="s">
        <v>288</v>
      </c>
      <c r="G5" s="56" t="s">
        <v>3</v>
      </c>
    </row>
    <row r="6" spans="1:7" x14ac:dyDescent="0.25">
      <c r="A6" s="42"/>
      <c r="B6" s="43" t="s">
        <v>4</v>
      </c>
      <c r="C6" s="43" t="s">
        <v>5</v>
      </c>
      <c r="D6" s="58" t="s">
        <v>6</v>
      </c>
      <c r="E6" s="58" t="s">
        <v>7</v>
      </c>
      <c r="F6" s="58"/>
      <c r="G6" s="57"/>
    </row>
    <row r="7" spans="1:7" ht="25.5" x14ac:dyDescent="0.25">
      <c r="A7" s="44" t="s">
        <v>9</v>
      </c>
      <c r="B7" s="45" t="s">
        <v>140</v>
      </c>
      <c r="C7" s="46" t="s">
        <v>141</v>
      </c>
      <c r="D7" s="55"/>
      <c r="E7" s="55"/>
      <c r="F7" s="55"/>
      <c r="G7" s="57"/>
    </row>
    <row r="8" spans="1:7" ht="25.5" x14ac:dyDescent="0.25">
      <c r="A8" s="44" t="s">
        <v>12</v>
      </c>
      <c r="B8" s="47" t="s">
        <v>142</v>
      </c>
      <c r="C8" s="48" t="s">
        <v>143</v>
      </c>
      <c r="D8" s="55"/>
      <c r="E8" s="55"/>
      <c r="F8" s="55"/>
      <c r="G8" s="57"/>
    </row>
    <row r="9" spans="1:7" x14ac:dyDescent="0.25">
      <c r="A9" s="44" t="s">
        <v>15</v>
      </c>
      <c r="B9" s="49" t="s">
        <v>164</v>
      </c>
      <c r="C9" s="46" t="s">
        <v>165</v>
      </c>
      <c r="D9" s="55"/>
      <c r="E9" s="55"/>
      <c r="F9" s="55"/>
      <c r="G9" s="57"/>
    </row>
    <row r="10" spans="1:7" x14ac:dyDescent="0.25">
      <c r="A10" s="44" t="s">
        <v>18</v>
      </c>
      <c r="B10" s="49" t="s">
        <v>166</v>
      </c>
      <c r="C10" s="46" t="s">
        <v>192</v>
      </c>
      <c r="D10" s="55"/>
      <c r="E10" s="55"/>
      <c r="F10" s="55"/>
      <c r="G10" s="57"/>
    </row>
    <row r="11" spans="1:7" x14ac:dyDescent="0.25">
      <c r="A11" s="44" t="s">
        <v>21</v>
      </c>
      <c r="B11" s="49" t="s">
        <v>168</v>
      </c>
      <c r="C11" s="46" t="s">
        <v>169</v>
      </c>
      <c r="D11" s="55"/>
      <c r="E11" s="55"/>
      <c r="F11" s="55"/>
      <c r="G11" s="57"/>
    </row>
    <row r="12" spans="1:7" x14ac:dyDescent="0.25">
      <c r="A12" s="44" t="s">
        <v>24</v>
      </c>
      <c r="B12" s="49" t="s">
        <v>170</v>
      </c>
      <c r="C12" s="46" t="s">
        <v>171</v>
      </c>
      <c r="D12" s="55">
        <v>600000</v>
      </c>
      <c r="E12" s="55">
        <v>600000</v>
      </c>
      <c r="F12" s="55"/>
      <c r="G12" s="57">
        <v>0</v>
      </c>
    </row>
    <row r="13" spans="1:7" x14ac:dyDescent="0.25">
      <c r="A13" s="44" t="s">
        <v>27</v>
      </c>
      <c r="B13" s="49" t="s">
        <v>172</v>
      </c>
      <c r="C13" s="46" t="s">
        <v>173</v>
      </c>
      <c r="D13" s="55">
        <v>162000</v>
      </c>
      <c r="E13" s="55">
        <v>162000</v>
      </c>
      <c r="F13" s="55"/>
      <c r="G13" s="57">
        <v>0</v>
      </c>
    </row>
    <row r="14" spans="1:7" x14ac:dyDescent="0.25">
      <c r="A14" s="44" t="s">
        <v>30</v>
      </c>
      <c r="B14" s="49" t="s">
        <v>174</v>
      </c>
      <c r="C14" s="46" t="s">
        <v>175</v>
      </c>
      <c r="D14" s="55"/>
      <c r="E14" s="55"/>
      <c r="F14" s="55"/>
      <c r="G14" s="59">
        <v>0</v>
      </c>
    </row>
    <row r="15" spans="1:7" x14ac:dyDescent="0.25">
      <c r="A15" s="44" t="s">
        <v>33</v>
      </c>
      <c r="B15" s="49" t="s">
        <v>193</v>
      </c>
      <c r="C15" s="46" t="s">
        <v>194</v>
      </c>
      <c r="D15" s="55"/>
      <c r="E15" s="55"/>
      <c r="F15" s="55"/>
      <c r="G15" s="59"/>
    </row>
    <row r="16" spans="1:7" x14ac:dyDescent="0.25">
      <c r="A16" s="44" t="s">
        <v>36</v>
      </c>
      <c r="B16" s="49" t="s">
        <v>195</v>
      </c>
      <c r="C16" s="46" t="s">
        <v>196</v>
      </c>
      <c r="D16" s="55"/>
      <c r="E16" s="55"/>
      <c r="F16" s="55"/>
      <c r="G16" s="59"/>
    </row>
    <row r="17" spans="1:7" x14ac:dyDescent="0.25">
      <c r="A17" s="44" t="s">
        <v>38</v>
      </c>
      <c r="B17" s="49" t="s">
        <v>197</v>
      </c>
      <c r="C17" s="46" t="s">
        <v>177</v>
      </c>
      <c r="D17" s="55"/>
      <c r="E17" s="55"/>
      <c r="F17" s="55"/>
      <c r="G17" s="59"/>
    </row>
    <row r="18" spans="1:7" x14ac:dyDescent="0.25">
      <c r="A18" s="71" t="s">
        <v>40</v>
      </c>
      <c r="B18" s="66" t="s">
        <v>198</v>
      </c>
      <c r="C18" s="67" t="s">
        <v>179</v>
      </c>
      <c r="D18" s="69">
        <f>SUM(D12:D17)</f>
        <v>762000</v>
      </c>
      <c r="E18" s="69">
        <f>SUM(E12:E17)</f>
        <v>762000</v>
      </c>
      <c r="F18" s="69"/>
      <c r="G18" s="72">
        <v>0</v>
      </c>
    </row>
    <row r="19" spans="1:7" x14ac:dyDescent="0.25">
      <c r="A19" s="44" t="s">
        <v>43</v>
      </c>
      <c r="B19" s="47" t="s">
        <v>199</v>
      </c>
      <c r="C19" s="48" t="s">
        <v>181</v>
      </c>
      <c r="D19" s="55"/>
      <c r="E19" s="55"/>
      <c r="F19" s="55"/>
      <c r="G19" s="59"/>
    </row>
    <row r="20" spans="1:7" x14ac:dyDescent="0.25">
      <c r="A20" s="44" t="s">
        <v>46</v>
      </c>
      <c r="B20" s="47" t="s">
        <v>200</v>
      </c>
      <c r="C20" s="48" t="s">
        <v>201</v>
      </c>
      <c r="D20" s="55"/>
      <c r="E20" s="55"/>
      <c r="F20" s="55"/>
      <c r="G20" s="59"/>
    </row>
    <row r="21" spans="1:7" x14ac:dyDescent="0.25">
      <c r="A21" s="44" t="s">
        <v>49</v>
      </c>
      <c r="B21" s="45" t="s">
        <v>202</v>
      </c>
      <c r="C21" s="46" t="s">
        <v>203</v>
      </c>
      <c r="D21" s="55"/>
      <c r="E21" s="55"/>
      <c r="F21" s="55"/>
      <c r="G21" s="59"/>
    </row>
    <row r="22" spans="1:7" x14ac:dyDescent="0.25">
      <c r="A22" s="44" t="s">
        <v>52</v>
      </c>
      <c r="B22" s="45" t="s">
        <v>115</v>
      </c>
      <c r="C22" s="46" t="s">
        <v>204</v>
      </c>
      <c r="D22" s="55">
        <v>49568218</v>
      </c>
      <c r="E22" s="55">
        <v>49568218</v>
      </c>
      <c r="F22" s="55"/>
      <c r="G22" s="59">
        <v>0</v>
      </c>
    </row>
    <row r="23" spans="1:7" x14ac:dyDescent="0.25">
      <c r="A23" s="71" t="s">
        <v>53</v>
      </c>
      <c r="B23" s="68" t="s">
        <v>205</v>
      </c>
      <c r="C23" s="67" t="s">
        <v>189</v>
      </c>
      <c r="D23" s="69">
        <f>SUM(D22)</f>
        <v>49568218</v>
      </c>
      <c r="E23" s="69">
        <f>SUM(E21:E22)</f>
        <v>49568218</v>
      </c>
      <c r="F23" s="69"/>
      <c r="G23" s="73">
        <f>SUM(G21:G22)</f>
        <v>0</v>
      </c>
    </row>
    <row r="24" spans="1:7" ht="21" customHeight="1" x14ac:dyDescent="0.25">
      <c r="A24" s="71" t="s">
        <v>54</v>
      </c>
      <c r="B24" s="66" t="s">
        <v>206</v>
      </c>
      <c r="C24" s="67" t="s">
        <v>191</v>
      </c>
      <c r="D24" s="69">
        <f>SUM(D18+D23)</f>
        <v>50330218</v>
      </c>
      <c r="E24" s="69">
        <f>SUM(E18+E23)</f>
        <v>50330218</v>
      </c>
      <c r="F24" s="69"/>
      <c r="G24" s="69">
        <f>SUM(G23)</f>
        <v>0</v>
      </c>
    </row>
    <row r="25" spans="1:7" x14ac:dyDescent="0.25">
      <c r="A25" s="41"/>
      <c r="B25" s="41"/>
      <c r="C25" s="41"/>
      <c r="D25" s="41"/>
      <c r="E25" s="41"/>
    </row>
    <row r="26" spans="1:7" x14ac:dyDescent="0.25">
      <c r="A26" s="41"/>
      <c r="B26" s="41"/>
      <c r="C26" s="41"/>
      <c r="D26" s="41"/>
      <c r="E26" s="41"/>
    </row>
    <row r="27" spans="1:7" ht="18" x14ac:dyDescent="0.25">
      <c r="A27" s="167" t="s">
        <v>283</v>
      </c>
      <c r="B27" s="167"/>
      <c r="C27" s="167"/>
      <c r="D27" s="167"/>
      <c r="E27" s="167"/>
      <c r="F27" s="167"/>
      <c r="G27" s="167"/>
    </row>
    <row r="28" spans="1:7" ht="18" x14ac:dyDescent="0.25">
      <c r="A28" s="167" t="s">
        <v>307</v>
      </c>
      <c r="B28" s="167"/>
      <c r="C28" s="167"/>
      <c r="D28" s="167"/>
      <c r="E28" s="167"/>
      <c r="F28" s="167"/>
      <c r="G28" s="167"/>
    </row>
    <row r="29" spans="1:7" x14ac:dyDescent="0.25">
      <c r="A29" s="111"/>
      <c r="B29" s="111"/>
      <c r="C29" s="111"/>
      <c r="D29" s="111"/>
      <c r="E29" s="111"/>
      <c r="F29" s="111"/>
      <c r="G29" s="111"/>
    </row>
    <row r="30" spans="1:7" x14ac:dyDescent="0.25">
      <c r="A30" s="111"/>
      <c r="B30" s="111"/>
      <c r="C30" s="111"/>
      <c r="D30" s="111"/>
      <c r="E30" s="111"/>
      <c r="F30" s="111"/>
      <c r="G30" s="111"/>
    </row>
    <row r="31" spans="1:7" ht="38.25" x14ac:dyDescent="0.25">
      <c r="A31" s="112" t="s">
        <v>0</v>
      </c>
      <c r="B31" s="113" t="s">
        <v>207</v>
      </c>
      <c r="C31" s="114" t="s">
        <v>2</v>
      </c>
      <c r="D31" s="115" t="s">
        <v>255</v>
      </c>
      <c r="E31" s="116" t="s">
        <v>254</v>
      </c>
      <c r="F31" s="116" t="s">
        <v>287</v>
      </c>
      <c r="G31" s="117" t="s">
        <v>3</v>
      </c>
    </row>
    <row r="32" spans="1:7" x14ac:dyDescent="0.25">
      <c r="A32" s="118"/>
      <c r="B32" s="119" t="s">
        <v>4</v>
      </c>
      <c r="C32" s="119" t="s">
        <v>5</v>
      </c>
      <c r="D32" s="120" t="s">
        <v>6</v>
      </c>
      <c r="E32" s="120" t="s">
        <v>7</v>
      </c>
      <c r="F32" s="120"/>
      <c r="G32" s="121"/>
    </row>
    <row r="33" spans="1:9" x14ac:dyDescent="0.25">
      <c r="A33" s="122" t="s">
        <v>9</v>
      </c>
      <c r="B33" s="123" t="s">
        <v>208</v>
      </c>
      <c r="C33" s="124" t="s">
        <v>11</v>
      </c>
      <c r="D33" s="125">
        <v>29510288</v>
      </c>
      <c r="E33" s="125">
        <v>29170288</v>
      </c>
      <c r="F33" s="125"/>
      <c r="G33" s="125">
        <f>SUM(E33-D33)</f>
        <v>-340000</v>
      </c>
    </row>
    <row r="34" spans="1:9" x14ac:dyDescent="0.25">
      <c r="A34" s="122" t="s">
        <v>12</v>
      </c>
      <c r="B34" s="123" t="s">
        <v>13</v>
      </c>
      <c r="C34" s="124" t="s">
        <v>14</v>
      </c>
      <c r="D34" s="125"/>
      <c r="E34" s="125"/>
      <c r="F34" s="125"/>
      <c r="G34" s="125"/>
    </row>
    <row r="35" spans="1:9" x14ac:dyDescent="0.25">
      <c r="A35" s="122" t="s">
        <v>15</v>
      </c>
      <c r="B35" s="123" t="s">
        <v>209</v>
      </c>
      <c r="C35" s="124" t="s">
        <v>210</v>
      </c>
      <c r="D35" s="125"/>
      <c r="E35" s="125"/>
      <c r="F35" s="125"/>
      <c r="G35" s="125">
        <f>SUM(E35-D35)</f>
        <v>0</v>
      </c>
    </row>
    <row r="36" spans="1:9" x14ac:dyDescent="0.25">
      <c r="A36" s="122" t="s">
        <v>18</v>
      </c>
      <c r="B36" s="123" t="s">
        <v>19</v>
      </c>
      <c r="C36" s="124" t="s">
        <v>20</v>
      </c>
      <c r="D36" s="125">
        <v>864000</v>
      </c>
      <c r="E36" s="125">
        <v>864000</v>
      </c>
      <c r="F36" s="125"/>
      <c r="G36" s="125">
        <f>SUM(E36-D36)</f>
        <v>0</v>
      </c>
    </row>
    <row r="37" spans="1:9" x14ac:dyDescent="0.25">
      <c r="A37" s="122" t="s">
        <v>21</v>
      </c>
      <c r="B37" s="123" t="s">
        <v>211</v>
      </c>
      <c r="C37" s="124" t="s">
        <v>212</v>
      </c>
      <c r="D37" s="125"/>
      <c r="E37" s="125"/>
      <c r="F37" s="125"/>
      <c r="G37" s="125">
        <f t="shared" ref="G37:G63" si="0">SUM(E37-D37)</f>
        <v>0</v>
      </c>
    </row>
    <row r="38" spans="1:9" x14ac:dyDescent="0.25">
      <c r="A38" s="122" t="s">
        <v>24</v>
      </c>
      <c r="B38" s="123" t="s">
        <v>22</v>
      </c>
      <c r="C38" s="124" t="s">
        <v>23</v>
      </c>
      <c r="D38" s="125">
        <v>210000</v>
      </c>
      <c r="E38" s="125">
        <v>550000</v>
      </c>
      <c r="F38" s="125"/>
      <c r="G38" s="125">
        <f t="shared" si="0"/>
        <v>340000</v>
      </c>
    </row>
    <row r="39" spans="1:9" x14ac:dyDescent="0.25">
      <c r="A39" s="122" t="s">
        <v>27</v>
      </c>
      <c r="B39" s="123" t="s">
        <v>25</v>
      </c>
      <c r="C39" s="124" t="s">
        <v>26</v>
      </c>
      <c r="D39" s="125"/>
      <c r="E39" s="125"/>
      <c r="F39" s="125"/>
      <c r="G39" s="125">
        <f t="shared" si="0"/>
        <v>0</v>
      </c>
    </row>
    <row r="40" spans="1:9" x14ac:dyDescent="0.25">
      <c r="A40" s="122" t="s">
        <v>30</v>
      </c>
      <c r="B40" s="123" t="s">
        <v>229</v>
      </c>
      <c r="C40" s="124" t="s">
        <v>213</v>
      </c>
      <c r="D40" s="125"/>
      <c r="E40" s="125"/>
      <c r="F40" s="125"/>
      <c r="G40" s="125">
        <f t="shared" si="0"/>
        <v>0</v>
      </c>
    </row>
    <row r="41" spans="1:9" x14ac:dyDescent="0.25">
      <c r="A41" s="122" t="s">
        <v>33</v>
      </c>
      <c r="B41" s="123" t="s">
        <v>214</v>
      </c>
      <c r="C41" s="124" t="s">
        <v>215</v>
      </c>
      <c r="D41" s="125"/>
      <c r="E41" s="125"/>
      <c r="F41" s="125"/>
      <c r="G41" s="125">
        <f t="shared" si="0"/>
        <v>0</v>
      </c>
    </row>
    <row r="42" spans="1:9" x14ac:dyDescent="0.25">
      <c r="A42" s="122" t="s">
        <v>36</v>
      </c>
      <c r="B42" s="126" t="s">
        <v>216</v>
      </c>
      <c r="C42" s="127" t="s">
        <v>32</v>
      </c>
      <c r="D42" s="128">
        <f>SUM(D33:D41)</f>
        <v>30584288</v>
      </c>
      <c r="E42" s="128">
        <f>SUM(E33:E41)</f>
        <v>30584288</v>
      </c>
      <c r="F42" s="128"/>
      <c r="G42" s="125">
        <f t="shared" si="0"/>
        <v>0</v>
      </c>
    </row>
    <row r="43" spans="1:9" x14ac:dyDescent="0.25">
      <c r="A43" s="122" t="s">
        <v>38</v>
      </c>
      <c r="B43" s="123" t="s">
        <v>217</v>
      </c>
      <c r="C43" s="124" t="s">
        <v>39</v>
      </c>
      <c r="D43" s="125"/>
      <c r="E43" s="125"/>
      <c r="F43" s="125"/>
      <c r="G43" s="125">
        <f t="shared" si="0"/>
        <v>0</v>
      </c>
    </row>
    <row r="44" spans="1:9" x14ac:dyDescent="0.25">
      <c r="A44" s="122" t="s">
        <v>40</v>
      </c>
      <c r="B44" s="126" t="s">
        <v>41</v>
      </c>
      <c r="C44" s="127" t="s">
        <v>42</v>
      </c>
      <c r="D44" s="128">
        <v>1100000</v>
      </c>
      <c r="E44" s="129">
        <v>1100000</v>
      </c>
      <c r="F44" s="129"/>
      <c r="G44" s="125">
        <f t="shared" si="0"/>
        <v>0</v>
      </c>
    </row>
    <row r="45" spans="1:9" x14ac:dyDescent="0.25">
      <c r="A45" s="130" t="s">
        <v>43</v>
      </c>
      <c r="B45" s="131" t="s">
        <v>44</v>
      </c>
      <c r="C45" s="132" t="s">
        <v>45</v>
      </c>
      <c r="D45" s="133">
        <f>SUM(D44,D42)</f>
        <v>31684288</v>
      </c>
      <c r="E45" s="133">
        <f>SUM(E44,E42)</f>
        <v>31684288</v>
      </c>
      <c r="F45" s="133"/>
      <c r="G45" s="134">
        <f t="shared" si="0"/>
        <v>0</v>
      </c>
      <c r="H45" s="105"/>
      <c r="I45" s="106"/>
    </row>
    <row r="46" spans="1:9" ht="25.5" x14ac:dyDescent="0.25">
      <c r="A46" s="130" t="s">
        <v>46</v>
      </c>
      <c r="B46" s="131" t="s">
        <v>47</v>
      </c>
      <c r="C46" s="132" t="s">
        <v>48</v>
      </c>
      <c r="D46" s="133">
        <v>6653700</v>
      </c>
      <c r="E46" s="133">
        <v>6653700</v>
      </c>
      <c r="F46" s="133"/>
      <c r="G46" s="134">
        <f t="shared" si="0"/>
        <v>0</v>
      </c>
    </row>
    <row r="47" spans="1:9" x14ac:dyDescent="0.25">
      <c r="A47" s="122" t="s">
        <v>49</v>
      </c>
      <c r="B47" s="126" t="s">
        <v>50</v>
      </c>
      <c r="C47" s="127" t="s">
        <v>51</v>
      </c>
      <c r="D47" s="128">
        <v>200000</v>
      </c>
      <c r="E47" s="129">
        <v>200000</v>
      </c>
      <c r="F47" s="129"/>
      <c r="G47" s="125">
        <f t="shared" si="0"/>
        <v>0</v>
      </c>
    </row>
    <row r="48" spans="1:9" x14ac:dyDescent="0.25">
      <c r="A48" s="122" t="s">
        <v>52</v>
      </c>
      <c r="B48" s="126" t="s">
        <v>56</v>
      </c>
      <c r="C48" s="127" t="s">
        <v>57</v>
      </c>
      <c r="D48" s="128">
        <v>320000</v>
      </c>
      <c r="E48" s="129">
        <v>320000</v>
      </c>
      <c r="F48" s="129"/>
      <c r="G48" s="125">
        <f t="shared" si="0"/>
        <v>0</v>
      </c>
    </row>
    <row r="49" spans="1:7" x14ac:dyDescent="0.25">
      <c r="A49" s="122" t="s">
        <v>53</v>
      </c>
      <c r="B49" s="126" t="s">
        <v>218</v>
      </c>
      <c r="C49" s="135" t="s">
        <v>219</v>
      </c>
      <c r="D49" s="128"/>
      <c r="E49" s="129"/>
      <c r="F49" s="129"/>
      <c r="G49" s="125">
        <f t="shared" si="0"/>
        <v>0</v>
      </c>
    </row>
    <row r="50" spans="1:7" s="41" customFormat="1" x14ac:dyDescent="0.25">
      <c r="A50" s="122"/>
      <c r="B50" s="126" t="s">
        <v>265</v>
      </c>
      <c r="C50" s="135" t="s">
        <v>235</v>
      </c>
      <c r="D50" s="128">
        <v>54000</v>
      </c>
      <c r="E50" s="129">
        <v>54000</v>
      </c>
      <c r="F50" s="129"/>
      <c r="G50" s="125">
        <f t="shared" si="0"/>
        <v>0</v>
      </c>
    </row>
    <row r="51" spans="1:7" x14ac:dyDescent="0.25">
      <c r="A51" s="122" t="s">
        <v>54</v>
      </c>
      <c r="B51" s="126" t="s">
        <v>65</v>
      </c>
      <c r="C51" s="135" t="s">
        <v>66</v>
      </c>
      <c r="D51" s="128">
        <v>1100000</v>
      </c>
      <c r="E51" s="129">
        <v>1400000</v>
      </c>
      <c r="F51" s="129"/>
      <c r="G51" s="125">
        <f t="shared" si="0"/>
        <v>300000</v>
      </c>
    </row>
    <row r="52" spans="1:7" x14ac:dyDescent="0.25">
      <c r="A52" s="122" t="s">
        <v>55</v>
      </c>
      <c r="B52" s="126" t="s">
        <v>228</v>
      </c>
      <c r="C52" s="135" t="s">
        <v>69</v>
      </c>
      <c r="D52" s="128">
        <v>6600000</v>
      </c>
      <c r="E52" s="129">
        <v>6600000</v>
      </c>
      <c r="F52" s="129"/>
      <c r="G52" s="125">
        <f t="shared" si="0"/>
        <v>0</v>
      </c>
    </row>
    <row r="53" spans="1:7" x14ac:dyDescent="0.25">
      <c r="A53" s="122" t="s">
        <v>58</v>
      </c>
      <c r="B53" s="126" t="s">
        <v>220</v>
      </c>
      <c r="C53" s="135" t="s">
        <v>75</v>
      </c>
      <c r="D53" s="128">
        <v>200000</v>
      </c>
      <c r="E53" s="129">
        <v>200000</v>
      </c>
      <c r="F53" s="129"/>
      <c r="G53" s="125">
        <f t="shared" si="0"/>
        <v>0</v>
      </c>
    </row>
    <row r="54" spans="1:7" x14ac:dyDescent="0.25">
      <c r="A54" s="122" t="s">
        <v>59</v>
      </c>
      <c r="B54" s="126" t="s">
        <v>221</v>
      </c>
      <c r="C54" s="135" t="s">
        <v>80</v>
      </c>
      <c r="D54" s="128">
        <v>554000</v>
      </c>
      <c r="E54" s="129">
        <v>254000</v>
      </c>
      <c r="F54" s="129"/>
      <c r="G54" s="125">
        <f t="shared" si="0"/>
        <v>-300000</v>
      </c>
    </row>
    <row r="55" spans="1:7" x14ac:dyDescent="0.25">
      <c r="A55" s="122" t="s">
        <v>61</v>
      </c>
      <c r="B55" s="126" t="s">
        <v>81</v>
      </c>
      <c r="C55" s="135" t="s">
        <v>82</v>
      </c>
      <c r="D55" s="128">
        <v>325000</v>
      </c>
      <c r="E55" s="129">
        <v>325000</v>
      </c>
      <c r="F55" s="129"/>
      <c r="G55" s="125">
        <f t="shared" si="0"/>
        <v>0</v>
      </c>
    </row>
    <row r="56" spans="1:7" x14ac:dyDescent="0.25">
      <c r="A56" s="122" t="s">
        <v>62</v>
      </c>
      <c r="B56" s="126" t="s">
        <v>222</v>
      </c>
      <c r="C56" s="135" t="s">
        <v>86</v>
      </c>
      <c r="D56" s="128"/>
      <c r="E56" s="129"/>
      <c r="F56" s="129"/>
      <c r="G56" s="125">
        <f t="shared" si="0"/>
        <v>0</v>
      </c>
    </row>
    <row r="57" spans="1:7" x14ac:dyDescent="0.25">
      <c r="A57" s="122" t="s">
        <v>63</v>
      </c>
      <c r="B57" s="126" t="s">
        <v>223</v>
      </c>
      <c r="C57" s="135" t="s">
        <v>89</v>
      </c>
      <c r="D57" s="128">
        <v>2389230</v>
      </c>
      <c r="E57" s="129">
        <v>2389230</v>
      </c>
      <c r="F57" s="129"/>
      <c r="G57" s="125">
        <f t="shared" si="0"/>
        <v>0</v>
      </c>
    </row>
    <row r="58" spans="1:7" x14ac:dyDescent="0.25">
      <c r="A58" s="122" t="s">
        <v>64</v>
      </c>
      <c r="B58" s="126" t="s">
        <v>92</v>
      </c>
      <c r="C58" s="135" t="s">
        <v>93</v>
      </c>
      <c r="D58" s="128">
        <v>0</v>
      </c>
      <c r="E58" s="129"/>
      <c r="F58" s="129"/>
      <c r="G58" s="125">
        <f t="shared" si="0"/>
        <v>0</v>
      </c>
    </row>
    <row r="59" spans="1:7" x14ac:dyDescent="0.25">
      <c r="A59" s="130" t="s">
        <v>67</v>
      </c>
      <c r="B59" s="131" t="s">
        <v>224</v>
      </c>
      <c r="C59" s="132" t="s">
        <v>97</v>
      </c>
      <c r="D59" s="133">
        <f>SUM(D47:D58)</f>
        <v>11742230</v>
      </c>
      <c r="E59" s="133">
        <f>SUM(E47:E58)</f>
        <v>11742230</v>
      </c>
      <c r="F59" s="133"/>
      <c r="G59" s="134">
        <f t="shared" si="0"/>
        <v>0</v>
      </c>
    </row>
    <row r="60" spans="1:7" x14ac:dyDescent="0.25">
      <c r="A60" s="122" t="s">
        <v>70</v>
      </c>
      <c r="B60" s="136" t="s">
        <v>225</v>
      </c>
      <c r="C60" s="127" t="s">
        <v>226</v>
      </c>
      <c r="D60" s="125"/>
      <c r="E60" s="137"/>
      <c r="F60" s="137"/>
      <c r="G60" s="125">
        <f t="shared" si="0"/>
        <v>0</v>
      </c>
    </row>
    <row r="61" spans="1:7" x14ac:dyDescent="0.25">
      <c r="A61" s="122" t="s">
        <v>73</v>
      </c>
      <c r="B61" s="136" t="s">
        <v>101</v>
      </c>
      <c r="C61" s="127" t="s">
        <v>102</v>
      </c>
      <c r="D61" s="125"/>
      <c r="E61" s="137"/>
      <c r="F61" s="137"/>
      <c r="G61" s="125">
        <f t="shared" si="0"/>
        <v>0</v>
      </c>
    </row>
    <row r="62" spans="1:7" x14ac:dyDescent="0.25">
      <c r="A62" s="130" t="s">
        <v>76</v>
      </c>
      <c r="B62" s="138" t="s">
        <v>103</v>
      </c>
      <c r="C62" s="132" t="s">
        <v>104</v>
      </c>
      <c r="D62" s="133">
        <v>250000</v>
      </c>
      <c r="E62" s="133">
        <v>250000</v>
      </c>
      <c r="F62" s="133"/>
      <c r="G62" s="134">
        <f t="shared" si="0"/>
        <v>0</v>
      </c>
    </row>
    <row r="63" spans="1:7" x14ac:dyDescent="0.25">
      <c r="A63" s="130" t="s">
        <v>77</v>
      </c>
      <c r="B63" s="138" t="s">
        <v>105</v>
      </c>
      <c r="C63" s="132" t="s">
        <v>106</v>
      </c>
      <c r="D63" s="133">
        <v>0</v>
      </c>
      <c r="E63" s="133"/>
      <c r="F63" s="133"/>
      <c r="G63" s="134">
        <f t="shared" si="0"/>
        <v>0</v>
      </c>
    </row>
    <row r="64" spans="1:7" ht="21.75" customHeight="1" x14ac:dyDescent="0.25">
      <c r="A64" s="130" t="s">
        <v>78</v>
      </c>
      <c r="B64" s="139" t="s">
        <v>109</v>
      </c>
      <c r="C64" s="140" t="s">
        <v>110</v>
      </c>
      <c r="D64" s="141">
        <f>SUM(D45+D46+D59+D62)</f>
        <v>50330218</v>
      </c>
      <c r="E64" s="141">
        <f>SUM(E45+E46+E59+E62)</f>
        <v>50330218</v>
      </c>
      <c r="F64" s="141"/>
      <c r="G64" s="134">
        <f>SUM(E64-D64)</f>
        <v>0</v>
      </c>
    </row>
    <row r="67" spans="5:6" x14ac:dyDescent="0.25">
      <c r="E67" s="109"/>
      <c r="F67" s="109"/>
    </row>
  </sheetData>
  <mergeCells count="4">
    <mergeCell ref="A1:G1"/>
    <mergeCell ref="A2:G2"/>
    <mergeCell ref="A27:G27"/>
    <mergeCell ref="A28:G28"/>
  </mergeCells>
  <pageMargins left="0.7" right="0.7" top="0.75" bottom="0.75" header="0.3" footer="0.3"/>
  <pageSetup paperSize="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Önk.</vt:lpstr>
      <vt:lpstr>Óvoda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TiszajenoASP10</cp:lastModifiedBy>
  <cp:lastPrinted>2020-02-10T07:12:32Z</cp:lastPrinted>
  <dcterms:created xsi:type="dcterms:W3CDTF">2018-01-03T09:28:37Z</dcterms:created>
  <dcterms:modified xsi:type="dcterms:W3CDTF">2020-02-20T12:52:07Z</dcterms:modified>
</cp:coreProperties>
</file>