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4981" windowWidth="24240" windowHeight="9405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definedNames>
    <definedName name="_xlnm.Print_Titles" localSheetId="0">'2.sz.mell.'!$A:$A</definedName>
    <definedName name="_xlnm.Print_Titles" localSheetId="3">'3a'!$1:$4</definedName>
    <definedName name="_xlnm.Print_Titles" localSheetId="4">'3b'!$1:$5</definedName>
    <definedName name="_xlnm.Print_Titles" localSheetId="5">'3c'!$1:$5</definedName>
    <definedName name="_xlnm.Print_Titles" localSheetId="6">'4.sz.mell.'!$1:$6</definedName>
    <definedName name="_xlnm.Print_Titles" localSheetId="7">'5.sz.mell.'!$1:$5</definedName>
  </definedNames>
  <calcPr fullCalcOnLoad="1"/>
</workbook>
</file>

<file path=xl/sharedStrings.xml><?xml version="1.0" encoding="utf-8"?>
<sst xmlns="http://schemas.openxmlformats.org/spreadsheetml/2006/main" count="836" uniqueCount="440">
  <si>
    <t>OEP teljesítmény-finanszírozás</t>
  </si>
  <si>
    <t>Működési bevételek</t>
  </si>
  <si>
    <t>Komló Városi Óvoda</t>
  </si>
  <si>
    <t>Együtt:</t>
  </si>
  <si>
    <t>Engedélyezett létszám</t>
  </si>
  <si>
    <t>Intézmény megnevezése</t>
  </si>
  <si>
    <t>Közhatalmi bevételek</t>
  </si>
  <si>
    <t>GESZ</t>
  </si>
  <si>
    <t>Városgondnokság</t>
  </si>
  <si>
    <t>Önkormányzat</t>
  </si>
  <si>
    <t>Összesen</t>
  </si>
  <si>
    <t>Személyi juttatások</t>
  </si>
  <si>
    <t>Dologi kiadások</t>
  </si>
  <si>
    <t>Városi felújítási keret</t>
  </si>
  <si>
    <t>Eredeti</t>
  </si>
  <si>
    <t>Egyéb működési célú kiadások</t>
  </si>
  <si>
    <t>Egyéb felhalmozási kiadások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</si>
  <si>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</si>
  <si>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</si>
  <si>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</si>
  <si>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</si>
  <si>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</si>
  <si>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</si>
  <si>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</si>
  <si>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</si>
  <si>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</si>
  <si>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</si>
  <si>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</si>
  <si>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</si>
  <si>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</si>
  <si>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</si>
  <si>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</si>
  <si>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</si>
  <si>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</si>
  <si>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</si>
  <si>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</si>
  <si>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</si>
  <si>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</si>
  <si>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</si>
  <si>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</si>
  <si>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</si>
  <si>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 Önkormányzati Hivatal</t>
  </si>
  <si>
    <t>Intézmények össz.:</t>
  </si>
  <si>
    <t>Int.fin.korr.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</si>
  <si>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</si>
  <si>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</si>
  <si>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</si>
  <si>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</si>
  <si>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</si>
  <si>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</si>
  <si>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</si>
  <si>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</si>
  <si>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</si>
  <si>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</si>
  <si>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</si>
  <si>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</si>
  <si>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</si>
  <si>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</si>
  <si>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</si>
  <si>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</si>
  <si>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Intézmények összesen: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</si>
  <si>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</si>
  <si>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</si>
  <si>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</si>
  <si>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</si>
  <si>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</si>
  <si>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</si>
  <si>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</si>
  <si>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</si>
  <si>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</si>
  <si>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</si>
  <si>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</si>
  <si>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</si>
  <si>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</si>
  <si>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</si>
  <si>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</si>
  <si>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</si>
  <si>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</si>
  <si>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</si>
  <si>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</si>
  <si>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</si>
  <si>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</si>
  <si>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</si>
  <si>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</si>
  <si>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</si>
  <si>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</si>
  <si>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</si>
  <si>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</si>
  <si>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</si>
  <si>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</si>
  <si>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</si>
  <si>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</si>
  <si>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</si>
  <si>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</si>
  <si>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</si>
  <si>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</si>
  <si>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</si>
  <si>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</si>
  <si>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</si>
  <si>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</si>
  <si>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</si>
  <si>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</si>
  <si>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Költségvetési bevételek</t>
  </si>
  <si>
    <t>Hitel-, kölcsönfelvétel pügyi váll-tól</t>
  </si>
  <si>
    <t>finanszírozási kiadások</t>
  </si>
  <si>
    <t>Működési célú tám., kölcsön térülése</t>
  </si>
  <si>
    <t>Komlói Közös Önkormányzati Hivatal</t>
  </si>
  <si>
    <t>forintban</t>
  </si>
  <si>
    <t>K911</t>
  </si>
  <si>
    <t>Hitel-, kölcsön-törlesztés áh-n kívülre</t>
  </si>
  <si>
    <t>Közfoglalkoztatottak létszáma</t>
  </si>
  <si>
    <t>,</t>
  </si>
  <si>
    <t xml:space="preserve"> </t>
  </si>
  <si>
    <t>Módosított</t>
  </si>
  <si>
    <t>Munkaadókat terhelő járulékok</t>
  </si>
  <si>
    <t>Komló Város Önkormányzat és intézményei</t>
  </si>
  <si>
    <t>Óvoda</t>
  </si>
  <si>
    <t>Áh-n belüli megelőlegezés visszafizetése</t>
  </si>
  <si>
    <t>2. sz. melléklet</t>
  </si>
  <si>
    <t>3.</t>
  </si>
  <si>
    <t>felújítások</t>
  </si>
  <si>
    <t>működési bevételek</t>
  </si>
  <si>
    <t>T-Mobile ügyintéző bérmegtérítése</t>
  </si>
  <si>
    <t>működési célú átvett pénzeszközök</t>
  </si>
  <si>
    <t>összesen</t>
  </si>
  <si>
    <t>KH</t>
  </si>
  <si>
    <t>finanszírozási bevétel</t>
  </si>
  <si>
    <t>munkaadó-kat terhelő járulékok</t>
  </si>
  <si>
    <t>felhalmozási célú támogatások bevételei áh-n belülről</t>
  </si>
  <si>
    <t>József Attila Városi Könyvtár és Múzeális Gyűjtemény</t>
  </si>
  <si>
    <t>2019. évi Európai Mobilitási Hét és Autómentes Nap támogatása</t>
  </si>
  <si>
    <t>4. sz. melléklet</t>
  </si>
  <si>
    <t xml:space="preserve">Komló Város Önkormányzat és intézményei </t>
  </si>
  <si>
    <t>bevételei 2020. év</t>
  </si>
  <si>
    <t>Intézményi működési bevételek hivatal nélkül</t>
  </si>
  <si>
    <t>Hivatal működési bevételei</t>
  </si>
  <si>
    <t>Intézmények működési bevételei összesen:</t>
  </si>
  <si>
    <t>Önkormányzat működési bevételei</t>
  </si>
  <si>
    <t xml:space="preserve">Ebből: Koncessziós díj Volánbusz Közlekedési Zrt. </t>
  </si>
  <si>
    <t xml:space="preserve">           Víz- és szennyvízhálózat bérleti díja </t>
  </si>
  <si>
    <t xml:space="preserve">           Solar bérleti díjak </t>
  </si>
  <si>
    <t xml:space="preserve">           egyéb működési bevételek</t>
  </si>
  <si>
    <t>Működési bevétel összesen: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</si>
  <si>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</si>
  <si>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</si>
  <si>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</si>
  <si>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</si>
  <si>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</si>
  <si>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</si>
  <si>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Bírság és pótlék bevétel</t>
  </si>
  <si>
    <t>Gépjárműadó</t>
  </si>
  <si>
    <t>Talajterhelési díj</t>
  </si>
  <si>
    <t>Különféle bírságok bevételei</t>
  </si>
  <si>
    <t>Közhatalmi bevétel Önkormányzatnál összesen:</t>
  </si>
  <si>
    <t>Közhatalmi bevétel a Hivatalnál</t>
  </si>
  <si>
    <t>Felhalmozás és tőkejellegű bevételek</t>
  </si>
  <si>
    <t>Önkormányzati ingatlanértékesítés</t>
  </si>
  <si>
    <t>a/ nem lakás célú ingatlanértékesítés</t>
  </si>
  <si>
    <t>b/ lakásértékesítés</t>
  </si>
  <si>
    <t>Felhalmozási célú pénzeszköz-átvétel:</t>
  </si>
  <si>
    <t>EFOP-1.5.2-16 Humán szolgáltatások fejlesztése a Komlói járásban</t>
  </si>
  <si>
    <t>KEHOP-2.2.1-15-2015-00013 Komlói szennyvízberuházás</t>
  </si>
  <si>
    <t>TOP-1.1.3-15-BA1-2016-00001 Komlói piac és vásárcsarnok rek.</t>
  </si>
  <si>
    <t>TOP-1.4.1-15-BA1-2016-00011 Óvodák és bölcsőde fejlesztése Komló p.</t>
  </si>
  <si>
    <t>TOP-3.2.1-16-BA1-2017-00004 Önkormányzati épületek energetikai korszerűsítése Komlón</t>
  </si>
  <si>
    <t>TOP-3.2.1-16-BA1-2018-00056 Komlói Sportközpont és futófolyosó energetikai korszerűsítése (3)</t>
  </si>
  <si>
    <t>Önkormányzat összesen:</t>
  </si>
  <si>
    <t>Intézményeknél összesen:</t>
  </si>
  <si>
    <t>Áh-n belülről összesen:</t>
  </si>
  <si>
    <t>Interreg pályázat (Könyvtár épület)</t>
  </si>
  <si>
    <t>Pécsi Egyházmegye</t>
  </si>
  <si>
    <t>ÁH-n kívülről összesen:</t>
  </si>
  <si>
    <t>Önkormányzatok költségvetési támogatása</t>
  </si>
  <si>
    <t>a/ Működési célú költségvetési támogatás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</si>
  <si>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</si>
  <si>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</si>
  <si>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</si>
  <si>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</si>
  <si>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</si>
  <si>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 xml:space="preserve">Ebből:    Működőképesség megőrzését szolgáló rendkívüli önkormányzati támogatás </t>
  </si>
  <si>
    <t>b/ Elvonások és befizetések bevételei</t>
  </si>
  <si>
    <t xml:space="preserve">c/ Felhalmozási célú támogatás </t>
  </si>
  <si>
    <t>Vis maior</t>
  </si>
  <si>
    <t>Működési célú pénzeszköz-átvétel</t>
  </si>
  <si>
    <t>Önkormányzati egészségügyi feladatok OEP teljesítményfinanszírozása</t>
  </si>
  <si>
    <t>Komlói Többcélú Kistérségi Társulás működési célú támogatás munkaszervezeti feladatok ellátásához</t>
  </si>
  <si>
    <t xml:space="preserve">Mánfától bejáró gyermekek után </t>
  </si>
  <si>
    <t>KEHOP-5.4.1 Szemléletváltási programok</t>
  </si>
  <si>
    <t>TOP-7.1.1-16-H-036-1 48-as tér átalakítása p.</t>
  </si>
  <si>
    <t>GESZ: Munkaügyi Központ támogatása</t>
  </si>
  <si>
    <t>KH, Színház: támogatás elkülönített állami pénzalapból</t>
  </si>
  <si>
    <t>Komlói Honismereti és Városszépítő Egyesület Környvéd.tábor megel.visszafizetése</t>
  </si>
  <si>
    <t>Áh-n kívülről összesen:</t>
  </si>
  <si>
    <t>Kölcsönök térülése</t>
  </si>
  <si>
    <t>Tagi kölcsön visszafizetés Habilitas Kft.</t>
  </si>
  <si>
    <t>Tagi kölcsön visszafizetés Komlói Tésztagyártó Szociális Szövetkezet</t>
  </si>
  <si>
    <t>Felhalmozási célú kölcsön térülése</t>
  </si>
  <si>
    <t>Felhalmozási célú kölcsön térülése Hivatalnál</t>
  </si>
  <si>
    <t>Maradvány igénybevétele</t>
  </si>
  <si>
    <t xml:space="preserve">Ebből működési maradvány </t>
  </si>
  <si>
    <t xml:space="preserve">         fejlesztési maradvány </t>
  </si>
  <si>
    <t>Ebből intézményi működési maradvány</t>
  </si>
  <si>
    <t xml:space="preserve">         intézményi fejlesztési maradvány</t>
  </si>
  <si>
    <t>Önkormányzat bevételei hitelműveletek nélkül:</t>
  </si>
  <si>
    <t>Önkormányzati és intézményi bevétel mindösszesen hitelműveletek nélkül:</t>
  </si>
  <si>
    <t>Tárgyévi hitelfelvétel:</t>
  </si>
  <si>
    <t>Önkormányzat bevételei hitelműveletekkel:</t>
  </si>
  <si>
    <t>Önkormányzati és intézményi bevétel hitelműveletekkel:</t>
  </si>
  <si>
    <t>Önkormányzati és intézményi felhalmozási célú kiadások</t>
  </si>
  <si>
    <t>2020. év</t>
  </si>
  <si>
    <t>Megnevezés</t>
  </si>
  <si>
    <t>Képviselő-testület által elfogadott 2020. évre szerződéssel lekötött folyamatban lévő feladatok, illetve jogszabályi kötelezettség</t>
  </si>
  <si>
    <t>Képviselő-testület által elfogadott, szerződéssel le nem kötött feladatok</t>
  </si>
  <si>
    <t>Egyéb igények</t>
  </si>
  <si>
    <t>B E R U H Á Z Á S O K:</t>
  </si>
  <si>
    <t>Pályázati, előkészítési, önerő és megelőlegezési keret</t>
  </si>
  <si>
    <t>Szabályozási terv módosítása</t>
  </si>
  <si>
    <t>2018. évi MLSZ Országos Pályaépítési Program,
Körtvélyesi rekortán borítású sportpálya építés önerő</t>
  </si>
  <si>
    <t>Buszpályaudvar parkoló kialakítása (MÁV-tól bérelt területen)</t>
  </si>
  <si>
    <t>Buszpályaudvar parkoló kialakításához szükséges vasúti bontási munkálatok (MÁV-tól bérelt területen)</t>
  </si>
  <si>
    <t xml:space="preserve">KEHOP-2.2.1-15-2015-00013 Komlói szennyvízberuházás </t>
  </si>
  <si>
    <t>Kerékpárút kialakítása Komló-Sikonda nem pályázati rész</t>
  </si>
  <si>
    <t>Komló, Altáró utca 2. sz. épület elektromos hálózatba történő bekapcsolása (7 albetét)</t>
  </si>
  <si>
    <t>Körtvélyesi új garázsok közötti út aszfaltozása</t>
  </si>
  <si>
    <t>Közművelődési érdekletségnövelő pályázat Közösségek Háza felújítása (164/2019. (XII.12.))</t>
  </si>
  <si>
    <t>Országos Görpark Program keretében görpark építése Komló városban - MK_TSZ/102 (2019), ebből 15 millió Ft önerő</t>
  </si>
  <si>
    <t>Templom téri kapu újraszínezése</t>
  </si>
  <si>
    <t>Térfigyelő kamera rendszer központ bővítése, kamerák cseréje</t>
  </si>
  <si>
    <t xml:space="preserve">TOP-1.1.1-16-BA1-2017-00002 Komló, Nagyrét utcai meglévő ipari terület alapinfrastruktúra fejlesztése </t>
  </si>
  <si>
    <t xml:space="preserve">TOP-1.1.3-15-BA1-2016-00001 Komlói város területén lévő piac és vásárcsarnok rekonstrukciója </t>
  </si>
  <si>
    <t>TOP-1.2.1-15-BA1-2016-00007 Kerékpáron az Ormánságtól a Mecsekig</t>
  </si>
  <si>
    <t>TOP-2.1.1-15-BA1-2016-00001 Szabadidőpark és Vállalkozók Háza Komlón</t>
  </si>
  <si>
    <t>TOP-2.1.1-16-BA1-2017-00003 Barnamezős területek rehabilitációja (Altáró u.)</t>
  </si>
  <si>
    <t>TOP-2.1.2-15-BA1-2016-00003 Petőfi tér és környezetének rehabilitációja</t>
  </si>
  <si>
    <t>TOP-3.1.1-16-BA1-2017-00011 Komlói buszpályaudvar és környezetének közlekedésfejlesztése</t>
  </si>
  <si>
    <t>TOP-3.2.1-16-BA1-2018-00056 Komlói Sportközpont és futófolyosó energetikai korszerűsítése</t>
  </si>
  <si>
    <t>TOP-3.2.1-16-BA1-2018-00056 pályázathoz kapcsolódó fogyasztásmérő hely kialakítása 102/2019. (VII.11.) (KBSK futófolyosó</t>
  </si>
  <si>
    <t>TOP-5.3.1-16-BA1-2017-00006 Helyi identitás és kohézió erősítése a komlói járásban</t>
  </si>
  <si>
    <t>Városház tér kültéri hangosítás</t>
  </si>
  <si>
    <t>Víziközmű bérleti díj - 2018. évi díj áthúzódó része (154/2019.(XII.12.) sz hat.</t>
  </si>
  <si>
    <t>Víziközmű bérleti díj - 2019. évi áthúzódó áfa</t>
  </si>
  <si>
    <t>Víziközmű bérleti díj - 2019. évi díj lekötött része (154/2019.(XII.12.) sz. hat</t>
  </si>
  <si>
    <t>Közvilágítás fejlesztési igények:</t>
  </si>
  <si>
    <t>OTP mögötti garázssoron (3617/10. hrsz.)  4db faoszlop és 4db lámpatest elhelyezése légvezetékkel</t>
  </si>
  <si>
    <t>Petőfi u. 18. és a Gagarin u. 17. közötti járdaszakaszon 3db napelemes kandelláber elhelyezése</t>
  </si>
  <si>
    <t>Kodály Zoltán u. 1.házszámnál a 119-es meglévő oszlopra 1db lámpatest felszerelése</t>
  </si>
  <si>
    <t>Kodály Zoltán u. 39.házszámnál a meglévő 108. számú oszlopra 1db lámpatest felszerelése</t>
  </si>
  <si>
    <t>Kodály Zoltán u. 23.házszámnál a meglévő 103. számú oszlopra 1db lámpatest felszerelése</t>
  </si>
  <si>
    <t>Juhász Gyula u. Gorkij utca összekötő járdaszakaszon a meglévő 3.sz. oszlopra 1db lámpatest felszerelése</t>
  </si>
  <si>
    <t>A mecsekfalui körforgalomban a meglévő 210.számú oszlopra lámptest felhelyezése és további 1db oszlop és 1db lámaptest elhelyezése légvezetékkel</t>
  </si>
  <si>
    <t>Komló-Sikonda Cinege közben 1db oszlop és 1db lámaptest elhelyezése légvezetékkel</t>
  </si>
  <si>
    <t>Komló-Sikonda Kakukk közben 2db oszlop és 2db lámaptest elhelyezése légvezetékkel</t>
  </si>
  <si>
    <t>Komló-Sikonda Rigóközben 1db oszlop és 1db lámaptest elhelyezése légvezetékkel</t>
  </si>
  <si>
    <t>Liszt Ferenc u. 18. házszám előtti meglévő oszlopra 1db lámpatest felszerelése</t>
  </si>
  <si>
    <t>Ifjúság u. 34-36. számnál 1db oszlop és 1db lámaptest elhelyezése légvezetékkel</t>
  </si>
  <si>
    <t>Mecsekfalui út - Sikonda kereszteződésnél lévő buszmegállóban napelemes kandelláber elhelyezése</t>
  </si>
  <si>
    <t>Munkácsy Mihály u. vásártér felőli végén 1db oszlop 1db lámpatest elhelyezése légvezetékkel</t>
  </si>
  <si>
    <t>Kossuth Lajos utca 46-52. mögötti parkolóban napelemes kandelláberekkel közvilágítás kiépítése</t>
  </si>
  <si>
    <t>Városház tér 19. házszámnál napelemes kandelláber elhelyezése</t>
  </si>
  <si>
    <t>Munkácsy Mihály utca és Dankó Pista utca közötti szakaszon 2db lámpatest elhelyezése légvezetékkel</t>
  </si>
  <si>
    <t>Majális tér 7. lépcsősornál 1db oszlop és 1db lámaptest elhelyezése légvezetékkel</t>
  </si>
  <si>
    <t>Erkel Ferenc utcában a meglévő 108.számú oszlopra 1db lámpatest felszerelése</t>
  </si>
  <si>
    <t>Mecsekfalu 41. két db faoszlop, két db lámpatest elhelyezése</t>
  </si>
  <si>
    <t xml:space="preserve">Városgondnokság kötött felhalmozási maradványa </t>
  </si>
  <si>
    <t>Egyéb tárgyi eszköz (nem inf.) beszerzés</t>
  </si>
  <si>
    <t>Informatikai tárgyi eszköz beszerzés</t>
  </si>
  <si>
    <t>Mvoks rendszer</t>
  </si>
  <si>
    <t>Védőnői szolgálat kisértékű program</t>
  </si>
  <si>
    <t>Védőnői szolgálat kisértékű informatikai eszköz</t>
  </si>
  <si>
    <t>Védőnői szolgálat kisértékű tárgyi eszköz, bútor beszerzés</t>
  </si>
  <si>
    <t>Iskolaegészségügy  kisértékű program</t>
  </si>
  <si>
    <t>Iskolaegészségügy  kisértékű tárgyi eszköz, bútor beszerzés</t>
  </si>
  <si>
    <t>Iskolaegészségügy informatika</t>
  </si>
  <si>
    <t>Hivatal szoftverbeszerzés</t>
  </si>
  <si>
    <t xml:space="preserve">Hivatal informatikai eszközbeszerzés </t>
  </si>
  <si>
    <t>Hivatal eszköz-, bútorbeszerzés</t>
  </si>
  <si>
    <t>Hivatal gépjármű beszerzés (önkormányzat által bérelt gépjármű kivásárlása)</t>
  </si>
  <si>
    <t xml:space="preserve">GESZ kisértékű eszközbeszerzések </t>
  </si>
  <si>
    <t>Komló Városi Óvoda kisértékű eszközbeszerzések</t>
  </si>
  <si>
    <t xml:space="preserve">József A. Könyvtár, Múzeum kisértékű eszközbeszerzések </t>
  </si>
  <si>
    <t>József A. Könyvtár, Múzeum Kubinyi program 2019.</t>
  </si>
  <si>
    <t xml:space="preserve">Közösségek Háza, Színház kisértékű eszközbeszerzések </t>
  </si>
  <si>
    <t>Közösségek Háza, Színház CSSP-E-TARGYALKOTO-SZ-2019-0033</t>
  </si>
  <si>
    <t xml:space="preserve">Városgondnokság kisértékű eszközbeszerzések </t>
  </si>
  <si>
    <t>Városgondnokság karácsonyi dÍszkivilágítás</t>
  </si>
  <si>
    <t>Városgondnokság önkormányzat által bérelt személygépkocsi kivásárlása</t>
  </si>
  <si>
    <t>Beruházások összesen:</t>
  </si>
  <si>
    <t>FELHALMOZÁSI CÉLÚ PÉNZESZKÖZ-ÁTADÁS:</t>
  </si>
  <si>
    <t>Ebtartótelep fejlesztése kapcsán a felhasznált támogatásból fennmaradó maradvány érték</t>
  </si>
  <si>
    <t xml:space="preserve">Elektromos töltőállomás létesítése </t>
  </si>
  <si>
    <t>Társuásnak fejlesztési hosszájárulás ( Családsegítő Szolg., Szoc.Szolg.Kp., Bölcsőde)</t>
  </si>
  <si>
    <t>Társuásnak fejlesztési hosszájárulás új kennel építéshez</t>
  </si>
  <si>
    <t>Társulásnak fejlesztési hosszájárulás EFOP-2.2.3-17-2017-00050 p.</t>
  </si>
  <si>
    <t>Felhalmozási célú támogatás áh-n belülre összesen:</t>
  </si>
  <si>
    <t>Fejlesztési célú pénzeszköz-átadás Komlói Bányász Horgászegyesületnek</t>
  </si>
  <si>
    <t>Komlói Sportközpont fejlesztéséhez önerő biztosítása (166/2019 (XII/12))</t>
  </si>
  <si>
    <t xml:space="preserve">Lakáscélú támogatás </t>
  </si>
  <si>
    <t>Lakásmobilitás</t>
  </si>
  <si>
    <t>Lakóházfelújítás (felújítási alap)</t>
  </si>
  <si>
    <t xml:space="preserve">Munkáltatói lakástámogatás </t>
  </si>
  <si>
    <t>Felhalmozási célú pénzeszköz-átadás összesen:</t>
  </si>
  <si>
    <t>F E L Ú J Í T Á S:</t>
  </si>
  <si>
    <t>Belterületi utak felújítása Berek utca, Szilvási út</t>
  </si>
  <si>
    <t>Hunyadi utcai tagóvoda konyha felújítás</t>
  </si>
  <si>
    <t>Komló Városi Óvoda kerítés kapui és elemi</t>
  </si>
  <si>
    <t>Kökönyösi tagóvoda vizesblokkok felújítása</t>
  </si>
  <si>
    <t>Körtvélyesi óvoda felújítása (áthúzódó költség)</t>
  </si>
  <si>
    <t>Körtvélyesi óvoda felújítása (injektálás költsége)</t>
  </si>
  <si>
    <t>Mecsekjánosi tagóvoda utólagos vízszigetelés</t>
  </si>
  <si>
    <t>Önkormányzati intézmények villamosbiztonsági felülvizsgálata</t>
  </si>
  <si>
    <t>Önkormányzati tulajdonú lakások kéményfelújítása</t>
  </si>
  <si>
    <t>Sikondai pihenőpark tető felújítás és homlokzati hőszigetelés (áthúzódó)</t>
  </si>
  <si>
    <t>Támfal, vízelvezetés havaria</t>
  </si>
  <si>
    <t>Vis maior 401541 Komló Kaszárnya patak 451 hrsz</t>
  </si>
  <si>
    <t>Vis maior 401541 Komló, Berek u. 3416 hrsz</t>
  </si>
  <si>
    <t>Vis maior 401541 Komló, Berek u. gépkocsitároló bontás</t>
  </si>
  <si>
    <t xml:space="preserve">Vis maior 401541 Komló, Kisbattyán 0158htsz, 5603 hrsz </t>
  </si>
  <si>
    <t>Vis maior 450620  Komló, Ady u. 335 hrsz lépcső helyreállítás</t>
  </si>
  <si>
    <t>Vis maior 450620  Komló, Ady u. 439 hrsz mederfal helyreállítás</t>
  </si>
  <si>
    <t>Vis maior 450620  Komló, Kisfaludy u. 2397 hrsz útburkolat szélének helyreállítása</t>
  </si>
  <si>
    <t>Vis maior 450620  Komló, Mecsekfalu,1520/1 hrszpatak partoldal burkolata</t>
  </si>
  <si>
    <t>Vis maior 450620  Komló, Sikonda. 5912 hrsz útburkolat  helyreállítása</t>
  </si>
  <si>
    <t>Vis maior 450853  Komló, Berek u.  3550 hrsz út helyreállítás</t>
  </si>
  <si>
    <t>Vis maior 450853  Komló, Berek u. 3654 hrsz híd helyreállítás</t>
  </si>
  <si>
    <t>Vis maior 450853  Komló, Városház tér 1. alagsor burkolat helyreállítás</t>
  </si>
  <si>
    <t>Vis maior 450853  Komló, Városház tér 3. PVC burkolat fektetése</t>
  </si>
  <si>
    <t xml:space="preserve">Víziközmű bérleti díj - 2019. évi díj </t>
  </si>
  <si>
    <t>GESZ felújítás, karbantartási keret</t>
  </si>
  <si>
    <t>Városgondnokság lakóházfelújítás</t>
  </si>
  <si>
    <t>Felújítás összesen:</t>
  </si>
  <si>
    <t>Önkormányzati felhalmozási kiadások összesen:</t>
  </si>
  <si>
    <t>Intézményi felhalmozási kiadások összesen:</t>
  </si>
  <si>
    <t>Felhalmozási kiadások összesen:</t>
  </si>
  <si>
    <t>Tárgyévi fejlesztési hitelek kamata</t>
  </si>
  <si>
    <t>Felhalmozási hitel tőke törlesztése</t>
  </si>
  <si>
    <t>Fejlesztési hitel és kamat összesen:</t>
  </si>
  <si>
    <t>Felhalmozási mérleg:</t>
  </si>
  <si>
    <t>Testület által jóváhagyott</t>
  </si>
  <si>
    <t>5. sz. melléklet</t>
  </si>
  <si>
    <t>2020. évi előirányzata</t>
  </si>
  <si>
    <t>Ellenőrzés alapján póttámogatás</t>
  </si>
  <si>
    <t>működési célú támogatások áh-n belülre</t>
  </si>
  <si>
    <t>TOP-7.1.1-16-H-ERFA-2019-00163 pályázat</t>
  </si>
  <si>
    <t>6.</t>
  </si>
  <si>
    <t>2019. évi elszámolás alapján keletkező pótigény</t>
  </si>
  <si>
    <t>Hivatal: T-Mobile ügyintéző bér és járulék támogatása</t>
  </si>
  <si>
    <t>Óvoda: Német Nemzetiségi Önkormányzat támogatása</t>
  </si>
  <si>
    <t>Könyvtár: TOP-7.1.1-16-H-ESZA-2019-00635 Legyen a mese mindenkié pályázat</t>
  </si>
  <si>
    <t>KH, Színház: TOP-7.1.1-16-H-ERFA-2019-00163 pályázat</t>
  </si>
  <si>
    <t>József A. Könyvtár, Múzeum TOP-7.1.1-16-H-ESZA-2019-00635 Legyen a mese mindenkié pályázat</t>
  </si>
  <si>
    <t>Közösségek Háza, Színház TOP-7.1.1-16-H-ERFA-2019-00163 pályázat</t>
  </si>
  <si>
    <t>KH, Színház: TOP-7.1.1-16-H-ERFA-2019-00210 pályázat</t>
  </si>
  <si>
    <t>Közösségek Háza, Színház TOP-7.1.1-16-H-ERFA-2019-00210 pályázat</t>
  </si>
  <si>
    <t>Városgondnokság közfoglalkoztatás</t>
  </si>
  <si>
    <t>Városgondnokság: Közfoglalkoztatás támogatása</t>
  </si>
  <si>
    <t>Városgondnokság: Foglalkoztatási pályázatok</t>
  </si>
  <si>
    <t>Városgondnokság: Ebtelep üzemeltetés támogatása</t>
  </si>
  <si>
    <t>Városgondnokság: Ebtelep</t>
  </si>
  <si>
    <t>Települési önkormányzatok könyvtári érdekeltségnövelő támogatása</t>
  </si>
  <si>
    <t>2020. szeptember</t>
  </si>
  <si>
    <t>Kiegészítő támogatás</t>
  </si>
  <si>
    <t>Bölcsődei kiegészítő támogatás</t>
  </si>
  <si>
    <t>TOP-7.1.1-16-H-ERFA-2019-00170 KH alagsor alakítás</t>
  </si>
  <si>
    <t>Közlekedés fejlesztési feladatok támogatása - Ebr 488269</t>
  </si>
  <si>
    <t>Közfoglalkoztatási programok</t>
  </si>
  <si>
    <t>hitelfelvétel</t>
  </si>
  <si>
    <t>161/2020. (VII.16.) KTH - Településrendezési terv módosítása</t>
  </si>
  <si>
    <t>Fejlesztési célú hiány növelése M-F mérleg egyensúlyának rendezésére (részletes indoklás előterjesztésben)</t>
  </si>
  <si>
    <t>önkormányzatok működési támogatása</t>
  </si>
  <si>
    <t xml:space="preserve">WIFI4EU -Internetkapcsolat helyi közösségekben </t>
  </si>
  <si>
    <t>NKA támogatás KASZT</t>
  </si>
  <si>
    <t>Bérkompenzáció (2019.12-2020.07.)</t>
  </si>
  <si>
    <t>Szociális ágazati pótlék (2020.01-09.hó)</t>
  </si>
  <si>
    <t>Kulturális lletménypótlék (2020.01-09.hó)</t>
  </si>
  <si>
    <t xml:space="preserve">              Kulturális lletménypótlék (2020.10-12.hó)</t>
  </si>
  <si>
    <t xml:space="preserve">              Bérkompenzáció (2020.08-11.hó)</t>
  </si>
  <si>
    <t xml:space="preserve">              Szociális ágazati pótlék (2020.10-12.hó)</t>
  </si>
  <si>
    <t xml:space="preserve">              Idegenforgalmi adóhoz kapcsolódó kiegészítő támogatás</t>
  </si>
  <si>
    <t>Vis maior 486846 Komló, 080 hrsz. külterületi út</t>
  </si>
  <si>
    <t>Közművelődési érdekletségnövelő pályázat Közösségek Háza felújítása önerő (166/2020. (VIII.13.))</t>
  </si>
  <si>
    <t>József A. Könyvtár, Múzeum könyvtári érdekeltségnövelő támogatás</t>
  </si>
  <si>
    <t>Hivatal: TOP-5.1.1 Munkaügyi Központ támogatása</t>
  </si>
  <si>
    <t>Könyvtár: TOP-7.1.1-16-H-ESZA-2019-00253 "A jövendő tükre: a múlt"  pályázat</t>
  </si>
  <si>
    <t>Könyvtár: NKA-204105/03410 "koronavírus-járvány kockázatának csökkentésére szolgáló eszközbeszerzés"</t>
  </si>
  <si>
    <t>József A. Könyvtár, Múzeum NKA-204105/03410 "koronavírus-járvány kockázatának csökkentésére szolgáló eszközbeszerzés"</t>
  </si>
  <si>
    <t>József A. Könyvtár, Múzeum TOP-7.1.1-16-H-ESZA-2019-00253 "A jövendő tükre: a múlt"  pályázat</t>
  </si>
  <si>
    <t>KH, Színház: Könyvkiadáshoz támogatás</t>
  </si>
  <si>
    <t>Városgondnokság: diákmunka támogatása</t>
  </si>
  <si>
    <t>2020. október</t>
  </si>
  <si>
    <t>felhalmozási célú önkormányzati támogatások</t>
  </si>
  <si>
    <t>Belterületi utak, járdák, hidak felújítása támogatás 2020</t>
  </si>
  <si>
    <t xml:space="preserve">Polgármesteri keret terhére támogatás megállapítása </t>
  </si>
  <si>
    <t>működési célú támogatások áh-n kívülre</t>
  </si>
  <si>
    <t>2020. november</t>
  </si>
  <si>
    <t>203/2020. (IX.24.) KTH - Önkormányzati tulajdonú lakások kémények felújításához forrás biztosítása</t>
  </si>
  <si>
    <t>Bérkompenzáció, kulturális illetménypótlék és szociális ágazati pótlék korrekciója</t>
  </si>
  <si>
    <t>Eszközhasználati díj \"S3-as\" kúthoz kapcsolódóan áfa B-K</t>
  </si>
  <si>
    <t>Feladatalapú támogatások októberi felmérésből adódó intézményi csökkentések</t>
  </si>
  <si>
    <t>181/2020. (IX.24.) KTH alapján a Városgondnokság felújítási előirányzatának megemelése</t>
  </si>
  <si>
    <t>Gondnokság</t>
  </si>
  <si>
    <t>181/2020. (IX.24.) KTH alapján a CLLD pályázatok megelőlegezési keret megemelése</t>
  </si>
  <si>
    <t>181/2020. (IX.24.) KTH alapján a Hétdomb Filmfesztivál fődíjára pénzeszköz átadása</t>
  </si>
  <si>
    <t>működési célú támogatások áh-n kívülre (média tartalék)</t>
  </si>
  <si>
    <t xml:space="preserve">működési célú támogatások áh-n kívülre </t>
  </si>
  <si>
    <t>180/2020. (IX.24.) KTH - Orvosi ügyelet működtetése</t>
  </si>
  <si>
    <t>Az 57/2020. (IV.17.) sz. KTH felfüggesztések részbeni zárolása a költségvetési hiány rendezése érdekében</t>
  </si>
  <si>
    <t>7.</t>
  </si>
  <si>
    <t>Mecsekjánosi Településrészi Önkormányzat</t>
  </si>
  <si>
    <t>Mecsekfalui Településrészi Önkormányzat</t>
  </si>
  <si>
    <t>Önkormányzati kiadások zárolása a költségvetési hiány rendezése érdekében</t>
  </si>
  <si>
    <t>Várható étkeztetési támogatás csökkenése miatti intézményi csökkentések</t>
  </si>
  <si>
    <t>2020. október-november</t>
  </si>
  <si>
    <t>Működési célú támogatás Társulástól</t>
  </si>
  <si>
    <t>Működési bevétel korrekció</t>
  </si>
  <si>
    <t>Saját bevételi többlet</t>
  </si>
  <si>
    <t>TOP-7.1.1-16-H-ESZA-2019-00635 "Legyen a mese mindenkié"  pályázat</t>
  </si>
  <si>
    <t>ellátottak pénzbeli juttatásai</t>
  </si>
  <si>
    <t xml:space="preserve">Közművelődési érdekeltségnövelő pályázat vásárolt eszközök </t>
  </si>
  <si>
    <t>TOP-7.1.1-16-H-ERFA-2019-00163 pályázat előirányzat átcsoportosítása</t>
  </si>
  <si>
    <t>EMT-TE-A-B-20-1286 sz. pályázat</t>
  </si>
  <si>
    <t>EMT-TE-A-B-20-1136 sz. pályázat</t>
  </si>
  <si>
    <t>155/2020. (VII.16.) KTH - Komlói Napló kiadvány megjelentetése</t>
  </si>
  <si>
    <t>Német Nemzetiségi Önkormányzat támogatása</t>
  </si>
  <si>
    <t>Interreg Refresh CEP CE1013 Múzeum ép.rev.és akadálymentesítés p.</t>
  </si>
  <si>
    <t>felhalmozási célú támogatások áh-n belülre</t>
  </si>
  <si>
    <t>5.</t>
  </si>
  <si>
    <t>8.</t>
  </si>
  <si>
    <t>9.</t>
  </si>
  <si>
    <t>10.</t>
  </si>
  <si>
    <t>11.</t>
  </si>
  <si>
    <t>Komló Városért Alapítvány támogatása, KBSK100 tartaléka</t>
  </si>
  <si>
    <t>TOP-1.1.1-15-BA1-2016-00001 Körtvélyes iparterület fejl.p. visszafizetése</t>
  </si>
  <si>
    <t>2020. november 26.</t>
  </si>
  <si>
    <t>Belterületi utak felújítása 2020</t>
  </si>
  <si>
    <t>Városgondnokság 181/2020.(IX.24.) KTH felújítás</t>
  </si>
  <si>
    <t>GESZ: Társulás támogatása</t>
  </si>
  <si>
    <t>KH, Színház: EMT-TE-A-B-20-1286 sz. pályázat</t>
  </si>
  <si>
    <t>KH, Színház: EMT-TE-A-B-20-1136 sz. pályázat</t>
  </si>
  <si>
    <t>Közösségek Háza, Színház EMT-TE-A-B-20-1136 sz. pályázat</t>
  </si>
  <si>
    <t>Közösségek Háza és Színház Művelődési Központ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</si>
</sst>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_F_t"/>
    <numFmt numFmtId="167" formatCode="_-* #,##0\ _F_t_-;\-* #,##0\ _F_t_-;_-* &quot;-&quot;??\ _F_t_-;_-@_-"/>
    <numFmt numFmtId="168" formatCode="#,##0\ &quot;Ft&quot;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[$-40E]yyyy\.\ mmmm\ d\."/>
    <numFmt numFmtId="174" formatCode="_-* #,##0.0\ _F_t_-;\-* #,##0.0\ _F_t_-;_-* &quot;-&quot;??\ _F_t_-;_-@_-"/>
    <numFmt numFmtId="175" formatCode="_-* #,##0.00\ _F_t_-;\-* #,##0.00\ _F_t_-;_-* \-??\ _F_t_-;_-@_-"/>
  </numFmts>
  <fonts count="5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7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1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14" fontId="0" fillId="0" borderId="0" xfId="0" applyNumberFormat="1" applyAlignment="1">
      <alignment vertical="center"/>
    </xf>
    <xf numFmtId="0" fontId="1" fillId="0" borderId="10" xfId="0" applyFont="1" applyFill="1" applyBorder="1" applyAlignment="1">
      <alignment horizontal="center" vertical="center" textRotation="180" wrapText="1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180" wrapText="1"/>
    </xf>
    <xf numFmtId="49" fontId="7" fillId="0" borderId="0" xfId="0" applyNumberFormat="1" applyFont="1" applyFill="1" applyAlignment="1">
      <alignment/>
    </xf>
    <xf numFmtId="3" fontId="3" fillId="0" borderId="10" xfId="0" applyNumberFormat="1" applyFont="1" applyBorder="1" applyAlignment="1">
      <alignment/>
    </xf>
    <xf numFmtId="3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shrinkToFit="1"/>
    </xf>
    <xf numFmtId="3" fontId="3" fillId="0" borderId="10" xfId="0" applyNumberFormat="1" applyFont="1" applyFill="1" applyBorder="1" applyAlignment="1">
      <alignment shrinkToFit="1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3" fillId="0" borderId="14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13" xfId="0" applyFont="1" applyBorder="1" applyAlignment="1">
      <alignment/>
    </xf>
    <xf numFmtId="0" fontId="0" fillId="0" borderId="0" xfId="0" applyFill="1" applyAlignment="1">
      <alignment horizontal="right" vertical="center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Fill="1" applyAlignment="1">
      <alignment horizontal="left" vertical="top" wrapText="1"/>
    </xf>
    <xf numFmtId="3" fontId="3" fillId="0" borderId="16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A25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13.375" style="4" customWidth="1"/>
    <col min="2" max="3" width="10.875" style="4" bestFit="1" customWidth="1"/>
    <col min="4" max="4" width="9.625" style="4" bestFit="1" customWidth="1"/>
    <col min="5" max="5" width="9.625" style="4" customWidth="1"/>
    <col min="6" max="7" width="10.875" style="4" bestFit="1" customWidth="1"/>
    <col min="8" max="8" width="9.625" style="4" bestFit="1" customWidth="1"/>
    <col min="9" max="9" width="9.625" style="4" customWidth="1"/>
    <col min="10" max="11" width="7.875" style="4" bestFit="1" customWidth="1"/>
    <col min="12" max="12" width="9.625" style="4" bestFit="1" customWidth="1"/>
    <col min="13" max="13" width="9.625" style="4" customWidth="1"/>
    <col min="14" max="14" width="7.875" style="4" bestFit="1" customWidth="1"/>
    <col min="15" max="15" width="8.375" style="4" customWidth="1"/>
    <col min="16" max="16" width="9.625" style="4" bestFit="1" customWidth="1"/>
    <col min="17" max="17" width="9.625" style="4" customWidth="1"/>
    <col min="18" max="18" width="9.875" style="4" customWidth="1"/>
    <col min="19" max="19" width="10.00390625" style="4" customWidth="1"/>
    <col min="20" max="20" width="10.875" style="4" bestFit="1" customWidth="1"/>
    <col min="21" max="21" width="10.875" style="4" customWidth="1"/>
    <col min="22" max="22" width="9.625" style="4" bestFit="1" customWidth="1"/>
    <col min="23" max="23" width="9.625" style="4" customWidth="1"/>
    <col min="24" max="24" width="8.75390625" style="4" bestFit="1" customWidth="1"/>
    <col min="25" max="25" width="9.625" style="4" bestFit="1" customWidth="1"/>
    <col min="26" max="26" width="8.75390625" style="4" bestFit="1" customWidth="1"/>
    <col min="27" max="27" width="8.75390625" style="4" customWidth="1"/>
    <col min="28" max="28" width="8.75390625" style="4" bestFit="1" customWidth="1"/>
    <col min="29" max="29" width="8.75390625" style="4" customWidth="1"/>
    <col min="30" max="30" width="11.00390625" style="7" bestFit="1" customWidth="1"/>
    <col min="31" max="31" width="11.00390625" style="7" customWidth="1"/>
    <col min="32" max="32" width="10.875" style="7" bestFit="1" customWidth="1"/>
    <col min="33" max="33" width="10.875" style="7" customWidth="1"/>
    <col min="34" max="41" width="10.875" style="62" customWidth="1"/>
    <col min="42" max="42" width="9.625" style="1" bestFit="1" customWidth="1"/>
    <col min="43" max="43" width="9.625" style="1" customWidth="1"/>
    <col min="44" max="44" width="8.75390625" style="1" bestFit="1" customWidth="1"/>
    <col min="45" max="45" width="8.75390625" style="1" customWidth="1"/>
    <col min="46" max="46" width="5.75390625" style="1" bestFit="1" customWidth="1"/>
    <col min="47" max="47" width="5.75390625" style="1" customWidth="1"/>
    <col min="48" max="48" width="5.75390625" style="1" bestFit="1" customWidth="1"/>
    <col min="49" max="49" width="8.25390625" style="4" customWidth="1"/>
    <col min="50" max="16384" width="9.125" style="4" customWidth="1"/>
  </cols>
  <sheetData>
    <row r="1" spans="1:53" ht="11.25">
      <c r="A1" s="4" t="s">
        <v>107</v>
      </c>
      <c r="O1" s="28" t="s">
        <v>118</v>
      </c>
      <c r="AB1" s="28"/>
      <c r="AC1" s="28" t="s">
        <v>118</v>
      </c>
      <c r="AD1" s="4"/>
      <c r="AM1" s="28" t="s">
        <v>118</v>
      </c>
      <c r="AP1" s="4"/>
      <c r="AW1" s="28" t="s">
        <v>118</v>
      </c>
      <c r="AY1" s="28"/>
      <c r="AZ1" s="19"/>
      <c r="BA1" s="19"/>
    </row>
    <row r="2" spans="30:42" ht="11.25">
      <c r="AD2" s="4"/>
      <c r="AP2" s="4"/>
    </row>
    <row r="3" spans="1:52" ht="12.75" customHeight="1">
      <c r="A3" s="139" t="s">
        <v>115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 t="s">
        <v>115</v>
      </c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 t="s">
        <v>115</v>
      </c>
      <c r="AE3" s="139"/>
      <c r="AF3" s="139"/>
      <c r="AG3" s="139"/>
      <c r="AH3" s="139"/>
      <c r="AI3" s="139"/>
      <c r="AJ3" s="139"/>
      <c r="AK3" s="139"/>
      <c r="AL3" s="139"/>
      <c r="AM3" s="139"/>
      <c r="AN3" s="19"/>
      <c r="AO3" s="19"/>
      <c r="AP3" s="139" t="s">
        <v>115</v>
      </c>
      <c r="AQ3" s="139"/>
      <c r="AR3" s="139"/>
      <c r="AS3" s="139"/>
      <c r="AT3" s="139"/>
      <c r="AU3" s="139"/>
      <c r="AV3" s="139"/>
      <c r="AW3" s="139"/>
      <c r="AZ3" s="19"/>
    </row>
    <row r="4" spans="1:52" ht="12.75" customHeight="1">
      <c r="A4" s="139" t="s">
        <v>339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 t="s">
        <v>339</v>
      </c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 t="s">
        <v>339</v>
      </c>
      <c r="AE4" s="139"/>
      <c r="AF4" s="139"/>
      <c r="AG4" s="139"/>
      <c r="AH4" s="139"/>
      <c r="AI4" s="139"/>
      <c r="AJ4" s="139"/>
      <c r="AK4" s="139"/>
      <c r="AL4" s="139"/>
      <c r="AM4" s="139"/>
      <c r="AN4" s="19"/>
      <c r="AO4" s="19"/>
      <c r="AP4" s="139" t="s">
        <v>339</v>
      </c>
      <c r="AQ4" s="139"/>
      <c r="AR4" s="139"/>
      <c r="AS4" s="139"/>
      <c r="AT4" s="139"/>
      <c r="AU4" s="139"/>
      <c r="AV4" s="139"/>
      <c r="AW4" s="139"/>
      <c r="AX4" s="19"/>
      <c r="AY4" s="19"/>
      <c r="AZ4" s="19"/>
    </row>
    <row r="5" spans="6:52" ht="12.75" customHeight="1">
      <c r="F5" s="19"/>
      <c r="G5" s="19"/>
      <c r="H5" s="19"/>
      <c r="I5" s="19"/>
      <c r="J5" s="19"/>
      <c r="K5" s="19"/>
      <c r="L5" s="19"/>
      <c r="M5" s="19"/>
      <c r="N5" s="19"/>
      <c r="O5" s="55"/>
      <c r="P5" s="19"/>
      <c r="Q5" s="19"/>
      <c r="R5" s="19"/>
      <c r="S5" s="19"/>
      <c r="T5" s="19"/>
      <c r="U5" s="19"/>
      <c r="X5" s="19"/>
      <c r="Y5" s="19"/>
      <c r="Z5" s="19"/>
      <c r="AA5" s="19"/>
      <c r="AB5" s="19"/>
      <c r="AC5" s="19"/>
      <c r="AD5" s="4"/>
      <c r="AE5" s="4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7" spans="1:49" ht="11.25">
      <c r="A7" s="32"/>
      <c r="B7" s="146" t="s">
        <v>44</v>
      </c>
      <c r="C7" s="147"/>
      <c r="D7" s="146" t="s">
        <v>45</v>
      </c>
      <c r="E7" s="147"/>
      <c r="F7" s="146" t="s">
        <v>46</v>
      </c>
      <c r="G7" s="147"/>
      <c r="H7" s="146" t="s">
        <v>47</v>
      </c>
      <c r="I7" s="147"/>
      <c r="J7" s="146" t="s">
        <v>48</v>
      </c>
      <c r="K7" s="148"/>
      <c r="L7" s="148"/>
      <c r="M7" s="148"/>
      <c r="N7" s="148"/>
      <c r="O7" s="148"/>
      <c r="P7" s="148"/>
      <c r="Q7" s="148"/>
      <c r="R7" s="148"/>
      <c r="S7" s="147"/>
      <c r="T7" s="146" t="s">
        <v>49</v>
      </c>
      <c r="U7" s="147"/>
      <c r="V7" s="146" t="s">
        <v>50</v>
      </c>
      <c r="W7" s="147"/>
      <c r="X7" s="151" t="s">
        <v>51</v>
      </c>
      <c r="Y7" s="151"/>
      <c r="Z7" s="151"/>
      <c r="AA7" s="151"/>
      <c r="AB7" s="151"/>
      <c r="AC7" s="151"/>
      <c r="AD7" s="140" t="s">
        <v>52</v>
      </c>
      <c r="AE7" s="141"/>
      <c r="AF7" s="146" t="s">
        <v>108</v>
      </c>
      <c r="AG7" s="147"/>
      <c r="AH7" s="146" t="s">
        <v>53</v>
      </c>
      <c r="AI7" s="147"/>
      <c r="AJ7" s="140" t="s">
        <v>54</v>
      </c>
      <c r="AK7" s="141"/>
      <c r="AL7" s="140" t="s">
        <v>55</v>
      </c>
      <c r="AM7" s="141"/>
      <c r="AN7" s="38"/>
      <c r="AO7" s="38"/>
      <c r="AP7" s="144" t="s">
        <v>56</v>
      </c>
      <c r="AQ7" s="145"/>
      <c r="AR7" s="144"/>
      <c r="AS7" s="145"/>
      <c r="AT7" s="144"/>
      <c r="AU7" s="145"/>
      <c r="AV7" s="150"/>
      <c r="AW7" s="150"/>
    </row>
    <row r="8" spans="1:49" s="11" customFormat="1" ht="11.25" customHeight="1">
      <c r="A8" s="9"/>
      <c r="B8" s="136"/>
      <c r="C8" s="137"/>
      <c r="D8" s="136"/>
      <c r="E8" s="137"/>
      <c r="F8" s="136"/>
      <c r="G8" s="137"/>
      <c r="H8" s="136"/>
      <c r="I8" s="137"/>
      <c r="J8" s="136" t="s">
        <v>15</v>
      </c>
      <c r="K8" s="149"/>
      <c r="L8" s="149"/>
      <c r="M8" s="149"/>
      <c r="N8" s="149"/>
      <c r="O8" s="149"/>
      <c r="P8" s="149"/>
      <c r="Q8" s="149"/>
      <c r="R8" s="149"/>
      <c r="S8" s="137"/>
      <c r="T8" s="136"/>
      <c r="U8" s="137"/>
      <c r="V8" s="136"/>
      <c r="W8" s="137"/>
      <c r="X8" s="138" t="s">
        <v>16</v>
      </c>
      <c r="Y8" s="138"/>
      <c r="Z8" s="138"/>
      <c r="AA8" s="138"/>
      <c r="AB8" s="138"/>
      <c r="AC8" s="138"/>
      <c r="AD8" s="142"/>
      <c r="AE8" s="143"/>
      <c r="AF8" s="136"/>
      <c r="AG8" s="137"/>
      <c r="AH8" s="136"/>
      <c r="AI8" s="137"/>
      <c r="AJ8" s="142"/>
      <c r="AK8" s="143"/>
      <c r="AL8" s="142"/>
      <c r="AM8" s="143"/>
      <c r="AN8" s="56"/>
      <c r="AO8" s="56"/>
      <c r="AP8" s="136"/>
      <c r="AQ8" s="137"/>
      <c r="AR8" s="136"/>
      <c r="AS8" s="137"/>
      <c r="AT8" s="136"/>
      <c r="AU8" s="137"/>
      <c r="AV8" s="136"/>
      <c r="AW8" s="137"/>
    </row>
    <row r="9" spans="1:49" s="13" customFormat="1" ht="101.25" customHeight="1">
      <c r="A9" s="10" t="s">
        <v>5</v>
      </c>
      <c r="B9" s="136" t="s">
        <v>11</v>
      </c>
      <c r="C9" s="137"/>
      <c r="D9" s="136" t="s">
        <v>114</v>
      </c>
      <c r="E9" s="137"/>
      <c r="F9" s="136" t="s">
        <v>12</v>
      </c>
      <c r="G9" s="137"/>
      <c r="H9" s="136" t="s">
        <v>17</v>
      </c>
      <c r="I9" s="137"/>
      <c r="J9" s="136" t="s">
        <v>33</v>
      </c>
      <c r="K9" s="137"/>
      <c r="L9" s="136" t="s">
        <v>57</v>
      </c>
      <c r="M9" s="137"/>
      <c r="N9" s="136" t="s">
        <v>19</v>
      </c>
      <c r="O9" s="137"/>
      <c r="P9" s="136" t="s">
        <v>58</v>
      </c>
      <c r="Q9" s="137"/>
      <c r="R9" s="136" t="s">
        <v>21</v>
      </c>
      <c r="S9" s="137"/>
      <c r="T9" s="136" t="s">
        <v>32</v>
      </c>
      <c r="U9" s="137"/>
      <c r="V9" s="136" t="s">
        <v>22</v>
      </c>
      <c r="W9" s="137"/>
      <c r="X9" s="136" t="s">
        <v>59</v>
      </c>
      <c r="Y9" s="137"/>
      <c r="Z9" s="136" t="s">
        <v>24</v>
      </c>
      <c r="AA9" s="137"/>
      <c r="AB9" s="138" t="s">
        <v>25</v>
      </c>
      <c r="AC9" s="138"/>
      <c r="AD9" s="142" t="s">
        <v>34</v>
      </c>
      <c r="AE9" s="143"/>
      <c r="AF9" s="136" t="s">
        <v>109</v>
      </c>
      <c r="AG9" s="137"/>
      <c r="AH9" s="136" t="s">
        <v>117</v>
      </c>
      <c r="AI9" s="137"/>
      <c r="AJ9" s="142" t="s">
        <v>35</v>
      </c>
      <c r="AK9" s="143"/>
      <c r="AL9" s="142" t="s">
        <v>26</v>
      </c>
      <c r="AM9" s="143"/>
      <c r="AN9" s="57"/>
      <c r="AO9" s="57"/>
      <c r="AP9" s="136" t="s">
        <v>1</v>
      </c>
      <c r="AQ9" s="137"/>
      <c r="AR9" s="136" t="s">
        <v>0</v>
      </c>
      <c r="AS9" s="137"/>
      <c r="AT9" s="136" t="s">
        <v>4</v>
      </c>
      <c r="AU9" s="137"/>
      <c r="AV9" s="136" t="s">
        <v>110</v>
      </c>
      <c r="AW9" s="137"/>
    </row>
    <row r="10" spans="1:49" s="13" customFormat="1" ht="22.5">
      <c r="A10" s="10"/>
      <c r="B10" s="10" t="s">
        <v>14</v>
      </c>
      <c r="C10" s="10" t="s">
        <v>113</v>
      </c>
      <c r="D10" s="10" t="s">
        <v>14</v>
      </c>
      <c r="E10" s="10" t="s">
        <v>113</v>
      </c>
      <c r="F10" s="10" t="s">
        <v>14</v>
      </c>
      <c r="G10" s="10" t="s">
        <v>113</v>
      </c>
      <c r="H10" s="10" t="s">
        <v>14</v>
      </c>
      <c r="I10" s="10" t="s">
        <v>113</v>
      </c>
      <c r="J10" s="10" t="s">
        <v>14</v>
      </c>
      <c r="K10" s="10" t="s">
        <v>113</v>
      </c>
      <c r="L10" s="10" t="s">
        <v>14</v>
      </c>
      <c r="M10" s="10" t="s">
        <v>113</v>
      </c>
      <c r="N10" s="10" t="s">
        <v>14</v>
      </c>
      <c r="O10" s="10" t="s">
        <v>113</v>
      </c>
      <c r="P10" s="10" t="s">
        <v>14</v>
      </c>
      <c r="Q10" s="10" t="s">
        <v>113</v>
      </c>
      <c r="R10" s="10" t="s">
        <v>14</v>
      </c>
      <c r="S10" s="10" t="s">
        <v>113</v>
      </c>
      <c r="T10" s="10" t="s">
        <v>14</v>
      </c>
      <c r="U10" s="10" t="s">
        <v>113</v>
      </c>
      <c r="V10" s="10" t="s">
        <v>14</v>
      </c>
      <c r="W10" s="10" t="s">
        <v>113</v>
      </c>
      <c r="X10" s="10" t="s">
        <v>14</v>
      </c>
      <c r="Y10" s="10" t="s">
        <v>113</v>
      </c>
      <c r="Z10" s="10" t="s">
        <v>14</v>
      </c>
      <c r="AA10" s="10" t="s">
        <v>113</v>
      </c>
      <c r="AB10" s="10" t="s">
        <v>14</v>
      </c>
      <c r="AC10" s="10" t="s">
        <v>113</v>
      </c>
      <c r="AD10" s="12" t="s">
        <v>14</v>
      </c>
      <c r="AE10" s="12" t="s">
        <v>113</v>
      </c>
      <c r="AF10" s="10" t="s">
        <v>14</v>
      </c>
      <c r="AG10" s="10" t="s">
        <v>113</v>
      </c>
      <c r="AH10" s="10" t="s">
        <v>14</v>
      </c>
      <c r="AI10" s="10" t="s">
        <v>113</v>
      </c>
      <c r="AJ10" s="10" t="s">
        <v>14</v>
      </c>
      <c r="AK10" s="10" t="s">
        <v>113</v>
      </c>
      <c r="AL10" s="12" t="s">
        <v>14</v>
      </c>
      <c r="AM10" s="12" t="s">
        <v>113</v>
      </c>
      <c r="AN10" s="39"/>
      <c r="AO10" s="39"/>
      <c r="AP10" s="10" t="s">
        <v>14</v>
      </c>
      <c r="AQ10" s="10" t="s">
        <v>113</v>
      </c>
      <c r="AR10" s="10" t="s">
        <v>14</v>
      </c>
      <c r="AS10" s="10" t="s">
        <v>113</v>
      </c>
      <c r="AT10" s="10" t="s">
        <v>14</v>
      </c>
      <c r="AU10" s="10" t="s">
        <v>113</v>
      </c>
      <c r="AV10" s="10" t="s">
        <v>14</v>
      </c>
      <c r="AW10" s="10" t="s">
        <v>113</v>
      </c>
    </row>
    <row r="11" spans="1:49" ht="11.25">
      <c r="A11" s="3" t="s">
        <v>7</v>
      </c>
      <c r="B11" s="6">
        <v>192546653</v>
      </c>
      <c r="C11" s="6">
        <v>186401340</v>
      </c>
      <c r="D11" s="6">
        <v>34661659</v>
      </c>
      <c r="E11" s="6">
        <v>37644759</v>
      </c>
      <c r="F11" s="6">
        <v>318903794</v>
      </c>
      <c r="G11" s="6">
        <v>309331437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2750000</v>
      </c>
      <c r="U11" s="6">
        <v>1551507</v>
      </c>
      <c r="V11" s="6">
        <v>3000000</v>
      </c>
      <c r="W11" s="6">
        <v>4198493</v>
      </c>
      <c r="X11" s="6"/>
      <c r="Y11" s="6"/>
      <c r="Z11" s="6"/>
      <c r="AA11" s="6"/>
      <c r="AB11" s="6"/>
      <c r="AC11" s="6"/>
      <c r="AD11" s="5">
        <f aca="true" t="shared" si="0" ref="AD11:AD19">B11+D11+F11+H11+J11+L11+N11+P11+R11+T11+V11+X11+Z11+AB11</f>
        <v>551862106</v>
      </c>
      <c r="AE11" s="5">
        <f aca="true" t="shared" si="1" ref="AE11:AE19">C11+E11+G11+I11+K11+M11+O11+Q11+S11+U11+W11+Y11+AA11+AC11</f>
        <v>539127536</v>
      </c>
      <c r="AF11" s="6"/>
      <c r="AG11" s="6"/>
      <c r="AH11" s="6"/>
      <c r="AI11" s="6"/>
      <c r="AJ11" s="6">
        <f aca="true" t="shared" si="2" ref="AJ11:AK19">AF11+AH11</f>
        <v>0</v>
      </c>
      <c r="AK11" s="6">
        <f t="shared" si="2"/>
        <v>0</v>
      </c>
      <c r="AL11" s="5">
        <f aca="true" t="shared" si="3" ref="AL11:AM18">AD11+AJ11</f>
        <v>551862106</v>
      </c>
      <c r="AM11" s="5">
        <f t="shared" si="3"/>
        <v>539127536</v>
      </c>
      <c r="AN11" s="40"/>
      <c r="AO11" s="40"/>
      <c r="AP11" s="6">
        <v>188812905</v>
      </c>
      <c r="AQ11" s="6">
        <v>168812905</v>
      </c>
      <c r="AR11" s="6"/>
      <c r="AS11" s="6"/>
      <c r="AT11" s="6">
        <v>51</v>
      </c>
      <c r="AU11" s="6">
        <v>51</v>
      </c>
      <c r="AV11" s="6"/>
      <c r="AW11" s="6"/>
    </row>
    <row r="12" spans="1:49" ht="11.25">
      <c r="A12" s="3" t="s">
        <v>27</v>
      </c>
      <c r="B12" s="6">
        <v>337067271</v>
      </c>
      <c r="C12" s="6">
        <v>332824858</v>
      </c>
      <c r="D12" s="6">
        <v>66774997</v>
      </c>
      <c r="E12" s="6">
        <v>66102124</v>
      </c>
      <c r="F12" s="6">
        <v>124243683</v>
      </c>
      <c r="G12" s="6">
        <v>126852864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2570000</v>
      </c>
      <c r="U12" s="6">
        <v>1000000</v>
      </c>
      <c r="V12" s="6"/>
      <c r="W12" s="6"/>
      <c r="X12" s="6"/>
      <c r="Y12" s="6"/>
      <c r="Z12" s="6"/>
      <c r="AA12" s="6"/>
      <c r="AB12" s="6"/>
      <c r="AC12" s="6"/>
      <c r="AD12" s="5">
        <f t="shared" si="0"/>
        <v>530655951</v>
      </c>
      <c r="AE12" s="5">
        <f t="shared" si="1"/>
        <v>526779846</v>
      </c>
      <c r="AF12" s="6"/>
      <c r="AG12" s="6"/>
      <c r="AH12" s="6"/>
      <c r="AI12" s="6"/>
      <c r="AJ12" s="6">
        <f t="shared" si="2"/>
        <v>0</v>
      </c>
      <c r="AK12" s="6">
        <f t="shared" si="2"/>
        <v>0</v>
      </c>
      <c r="AL12" s="5">
        <f t="shared" si="3"/>
        <v>530655951</v>
      </c>
      <c r="AM12" s="5">
        <f t="shared" si="3"/>
        <v>526779846</v>
      </c>
      <c r="AN12" s="40"/>
      <c r="AO12" s="40"/>
      <c r="AP12" s="6">
        <v>10624745</v>
      </c>
      <c r="AQ12" s="6">
        <v>14782425</v>
      </c>
      <c r="AR12" s="6"/>
      <c r="AS12" s="6"/>
      <c r="AT12" s="6">
        <v>89</v>
      </c>
      <c r="AU12" s="8">
        <v>86</v>
      </c>
      <c r="AV12" s="6"/>
      <c r="AW12" s="6"/>
    </row>
    <row r="13" spans="1:49" ht="11.25">
      <c r="A13" s="3" t="s">
        <v>28</v>
      </c>
      <c r="B13" s="6">
        <v>26233690</v>
      </c>
      <c r="C13" s="6">
        <v>27623858</v>
      </c>
      <c r="D13" s="6">
        <v>4660352</v>
      </c>
      <c r="E13" s="6">
        <v>4892073</v>
      </c>
      <c r="F13" s="6">
        <v>13717654</v>
      </c>
      <c r="G13" s="6">
        <v>25554340</v>
      </c>
      <c r="H13" s="6"/>
      <c r="I13" s="6">
        <v>50000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1784180</v>
      </c>
      <c r="U13" s="6">
        <v>11532184</v>
      </c>
      <c r="V13" s="6"/>
      <c r="W13" s="6">
        <v>7999562</v>
      </c>
      <c r="X13" s="6"/>
      <c r="Y13" s="6"/>
      <c r="Z13" s="6"/>
      <c r="AA13" s="6"/>
      <c r="AB13" s="6"/>
      <c r="AC13" s="6"/>
      <c r="AD13" s="5">
        <f t="shared" si="0"/>
        <v>46395876</v>
      </c>
      <c r="AE13" s="5">
        <f t="shared" si="1"/>
        <v>77652017</v>
      </c>
      <c r="AF13" s="6"/>
      <c r="AG13" s="6"/>
      <c r="AH13" s="6"/>
      <c r="AI13" s="6"/>
      <c r="AJ13" s="6">
        <f t="shared" si="2"/>
        <v>0</v>
      </c>
      <c r="AK13" s="6">
        <f t="shared" si="2"/>
        <v>0</v>
      </c>
      <c r="AL13" s="5">
        <f t="shared" si="3"/>
        <v>46395876</v>
      </c>
      <c r="AM13" s="5">
        <f t="shared" si="3"/>
        <v>77652017</v>
      </c>
      <c r="AN13" s="40"/>
      <c r="AO13" s="40"/>
      <c r="AP13" s="6">
        <v>6829600</v>
      </c>
      <c r="AQ13" s="6">
        <v>7829600</v>
      </c>
      <c r="AR13" s="6"/>
      <c r="AS13" s="6"/>
      <c r="AT13" s="6">
        <v>8</v>
      </c>
      <c r="AU13" s="6">
        <v>8</v>
      </c>
      <c r="AV13" s="6"/>
      <c r="AW13" s="6"/>
    </row>
    <row r="14" spans="1:49" ht="11.25">
      <c r="A14" s="3" t="s">
        <v>29</v>
      </c>
      <c r="B14" s="6">
        <v>64540475</v>
      </c>
      <c r="C14" s="6">
        <v>61236456</v>
      </c>
      <c r="D14" s="6">
        <v>11712455</v>
      </c>
      <c r="E14" s="6">
        <v>10966768</v>
      </c>
      <c r="F14" s="6">
        <v>61507132</v>
      </c>
      <c r="G14" s="6">
        <v>79598573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1996772</v>
      </c>
      <c r="U14" s="6">
        <v>10380524</v>
      </c>
      <c r="V14" s="6"/>
      <c r="W14" s="6">
        <v>13526700</v>
      </c>
      <c r="X14" s="6"/>
      <c r="Y14" s="6"/>
      <c r="Z14" s="6"/>
      <c r="AA14" s="6"/>
      <c r="AB14" s="6"/>
      <c r="AC14" s="6"/>
      <c r="AD14" s="5">
        <f t="shared" si="0"/>
        <v>139756834</v>
      </c>
      <c r="AE14" s="5">
        <f t="shared" si="1"/>
        <v>175709021</v>
      </c>
      <c r="AF14" s="6"/>
      <c r="AG14" s="6"/>
      <c r="AH14" s="6"/>
      <c r="AI14" s="6"/>
      <c r="AJ14" s="6">
        <f t="shared" si="2"/>
        <v>0</v>
      </c>
      <c r="AK14" s="6">
        <f t="shared" si="2"/>
        <v>0</v>
      </c>
      <c r="AL14" s="5">
        <f t="shared" si="3"/>
        <v>139756834</v>
      </c>
      <c r="AM14" s="5">
        <f t="shared" si="3"/>
        <v>175709021</v>
      </c>
      <c r="AN14" s="40"/>
      <c r="AO14" s="40"/>
      <c r="AP14" s="6">
        <v>8806657</v>
      </c>
      <c r="AQ14" s="6">
        <v>16746711</v>
      </c>
      <c r="AR14" s="6"/>
      <c r="AS14" s="6"/>
      <c r="AT14" s="6">
        <v>17</v>
      </c>
      <c r="AU14" s="6">
        <v>17</v>
      </c>
      <c r="AV14" s="6"/>
      <c r="AW14" s="6"/>
    </row>
    <row r="15" spans="1:49" ht="11.25">
      <c r="A15" s="3" t="s">
        <v>8</v>
      </c>
      <c r="B15" s="6">
        <v>122179800</v>
      </c>
      <c r="C15" s="6">
        <v>374344832</v>
      </c>
      <c r="D15" s="6">
        <v>22280355</v>
      </c>
      <c r="E15" s="6">
        <v>45822585</v>
      </c>
      <c r="F15" s="6">
        <v>281748000</v>
      </c>
      <c r="G15" s="6">
        <v>344539639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v>7540000</v>
      </c>
      <c r="U15" s="6">
        <v>7644463</v>
      </c>
      <c r="V15" s="6">
        <v>3000000</v>
      </c>
      <c r="W15" s="6">
        <v>1633700</v>
      </c>
      <c r="X15" s="6"/>
      <c r="Y15" s="6"/>
      <c r="Z15" s="6"/>
      <c r="AA15" s="6"/>
      <c r="AB15" s="6"/>
      <c r="AC15" s="6"/>
      <c r="AD15" s="5">
        <f t="shared" si="0"/>
        <v>436748155</v>
      </c>
      <c r="AE15" s="5">
        <f t="shared" si="1"/>
        <v>773985219</v>
      </c>
      <c r="AF15" s="6"/>
      <c r="AG15" s="6"/>
      <c r="AH15" s="6"/>
      <c r="AI15" s="6"/>
      <c r="AJ15" s="6">
        <f t="shared" si="2"/>
        <v>0</v>
      </c>
      <c r="AK15" s="6">
        <f t="shared" si="2"/>
        <v>0</v>
      </c>
      <c r="AL15" s="5">
        <f t="shared" si="3"/>
        <v>436748155</v>
      </c>
      <c r="AM15" s="5">
        <f t="shared" si="3"/>
        <v>773985219</v>
      </c>
      <c r="AN15" s="40"/>
      <c r="AO15" s="40"/>
      <c r="AP15" s="6">
        <v>84166000</v>
      </c>
      <c r="AQ15" s="6">
        <v>98713850</v>
      </c>
      <c r="AR15" s="6"/>
      <c r="AS15" s="6"/>
      <c r="AT15" s="6">
        <v>34</v>
      </c>
      <c r="AU15" s="6">
        <v>34</v>
      </c>
      <c r="AV15" s="6">
        <v>250</v>
      </c>
      <c r="AW15" s="6">
        <v>250</v>
      </c>
    </row>
    <row r="16" spans="1:49" ht="11.25">
      <c r="A16" s="3" t="s">
        <v>31</v>
      </c>
      <c r="B16" s="6">
        <v>356628210</v>
      </c>
      <c r="C16" s="6">
        <v>348248091</v>
      </c>
      <c r="D16" s="6">
        <v>72451302</v>
      </c>
      <c r="E16" s="6">
        <v>71168466</v>
      </c>
      <c r="F16" s="6">
        <v>126657000</v>
      </c>
      <c r="G16" s="6">
        <v>107787000</v>
      </c>
      <c r="H16" s="6"/>
      <c r="I16" s="6"/>
      <c r="J16" s="6"/>
      <c r="K16" s="6"/>
      <c r="L16" s="6">
        <v>2000000</v>
      </c>
      <c r="M16" s="6">
        <v>2000000</v>
      </c>
      <c r="N16" s="6"/>
      <c r="O16" s="6"/>
      <c r="P16" s="6"/>
      <c r="Q16" s="6"/>
      <c r="R16" s="6"/>
      <c r="S16" s="6"/>
      <c r="T16" s="6">
        <v>21954000</v>
      </c>
      <c r="U16" s="6">
        <v>10454000</v>
      </c>
      <c r="V16" s="6"/>
      <c r="W16" s="6"/>
      <c r="X16" s="6"/>
      <c r="Y16" s="6"/>
      <c r="Z16" s="6">
        <v>2985326</v>
      </c>
      <c r="AA16" s="6">
        <v>2985326</v>
      </c>
      <c r="AB16" s="6"/>
      <c r="AC16" s="6"/>
      <c r="AD16" s="5">
        <f t="shared" si="0"/>
        <v>582675838</v>
      </c>
      <c r="AE16" s="5">
        <f t="shared" si="1"/>
        <v>542642883</v>
      </c>
      <c r="AF16" s="6">
        <v>0</v>
      </c>
      <c r="AG16" s="6">
        <v>0</v>
      </c>
      <c r="AH16" s="6">
        <v>0</v>
      </c>
      <c r="AI16" s="6">
        <v>0</v>
      </c>
      <c r="AJ16" s="6">
        <f t="shared" si="2"/>
        <v>0</v>
      </c>
      <c r="AK16" s="6">
        <f t="shared" si="2"/>
        <v>0</v>
      </c>
      <c r="AL16" s="5">
        <f t="shared" si="3"/>
        <v>582675838</v>
      </c>
      <c r="AM16" s="5">
        <f t="shared" si="3"/>
        <v>542642883</v>
      </c>
      <c r="AN16" s="40"/>
      <c r="AO16" s="40"/>
      <c r="AP16" s="6">
        <v>8572000</v>
      </c>
      <c r="AQ16" s="6">
        <v>8950417</v>
      </c>
      <c r="AR16" s="6"/>
      <c r="AS16" s="6"/>
      <c r="AT16" s="6">
        <v>79</v>
      </c>
      <c r="AU16" s="6">
        <v>79</v>
      </c>
      <c r="AV16" s="6"/>
      <c r="AW16" s="6"/>
    </row>
    <row r="17" spans="1:49" s="17" customFormat="1" ht="22.5">
      <c r="A17" s="27" t="s">
        <v>30</v>
      </c>
      <c r="B17" s="36">
        <f>SUM(B11:B16)</f>
        <v>1099196099</v>
      </c>
      <c r="C17" s="36">
        <f>SUM(C11:C16)</f>
        <v>1330679435</v>
      </c>
      <c r="D17" s="36">
        <f aca="true" t="shared" si="4" ref="D17:AB17">SUM(D11:D16)</f>
        <v>212541120</v>
      </c>
      <c r="E17" s="36">
        <f>SUM(E11:E16)</f>
        <v>236596775</v>
      </c>
      <c r="F17" s="36">
        <f t="shared" si="4"/>
        <v>926777263</v>
      </c>
      <c r="G17" s="36">
        <f>SUM(G11:G16)</f>
        <v>993663853</v>
      </c>
      <c r="H17" s="36">
        <f t="shared" si="4"/>
        <v>0</v>
      </c>
      <c r="I17" s="36">
        <f>SUM(I11:I16)</f>
        <v>50000</v>
      </c>
      <c r="J17" s="36">
        <f t="shared" si="4"/>
        <v>0</v>
      </c>
      <c r="K17" s="36">
        <f>SUM(K11:K16)</f>
        <v>0</v>
      </c>
      <c r="L17" s="36">
        <f t="shared" si="4"/>
        <v>2000000</v>
      </c>
      <c r="M17" s="36">
        <f>SUM(M11:M16)</f>
        <v>2000000</v>
      </c>
      <c r="N17" s="36">
        <f t="shared" si="4"/>
        <v>0</v>
      </c>
      <c r="O17" s="36">
        <f>SUM(O11:O16)</f>
        <v>0</v>
      </c>
      <c r="P17" s="36">
        <f t="shared" si="4"/>
        <v>0</v>
      </c>
      <c r="Q17" s="36">
        <f>SUM(Q11:Q16)</f>
        <v>0</v>
      </c>
      <c r="R17" s="36">
        <f t="shared" si="4"/>
        <v>0</v>
      </c>
      <c r="S17" s="36">
        <f>SUM(S11:S16)</f>
        <v>0</v>
      </c>
      <c r="T17" s="36">
        <f t="shared" si="4"/>
        <v>38594952</v>
      </c>
      <c r="U17" s="36">
        <f>SUM(U11:U16)</f>
        <v>42562678</v>
      </c>
      <c r="V17" s="36">
        <f t="shared" si="4"/>
        <v>6000000</v>
      </c>
      <c r="W17" s="36">
        <f>SUM(W11:W16)</f>
        <v>27358455</v>
      </c>
      <c r="X17" s="36">
        <f t="shared" si="4"/>
        <v>0</v>
      </c>
      <c r="Y17" s="36">
        <f>SUM(Y11:Y16)</f>
        <v>0</v>
      </c>
      <c r="Z17" s="36">
        <f t="shared" si="4"/>
        <v>2985326</v>
      </c>
      <c r="AA17" s="36">
        <f>SUM(AA11:AA16)</f>
        <v>2985326</v>
      </c>
      <c r="AB17" s="36">
        <f t="shared" si="4"/>
        <v>0</v>
      </c>
      <c r="AC17" s="36">
        <f>SUM(AC11:AC16)</f>
        <v>0</v>
      </c>
      <c r="AD17" s="5">
        <f t="shared" si="0"/>
        <v>2288094760</v>
      </c>
      <c r="AE17" s="5">
        <f t="shared" si="1"/>
        <v>2635896522</v>
      </c>
      <c r="AF17" s="36">
        <f>SUM(AF11:AF16)</f>
        <v>0</v>
      </c>
      <c r="AG17" s="36">
        <f>SUM(AG11:AG16)</f>
        <v>0</v>
      </c>
      <c r="AH17" s="36">
        <f>SUM(AH11:AH16)</f>
        <v>0</v>
      </c>
      <c r="AI17" s="36">
        <f>SUM(AI11:AI16)</f>
        <v>0</v>
      </c>
      <c r="AJ17" s="5">
        <f t="shared" si="2"/>
        <v>0</v>
      </c>
      <c r="AK17" s="5">
        <f t="shared" si="2"/>
        <v>0</v>
      </c>
      <c r="AL17" s="5">
        <f>AD17+AJ17</f>
        <v>2288094760</v>
      </c>
      <c r="AM17" s="5">
        <f>AE17+AK17</f>
        <v>2635896522</v>
      </c>
      <c r="AN17" s="40"/>
      <c r="AO17" s="40"/>
      <c r="AP17" s="5">
        <f aca="true" t="shared" si="5" ref="AP17:AW17">SUM(AP11:AP16)</f>
        <v>307811907</v>
      </c>
      <c r="AQ17" s="5">
        <f>SUM(AQ11:AQ16)</f>
        <v>315835908</v>
      </c>
      <c r="AR17" s="5">
        <f t="shared" si="5"/>
        <v>0</v>
      </c>
      <c r="AS17" s="5">
        <f t="shared" si="5"/>
        <v>0</v>
      </c>
      <c r="AT17" s="5">
        <f t="shared" si="5"/>
        <v>278</v>
      </c>
      <c r="AU17" s="5">
        <f>SUM(AU11:AU16)</f>
        <v>275</v>
      </c>
      <c r="AV17" s="5">
        <f t="shared" si="5"/>
        <v>250</v>
      </c>
      <c r="AW17" s="5">
        <f t="shared" si="5"/>
        <v>250</v>
      </c>
    </row>
    <row r="18" spans="1:49" s="16" customFormat="1" ht="11.25">
      <c r="A18" s="14" t="s">
        <v>9</v>
      </c>
      <c r="B18" s="8">
        <v>166540586</v>
      </c>
      <c r="C18" s="8">
        <v>157690658</v>
      </c>
      <c r="D18" s="8">
        <v>34490520</v>
      </c>
      <c r="E18" s="8">
        <v>31425381</v>
      </c>
      <c r="F18" s="8">
        <v>295919763</v>
      </c>
      <c r="G18" s="8">
        <v>265191974</v>
      </c>
      <c r="H18" s="8">
        <v>97960000</v>
      </c>
      <c r="I18" s="8">
        <v>95757690</v>
      </c>
      <c r="J18" s="8">
        <v>1325005</v>
      </c>
      <c r="K18" s="8">
        <v>1341021</v>
      </c>
      <c r="L18" s="8">
        <v>475123871</v>
      </c>
      <c r="M18" s="8">
        <v>521647193</v>
      </c>
      <c r="N18" s="8">
        <v>5500000</v>
      </c>
      <c r="O18" s="8">
        <v>7000000</v>
      </c>
      <c r="P18" s="8">
        <v>254308468</v>
      </c>
      <c r="Q18" s="8">
        <v>403374103</v>
      </c>
      <c r="R18" s="66">
        <v>994571196</v>
      </c>
      <c r="S18" s="66">
        <v>742826987</v>
      </c>
      <c r="T18" s="8">
        <v>1941696212</v>
      </c>
      <c r="U18" s="8">
        <v>2011489929</v>
      </c>
      <c r="V18" s="8">
        <v>151705401</v>
      </c>
      <c r="W18" s="8">
        <v>232985693</v>
      </c>
      <c r="X18" s="8">
        <v>6534719</v>
      </c>
      <c r="Y18" s="8">
        <v>18634556</v>
      </c>
      <c r="Z18" s="8">
        <v>9450000</v>
      </c>
      <c r="AA18" s="8">
        <v>9450000</v>
      </c>
      <c r="AB18" s="8">
        <v>45297195</v>
      </c>
      <c r="AC18" s="8">
        <v>57797029</v>
      </c>
      <c r="AD18" s="5">
        <f t="shared" si="0"/>
        <v>4480422936</v>
      </c>
      <c r="AE18" s="5">
        <f t="shared" si="1"/>
        <v>4556612214</v>
      </c>
      <c r="AF18" s="8">
        <v>8712000</v>
      </c>
      <c r="AG18" s="8">
        <v>8712000</v>
      </c>
      <c r="AH18" s="8">
        <v>58998492</v>
      </c>
      <c r="AI18" s="8">
        <v>58998492</v>
      </c>
      <c r="AJ18" s="6">
        <f t="shared" si="2"/>
        <v>67710492</v>
      </c>
      <c r="AK18" s="6">
        <f t="shared" si="2"/>
        <v>67710492</v>
      </c>
      <c r="AL18" s="5">
        <f t="shared" si="3"/>
        <v>4548133428</v>
      </c>
      <c r="AM18" s="5">
        <f t="shared" si="3"/>
        <v>4624322706</v>
      </c>
      <c r="AN18" s="40"/>
      <c r="AO18" s="40"/>
      <c r="AP18" s="6">
        <v>100867593</v>
      </c>
      <c r="AQ18" s="6">
        <v>114976723</v>
      </c>
      <c r="AR18" s="6">
        <v>65491000</v>
      </c>
      <c r="AS18" s="6">
        <v>72323992</v>
      </c>
      <c r="AT18" s="6">
        <v>18</v>
      </c>
      <c r="AU18" s="6">
        <v>19</v>
      </c>
      <c r="AV18" s="6"/>
      <c r="AW18" s="6"/>
    </row>
    <row r="19" spans="1:49" s="17" customFormat="1" ht="11.25">
      <c r="A19" s="15" t="s">
        <v>10</v>
      </c>
      <c r="B19" s="36">
        <f aca="true" t="shared" si="6" ref="B19:AB19">SUM(B17:B18)</f>
        <v>1265736685</v>
      </c>
      <c r="C19" s="36">
        <f>SUM(C17:C18)</f>
        <v>1488370093</v>
      </c>
      <c r="D19" s="36">
        <f t="shared" si="6"/>
        <v>247031640</v>
      </c>
      <c r="E19" s="36">
        <f>SUM(E17:E18)</f>
        <v>268022156</v>
      </c>
      <c r="F19" s="36">
        <f t="shared" si="6"/>
        <v>1222697026</v>
      </c>
      <c r="G19" s="36">
        <f>SUM(G17:G18)</f>
        <v>1258855827</v>
      </c>
      <c r="H19" s="36">
        <f t="shared" si="6"/>
        <v>97960000</v>
      </c>
      <c r="I19" s="36">
        <f>SUM(I17:I18)</f>
        <v>95807690</v>
      </c>
      <c r="J19" s="36">
        <f t="shared" si="6"/>
        <v>1325005</v>
      </c>
      <c r="K19" s="36">
        <f>SUM(K17:K18)</f>
        <v>1341021</v>
      </c>
      <c r="L19" s="36">
        <f t="shared" si="6"/>
        <v>477123871</v>
      </c>
      <c r="M19" s="36">
        <f>SUM(M17:M18)</f>
        <v>523647193</v>
      </c>
      <c r="N19" s="36">
        <f t="shared" si="6"/>
        <v>5500000</v>
      </c>
      <c r="O19" s="36">
        <f>SUM(O17:O18)</f>
        <v>7000000</v>
      </c>
      <c r="P19" s="36">
        <f t="shared" si="6"/>
        <v>254308468</v>
      </c>
      <c r="Q19" s="36">
        <f>SUM(Q17:Q18)</f>
        <v>403374103</v>
      </c>
      <c r="R19" s="67">
        <f t="shared" si="6"/>
        <v>994571196</v>
      </c>
      <c r="S19" s="67">
        <f>SUM(S17:S18)</f>
        <v>742826987</v>
      </c>
      <c r="T19" s="36">
        <f t="shared" si="6"/>
        <v>1980291164</v>
      </c>
      <c r="U19" s="36">
        <f>SUM(U17:U18)</f>
        <v>2054052607</v>
      </c>
      <c r="V19" s="36">
        <f t="shared" si="6"/>
        <v>157705401</v>
      </c>
      <c r="W19" s="36">
        <f>SUM(W17:W18)</f>
        <v>260344148</v>
      </c>
      <c r="X19" s="36">
        <f t="shared" si="6"/>
        <v>6534719</v>
      </c>
      <c r="Y19" s="36">
        <f>SUM(Y17:Y18)</f>
        <v>18634556</v>
      </c>
      <c r="Z19" s="36">
        <f t="shared" si="6"/>
        <v>12435326</v>
      </c>
      <c r="AA19" s="36">
        <f>SUM(AA17:AA18)</f>
        <v>12435326</v>
      </c>
      <c r="AB19" s="36">
        <f t="shared" si="6"/>
        <v>45297195</v>
      </c>
      <c r="AC19" s="36">
        <f>SUM(AC17:AC18)</f>
        <v>57797029</v>
      </c>
      <c r="AD19" s="5">
        <f t="shared" si="0"/>
        <v>6768517696</v>
      </c>
      <c r="AE19" s="5">
        <f t="shared" si="1"/>
        <v>7192508736</v>
      </c>
      <c r="AF19" s="36">
        <f>SUM(AF17:AF18)</f>
        <v>8712000</v>
      </c>
      <c r="AG19" s="36">
        <f>SUM(AG17:AG18)</f>
        <v>8712000</v>
      </c>
      <c r="AH19" s="36">
        <f>SUM(AH17:AH18)</f>
        <v>58998492</v>
      </c>
      <c r="AI19" s="36">
        <f>SUM(AI17:AI18)</f>
        <v>58998492</v>
      </c>
      <c r="AJ19" s="5">
        <f t="shared" si="2"/>
        <v>67710492</v>
      </c>
      <c r="AK19" s="5">
        <f t="shared" si="2"/>
        <v>67710492</v>
      </c>
      <c r="AL19" s="5">
        <f>AD19+AJ19</f>
        <v>6836228188</v>
      </c>
      <c r="AM19" s="5">
        <f>AE19+AK19</f>
        <v>7260219228</v>
      </c>
      <c r="AN19" s="40"/>
      <c r="AO19" s="40"/>
      <c r="AP19" s="5">
        <f aca="true" t="shared" si="7" ref="AP19:AW19">SUM(AP17:AP18)</f>
        <v>408679500</v>
      </c>
      <c r="AQ19" s="5">
        <f>SUM(AQ17:AQ18)</f>
        <v>430812631</v>
      </c>
      <c r="AR19" s="5">
        <f t="shared" si="7"/>
        <v>65491000</v>
      </c>
      <c r="AS19" s="5">
        <f t="shared" si="7"/>
        <v>72323992</v>
      </c>
      <c r="AT19" s="5">
        <f>SUM(AT17:AT18)</f>
        <v>296</v>
      </c>
      <c r="AU19" s="5">
        <f>SUM(AU17:AU18)</f>
        <v>294</v>
      </c>
      <c r="AV19" s="5">
        <f t="shared" si="7"/>
        <v>250</v>
      </c>
      <c r="AW19" s="5">
        <f t="shared" si="7"/>
        <v>250</v>
      </c>
    </row>
    <row r="21" ht="11.25">
      <c r="AR21" s="1" t="s">
        <v>111</v>
      </c>
    </row>
    <row r="24" ht="11.25">
      <c r="Z24" s="4" t="s">
        <v>112</v>
      </c>
    </row>
    <row r="25" ht="11.25">
      <c r="A25" s="4" t="s">
        <v>112</v>
      </c>
    </row>
  </sheetData>
  <sheetProtection/>
  <mergeCells count="65">
    <mergeCell ref="A3:O3"/>
    <mergeCell ref="AP3:AW3"/>
    <mergeCell ref="AD3:AM3"/>
    <mergeCell ref="P3:AC3"/>
    <mergeCell ref="V8:W8"/>
    <mergeCell ref="V7:W7"/>
    <mergeCell ref="T7:U7"/>
    <mergeCell ref="T8:U8"/>
    <mergeCell ref="X7:AC7"/>
    <mergeCell ref="AT7:AU7"/>
    <mergeCell ref="AT8:AU8"/>
    <mergeCell ref="AV7:AW7"/>
    <mergeCell ref="AV8:AW8"/>
    <mergeCell ref="AV9:AW9"/>
    <mergeCell ref="AT9:AU9"/>
    <mergeCell ref="F8:G8"/>
    <mergeCell ref="H8:I8"/>
    <mergeCell ref="AP8:AQ8"/>
    <mergeCell ref="AP9:AQ9"/>
    <mergeCell ref="AR7:AS7"/>
    <mergeCell ref="AR8:AS8"/>
    <mergeCell ref="AR9:AS9"/>
    <mergeCell ref="AJ9:AK9"/>
    <mergeCell ref="AL9:AM9"/>
    <mergeCell ref="AL7:AM7"/>
    <mergeCell ref="AL8:AM8"/>
    <mergeCell ref="B7:C7"/>
    <mergeCell ref="D7:E7"/>
    <mergeCell ref="F7:G7"/>
    <mergeCell ref="H7:I7"/>
    <mergeCell ref="J7:S7"/>
    <mergeCell ref="B8:C8"/>
    <mergeCell ref="J8:S8"/>
    <mergeCell ref="AD9:AE9"/>
    <mergeCell ref="AF7:AG7"/>
    <mergeCell ref="AF8:AG8"/>
    <mergeCell ref="AF9:AG9"/>
    <mergeCell ref="AH7:AI7"/>
    <mergeCell ref="AH8:AI8"/>
    <mergeCell ref="AH9:AI9"/>
    <mergeCell ref="A4:O4"/>
    <mergeCell ref="AP4:AW4"/>
    <mergeCell ref="AD4:AM4"/>
    <mergeCell ref="P4:AC4"/>
    <mergeCell ref="AD7:AE7"/>
    <mergeCell ref="AD8:AE8"/>
    <mergeCell ref="AJ7:AK7"/>
    <mergeCell ref="AJ8:AK8"/>
    <mergeCell ref="AP7:AQ7"/>
    <mergeCell ref="D8:E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8:AC8"/>
    <mergeCell ref="X9:Y9"/>
    <mergeCell ref="Z9:AA9"/>
    <mergeCell ref="AB9:AC9"/>
  </mergeCells>
  <printOptions horizontalCentered="1"/>
  <pageMargins left="0.11811023622047245" right="0" top="0.944881889763779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6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17.125" style="0" customWidth="1"/>
    <col min="2" max="2" width="10.125" style="2" bestFit="1" customWidth="1"/>
    <col min="3" max="3" width="5.125" style="2" bestFit="1" customWidth="1"/>
    <col min="4" max="5" width="8.75390625" style="2" bestFit="1" customWidth="1"/>
    <col min="6" max="6" width="7.875" style="2" bestFit="1" customWidth="1"/>
    <col min="7" max="7" width="3.00390625" style="2" bestFit="1" customWidth="1"/>
    <col min="8" max="8" width="9.25390625" style="2" bestFit="1" customWidth="1"/>
    <col min="9" max="9" width="3.00390625" style="2" bestFit="1" customWidth="1"/>
    <col min="10" max="10" width="5.125" style="2" bestFit="1" customWidth="1"/>
    <col min="11" max="11" width="6.625" style="2" bestFit="1" customWidth="1"/>
    <col min="12" max="13" width="5.125" style="2" bestFit="1" customWidth="1"/>
    <col min="14" max="14" width="10.125" style="2" bestFit="1" customWidth="1"/>
    <col min="15" max="15" width="9.25390625" style="2" bestFit="1" customWidth="1"/>
    <col min="16" max="16" width="3.00390625" style="0" bestFit="1" customWidth="1"/>
    <col min="17" max="17" width="5.125" style="0" bestFit="1" customWidth="1"/>
    <col min="18" max="18" width="10.125" style="0" bestFit="1" customWidth="1"/>
    <col min="19" max="19" width="9.25390625" style="0" bestFit="1" customWidth="1"/>
    <col min="20" max="20" width="10.125" style="0" bestFit="1" customWidth="1"/>
    <col min="21" max="21" width="10.625" style="0" customWidth="1"/>
  </cols>
  <sheetData>
    <row r="1" spans="1:21" ht="12.75">
      <c r="A1" t="s">
        <v>107</v>
      </c>
      <c r="U1" s="31" t="s">
        <v>79</v>
      </c>
    </row>
    <row r="2" spans="1:21" ht="15.75">
      <c r="A2" s="153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2.75">
      <c r="A3" s="154" t="s">
        <v>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</row>
    <row r="4" spans="1:24" ht="12.75">
      <c r="A4" s="152" t="s">
        <v>432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41"/>
      <c r="W4" s="41"/>
      <c r="X4" s="41"/>
    </row>
    <row r="5" spans="3:12" ht="12.75">
      <c r="C5" s="21"/>
      <c r="D5" s="21"/>
      <c r="E5" s="21"/>
      <c r="F5" s="21"/>
      <c r="G5" s="21"/>
      <c r="H5" s="21"/>
      <c r="I5" s="21"/>
      <c r="J5" s="21"/>
      <c r="K5" s="21"/>
      <c r="L5" s="18"/>
    </row>
    <row r="6" spans="1:21" ht="84.75" customHeight="1">
      <c r="A6" s="29" t="s">
        <v>38</v>
      </c>
      <c r="B6" s="42" t="s">
        <v>61</v>
      </c>
      <c r="C6" s="33" t="s">
        <v>62</v>
      </c>
      <c r="D6" s="33" t="s">
        <v>63</v>
      </c>
      <c r="E6" s="42" t="s">
        <v>64</v>
      </c>
      <c r="F6" s="33" t="s">
        <v>65</v>
      </c>
      <c r="G6" s="33" t="s">
        <v>6</v>
      </c>
      <c r="H6" s="33" t="s">
        <v>1</v>
      </c>
      <c r="I6" s="33" t="s">
        <v>39</v>
      </c>
      <c r="J6" s="33" t="s">
        <v>105</v>
      </c>
      <c r="K6" s="33" t="s">
        <v>66</v>
      </c>
      <c r="L6" s="33" t="s">
        <v>67</v>
      </c>
      <c r="M6" s="33" t="s">
        <v>68</v>
      </c>
      <c r="N6" s="33" t="s">
        <v>102</v>
      </c>
      <c r="O6" s="33" t="s">
        <v>103</v>
      </c>
      <c r="P6" s="33" t="s">
        <v>69</v>
      </c>
      <c r="Q6" s="33" t="s">
        <v>70</v>
      </c>
      <c r="R6" s="33" t="s">
        <v>71</v>
      </c>
      <c r="S6" s="33" t="s">
        <v>72</v>
      </c>
      <c r="T6" s="33" t="s">
        <v>73</v>
      </c>
      <c r="U6" s="34" t="s">
        <v>74</v>
      </c>
    </row>
    <row r="7" spans="1:21" ht="12.75">
      <c r="A7" s="22" t="s">
        <v>7</v>
      </c>
      <c r="B7" s="47"/>
      <c r="C7" s="47"/>
      <c r="D7" s="47">
        <v>3810000</v>
      </c>
      <c r="E7" s="47"/>
      <c r="F7" s="47"/>
      <c r="G7" s="47"/>
      <c r="H7" s="47">
        <v>-20000000</v>
      </c>
      <c r="I7" s="47"/>
      <c r="J7" s="47"/>
      <c r="K7" s="47"/>
      <c r="L7" s="47"/>
      <c r="M7" s="47"/>
      <c r="N7" s="47">
        <f aca="true" t="shared" si="0" ref="N7:N16">SUM(B7:M7)</f>
        <v>-16190000</v>
      </c>
      <c r="O7" s="47"/>
      <c r="P7" s="6"/>
      <c r="Q7" s="6"/>
      <c r="R7" s="6">
        <v>-50631113</v>
      </c>
      <c r="S7" s="6"/>
      <c r="T7" s="6">
        <f>SUM(O7:S7)</f>
        <v>-50631113</v>
      </c>
      <c r="U7" s="5">
        <f>N7+T7</f>
        <v>-66821113</v>
      </c>
    </row>
    <row r="8" spans="1:21" ht="12.75">
      <c r="A8" s="22" t="s">
        <v>2</v>
      </c>
      <c r="B8" s="47"/>
      <c r="C8" s="47"/>
      <c r="D8" s="47">
        <v>120000</v>
      </c>
      <c r="E8" s="47"/>
      <c r="F8" s="47"/>
      <c r="G8" s="47"/>
      <c r="H8" s="47">
        <v>3357680</v>
      </c>
      <c r="I8" s="47"/>
      <c r="J8" s="47"/>
      <c r="K8" s="47"/>
      <c r="L8" s="47"/>
      <c r="M8" s="47"/>
      <c r="N8" s="47">
        <f t="shared" si="0"/>
        <v>3477680</v>
      </c>
      <c r="O8" s="47"/>
      <c r="P8" s="6"/>
      <c r="Q8" s="6"/>
      <c r="R8" s="6">
        <v>-32833718</v>
      </c>
      <c r="S8" s="6">
        <v>-1570000</v>
      </c>
      <c r="T8" s="6">
        <f aca="true" t="shared" si="1" ref="T8:T15">SUM(O8:S8)</f>
        <v>-34403718</v>
      </c>
      <c r="U8" s="5">
        <f aca="true" t="shared" si="2" ref="U8:U16">N8+T8</f>
        <v>-30926038</v>
      </c>
    </row>
    <row r="9" spans="1:21" ht="33.75">
      <c r="A9" s="23" t="s">
        <v>40</v>
      </c>
      <c r="B9" s="47"/>
      <c r="C9" s="47"/>
      <c r="D9" s="47"/>
      <c r="E9" s="47"/>
      <c r="F9" s="47"/>
      <c r="G9" s="47"/>
      <c r="H9" s="47">
        <v>1000000</v>
      </c>
      <c r="I9" s="47"/>
      <c r="J9" s="47"/>
      <c r="K9" s="47"/>
      <c r="L9" s="47"/>
      <c r="M9" s="47"/>
      <c r="N9" s="47">
        <f t="shared" si="0"/>
        <v>1000000</v>
      </c>
      <c r="O9" s="47"/>
      <c r="P9" s="6"/>
      <c r="Q9" s="6"/>
      <c r="R9" s="6">
        <v>-1294620</v>
      </c>
      <c r="S9" s="6"/>
      <c r="T9" s="6">
        <f t="shared" si="1"/>
        <v>-1294620</v>
      </c>
      <c r="U9" s="5">
        <f t="shared" si="2"/>
        <v>-294620</v>
      </c>
    </row>
    <row r="10" spans="1:21" ht="33.75">
      <c r="A10" s="23" t="s">
        <v>439</v>
      </c>
      <c r="B10" s="47"/>
      <c r="C10" s="47"/>
      <c r="D10" s="47">
        <v>10120000</v>
      </c>
      <c r="E10" s="47"/>
      <c r="F10" s="47">
        <v>3100000</v>
      </c>
      <c r="G10" s="47"/>
      <c r="H10" s="47">
        <v>2758214</v>
      </c>
      <c r="I10" s="47"/>
      <c r="J10" s="47"/>
      <c r="K10" s="47"/>
      <c r="L10" s="47"/>
      <c r="M10" s="47"/>
      <c r="N10" s="47">
        <f t="shared" si="0"/>
        <v>15978214</v>
      </c>
      <c r="O10" s="47"/>
      <c r="P10" s="6"/>
      <c r="Q10" s="6"/>
      <c r="R10" s="6">
        <v>-8762444</v>
      </c>
      <c r="S10" s="6">
        <v>-97199</v>
      </c>
      <c r="T10" s="6">
        <f t="shared" si="1"/>
        <v>-8859643</v>
      </c>
      <c r="U10" s="5">
        <f t="shared" si="2"/>
        <v>7118571</v>
      </c>
    </row>
    <row r="11" spans="1:21" ht="12.75">
      <c r="A11" s="22" t="s">
        <v>8</v>
      </c>
      <c r="B11" s="47"/>
      <c r="C11" s="47"/>
      <c r="D11" s="47">
        <v>48051709</v>
      </c>
      <c r="E11" s="47"/>
      <c r="F11" s="47">
        <v>569657</v>
      </c>
      <c r="G11" s="47"/>
      <c r="H11" s="47"/>
      <c r="I11" s="47"/>
      <c r="J11" s="47"/>
      <c r="K11" s="47"/>
      <c r="L11" s="47"/>
      <c r="M11" s="47"/>
      <c r="N11" s="47">
        <f t="shared" si="0"/>
        <v>48621366</v>
      </c>
      <c r="O11" s="47"/>
      <c r="P11" s="6"/>
      <c r="Q11" s="6"/>
      <c r="R11" s="6">
        <v>-16200000</v>
      </c>
      <c r="S11" s="6">
        <v>-3366300</v>
      </c>
      <c r="T11" s="6">
        <f t="shared" si="1"/>
        <v>-19566300</v>
      </c>
      <c r="U11" s="5">
        <f t="shared" si="2"/>
        <v>29055066</v>
      </c>
    </row>
    <row r="12" spans="1:21" ht="22.5">
      <c r="A12" s="24" t="s">
        <v>41</v>
      </c>
      <c r="B12" s="47"/>
      <c r="C12" s="47"/>
      <c r="D12" s="47">
        <v>180700</v>
      </c>
      <c r="E12" s="47"/>
      <c r="F12" s="47"/>
      <c r="G12" s="47"/>
      <c r="H12" s="47"/>
      <c r="I12" s="47"/>
      <c r="J12" s="47"/>
      <c r="K12" s="47">
        <v>188200</v>
      </c>
      <c r="L12" s="47"/>
      <c r="M12" s="47"/>
      <c r="N12" s="47">
        <f t="shared" si="0"/>
        <v>368900</v>
      </c>
      <c r="O12" s="47"/>
      <c r="P12" s="6"/>
      <c r="Q12" s="6"/>
      <c r="R12" s="6">
        <v>-30640763</v>
      </c>
      <c r="S12" s="6">
        <v>-11500000</v>
      </c>
      <c r="T12" s="6">
        <f t="shared" si="1"/>
        <v>-42140763</v>
      </c>
      <c r="U12" s="5">
        <f t="shared" si="2"/>
        <v>-41771863</v>
      </c>
    </row>
    <row r="13" spans="1:21" ht="12.75">
      <c r="A13" s="25" t="s">
        <v>42</v>
      </c>
      <c r="B13" s="47">
        <f>SUM(B7:B12)</f>
        <v>0</v>
      </c>
      <c r="C13" s="47">
        <f aca="true" t="shared" si="3" ref="C13:T13">SUM(C7:C12)</f>
        <v>0</v>
      </c>
      <c r="D13" s="47">
        <f t="shared" si="3"/>
        <v>62282409</v>
      </c>
      <c r="E13" s="47">
        <f t="shared" si="3"/>
        <v>0</v>
      </c>
      <c r="F13" s="47">
        <f t="shared" si="3"/>
        <v>3669657</v>
      </c>
      <c r="G13" s="47">
        <f t="shared" si="3"/>
        <v>0</v>
      </c>
      <c r="H13" s="47">
        <f t="shared" si="3"/>
        <v>-12884106</v>
      </c>
      <c r="I13" s="47">
        <f t="shared" si="3"/>
        <v>0</v>
      </c>
      <c r="J13" s="47">
        <f t="shared" si="3"/>
        <v>0</v>
      </c>
      <c r="K13" s="47">
        <f t="shared" si="3"/>
        <v>188200</v>
      </c>
      <c r="L13" s="47">
        <f t="shared" si="3"/>
        <v>0</v>
      </c>
      <c r="M13" s="47">
        <f t="shared" si="3"/>
        <v>0</v>
      </c>
      <c r="N13" s="47">
        <f t="shared" si="0"/>
        <v>53256160</v>
      </c>
      <c r="O13" s="47">
        <f t="shared" si="3"/>
        <v>0</v>
      </c>
      <c r="P13" s="47">
        <f t="shared" si="3"/>
        <v>0</v>
      </c>
      <c r="Q13" s="47">
        <f t="shared" si="3"/>
        <v>0</v>
      </c>
      <c r="R13" s="47">
        <f t="shared" si="3"/>
        <v>-140362658</v>
      </c>
      <c r="S13" s="47">
        <f t="shared" si="3"/>
        <v>-16533499</v>
      </c>
      <c r="T13" s="47">
        <f t="shared" si="3"/>
        <v>-156896157</v>
      </c>
      <c r="U13" s="5">
        <f t="shared" si="2"/>
        <v>-103639997</v>
      </c>
    </row>
    <row r="14" spans="1:21" ht="12.75">
      <c r="A14" s="22" t="s">
        <v>9</v>
      </c>
      <c r="B14" s="47">
        <v>-204345761</v>
      </c>
      <c r="C14" s="47"/>
      <c r="D14" s="47"/>
      <c r="E14" s="47">
        <v>40000000</v>
      </c>
      <c r="F14" s="47"/>
      <c r="G14" s="47"/>
      <c r="H14" s="47">
        <v>346054</v>
      </c>
      <c r="I14" s="47"/>
      <c r="J14" s="47"/>
      <c r="K14" s="47"/>
      <c r="L14" s="47"/>
      <c r="M14" s="47"/>
      <c r="N14" s="47">
        <f t="shared" si="0"/>
        <v>-163999707</v>
      </c>
      <c r="O14" s="47">
        <v>-35543718</v>
      </c>
      <c r="P14" s="6"/>
      <c r="Q14" s="6"/>
      <c r="R14" s="6"/>
      <c r="S14" s="6"/>
      <c r="T14" s="6">
        <f t="shared" si="1"/>
        <v>-35543718</v>
      </c>
      <c r="U14" s="5">
        <f t="shared" si="2"/>
        <v>-199543425</v>
      </c>
    </row>
    <row r="15" spans="1:21" ht="12.75">
      <c r="A15" s="22" t="s">
        <v>43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>
        <f t="shared" si="0"/>
        <v>0</v>
      </c>
      <c r="O15" s="47"/>
      <c r="P15" s="6"/>
      <c r="Q15" s="6"/>
      <c r="R15" s="6">
        <v>140362658</v>
      </c>
      <c r="S15" s="6">
        <v>16533499</v>
      </c>
      <c r="T15" s="6">
        <f t="shared" si="1"/>
        <v>156896157</v>
      </c>
      <c r="U15" s="5">
        <f t="shared" si="2"/>
        <v>156896157</v>
      </c>
    </row>
    <row r="16" spans="1:21" ht="12.75">
      <c r="A16" s="25" t="s">
        <v>3</v>
      </c>
      <c r="B16" s="59">
        <f>SUM(B13:B15)</f>
        <v>-204345761</v>
      </c>
      <c r="C16" s="59">
        <f aca="true" t="shared" si="4" ref="C16:T16">SUM(C13:C15)</f>
        <v>0</v>
      </c>
      <c r="D16" s="59">
        <f t="shared" si="4"/>
        <v>62282409</v>
      </c>
      <c r="E16" s="59">
        <f t="shared" si="4"/>
        <v>40000000</v>
      </c>
      <c r="F16" s="59">
        <f t="shared" si="4"/>
        <v>3669657</v>
      </c>
      <c r="G16" s="59">
        <f t="shared" si="4"/>
        <v>0</v>
      </c>
      <c r="H16" s="59">
        <f t="shared" si="4"/>
        <v>-12538052</v>
      </c>
      <c r="I16" s="59">
        <f t="shared" si="4"/>
        <v>0</v>
      </c>
      <c r="J16" s="59">
        <f t="shared" si="4"/>
        <v>0</v>
      </c>
      <c r="K16" s="59">
        <f t="shared" si="4"/>
        <v>188200</v>
      </c>
      <c r="L16" s="59">
        <f t="shared" si="4"/>
        <v>0</v>
      </c>
      <c r="M16" s="59">
        <f t="shared" si="4"/>
        <v>0</v>
      </c>
      <c r="N16" s="59">
        <f t="shared" si="0"/>
        <v>-110743547</v>
      </c>
      <c r="O16" s="59">
        <f t="shared" si="4"/>
        <v>-35543718</v>
      </c>
      <c r="P16" s="59">
        <f t="shared" si="4"/>
        <v>0</v>
      </c>
      <c r="Q16" s="59">
        <f t="shared" si="4"/>
        <v>0</v>
      </c>
      <c r="R16" s="59">
        <f t="shared" si="4"/>
        <v>0</v>
      </c>
      <c r="S16" s="59">
        <f t="shared" si="4"/>
        <v>0</v>
      </c>
      <c r="T16" s="59">
        <f t="shared" si="4"/>
        <v>-35543718</v>
      </c>
      <c r="U16" s="5">
        <f t="shared" si="2"/>
        <v>-146287265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89" r:id="rId1"/>
  <headerFoot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16"/>
  <sheetViews>
    <sheetView zoomScalePageLayoutView="0" workbookViewId="0" topLeftCell="A1">
      <selection activeCell="A2" sqref="A2:V2"/>
    </sheetView>
  </sheetViews>
  <sheetFormatPr defaultColWidth="9.00390625" defaultRowHeight="12.75"/>
  <cols>
    <col min="1" max="1" width="15.875" style="0" customWidth="1"/>
    <col min="2" max="2" width="9.25390625" style="0" bestFit="1" customWidth="1"/>
    <col min="3" max="3" width="8.375" style="0" bestFit="1" customWidth="1"/>
    <col min="4" max="4" width="10.125" style="0" bestFit="1" customWidth="1"/>
    <col min="5" max="5" width="5.75390625" style="0" bestFit="1" customWidth="1"/>
    <col min="6" max="6" width="3.00390625" style="0" bestFit="1" customWidth="1"/>
    <col min="7" max="7" width="7.875" style="0" bestFit="1" customWidth="1"/>
    <col min="8" max="8" width="5.125" style="0" bestFit="1" customWidth="1"/>
    <col min="9" max="9" width="9.25390625" style="0" bestFit="1" customWidth="1"/>
    <col min="10" max="10" width="8.75390625" style="0" bestFit="1" customWidth="1"/>
    <col min="11" max="11" width="9.25390625" style="0" bestFit="1" customWidth="1"/>
    <col min="12" max="13" width="8.75390625" style="0" bestFit="1" customWidth="1"/>
    <col min="14" max="15" width="5.125" style="0" bestFit="1" customWidth="1"/>
    <col min="16" max="16" width="10.125" style="0" bestFit="1" customWidth="1"/>
    <col min="17" max="17" width="7.25390625" style="0" bestFit="1" customWidth="1"/>
    <col min="18" max="18" width="5.125" style="0" bestFit="1" customWidth="1"/>
    <col min="19" max="19" width="10.125" style="0" bestFit="1" customWidth="1"/>
    <col min="20" max="20" width="9.25390625" style="0" bestFit="1" customWidth="1"/>
    <col min="21" max="21" width="10.125" style="0" bestFit="1" customWidth="1"/>
    <col min="22" max="22" width="10.125" style="0" customWidth="1"/>
  </cols>
  <sheetData>
    <row r="1" spans="1:22" ht="12.75">
      <c r="A1" t="s">
        <v>107</v>
      </c>
      <c r="V1" s="31" t="s">
        <v>79</v>
      </c>
    </row>
    <row r="2" spans="1:22" ht="15.75">
      <c r="A2" s="153" t="s">
        <v>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2" ht="12.75">
      <c r="A3" s="154" t="s">
        <v>37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22" ht="12.75">
      <c r="A4" s="152" t="s">
        <v>432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16" ht="12.75">
      <c r="B5" s="2"/>
      <c r="C5" s="26"/>
      <c r="D5" s="20"/>
      <c r="E5" s="20"/>
      <c r="F5" s="20"/>
      <c r="G5" s="20"/>
      <c r="H5" s="20"/>
      <c r="I5" s="20"/>
      <c r="J5" s="20"/>
      <c r="K5" s="20"/>
      <c r="L5" s="2"/>
      <c r="M5" s="2"/>
      <c r="N5" s="2"/>
      <c r="O5" s="2"/>
      <c r="P5" s="2"/>
    </row>
    <row r="6" spans="1:22" ht="84.75" customHeight="1">
      <c r="A6" s="30" t="s">
        <v>38</v>
      </c>
      <c r="B6" s="33" t="s">
        <v>11</v>
      </c>
      <c r="C6" s="42" t="s">
        <v>114</v>
      </c>
      <c r="D6" s="42" t="s">
        <v>12</v>
      </c>
      <c r="E6" s="33" t="s">
        <v>17</v>
      </c>
      <c r="F6" s="33" t="s">
        <v>75</v>
      </c>
      <c r="G6" s="33" t="s">
        <v>18</v>
      </c>
      <c r="H6" s="33" t="s">
        <v>19</v>
      </c>
      <c r="I6" s="33" t="s">
        <v>20</v>
      </c>
      <c r="J6" s="33" t="s">
        <v>21</v>
      </c>
      <c r="K6" s="33" t="s">
        <v>32</v>
      </c>
      <c r="L6" s="33" t="s">
        <v>22</v>
      </c>
      <c r="M6" s="33" t="s">
        <v>23</v>
      </c>
      <c r="N6" s="33" t="s">
        <v>24</v>
      </c>
      <c r="O6" s="33" t="s">
        <v>25</v>
      </c>
      <c r="P6" s="33" t="s">
        <v>76</v>
      </c>
      <c r="Q6" s="33" t="s">
        <v>77</v>
      </c>
      <c r="R6" s="33" t="s">
        <v>78</v>
      </c>
      <c r="S6" s="33" t="s">
        <v>71</v>
      </c>
      <c r="T6" s="33" t="s">
        <v>72</v>
      </c>
      <c r="U6" s="33" t="s">
        <v>35</v>
      </c>
      <c r="V6" s="34" t="s">
        <v>26</v>
      </c>
    </row>
    <row r="7" spans="1:22" ht="12.75">
      <c r="A7" s="22" t="s">
        <v>7</v>
      </c>
      <c r="B7" s="6">
        <v>-6110100</v>
      </c>
      <c r="C7" s="6">
        <v>2988987</v>
      </c>
      <c r="D7" s="6">
        <v>-63700000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>
        <f>SUM(B7:O7)</f>
        <v>-66821113</v>
      </c>
      <c r="Q7" s="6"/>
      <c r="R7" s="6"/>
      <c r="S7" s="6"/>
      <c r="T7" s="6"/>
      <c r="U7" s="6">
        <f>SUM(Q7:T7)</f>
        <v>0</v>
      </c>
      <c r="V7" s="5">
        <f>P7+U7</f>
        <v>-66821113</v>
      </c>
    </row>
    <row r="8" spans="1:22" ht="12.75">
      <c r="A8" s="24" t="s">
        <v>2</v>
      </c>
      <c r="B8" s="6">
        <v>-26894306</v>
      </c>
      <c r="C8" s="6">
        <v>-4182813</v>
      </c>
      <c r="D8" s="6">
        <v>1721081</v>
      </c>
      <c r="E8" s="6"/>
      <c r="F8" s="6"/>
      <c r="G8" s="6"/>
      <c r="H8" s="6"/>
      <c r="I8" s="6"/>
      <c r="J8" s="6"/>
      <c r="K8" s="6">
        <v>-1570000</v>
      </c>
      <c r="L8" s="6"/>
      <c r="M8" s="6"/>
      <c r="N8" s="6"/>
      <c r="O8" s="6"/>
      <c r="P8" s="6">
        <f aca="true" t="shared" si="0" ref="P8:P16">SUM(B8:O8)</f>
        <v>-30926038</v>
      </c>
      <c r="Q8" s="6"/>
      <c r="R8" s="6"/>
      <c r="S8" s="6"/>
      <c r="T8" s="6"/>
      <c r="U8" s="6">
        <f aca="true" t="shared" si="1" ref="U8:U16">SUM(Q8:T8)</f>
        <v>0</v>
      </c>
      <c r="V8" s="5">
        <f aca="true" t="shared" si="2" ref="V8:V16">P8+U8</f>
        <v>-30926038</v>
      </c>
    </row>
    <row r="9" spans="1:22" ht="33.75">
      <c r="A9" s="23" t="s">
        <v>40</v>
      </c>
      <c r="B9" s="6">
        <v>-240884</v>
      </c>
      <c r="C9" s="6">
        <v>-53736</v>
      </c>
      <c r="D9" s="6">
        <v>-50000</v>
      </c>
      <c r="E9" s="6">
        <v>50000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f t="shared" si="0"/>
        <v>-294620</v>
      </c>
      <c r="Q9" s="6"/>
      <c r="R9" s="6"/>
      <c r="S9" s="6"/>
      <c r="T9" s="6"/>
      <c r="U9" s="6">
        <f t="shared" si="1"/>
        <v>0</v>
      </c>
      <c r="V9" s="5">
        <f t="shared" si="2"/>
        <v>-294620</v>
      </c>
    </row>
    <row r="10" spans="1:22" ht="33.75">
      <c r="A10" s="23" t="s">
        <v>439</v>
      </c>
      <c r="B10" s="6">
        <v>-678447</v>
      </c>
      <c r="C10" s="6">
        <v>-141196</v>
      </c>
      <c r="D10" s="6">
        <v>3424489</v>
      </c>
      <c r="E10" s="6"/>
      <c r="F10" s="6"/>
      <c r="G10" s="6"/>
      <c r="H10" s="6"/>
      <c r="I10" s="6"/>
      <c r="J10" s="6"/>
      <c r="K10" s="6">
        <v>1413725</v>
      </c>
      <c r="L10" s="6">
        <v>3100000</v>
      </c>
      <c r="M10" s="6"/>
      <c r="N10" s="6"/>
      <c r="O10" s="6"/>
      <c r="P10" s="6">
        <f t="shared" si="0"/>
        <v>7118571</v>
      </c>
      <c r="Q10" s="6"/>
      <c r="R10" s="6"/>
      <c r="S10" s="6"/>
      <c r="T10" s="6"/>
      <c r="U10" s="6">
        <f t="shared" si="1"/>
        <v>0</v>
      </c>
      <c r="V10" s="5">
        <f t="shared" si="2"/>
        <v>7118571</v>
      </c>
    </row>
    <row r="11" spans="1:22" ht="12.75">
      <c r="A11" s="24" t="s">
        <v>8</v>
      </c>
      <c r="B11" s="6">
        <v>29040292</v>
      </c>
      <c r="C11" s="6">
        <v>2744812</v>
      </c>
      <c r="D11" s="6">
        <v>66605</v>
      </c>
      <c r="E11" s="6"/>
      <c r="F11" s="6"/>
      <c r="G11" s="6"/>
      <c r="H11" s="6"/>
      <c r="I11" s="6"/>
      <c r="J11" s="6"/>
      <c r="K11" s="6">
        <v>-1430343</v>
      </c>
      <c r="L11" s="6">
        <v>-1366300</v>
      </c>
      <c r="M11" s="6"/>
      <c r="N11" s="6"/>
      <c r="O11" s="6"/>
      <c r="P11" s="6">
        <f t="shared" si="0"/>
        <v>29055066</v>
      </c>
      <c r="Q11" s="6"/>
      <c r="R11" s="6"/>
      <c r="S11" s="6"/>
      <c r="T11" s="6"/>
      <c r="U11" s="6">
        <f t="shared" si="1"/>
        <v>0</v>
      </c>
      <c r="V11" s="5">
        <f t="shared" si="2"/>
        <v>29055066</v>
      </c>
    </row>
    <row r="12" spans="1:22" ht="20.25" customHeight="1">
      <c r="A12" s="24" t="s">
        <v>41</v>
      </c>
      <c r="B12" s="6">
        <v>-10944986</v>
      </c>
      <c r="C12" s="6">
        <v>-1706877</v>
      </c>
      <c r="D12" s="6">
        <v>-17620000</v>
      </c>
      <c r="E12" s="6"/>
      <c r="F12" s="6"/>
      <c r="G12" s="6"/>
      <c r="H12" s="6"/>
      <c r="I12" s="6"/>
      <c r="J12" s="6"/>
      <c r="K12" s="6">
        <v>-11500000</v>
      </c>
      <c r="L12" s="6"/>
      <c r="M12" s="6"/>
      <c r="N12" s="6"/>
      <c r="O12" s="6"/>
      <c r="P12" s="6">
        <f t="shared" si="0"/>
        <v>-41771863</v>
      </c>
      <c r="Q12" s="6"/>
      <c r="R12" s="6"/>
      <c r="S12" s="6"/>
      <c r="T12" s="6"/>
      <c r="U12" s="6">
        <f t="shared" si="1"/>
        <v>0</v>
      </c>
      <c r="V12" s="5">
        <f t="shared" si="2"/>
        <v>-41771863</v>
      </c>
    </row>
    <row r="13" spans="1:22" ht="22.5">
      <c r="A13" s="46" t="s">
        <v>60</v>
      </c>
      <c r="B13" s="6">
        <f>SUM(B7:B12)</f>
        <v>-15828431</v>
      </c>
      <c r="C13" s="6">
        <f aca="true" t="shared" si="3" ref="C13:T13">SUM(C7:C12)</f>
        <v>-350823</v>
      </c>
      <c r="D13" s="6">
        <f t="shared" si="3"/>
        <v>-76157825</v>
      </c>
      <c r="E13" s="6">
        <f t="shared" si="3"/>
        <v>50000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3"/>
        <v>-13086618</v>
      </c>
      <c r="L13" s="6">
        <f t="shared" si="3"/>
        <v>1733700</v>
      </c>
      <c r="M13" s="6">
        <f t="shared" si="3"/>
        <v>0</v>
      </c>
      <c r="N13" s="6">
        <f t="shared" si="3"/>
        <v>0</v>
      </c>
      <c r="O13" s="6">
        <f t="shared" si="3"/>
        <v>0</v>
      </c>
      <c r="P13" s="6">
        <f t="shared" si="0"/>
        <v>-103639997</v>
      </c>
      <c r="Q13" s="6">
        <f t="shared" si="3"/>
        <v>0</v>
      </c>
      <c r="R13" s="6">
        <f t="shared" si="3"/>
        <v>0</v>
      </c>
      <c r="S13" s="6">
        <f t="shared" si="3"/>
        <v>0</v>
      </c>
      <c r="T13" s="6">
        <f t="shared" si="3"/>
        <v>0</v>
      </c>
      <c r="U13" s="6">
        <f t="shared" si="1"/>
        <v>0</v>
      </c>
      <c r="V13" s="5">
        <f t="shared" si="2"/>
        <v>-103639997</v>
      </c>
    </row>
    <row r="14" spans="1:22" ht="12.75">
      <c r="A14" s="22" t="s">
        <v>9</v>
      </c>
      <c r="B14" s="6">
        <v>-7033200</v>
      </c>
      <c r="C14" s="6">
        <v>-1959732</v>
      </c>
      <c r="D14" s="6">
        <v>-43161878</v>
      </c>
      <c r="E14" s="6"/>
      <c r="F14" s="6"/>
      <c r="G14" s="6">
        <v>1420387</v>
      </c>
      <c r="H14" s="6"/>
      <c r="I14" s="6">
        <v>-29417867</v>
      </c>
      <c r="J14" s="6">
        <v>18026165</v>
      </c>
      <c r="K14" s="6">
        <v>-24815700</v>
      </c>
      <c r="L14" s="6">
        <v>30186720</v>
      </c>
      <c r="M14" s="6">
        <v>14107837</v>
      </c>
      <c r="N14" s="6"/>
      <c r="O14" s="6"/>
      <c r="P14" s="6">
        <f t="shared" si="0"/>
        <v>-42647268</v>
      </c>
      <c r="Q14" s="6"/>
      <c r="R14" s="6"/>
      <c r="S14" s="6">
        <v>-140362658</v>
      </c>
      <c r="T14" s="6">
        <v>-16533499</v>
      </c>
      <c r="U14" s="6">
        <f t="shared" si="1"/>
        <v>-156896157</v>
      </c>
      <c r="V14" s="5">
        <f t="shared" si="2"/>
        <v>-199543425</v>
      </c>
    </row>
    <row r="15" spans="1:22" ht="12.75">
      <c r="A15" s="22" t="s">
        <v>43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0"/>
        <v>0</v>
      </c>
      <c r="Q15" s="6"/>
      <c r="R15" s="6"/>
      <c r="S15" s="6">
        <v>140362658</v>
      </c>
      <c r="T15" s="6">
        <v>16533499</v>
      </c>
      <c r="U15" s="6">
        <f t="shared" si="1"/>
        <v>156896157</v>
      </c>
      <c r="V15" s="5">
        <f t="shared" si="2"/>
        <v>156896157</v>
      </c>
    </row>
    <row r="16" spans="1:22" ht="12.75">
      <c r="A16" s="25" t="s">
        <v>3</v>
      </c>
      <c r="B16" s="5">
        <f>SUM(B13:B15)</f>
        <v>-22861631</v>
      </c>
      <c r="C16" s="5">
        <f aca="true" t="shared" si="4" ref="C16:T16">SUM(C13:C15)</f>
        <v>-2310555</v>
      </c>
      <c r="D16" s="5">
        <f t="shared" si="4"/>
        <v>-119319703</v>
      </c>
      <c r="E16" s="5">
        <f t="shared" si="4"/>
        <v>50000</v>
      </c>
      <c r="F16" s="5">
        <f t="shared" si="4"/>
        <v>0</v>
      </c>
      <c r="G16" s="5">
        <f t="shared" si="4"/>
        <v>1420387</v>
      </c>
      <c r="H16" s="5">
        <f t="shared" si="4"/>
        <v>0</v>
      </c>
      <c r="I16" s="5">
        <f t="shared" si="4"/>
        <v>-29417867</v>
      </c>
      <c r="J16" s="5">
        <f t="shared" si="4"/>
        <v>18026165</v>
      </c>
      <c r="K16" s="5">
        <f t="shared" si="4"/>
        <v>-37902318</v>
      </c>
      <c r="L16" s="5">
        <f t="shared" si="4"/>
        <v>31920420</v>
      </c>
      <c r="M16" s="5">
        <f t="shared" si="4"/>
        <v>14107837</v>
      </c>
      <c r="N16" s="5">
        <f t="shared" si="4"/>
        <v>0</v>
      </c>
      <c r="O16" s="5">
        <f t="shared" si="4"/>
        <v>0</v>
      </c>
      <c r="P16" s="5">
        <f t="shared" si="0"/>
        <v>-146287265</v>
      </c>
      <c r="Q16" s="5">
        <f t="shared" si="4"/>
        <v>0</v>
      </c>
      <c r="R16" s="5">
        <f t="shared" si="4"/>
        <v>0</v>
      </c>
      <c r="S16" s="5">
        <f t="shared" si="4"/>
        <v>0</v>
      </c>
      <c r="T16" s="5">
        <f t="shared" si="4"/>
        <v>0</v>
      </c>
      <c r="U16" s="5">
        <f t="shared" si="1"/>
        <v>0</v>
      </c>
      <c r="V16" s="5">
        <f t="shared" si="2"/>
        <v>-146287265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fitToHeight="1" fitToWidth="1" horizontalDpi="600" verticalDpi="600" orientation="landscape" paperSize="9" scale="81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97"/>
  <sheetViews>
    <sheetView zoomScalePageLayoutView="0" workbookViewId="0" topLeftCell="A16">
      <selection activeCell="A57" sqref="A57:IV58"/>
    </sheetView>
  </sheetViews>
  <sheetFormatPr defaultColWidth="9.00390625" defaultRowHeight="12.75"/>
  <cols>
    <col min="1" max="1" width="4.75390625" style="43" customWidth="1"/>
    <col min="2" max="3" width="9.125" style="44" customWidth="1"/>
    <col min="4" max="4" width="10.375" style="44" bestFit="1" customWidth="1"/>
    <col min="5" max="5" width="9.875" style="37" bestFit="1" customWidth="1"/>
    <col min="6" max="6" width="11.75390625" style="53" bestFit="1" customWidth="1"/>
    <col min="7" max="7" width="10.375" style="45" bestFit="1" customWidth="1"/>
    <col min="8" max="8" width="11.75390625" style="53" bestFit="1" customWidth="1"/>
    <col min="9" max="9" width="9.75390625" style="45" bestFit="1" customWidth="1"/>
    <col min="10" max="10" width="10.75390625" style="45" bestFit="1" customWidth="1"/>
    <col min="11" max="11" width="9.875" style="45" bestFit="1" customWidth="1"/>
    <col min="12" max="12" width="9.75390625" style="45" bestFit="1" customWidth="1"/>
    <col min="13" max="20" width="9.125" style="45" customWidth="1"/>
    <col min="21" max="16384" width="9.125" style="37" customWidth="1"/>
  </cols>
  <sheetData>
    <row r="1" spans="1:8" ht="12.75">
      <c r="A1" s="48" t="s">
        <v>107</v>
      </c>
      <c r="B1" s="50"/>
      <c r="C1" s="50"/>
      <c r="D1" s="50"/>
      <c r="E1" s="48"/>
      <c r="G1" s="52"/>
      <c r="H1" s="53" t="s">
        <v>82</v>
      </c>
    </row>
    <row r="2" spans="1:8" ht="12.75">
      <c r="A2" s="155" t="s">
        <v>80</v>
      </c>
      <c r="B2" s="155"/>
      <c r="C2" s="155"/>
      <c r="D2" s="155"/>
      <c r="E2" s="155"/>
      <c r="F2" s="155"/>
      <c r="G2" s="155"/>
      <c r="H2" s="155"/>
    </row>
    <row r="3" spans="1:8" ht="12.75">
      <c r="A3" s="155" t="s">
        <v>83</v>
      </c>
      <c r="B3" s="155"/>
      <c r="C3" s="155"/>
      <c r="D3" s="155"/>
      <c r="E3" s="155"/>
      <c r="F3" s="155"/>
      <c r="G3" s="155"/>
      <c r="H3" s="155"/>
    </row>
    <row r="4" spans="1:7" ht="12.75">
      <c r="A4" s="48"/>
      <c r="B4" s="50"/>
      <c r="C4" s="50"/>
      <c r="D4" s="50"/>
      <c r="E4" s="48"/>
      <c r="G4" s="52"/>
    </row>
    <row r="6" ht="12.75">
      <c r="A6" s="48" t="s">
        <v>359</v>
      </c>
    </row>
    <row r="8" spans="1:8" ht="12.75">
      <c r="A8" s="43" t="s">
        <v>81</v>
      </c>
      <c r="B8" s="44" t="s">
        <v>390</v>
      </c>
      <c r="F8" s="45"/>
      <c r="H8" s="45"/>
    </row>
    <row r="9" spans="1:8" ht="12.75">
      <c r="A9" s="51" t="s">
        <v>93</v>
      </c>
      <c r="B9" s="44" t="s">
        <v>389</v>
      </c>
      <c r="F9" s="45"/>
      <c r="H9" s="45">
        <v>40000000</v>
      </c>
    </row>
    <row r="10" spans="1:8" ht="12.75">
      <c r="A10" s="43" t="s">
        <v>93</v>
      </c>
      <c r="B10" s="44" t="s">
        <v>120</v>
      </c>
      <c r="E10" s="44"/>
      <c r="F10" s="45"/>
      <c r="H10" s="45">
        <v>40000000</v>
      </c>
    </row>
    <row r="11" spans="5:8" ht="12.75">
      <c r="E11" s="44"/>
      <c r="F11" s="45"/>
      <c r="H11" s="45"/>
    </row>
    <row r="12" ht="12.75">
      <c r="A12" s="48" t="s">
        <v>388</v>
      </c>
    </row>
    <row r="13" ht="12.75">
      <c r="A13" s="48"/>
    </row>
    <row r="14" spans="1:8" ht="12.75">
      <c r="A14" s="43" t="s">
        <v>81</v>
      </c>
      <c r="B14" s="44" t="s">
        <v>396</v>
      </c>
      <c r="F14" s="45"/>
      <c r="H14" s="45"/>
    </row>
    <row r="15" spans="1:8" ht="12.75">
      <c r="A15" s="51" t="s">
        <v>93</v>
      </c>
      <c r="B15" s="44" t="s">
        <v>121</v>
      </c>
      <c r="F15" s="45"/>
      <c r="H15" s="45">
        <v>32</v>
      </c>
    </row>
    <row r="16" spans="1:8" ht="12.75">
      <c r="A16" s="43" t="s">
        <v>93</v>
      </c>
      <c r="B16" s="44" t="s">
        <v>100</v>
      </c>
      <c r="H16" s="53">
        <v>32</v>
      </c>
    </row>
    <row r="18" ht="12.75">
      <c r="A18" s="48" t="s">
        <v>393</v>
      </c>
    </row>
    <row r="20" spans="1:2" ht="12.75">
      <c r="A20" s="43" t="s">
        <v>81</v>
      </c>
      <c r="B20" s="44" t="s">
        <v>408</v>
      </c>
    </row>
    <row r="21" spans="1:8" ht="12.75">
      <c r="A21" s="43" t="s">
        <v>93</v>
      </c>
      <c r="B21" s="44" t="s">
        <v>121</v>
      </c>
      <c r="H21" s="53">
        <v>176809</v>
      </c>
    </row>
    <row r="22" spans="1:8" ht="12.75">
      <c r="A22" s="43" t="s">
        <v>93</v>
      </c>
      <c r="B22" s="44" t="s">
        <v>100</v>
      </c>
      <c r="H22" s="53">
        <v>176809</v>
      </c>
    </row>
    <row r="24" spans="1:2" ht="12.75">
      <c r="A24" s="43" t="s">
        <v>94</v>
      </c>
      <c r="B24" s="44" t="s">
        <v>407</v>
      </c>
    </row>
    <row r="25" spans="1:8" ht="12.75">
      <c r="A25" s="43" t="s">
        <v>93</v>
      </c>
      <c r="B25" s="44" t="s">
        <v>121</v>
      </c>
      <c r="H25" s="53">
        <v>169213</v>
      </c>
    </row>
    <row r="26" spans="1:8" ht="12.75">
      <c r="A26" s="43" t="s">
        <v>93</v>
      </c>
      <c r="B26" s="44" t="s">
        <v>100</v>
      </c>
      <c r="H26" s="53">
        <v>169213</v>
      </c>
    </row>
    <row r="28" spans="1:8" ht="12.75">
      <c r="A28" s="51" t="s">
        <v>119</v>
      </c>
      <c r="B28" s="37" t="s">
        <v>395</v>
      </c>
      <c r="F28" s="37"/>
      <c r="G28" s="53"/>
      <c r="H28" s="45"/>
    </row>
    <row r="29" spans="1:8" ht="12.75">
      <c r="A29" s="43" t="s">
        <v>93</v>
      </c>
      <c r="B29" s="50" t="s">
        <v>101</v>
      </c>
      <c r="C29" s="50"/>
      <c r="D29" s="50"/>
      <c r="E29" s="48"/>
      <c r="G29" s="52"/>
      <c r="H29" s="53">
        <v>-5157272</v>
      </c>
    </row>
    <row r="30" spans="1:8" ht="12.75">
      <c r="A30" s="43" t="s">
        <v>93</v>
      </c>
      <c r="B30" s="44" t="s">
        <v>341</v>
      </c>
      <c r="E30" s="44"/>
      <c r="F30" s="45"/>
      <c r="H30" s="45">
        <v>-3345611</v>
      </c>
    </row>
    <row r="31" spans="1:8" ht="12.75">
      <c r="A31" s="51" t="s">
        <v>93</v>
      </c>
      <c r="B31" s="37" t="s">
        <v>104</v>
      </c>
      <c r="F31" s="37"/>
      <c r="G31" s="53"/>
      <c r="H31" s="45">
        <v>-1811661</v>
      </c>
    </row>
    <row r="32" spans="1:8" ht="36">
      <c r="A32" s="51"/>
      <c r="B32" s="58"/>
      <c r="C32" s="58"/>
      <c r="D32" s="61" t="s">
        <v>96</v>
      </c>
      <c r="E32" s="61" t="s">
        <v>127</v>
      </c>
      <c r="F32" s="63" t="s">
        <v>124</v>
      </c>
      <c r="G32" s="43"/>
      <c r="H32" s="45"/>
    </row>
    <row r="33" spans="1:8" ht="12.75">
      <c r="A33" s="51"/>
      <c r="B33" s="44" t="s">
        <v>7</v>
      </c>
      <c r="D33" s="60">
        <v>-110100</v>
      </c>
      <c r="E33" s="60">
        <v>-21013</v>
      </c>
      <c r="F33" s="60">
        <f>SUM(D33:E33)</f>
        <v>-131113</v>
      </c>
      <c r="G33" s="43"/>
      <c r="H33" s="45"/>
    </row>
    <row r="34" spans="1:8" ht="12.75">
      <c r="A34" s="51"/>
      <c r="B34" s="37" t="s">
        <v>116</v>
      </c>
      <c r="D34" s="60">
        <v>-478000</v>
      </c>
      <c r="E34" s="60">
        <v>-88285</v>
      </c>
      <c r="F34" s="60">
        <f>SUM(D34:E34)</f>
        <v>-566285</v>
      </c>
      <c r="G34" s="43"/>
      <c r="H34" s="45"/>
    </row>
    <row r="35" spans="1:8" ht="12.75">
      <c r="A35" s="51"/>
      <c r="B35" s="44" t="s">
        <v>28</v>
      </c>
      <c r="D35" s="60">
        <v>-240884</v>
      </c>
      <c r="E35" s="60">
        <v>-53736</v>
      </c>
      <c r="F35" s="60">
        <f>SUM(D35:E35)</f>
        <v>-294620</v>
      </c>
      <c r="G35" s="43"/>
      <c r="H35" s="45"/>
    </row>
    <row r="36" spans="1:8" ht="12.75">
      <c r="A36" s="51"/>
      <c r="B36" s="44" t="s">
        <v>125</v>
      </c>
      <c r="D36" s="60">
        <v>-678447</v>
      </c>
      <c r="E36" s="60">
        <v>-141196</v>
      </c>
      <c r="F36" s="60">
        <f>SUM(D36:E36)</f>
        <v>-819643</v>
      </c>
      <c r="G36" s="43"/>
      <c r="H36" s="45"/>
    </row>
    <row r="60" spans="1:8" ht="12.75">
      <c r="A60" s="43" t="s">
        <v>98</v>
      </c>
      <c r="B60" s="156" t="s">
        <v>405</v>
      </c>
      <c r="C60" s="156"/>
      <c r="D60" s="156"/>
      <c r="E60" s="156"/>
      <c r="F60" s="156"/>
      <c r="G60" s="156"/>
      <c r="H60" s="156"/>
    </row>
    <row r="61" spans="2:8" ht="12.75">
      <c r="B61" s="156"/>
      <c r="C61" s="156"/>
      <c r="D61" s="156"/>
      <c r="E61" s="156"/>
      <c r="F61" s="156"/>
      <c r="G61" s="156"/>
      <c r="H61" s="156"/>
    </row>
    <row r="62" spans="2:8" ht="12.75">
      <c r="B62" s="133"/>
      <c r="C62" s="133"/>
      <c r="D62" s="133"/>
      <c r="E62" s="133"/>
      <c r="F62" s="133"/>
      <c r="G62" s="133"/>
      <c r="H62" s="133"/>
    </row>
    <row r="63" spans="1:8" ht="12.75">
      <c r="A63" s="43" t="s">
        <v>93</v>
      </c>
      <c r="B63" s="50" t="s">
        <v>101</v>
      </c>
      <c r="C63" s="50"/>
      <c r="D63" s="50"/>
      <c r="E63" s="48"/>
      <c r="G63" s="52"/>
      <c r="H63" s="53">
        <v>-68842415</v>
      </c>
    </row>
    <row r="64" spans="1:8" ht="12.75">
      <c r="A64" s="51" t="s">
        <v>93</v>
      </c>
      <c r="B64" s="37" t="s">
        <v>100</v>
      </c>
      <c r="F64" s="37"/>
      <c r="G64" s="53"/>
      <c r="H64" s="45">
        <v>-1700000</v>
      </c>
    </row>
    <row r="65" spans="1:8" ht="12.75">
      <c r="A65" s="43" t="s">
        <v>93</v>
      </c>
      <c r="B65" s="44" t="s">
        <v>403</v>
      </c>
      <c r="C65" s="37"/>
      <c r="D65" s="37"/>
      <c r="F65" s="45"/>
      <c r="G65" s="37"/>
      <c r="H65" s="45">
        <v>-26442415</v>
      </c>
    </row>
    <row r="66" spans="1:8" ht="12.75">
      <c r="A66" s="43" t="s">
        <v>93</v>
      </c>
      <c r="B66" s="50" t="s">
        <v>92</v>
      </c>
      <c r="C66" s="50"/>
      <c r="D66" s="50"/>
      <c r="E66" s="48"/>
      <c r="G66" s="52"/>
      <c r="H66" s="53">
        <v>-500000</v>
      </c>
    </row>
    <row r="67" spans="1:8" ht="12.75">
      <c r="A67" s="51" t="s">
        <v>93</v>
      </c>
      <c r="B67" s="37" t="s">
        <v>104</v>
      </c>
      <c r="F67" s="37"/>
      <c r="G67" s="53"/>
      <c r="H67" s="45">
        <v>-40200000</v>
      </c>
    </row>
    <row r="68" spans="1:8" ht="25.5">
      <c r="A68" s="51"/>
      <c r="B68" s="58"/>
      <c r="C68" s="58"/>
      <c r="D68" s="63" t="s">
        <v>100</v>
      </c>
      <c r="E68" s="61"/>
      <c r="G68" s="63"/>
      <c r="H68" s="45"/>
    </row>
    <row r="69" spans="1:8" ht="12.75">
      <c r="A69" s="51"/>
      <c r="B69" s="44" t="s">
        <v>7</v>
      </c>
      <c r="D69" s="60">
        <v>-20000000</v>
      </c>
      <c r="E69" s="60"/>
      <c r="G69" s="60"/>
      <c r="H69" s="45"/>
    </row>
    <row r="70" spans="2:7" ht="12.75">
      <c r="B70" s="44" t="s">
        <v>28</v>
      </c>
      <c r="D70" s="135">
        <v>-1000000</v>
      </c>
      <c r="E70" s="60"/>
      <c r="G70" s="60"/>
    </row>
    <row r="71" spans="2:7" ht="12.75">
      <c r="B71" s="44" t="s">
        <v>125</v>
      </c>
      <c r="D71" s="60">
        <v>-3000000</v>
      </c>
      <c r="E71" s="60"/>
      <c r="G71" s="60"/>
    </row>
    <row r="72" spans="2:7" ht="12.75">
      <c r="B72" s="44" t="s">
        <v>399</v>
      </c>
      <c r="D72" s="60">
        <v>-16200000</v>
      </c>
      <c r="E72" s="60"/>
      <c r="G72" s="60"/>
    </row>
    <row r="74" spans="1:8" ht="12.75">
      <c r="A74" s="43" t="s">
        <v>93</v>
      </c>
      <c r="B74" s="44" t="s">
        <v>365</v>
      </c>
      <c r="F74" s="37"/>
      <c r="H74" s="45">
        <v>-46452000</v>
      </c>
    </row>
    <row r="75" spans="1:8" ht="12.75">
      <c r="A75" s="43" t="s">
        <v>93</v>
      </c>
      <c r="B75" s="44" t="s">
        <v>99</v>
      </c>
      <c r="H75" s="53">
        <v>-21882000</v>
      </c>
    </row>
    <row r="76" spans="1:8" ht="12.75">
      <c r="A76" s="43" t="s">
        <v>93</v>
      </c>
      <c r="B76" s="44" t="s">
        <v>120</v>
      </c>
      <c r="H76" s="53">
        <v>-7700000</v>
      </c>
    </row>
    <row r="77" spans="1:8" ht="12.75">
      <c r="A77" s="51" t="s">
        <v>93</v>
      </c>
      <c r="B77" s="37" t="s">
        <v>104</v>
      </c>
      <c r="F77" s="37"/>
      <c r="G77" s="53"/>
      <c r="H77" s="45">
        <v>-16870000</v>
      </c>
    </row>
    <row r="78" spans="1:8" ht="24">
      <c r="A78" s="51"/>
      <c r="B78" s="58"/>
      <c r="C78" s="58"/>
      <c r="D78" s="61" t="s">
        <v>99</v>
      </c>
      <c r="E78" s="61" t="s">
        <v>120</v>
      </c>
      <c r="F78" s="63" t="s">
        <v>124</v>
      </c>
      <c r="H78" s="45"/>
    </row>
    <row r="79" spans="1:8" ht="12.75">
      <c r="A79" s="51"/>
      <c r="B79" s="37" t="s">
        <v>116</v>
      </c>
      <c r="D79" s="60">
        <v>-1570000</v>
      </c>
      <c r="E79" s="60"/>
      <c r="F79" s="60">
        <f>SUM(D79:E79)</f>
        <v>-1570000</v>
      </c>
      <c r="H79" s="45"/>
    </row>
    <row r="80" spans="2:6" ht="12.75">
      <c r="B80" s="44" t="s">
        <v>399</v>
      </c>
      <c r="D80" s="60">
        <v>-2000000</v>
      </c>
      <c r="E80" s="60">
        <v>-1800000</v>
      </c>
      <c r="F80" s="60">
        <f>SUM(D80:E80)</f>
        <v>-3800000</v>
      </c>
    </row>
    <row r="81" spans="2:6" ht="12.75">
      <c r="B81" s="44" t="s">
        <v>31</v>
      </c>
      <c r="D81" s="60">
        <v>-11500000</v>
      </c>
      <c r="E81" s="60"/>
      <c r="F81" s="60">
        <f>SUM(D81:E81)</f>
        <v>-11500000</v>
      </c>
    </row>
    <row r="84" spans="1:8" ht="12.75">
      <c r="A84" s="43" t="s">
        <v>425</v>
      </c>
      <c r="B84" s="134" t="s">
        <v>409</v>
      </c>
      <c r="C84" s="134"/>
      <c r="D84" s="134"/>
      <c r="E84" s="134"/>
      <c r="F84" s="134"/>
      <c r="G84" s="134"/>
      <c r="H84" s="134"/>
    </row>
    <row r="85" spans="2:8" ht="12.75">
      <c r="B85" s="133"/>
      <c r="C85" s="133"/>
      <c r="D85" s="133"/>
      <c r="E85" s="133"/>
      <c r="F85" s="133"/>
      <c r="G85" s="133"/>
      <c r="H85" s="133"/>
    </row>
    <row r="86" spans="1:8" ht="12.75">
      <c r="A86" s="43" t="s">
        <v>93</v>
      </c>
      <c r="B86" s="50" t="s">
        <v>101</v>
      </c>
      <c r="C86" s="50"/>
      <c r="D86" s="50"/>
      <c r="E86" s="48"/>
      <c r="G86" s="52"/>
      <c r="H86" s="53">
        <v>-116897792</v>
      </c>
    </row>
    <row r="87" spans="1:8" ht="12.75">
      <c r="A87" s="43" t="s">
        <v>93</v>
      </c>
      <c r="B87" s="37" t="s">
        <v>96</v>
      </c>
      <c r="F87" s="45"/>
      <c r="H87" s="45">
        <v>-7000000</v>
      </c>
    </row>
    <row r="88" spans="1:8" ht="12.75">
      <c r="A88" s="43" t="s">
        <v>93</v>
      </c>
      <c r="B88" s="37" t="s">
        <v>97</v>
      </c>
      <c r="F88" s="45"/>
      <c r="H88" s="45">
        <v>-1920000</v>
      </c>
    </row>
    <row r="89" spans="1:8" ht="12.75">
      <c r="A89" s="51" t="s">
        <v>93</v>
      </c>
      <c r="B89" s="37" t="s">
        <v>100</v>
      </c>
      <c r="F89" s="37"/>
      <c r="G89" s="53"/>
      <c r="H89" s="45">
        <v>-46080000</v>
      </c>
    </row>
    <row r="90" spans="1:8" ht="12.75">
      <c r="A90" s="51" t="s">
        <v>93</v>
      </c>
      <c r="B90" s="37" t="s">
        <v>104</v>
      </c>
      <c r="F90" s="37"/>
      <c r="G90" s="53"/>
      <c r="H90" s="45">
        <v>-61897792</v>
      </c>
    </row>
    <row r="91" spans="1:8" ht="36">
      <c r="A91" s="51"/>
      <c r="B91" s="58"/>
      <c r="C91" s="58"/>
      <c r="D91" s="61" t="s">
        <v>96</v>
      </c>
      <c r="E91" s="61" t="s">
        <v>127</v>
      </c>
      <c r="F91" s="63" t="s">
        <v>100</v>
      </c>
      <c r="G91" s="63" t="s">
        <v>124</v>
      </c>
      <c r="H91" s="45"/>
    </row>
    <row r="92" spans="1:8" ht="12.75">
      <c r="A92" s="51"/>
      <c r="B92" s="37" t="s">
        <v>116</v>
      </c>
      <c r="D92" s="60">
        <v>-22742366</v>
      </c>
      <c r="E92" s="60">
        <v>-3525067</v>
      </c>
      <c r="F92" s="60"/>
      <c r="G92" s="60">
        <f>SUM(D92:F92)</f>
        <v>-26267433</v>
      </c>
      <c r="H92" s="45"/>
    </row>
    <row r="93" spans="1:8" ht="12.75">
      <c r="A93" s="51"/>
      <c r="B93" s="44" t="s">
        <v>125</v>
      </c>
      <c r="D93" s="60"/>
      <c r="E93" s="60"/>
      <c r="F93" s="60">
        <v>-5000000</v>
      </c>
      <c r="G93" s="60">
        <f>SUM(D93:F93)</f>
        <v>-5000000</v>
      </c>
      <c r="H93" s="45"/>
    </row>
    <row r="94" spans="2:7" ht="12.75">
      <c r="B94" s="44" t="s">
        <v>31</v>
      </c>
      <c r="D94" s="60">
        <v>-11264380</v>
      </c>
      <c r="E94" s="60">
        <v>-1745979</v>
      </c>
      <c r="F94" s="60">
        <v>-17620000</v>
      </c>
      <c r="G94" s="60">
        <f>SUM(D94:F94)</f>
        <v>-30630359</v>
      </c>
    </row>
    <row r="96" spans="1:8" ht="12.75">
      <c r="A96" s="43" t="s">
        <v>93</v>
      </c>
      <c r="B96" s="44" t="s">
        <v>365</v>
      </c>
      <c r="F96" s="37"/>
      <c r="H96" s="45">
        <v>-2540000</v>
      </c>
    </row>
    <row r="97" spans="1:8" ht="12.75">
      <c r="A97" s="43" t="s">
        <v>93</v>
      </c>
      <c r="B97" s="44" t="s">
        <v>99</v>
      </c>
      <c r="H97" s="53">
        <v>-2540000</v>
      </c>
    </row>
  </sheetData>
  <sheetProtection/>
  <mergeCells count="3">
    <mergeCell ref="A2:H2"/>
    <mergeCell ref="A3:H3"/>
    <mergeCell ref="B60:H6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96"/>
  <sheetViews>
    <sheetView zoomScalePageLayoutView="0" workbookViewId="0" topLeftCell="A70">
      <selection activeCell="I81" sqref="I81"/>
    </sheetView>
  </sheetViews>
  <sheetFormatPr defaultColWidth="9.00390625" defaultRowHeight="12.75"/>
  <cols>
    <col min="1" max="1" width="4.75390625" style="43" customWidth="1"/>
    <col min="2" max="3" width="9.125" style="44" customWidth="1"/>
    <col min="4" max="4" width="11.00390625" style="44" customWidth="1"/>
    <col min="5" max="5" width="9.875" style="37" customWidth="1"/>
    <col min="6" max="6" width="11.75390625" style="45" bestFit="1" customWidth="1"/>
    <col min="7" max="7" width="10.25390625" style="45" customWidth="1"/>
    <col min="8" max="8" width="12.375" style="45" customWidth="1"/>
    <col min="9" max="9" width="10.125" style="45" bestFit="1" customWidth="1"/>
    <col min="10" max="16384" width="9.125" style="37" customWidth="1"/>
  </cols>
  <sheetData>
    <row r="1" spans="1:8" ht="12.75">
      <c r="A1" s="48" t="s">
        <v>107</v>
      </c>
      <c r="H1" s="43" t="s">
        <v>84</v>
      </c>
    </row>
    <row r="2" spans="1:8" ht="12.75">
      <c r="A2" s="155" t="s">
        <v>85</v>
      </c>
      <c r="B2" s="155"/>
      <c r="C2" s="155"/>
      <c r="D2" s="155"/>
      <c r="E2" s="155"/>
      <c r="F2" s="155"/>
      <c r="G2" s="155"/>
      <c r="H2" s="155"/>
    </row>
    <row r="3" spans="1:8" ht="12.75">
      <c r="A3" s="155" t="s">
        <v>86</v>
      </c>
      <c r="B3" s="155"/>
      <c r="C3" s="155"/>
      <c r="D3" s="155"/>
      <c r="E3" s="155"/>
      <c r="F3" s="155"/>
      <c r="G3" s="155"/>
      <c r="H3" s="155"/>
    </row>
    <row r="4" spans="1:8" ht="12.75">
      <c r="A4" s="155" t="s">
        <v>87</v>
      </c>
      <c r="B4" s="155"/>
      <c r="C4" s="155"/>
      <c r="D4" s="155"/>
      <c r="E4" s="155"/>
      <c r="F4" s="155"/>
      <c r="G4" s="155"/>
      <c r="H4" s="155"/>
    </row>
    <row r="6" spans="1:8" ht="12.75">
      <c r="A6" s="48" t="s">
        <v>359</v>
      </c>
      <c r="F6" s="53"/>
      <c r="H6" s="37"/>
    </row>
    <row r="7" spans="1:8" ht="12.75">
      <c r="A7" s="48"/>
      <c r="F7" s="53"/>
      <c r="H7" s="37"/>
    </row>
    <row r="8" spans="1:2" ht="12.75">
      <c r="A8" s="51" t="s">
        <v>81</v>
      </c>
      <c r="B8" s="44" t="s">
        <v>391</v>
      </c>
    </row>
    <row r="9" spans="1:8" ht="12.75">
      <c r="A9" s="43" t="s">
        <v>93</v>
      </c>
      <c r="B9" s="44" t="s">
        <v>92</v>
      </c>
      <c r="H9" s="45">
        <v>-50000</v>
      </c>
    </row>
    <row r="10" spans="1:8" ht="12.75">
      <c r="A10" s="43" t="s">
        <v>93</v>
      </c>
      <c r="B10" s="44" t="s">
        <v>392</v>
      </c>
      <c r="H10" s="45">
        <v>50000</v>
      </c>
    </row>
    <row r="11" ht="12.75">
      <c r="E11" s="44"/>
    </row>
    <row r="12" spans="1:5" ht="12.75">
      <c r="A12" s="48"/>
      <c r="E12" s="44"/>
    </row>
    <row r="13" spans="1:8" ht="12.75">
      <c r="A13" s="48" t="s">
        <v>388</v>
      </c>
      <c r="F13" s="53"/>
      <c r="H13" s="37"/>
    </row>
    <row r="14" spans="1:8" ht="12.75">
      <c r="A14" s="48"/>
      <c r="F14" s="53"/>
      <c r="H14" s="37"/>
    </row>
    <row r="15" spans="1:8" ht="12.75">
      <c r="A15" s="43" t="s">
        <v>81</v>
      </c>
      <c r="B15" s="157" t="s">
        <v>394</v>
      </c>
      <c r="C15" s="157"/>
      <c r="D15" s="157"/>
      <c r="E15" s="157"/>
      <c r="F15" s="157"/>
      <c r="G15" s="157"/>
      <c r="H15" s="157"/>
    </row>
    <row r="16" spans="2:8" ht="12.75">
      <c r="B16" s="157"/>
      <c r="C16" s="157"/>
      <c r="D16" s="157"/>
      <c r="E16" s="157"/>
      <c r="F16" s="157"/>
      <c r="G16" s="157"/>
      <c r="H16" s="157"/>
    </row>
    <row r="17" spans="1:8" ht="12.75">
      <c r="A17" s="43" t="s">
        <v>93</v>
      </c>
      <c r="B17" s="44" t="s">
        <v>120</v>
      </c>
      <c r="E17" s="44"/>
      <c r="H17" s="45">
        <v>-2113280</v>
      </c>
    </row>
    <row r="18" spans="1:8" ht="12.75">
      <c r="A18" s="43" t="s">
        <v>93</v>
      </c>
      <c r="B18" s="44" t="s">
        <v>100</v>
      </c>
      <c r="E18" s="44"/>
      <c r="H18" s="45">
        <v>2113280</v>
      </c>
    </row>
    <row r="20" spans="1:2" ht="12.75">
      <c r="A20" s="51" t="s">
        <v>94</v>
      </c>
      <c r="B20" s="44" t="s">
        <v>391</v>
      </c>
    </row>
    <row r="21" spans="1:8" ht="12.75">
      <c r="A21" s="43" t="s">
        <v>93</v>
      </c>
      <c r="B21" s="44" t="s">
        <v>92</v>
      </c>
      <c r="H21" s="45">
        <v>-50000</v>
      </c>
    </row>
    <row r="22" spans="1:8" ht="12.75">
      <c r="A22" s="43" t="s">
        <v>93</v>
      </c>
      <c r="B22" s="44" t="s">
        <v>392</v>
      </c>
      <c r="H22" s="45">
        <v>50000</v>
      </c>
    </row>
    <row r="24" spans="1:2" ht="12.75">
      <c r="A24" s="51" t="s">
        <v>119</v>
      </c>
      <c r="B24" s="44" t="s">
        <v>421</v>
      </c>
    </row>
    <row r="25" spans="1:8" ht="12.75">
      <c r="A25" s="43" t="s">
        <v>93</v>
      </c>
      <c r="B25" s="44" t="s">
        <v>402</v>
      </c>
      <c r="H25" s="45">
        <v>-2075452</v>
      </c>
    </row>
    <row r="26" spans="1:8" ht="12.75">
      <c r="A26" s="43" t="s">
        <v>93</v>
      </c>
      <c r="B26" s="44" t="s">
        <v>100</v>
      </c>
      <c r="E26" s="44"/>
      <c r="H26" s="45">
        <v>2075452</v>
      </c>
    </row>
    <row r="28" spans="1:5" ht="12.75">
      <c r="A28" s="43" t="s">
        <v>98</v>
      </c>
      <c r="B28" s="44" t="s">
        <v>423</v>
      </c>
      <c r="E28" s="44"/>
    </row>
    <row r="29" spans="1:8" ht="12.75">
      <c r="A29" s="43" t="s">
        <v>93</v>
      </c>
      <c r="B29" s="37" t="s">
        <v>96</v>
      </c>
      <c r="E29" s="44"/>
      <c r="H29" s="45">
        <v>-33200</v>
      </c>
    </row>
    <row r="30" spans="1:8" ht="12.75">
      <c r="A30" s="43" t="s">
        <v>93</v>
      </c>
      <c r="B30" s="37" t="s">
        <v>97</v>
      </c>
      <c r="E30" s="44"/>
      <c r="H30" s="45">
        <v>-39732</v>
      </c>
    </row>
    <row r="31" spans="1:8" ht="12.75">
      <c r="A31" s="43" t="s">
        <v>93</v>
      </c>
      <c r="B31" s="44" t="s">
        <v>100</v>
      </c>
      <c r="E31" s="44"/>
      <c r="H31" s="45">
        <v>83336</v>
      </c>
    </row>
    <row r="32" spans="1:8" ht="12.75">
      <c r="A32" s="51" t="s">
        <v>93</v>
      </c>
      <c r="B32" s="37" t="s">
        <v>104</v>
      </c>
      <c r="F32" s="37"/>
      <c r="G32" s="53"/>
      <c r="H32" s="45">
        <v>-10404</v>
      </c>
    </row>
    <row r="33" spans="1:7" ht="36">
      <c r="A33" s="51"/>
      <c r="B33" s="58"/>
      <c r="C33" s="58"/>
      <c r="D33" s="61" t="s">
        <v>127</v>
      </c>
      <c r="E33" s="61"/>
      <c r="F33" s="63"/>
      <c r="G33" s="63"/>
    </row>
    <row r="34" spans="1:7" ht="12.75">
      <c r="A34" s="51"/>
      <c r="B34" s="44" t="s">
        <v>31</v>
      </c>
      <c r="D34" s="60">
        <v>-10404</v>
      </c>
      <c r="E34" s="60"/>
      <c r="F34" s="60"/>
      <c r="G34" s="60"/>
    </row>
    <row r="36" spans="1:5" ht="12.75">
      <c r="A36" s="48" t="s">
        <v>393</v>
      </c>
      <c r="E36" s="44"/>
    </row>
    <row r="37" spans="1:5" ht="12.75">
      <c r="A37" s="48"/>
      <c r="E37" s="44"/>
    </row>
    <row r="38" spans="1:7" ht="12.75">
      <c r="A38" s="51" t="s">
        <v>81</v>
      </c>
      <c r="B38" s="37" t="s">
        <v>397</v>
      </c>
      <c r="F38" s="37"/>
      <c r="G38" s="53"/>
    </row>
    <row r="39" spans="1:8" ht="12.75">
      <c r="A39" s="43" t="s">
        <v>93</v>
      </c>
      <c r="B39" s="50" t="s">
        <v>92</v>
      </c>
      <c r="C39" s="50"/>
      <c r="D39" s="50"/>
      <c r="E39" s="48"/>
      <c r="F39" s="53"/>
      <c r="G39" s="52"/>
      <c r="H39" s="53">
        <v>19780270</v>
      </c>
    </row>
    <row r="40" spans="1:8" ht="12.75">
      <c r="A40" s="43" t="s">
        <v>93</v>
      </c>
      <c r="B40" s="44" t="s">
        <v>341</v>
      </c>
      <c r="E40" s="44"/>
      <c r="H40" s="45">
        <v>-2557051</v>
      </c>
    </row>
    <row r="41" spans="1:8" ht="12.75">
      <c r="A41" s="51" t="s">
        <v>93</v>
      </c>
      <c r="B41" s="37" t="s">
        <v>104</v>
      </c>
      <c r="F41" s="37"/>
      <c r="G41" s="53"/>
      <c r="H41" s="45">
        <v>-17223219</v>
      </c>
    </row>
    <row r="42" spans="1:7" ht="36">
      <c r="A42" s="51"/>
      <c r="B42" s="58"/>
      <c r="C42" s="58"/>
      <c r="D42" s="61" t="s">
        <v>96</v>
      </c>
      <c r="E42" s="61" t="s">
        <v>127</v>
      </c>
      <c r="F42" s="63" t="s">
        <v>100</v>
      </c>
      <c r="G42" s="63" t="s">
        <v>124</v>
      </c>
    </row>
    <row r="43" spans="1:7" ht="12.75">
      <c r="A43" s="51"/>
      <c r="B43" s="44" t="s">
        <v>7</v>
      </c>
      <c r="D43" s="60">
        <v>-6000000</v>
      </c>
      <c r="E43" s="60">
        <v>-800000</v>
      </c>
      <c r="F43" s="60">
        <v>-6179818</v>
      </c>
      <c r="G43" s="60">
        <f>SUM(D43:F43)</f>
        <v>-12979818</v>
      </c>
    </row>
    <row r="44" spans="1:7" ht="12.75">
      <c r="A44" s="51"/>
      <c r="B44" s="37" t="s">
        <v>116</v>
      </c>
      <c r="D44" s="60">
        <v>-3673940</v>
      </c>
      <c r="E44" s="60">
        <v>-569461</v>
      </c>
      <c r="F44" s="60"/>
      <c r="G44" s="60">
        <f>SUM(D44:F44)</f>
        <v>-4243401</v>
      </c>
    </row>
    <row r="45" spans="1:7" ht="12.75">
      <c r="A45" s="51"/>
      <c r="B45" s="37"/>
      <c r="D45" s="60"/>
      <c r="E45" s="60"/>
      <c r="F45" s="60"/>
      <c r="G45" s="60"/>
    </row>
    <row r="46" spans="1:7" ht="12.75">
      <c r="A46" s="51" t="s">
        <v>94</v>
      </c>
      <c r="B46" s="37" t="s">
        <v>410</v>
      </c>
      <c r="F46" s="37"/>
      <c r="G46" s="53"/>
    </row>
    <row r="47" spans="1:8" ht="12.75">
      <c r="A47" s="43" t="s">
        <v>93</v>
      </c>
      <c r="B47" s="50" t="s">
        <v>92</v>
      </c>
      <c r="C47" s="50"/>
      <c r="D47" s="50"/>
      <c r="E47" s="48"/>
      <c r="F47" s="53"/>
      <c r="G47" s="52"/>
      <c r="H47" s="53">
        <v>20376781</v>
      </c>
    </row>
    <row r="48" spans="1:8" ht="12.75">
      <c r="A48" s="43" t="s">
        <v>93</v>
      </c>
      <c r="B48" s="44" t="s">
        <v>341</v>
      </c>
      <c r="E48" s="44"/>
      <c r="H48" s="45">
        <v>-1100000</v>
      </c>
    </row>
    <row r="49" spans="1:8" ht="12.75">
      <c r="A49" s="51" t="s">
        <v>93</v>
      </c>
      <c r="B49" s="37" t="s">
        <v>104</v>
      </c>
      <c r="F49" s="37"/>
      <c r="G49" s="53"/>
      <c r="H49" s="45">
        <v>-19276781</v>
      </c>
    </row>
    <row r="50" spans="1:7" ht="25.5">
      <c r="A50" s="51"/>
      <c r="B50" s="58"/>
      <c r="C50" s="58"/>
      <c r="D50" s="63" t="s">
        <v>100</v>
      </c>
      <c r="E50" s="61"/>
      <c r="G50" s="63"/>
    </row>
    <row r="51" spans="1:7" ht="12.75">
      <c r="A51" s="51"/>
      <c r="B51" s="44" t="s">
        <v>7</v>
      </c>
      <c r="D51" s="60">
        <v>-17520182</v>
      </c>
      <c r="E51" s="60"/>
      <c r="G51" s="60"/>
    </row>
    <row r="52" spans="1:7" ht="12.75">
      <c r="A52" s="51"/>
      <c r="B52" s="37" t="s">
        <v>116</v>
      </c>
      <c r="D52" s="60">
        <v>-1756599</v>
      </c>
      <c r="E52" s="60"/>
      <c r="G52" s="60"/>
    </row>
    <row r="53" spans="1:7" ht="12.75">
      <c r="A53" s="51"/>
      <c r="B53" s="37"/>
      <c r="D53" s="60"/>
      <c r="E53" s="60"/>
      <c r="G53" s="60"/>
    </row>
    <row r="54" spans="2:7" ht="12.75">
      <c r="B54" s="37"/>
      <c r="C54" s="37"/>
      <c r="D54" s="37"/>
      <c r="G54" s="37"/>
    </row>
    <row r="55" spans="1:7" ht="12.75">
      <c r="A55" s="51" t="s">
        <v>119</v>
      </c>
      <c r="B55" s="37" t="s">
        <v>404</v>
      </c>
      <c r="F55" s="37"/>
      <c r="G55" s="53"/>
    </row>
    <row r="56" spans="1:8" ht="12.75">
      <c r="A56" s="43" t="s">
        <v>93</v>
      </c>
      <c r="B56" s="50" t="s">
        <v>92</v>
      </c>
      <c r="C56" s="50"/>
      <c r="D56" s="50"/>
      <c r="E56" s="48"/>
      <c r="F56" s="53"/>
      <c r="G56" s="52"/>
      <c r="H56" s="53">
        <v>-8423049</v>
      </c>
    </row>
    <row r="57" spans="1:8" ht="12.75">
      <c r="A57" s="43" t="s">
        <v>93</v>
      </c>
      <c r="B57" s="44" t="s">
        <v>341</v>
      </c>
      <c r="E57" s="44"/>
      <c r="H57" s="45">
        <v>8423049</v>
      </c>
    </row>
    <row r="58" spans="2:7" ht="12.75">
      <c r="B58" s="37"/>
      <c r="C58" s="37"/>
      <c r="D58" s="37"/>
      <c r="G58" s="37"/>
    </row>
    <row r="59" spans="1:7" ht="12.75">
      <c r="A59" s="51" t="s">
        <v>98</v>
      </c>
      <c r="B59" s="37" t="s">
        <v>401</v>
      </c>
      <c r="C59" s="37"/>
      <c r="D59" s="37"/>
      <c r="G59" s="37"/>
    </row>
    <row r="60" spans="1:8" ht="12.75">
      <c r="A60" s="43" t="s">
        <v>93</v>
      </c>
      <c r="B60" s="44" t="s">
        <v>402</v>
      </c>
      <c r="C60" s="37"/>
      <c r="D60" s="37"/>
      <c r="G60" s="37"/>
      <c r="H60" s="45">
        <v>-500000</v>
      </c>
    </row>
    <row r="61" spans="1:8" ht="12.75">
      <c r="A61" s="43" t="s">
        <v>93</v>
      </c>
      <c r="B61" s="44" t="s">
        <v>403</v>
      </c>
      <c r="C61" s="37"/>
      <c r="D61" s="37"/>
      <c r="G61" s="37"/>
      <c r="H61" s="45">
        <v>500000</v>
      </c>
    </row>
    <row r="62" spans="2:7" ht="12.75">
      <c r="B62" s="37"/>
      <c r="C62" s="37"/>
      <c r="D62" s="37"/>
      <c r="G62" s="37"/>
    </row>
    <row r="63" spans="1:7" ht="12.75">
      <c r="A63" s="51" t="s">
        <v>425</v>
      </c>
      <c r="B63" s="37" t="s">
        <v>400</v>
      </c>
      <c r="C63" s="37"/>
      <c r="D63" s="37"/>
      <c r="G63" s="37"/>
    </row>
    <row r="64" spans="1:8" ht="12.75">
      <c r="A64" s="43" t="s">
        <v>93</v>
      </c>
      <c r="B64" s="44" t="s">
        <v>402</v>
      </c>
      <c r="C64" s="37"/>
      <c r="D64" s="37"/>
      <c r="G64" s="37"/>
      <c r="H64" s="45">
        <v>-5000000</v>
      </c>
    </row>
    <row r="65" spans="1:8" ht="12.75">
      <c r="A65" s="43" t="s">
        <v>93</v>
      </c>
      <c r="B65" s="44" t="s">
        <v>403</v>
      </c>
      <c r="C65" s="37"/>
      <c r="D65" s="37"/>
      <c r="G65" s="37"/>
      <c r="H65" s="45">
        <v>5000000</v>
      </c>
    </row>
    <row r="66" spans="2:7" ht="12.75">
      <c r="B66" s="37"/>
      <c r="C66" s="37"/>
      <c r="D66" s="37"/>
      <c r="G66" s="37"/>
    </row>
    <row r="67" spans="1:7" ht="12.75">
      <c r="A67" s="51" t="s">
        <v>343</v>
      </c>
      <c r="B67" s="37" t="s">
        <v>398</v>
      </c>
      <c r="F67" s="37"/>
      <c r="G67" s="53"/>
    </row>
    <row r="68" spans="1:8" ht="12.75">
      <c r="A68" s="43" t="s">
        <v>93</v>
      </c>
      <c r="B68" s="50" t="s">
        <v>99</v>
      </c>
      <c r="C68" s="50"/>
      <c r="D68" s="50"/>
      <c r="E68" s="48"/>
      <c r="F68" s="53"/>
      <c r="G68" s="52"/>
      <c r="H68" s="53">
        <v>-433700</v>
      </c>
    </row>
    <row r="69" spans="1:8" ht="12.75">
      <c r="A69" s="51" t="s">
        <v>93</v>
      </c>
      <c r="B69" s="37" t="s">
        <v>104</v>
      </c>
      <c r="F69" s="37"/>
      <c r="G69" s="53"/>
      <c r="H69" s="45">
        <v>433700</v>
      </c>
    </row>
    <row r="70" spans="1:7" ht="12.75">
      <c r="A70" s="51"/>
      <c r="B70" s="58"/>
      <c r="C70" s="58"/>
      <c r="D70" s="61" t="s">
        <v>120</v>
      </c>
      <c r="E70" s="61"/>
      <c r="F70" s="63"/>
      <c r="G70" s="63"/>
    </row>
    <row r="71" spans="1:7" ht="12.75">
      <c r="A71" s="51"/>
      <c r="B71" s="44" t="s">
        <v>399</v>
      </c>
      <c r="D71" s="60">
        <v>433700</v>
      </c>
      <c r="E71" s="60"/>
      <c r="F71" s="60"/>
      <c r="G71" s="60"/>
    </row>
    <row r="72" spans="2:7" ht="12.75">
      <c r="B72" s="37"/>
      <c r="C72" s="37"/>
      <c r="D72" s="37"/>
      <c r="G72" s="37"/>
    </row>
    <row r="73" spans="1:7" ht="12.75">
      <c r="A73" s="51" t="s">
        <v>406</v>
      </c>
      <c r="B73" s="37" t="s">
        <v>417</v>
      </c>
      <c r="F73" s="37"/>
      <c r="G73" s="53"/>
    </row>
    <row r="74" spans="1:8" ht="12.75">
      <c r="A74" s="43" t="s">
        <v>93</v>
      </c>
      <c r="B74" s="50" t="s">
        <v>99</v>
      </c>
      <c r="C74" s="50"/>
      <c r="D74" s="50"/>
      <c r="E74" s="48"/>
      <c r="F74" s="53"/>
      <c r="G74" s="52"/>
      <c r="H74" s="53">
        <v>40000</v>
      </c>
    </row>
    <row r="75" spans="1:8" ht="12.75">
      <c r="A75" s="51" t="s">
        <v>93</v>
      </c>
      <c r="B75" s="37" t="s">
        <v>104</v>
      </c>
      <c r="F75" s="37"/>
      <c r="G75" s="53"/>
      <c r="H75" s="45">
        <v>-40000</v>
      </c>
    </row>
    <row r="76" spans="1:7" ht="24">
      <c r="A76" s="51"/>
      <c r="B76" s="58"/>
      <c r="C76" s="58"/>
      <c r="D76" s="61" t="s">
        <v>99</v>
      </c>
      <c r="E76" s="61"/>
      <c r="F76" s="63"/>
      <c r="G76" s="63"/>
    </row>
    <row r="77" spans="1:7" ht="12.75">
      <c r="A77" s="51"/>
      <c r="B77" s="44" t="s">
        <v>125</v>
      </c>
      <c r="D77" s="60">
        <v>-40000</v>
      </c>
      <c r="E77" s="60"/>
      <c r="F77" s="60"/>
      <c r="G77" s="60"/>
    </row>
    <row r="78" spans="1:8" ht="12.75">
      <c r="A78" s="37"/>
      <c r="B78" s="37"/>
      <c r="C78" s="37"/>
      <c r="D78" s="37"/>
      <c r="F78" s="37"/>
      <c r="G78" s="37"/>
      <c r="H78" s="37"/>
    </row>
    <row r="79" spans="1:4" ht="12.75">
      <c r="A79" s="43" t="s">
        <v>426</v>
      </c>
      <c r="B79" s="37" t="s">
        <v>418</v>
      </c>
      <c r="C79" s="37"/>
      <c r="D79" s="37"/>
    </row>
    <row r="80" spans="1:8" ht="12.75">
      <c r="A80" s="51" t="s">
        <v>93</v>
      </c>
      <c r="B80" s="37" t="s">
        <v>104</v>
      </c>
      <c r="F80" s="37"/>
      <c r="G80" s="53"/>
      <c r="H80" s="45">
        <v>0</v>
      </c>
    </row>
    <row r="81" spans="1:7" ht="24">
      <c r="A81" s="51"/>
      <c r="B81" s="58"/>
      <c r="C81" s="58"/>
      <c r="D81" s="61" t="s">
        <v>100</v>
      </c>
      <c r="E81" s="61" t="s">
        <v>99</v>
      </c>
      <c r="F81" s="132" t="s">
        <v>124</v>
      </c>
      <c r="G81" s="37"/>
    </row>
    <row r="82" spans="1:7" ht="12.75">
      <c r="A82" s="51"/>
      <c r="B82" s="44" t="s">
        <v>125</v>
      </c>
      <c r="D82" s="60">
        <v>57199</v>
      </c>
      <c r="E82" s="60">
        <v>-57199</v>
      </c>
      <c r="F82" s="53">
        <f>SUM(D82:E82)</f>
        <v>0</v>
      </c>
      <c r="G82" s="37"/>
    </row>
    <row r="83" spans="1:8" ht="12.75">
      <c r="A83" s="37"/>
      <c r="B83" s="37"/>
      <c r="C83" s="37"/>
      <c r="D83" s="37"/>
      <c r="F83" s="37"/>
      <c r="G83" s="37"/>
      <c r="H83" s="37"/>
    </row>
    <row r="84" spans="1:7" ht="12.75">
      <c r="A84" s="51" t="s">
        <v>427</v>
      </c>
      <c r="B84" s="37" t="s">
        <v>430</v>
      </c>
      <c r="C84" s="37"/>
      <c r="D84" s="37"/>
      <c r="G84" s="37"/>
    </row>
    <row r="85" spans="1:8" ht="12.75">
      <c r="A85" s="43" t="s">
        <v>93</v>
      </c>
      <c r="B85" s="44" t="s">
        <v>403</v>
      </c>
      <c r="C85" s="37"/>
      <c r="D85" s="37"/>
      <c r="G85" s="37"/>
      <c r="H85" s="45">
        <v>-6428635</v>
      </c>
    </row>
    <row r="86" spans="1:8" ht="12.75">
      <c r="A86" s="43" t="s">
        <v>93</v>
      </c>
      <c r="B86" s="44" t="s">
        <v>403</v>
      </c>
      <c r="C86" s="37"/>
      <c r="D86" s="37"/>
      <c r="G86" s="37"/>
      <c r="H86" s="45">
        <v>5428635</v>
      </c>
    </row>
    <row r="87" spans="1:8" ht="12.75">
      <c r="A87" s="43" t="s">
        <v>93</v>
      </c>
      <c r="B87" s="37" t="s">
        <v>92</v>
      </c>
      <c r="C87" s="37"/>
      <c r="D87" s="37"/>
      <c r="F87" s="37"/>
      <c r="G87" s="37"/>
      <c r="H87" s="45">
        <v>1000000</v>
      </c>
    </row>
    <row r="88" spans="1:8" ht="12.75">
      <c r="A88" s="37"/>
      <c r="B88" s="37"/>
      <c r="C88" s="37"/>
      <c r="D88" s="37"/>
      <c r="F88" s="37"/>
      <c r="G88" s="37"/>
      <c r="H88" s="37"/>
    </row>
    <row r="89" spans="1:7" ht="12.75">
      <c r="A89" s="51" t="s">
        <v>428</v>
      </c>
      <c r="B89" s="37" t="s">
        <v>431</v>
      </c>
      <c r="C89" s="37"/>
      <c r="D89" s="37"/>
      <c r="G89" s="37"/>
    </row>
    <row r="90" spans="1:8" ht="12.75">
      <c r="A90" s="43" t="s">
        <v>93</v>
      </c>
      <c r="B90" s="37" t="s">
        <v>92</v>
      </c>
      <c r="C90" s="37"/>
      <c r="D90" s="37"/>
      <c r="F90" s="37"/>
      <c r="G90" s="37"/>
      <c r="H90" s="45">
        <v>-14107837</v>
      </c>
    </row>
    <row r="91" spans="1:8" ht="12.75">
      <c r="A91" s="43" t="s">
        <v>93</v>
      </c>
      <c r="B91" s="44" t="s">
        <v>424</v>
      </c>
      <c r="E91" s="44"/>
      <c r="H91" s="45">
        <v>14107837</v>
      </c>
    </row>
    <row r="92" spans="1:8" ht="12.75">
      <c r="A92" s="37"/>
      <c r="B92" s="37"/>
      <c r="C92" s="37"/>
      <c r="D92" s="37"/>
      <c r="F92" s="37"/>
      <c r="G92" s="37"/>
      <c r="H92" s="37"/>
    </row>
    <row r="93" spans="1:8" ht="12.75">
      <c r="A93" s="43" t="s">
        <v>429</v>
      </c>
      <c r="B93" s="156" t="s">
        <v>367</v>
      </c>
      <c r="C93" s="156"/>
      <c r="D93" s="156"/>
      <c r="E93" s="156"/>
      <c r="F93" s="156"/>
      <c r="G93" s="156"/>
      <c r="H93" s="156"/>
    </row>
    <row r="94" spans="2:8" ht="12.75">
      <c r="B94" s="156"/>
      <c r="C94" s="156"/>
      <c r="D94" s="156"/>
      <c r="E94" s="156"/>
      <c r="F94" s="156"/>
      <c r="G94" s="156"/>
      <c r="H94" s="156"/>
    </row>
    <row r="95" spans="1:8" ht="12.75">
      <c r="A95" s="43" t="s">
        <v>93</v>
      </c>
      <c r="B95" s="44" t="s">
        <v>365</v>
      </c>
      <c r="F95" s="37"/>
      <c r="H95" s="45">
        <v>13448282</v>
      </c>
    </row>
    <row r="96" spans="1:8" ht="12.75">
      <c r="A96" s="43" t="s">
        <v>93</v>
      </c>
      <c r="B96" s="44" t="s">
        <v>368</v>
      </c>
      <c r="H96" s="45">
        <v>-13448282</v>
      </c>
    </row>
  </sheetData>
  <sheetProtection/>
  <mergeCells count="5">
    <mergeCell ref="B15:H16"/>
    <mergeCell ref="B93:H94"/>
    <mergeCell ref="A2:H2"/>
    <mergeCell ref="A3:H3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3"/>
  <sheetViews>
    <sheetView zoomScalePageLayoutView="0" workbookViewId="0" topLeftCell="A64">
      <selection activeCell="A67" sqref="A67"/>
    </sheetView>
  </sheetViews>
  <sheetFormatPr defaultColWidth="9.00390625" defaultRowHeight="12.75"/>
  <cols>
    <col min="1" max="1" width="4.75390625" style="43" customWidth="1"/>
    <col min="2" max="5" width="9.125" style="37" customWidth="1"/>
    <col min="6" max="6" width="10.75390625" style="45" bestFit="1" customWidth="1"/>
    <col min="7" max="7" width="9.125" style="37" customWidth="1"/>
    <col min="8" max="8" width="12.75390625" style="45" bestFit="1" customWidth="1"/>
    <col min="9" max="16384" width="9.125" style="37" customWidth="1"/>
  </cols>
  <sheetData>
    <row r="1" spans="1:8" ht="12.75">
      <c r="A1" s="48" t="s">
        <v>107</v>
      </c>
      <c r="H1" s="53" t="s">
        <v>89</v>
      </c>
    </row>
    <row r="2" spans="1:8" ht="12.75">
      <c r="A2" s="155" t="s">
        <v>88</v>
      </c>
      <c r="B2" s="155"/>
      <c r="C2" s="155"/>
      <c r="D2" s="155"/>
      <c r="E2" s="155"/>
      <c r="F2" s="155"/>
      <c r="G2" s="155"/>
      <c r="H2" s="155"/>
    </row>
    <row r="3" spans="1:8" ht="12.75">
      <c r="A3" s="155" t="s">
        <v>90</v>
      </c>
      <c r="B3" s="155"/>
      <c r="C3" s="155"/>
      <c r="D3" s="155"/>
      <c r="E3" s="155"/>
      <c r="F3" s="155"/>
      <c r="G3" s="155"/>
      <c r="H3" s="155"/>
    </row>
    <row r="4" spans="1:8" ht="12.75">
      <c r="A4" s="155" t="s">
        <v>91</v>
      </c>
      <c r="B4" s="155"/>
      <c r="C4" s="155"/>
      <c r="D4" s="155"/>
      <c r="E4" s="155"/>
      <c r="F4" s="155"/>
      <c r="G4" s="155"/>
      <c r="H4" s="155"/>
    </row>
    <row r="5" spans="1:8" ht="12.75">
      <c r="A5" s="49"/>
      <c r="B5" s="49"/>
      <c r="C5" s="49"/>
      <c r="D5" s="49"/>
      <c r="E5" s="49"/>
      <c r="F5" s="64"/>
      <c r="G5" s="49"/>
      <c r="H5" s="49"/>
    </row>
    <row r="6" spans="1:8" ht="12.75">
      <c r="A6" s="49"/>
      <c r="B6" s="49"/>
      <c r="C6" s="49"/>
      <c r="D6" s="49"/>
      <c r="E6" s="49"/>
      <c r="F6" s="64"/>
      <c r="G6" s="49"/>
      <c r="H6" s="49"/>
    </row>
    <row r="7" ht="12.75">
      <c r="A7" s="54" t="s">
        <v>106</v>
      </c>
    </row>
    <row r="8" ht="12.75">
      <c r="A8" s="54"/>
    </row>
    <row r="9" ht="12.75">
      <c r="A9" s="54"/>
    </row>
    <row r="10" spans="1:8" ht="12.75">
      <c r="A10" s="48" t="s">
        <v>388</v>
      </c>
      <c r="B10" s="50"/>
      <c r="C10" s="50"/>
      <c r="D10" s="50"/>
      <c r="E10" s="48"/>
      <c r="F10" s="53"/>
      <c r="G10" s="52"/>
      <c r="H10" s="53"/>
    </row>
    <row r="11" spans="1:8" ht="12.75">
      <c r="A11" s="48"/>
      <c r="B11" s="50"/>
      <c r="C11" s="50"/>
      <c r="D11" s="50"/>
      <c r="E11" s="48"/>
      <c r="F11" s="53"/>
      <c r="G11" s="52"/>
      <c r="H11" s="53"/>
    </row>
    <row r="12" spans="1:7" ht="12.75">
      <c r="A12" s="43" t="s">
        <v>81</v>
      </c>
      <c r="B12" s="44" t="s">
        <v>423</v>
      </c>
      <c r="C12" s="44"/>
      <c r="D12" s="44"/>
      <c r="E12" s="44"/>
      <c r="G12" s="45"/>
    </row>
    <row r="13" spans="1:8" ht="12.75">
      <c r="A13" s="51" t="s">
        <v>93</v>
      </c>
      <c r="B13" s="44" t="s">
        <v>126</v>
      </c>
      <c r="C13" s="44"/>
      <c r="D13" s="44"/>
      <c r="F13" s="37"/>
      <c r="G13" s="53"/>
      <c r="H13" s="53">
        <v>-10404</v>
      </c>
    </row>
    <row r="14" spans="1:8" ht="12.75">
      <c r="A14" s="43" t="s">
        <v>93</v>
      </c>
      <c r="B14" s="37" t="s">
        <v>97</v>
      </c>
      <c r="C14" s="44"/>
      <c r="D14" s="44"/>
      <c r="E14" s="44"/>
      <c r="G14" s="45"/>
      <c r="H14" s="45">
        <v>-10404</v>
      </c>
    </row>
    <row r="15" spans="1:8" ht="12.75">
      <c r="A15" s="48"/>
      <c r="B15" s="50"/>
      <c r="C15" s="50"/>
      <c r="D15" s="50"/>
      <c r="E15" s="48"/>
      <c r="F15" s="53"/>
      <c r="G15" s="52"/>
      <c r="H15" s="53"/>
    </row>
    <row r="16" spans="1:8" ht="12.75">
      <c r="A16" s="48"/>
      <c r="B16" s="50"/>
      <c r="C16" s="50"/>
      <c r="D16" s="50"/>
      <c r="E16" s="48"/>
      <c r="F16" s="53"/>
      <c r="G16" s="52"/>
      <c r="H16" s="53"/>
    </row>
    <row r="17" spans="1:7" ht="12.75">
      <c r="A17" s="48" t="s">
        <v>393</v>
      </c>
      <c r="B17" s="44"/>
      <c r="C17" s="44"/>
      <c r="D17" s="44"/>
      <c r="G17" s="45"/>
    </row>
    <row r="18" spans="2:7" ht="12.75">
      <c r="B18" s="44"/>
      <c r="C18" s="44"/>
      <c r="D18" s="44"/>
      <c r="G18" s="45"/>
    </row>
    <row r="19" spans="1:7" ht="12.75">
      <c r="A19" s="43" t="s">
        <v>81</v>
      </c>
      <c r="B19" s="44" t="s">
        <v>122</v>
      </c>
      <c r="C19" s="44"/>
      <c r="D19" s="44"/>
      <c r="G19" s="45"/>
    </row>
    <row r="20" spans="1:8" ht="12.75">
      <c r="A20" s="43" t="s">
        <v>93</v>
      </c>
      <c r="B20" s="37" t="s">
        <v>95</v>
      </c>
      <c r="C20" s="44"/>
      <c r="D20" s="44"/>
      <c r="G20" s="45"/>
      <c r="H20" s="45">
        <v>180700</v>
      </c>
    </row>
    <row r="21" spans="1:8" ht="12.75">
      <c r="A21" s="43" t="s">
        <v>93</v>
      </c>
      <c r="B21" s="37" t="s">
        <v>123</v>
      </c>
      <c r="C21" s="44"/>
      <c r="D21" s="44"/>
      <c r="G21" s="45"/>
      <c r="H21" s="45">
        <v>188200</v>
      </c>
    </row>
    <row r="22" spans="1:8" ht="12.75">
      <c r="A22" s="43" t="s">
        <v>93</v>
      </c>
      <c r="B22" s="37" t="s">
        <v>96</v>
      </c>
      <c r="C22" s="44"/>
      <c r="D22" s="44"/>
      <c r="G22" s="45"/>
      <c r="H22" s="45">
        <v>319394</v>
      </c>
    </row>
    <row r="23" spans="1:8" ht="12.75">
      <c r="A23" s="43" t="s">
        <v>93</v>
      </c>
      <c r="B23" s="37" t="s">
        <v>97</v>
      </c>
      <c r="C23" s="44"/>
      <c r="D23" s="44"/>
      <c r="G23" s="45"/>
      <c r="H23" s="45">
        <v>49506</v>
      </c>
    </row>
    <row r="24" spans="1:8" ht="12.75">
      <c r="A24" s="51"/>
      <c r="B24" s="44"/>
      <c r="C24" s="44"/>
      <c r="D24" s="44"/>
      <c r="G24" s="53"/>
      <c r="H24" s="53"/>
    </row>
    <row r="25" spans="1:8" ht="12.75">
      <c r="A25" s="51"/>
      <c r="B25" s="44"/>
      <c r="C25" s="44"/>
      <c r="D25" s="44"/>
      <c r="G25" s="53"/>
      <c r="H25" s="53"/>
    </row>
    <row r="26" ht="12.75">
      <c r="A26" s="54" t="s">
        <v>7</v>
      </c>
    </row>
    <row r="27" ht="12.75">
      <c r="A27" s="54"/>
    </row>
    <row r="28" spans="1:8" ht="12.75">
      <c r="A28" s="48" t="s">
        <v>411</v>
      </c>
      <c r="B28" s="50"/>
      <c r="C28" s="50"/>
      <c r="D28" s="50"/>
      <c r="E28" s="48"/>
      <c r="F28" s="53"/>
      <c r="G28" s="52"/>
      <c r="H28" s="53"/>
    </row>
    <row r="29" spans="1:8" ht="12.75">
      <c r="A29" s="48"/>
      <c r="B29" s="50"/>
      <c r="C29" s="50"/>
      <c r="D29" s="50"/>
      <c r="E29" s="48"/>
      <c r="F29" s="53"/>
      <c r="G29" s="52"/>
      <c r="H29" s="53"/>
    </row>
    <row r="30" spans="1:8" ht="12.75">
      <c r="A30" s="43" t="s">
        <v>81</v>
      </c>
      <c r="B30" s="37" t="s">
        <v>412</v>
      </c>
      <c r="F30" s="53"/>
      <c r="G30" s="52"/>
      <c r="H30" s="53"/>
    </row>
    <row r="31" spans="1:8" ht="12.75">
      <c r="A31" s="51" t="s">
        <v>93</v>
      </c>
      <c r="B31" s="44" t="s">
        <v>95</v>
      </c>
      <c r="F31" s="53"/>
      <c r="G31" s="52"/>
      <c r="H31" s="53">
        <v>3810000</v>
      </c>
    </row>
    <row r="32" spans="1:8" ht="12.75">
      <c r="A32" s="43" t="s">
        <v>93</v>
      </c>
      <c r="B32" s="37" t="s">
        <v>97</v>
      </c>
      <c r="F32" s="53"/>
      <c r="G32" s="52"/>
      <c r="H32" s="53">
        <v>3810000</v>
      </c>
    </row>
    <row r="33" spans="1:8" ht="12.75">
      <c r="A33" s="48"/>
      <c r="B33" s="50"/>
      <c r="C33" s="50"/>
      <c r="D33" s="50"/>
      <c r="E33" s="48"/>
      <c r="F33" s="53"/>
      <c r="G33" s="52"/>
      <c r="H33" s="53"/>
    </row>
    <row r="34" spans="1:8" ht="12.75">
      <c r="A34" s="43" t="s">
        <v>94</v>
      </c>
      <c r="B34" s="37" t="s">
        <v>413</v>
      </c>
      <c r="C34" s="50"/>
      <c r="D34" s="50"/>
      <c r="E34" s="48"/>
      <c r="F34" s="53"/>
      <c r="G34" s="52"/>
      <c r="H34" s="53"/>
    </row>
    <row r="35" spans="1:8" ht="12.75">
      <c r="A35" s="51" t="s">
        <v>93</v>
      </c>
      <c r="B35" s="44" t="s">
        <v>121</v>
      </c>
      <c r="C35" s="50"/>
      <c r="D35" s="50"/>
      <c r="E35" s="48"/>
      <c r="F35" s="53"/>
      <c r="G35" s="52"/>
      <c r="H35" s="53">
        <v>-20000000</v>
      </c>
    </row>
    <row r="36" spans="1:8" ht="12.75">
      <c r="A36" s="43" t="s">
        <v>93</v>
      </c>
      <c r="B36" s="37" t="s">
        <v>100</v>
      </c>
      <c r="C36" s="50"/>
      <c r="D36" s="50"/>
      <c r="E36" s="48"/>
      <c r="F36" s="53"/>
      <c r="G36" s="52"/>
      <c r="H36" s="53">
        <v>-20000000</v>
      </c>
    </row>
    <row r="37" spans="1:8" ht="12.75">
      <c r="A37" s="48"/>
      <c r="B37" s="50"/>
      <c r="C37" s="50"/>
      <c r="D37" s="50"/>
      <c r="E37" s="48"/>
      <c r="F37" s="53"/>
      <c r="G37" s="52"/>
      <c r="H37" s="53"/>
    </row>
    <row r="38" ht="12.75">
      <c r="A38" s="50"/>
    </row>
    <row r="39" ht="12.75">
      <c r="A39" s="54" t="s">
        <v>2</v>
      </c>
    </row>
    <row r="40" ht="12.75">
      <c r="A40" s="54"/>
    </row>
    <row r="41" ht="12.75">
      <c r="A41" s="48" t="s">
        <v>411</v>
      </c>
    </row>
    <row r="42" ht="12.75" customHeight="1"/>
    <row r="43" spans="1:2" ht="12.75">
      <c r="A43" s="43" t="s">
        <v>81</v>
      </c>
      <c r="B43" s="37" t="s">
        <v>414</v>
      </c>
    </row>
    <row r="44" spans="1:8" ht="12.75">
      <c r="A44" s="51" t="s">
        <v>93</v>
      </c>
      <c r="B44" s="44" t="s">
        <v>121</v>
      </c>
      <c r="H44" s="45">
        <v>3357680</v>
      </c>
    </row>
    <row r="45" spans="1:8" ht="12.75">
      <c r="A45" s="43" t="s">
        <v>93</v>
      </c>
      <c r="B45" s="37" t="s">
        <v>100</v>
      </c>
      <c r="H45" s="45">
        <v>3357680</v>
      </c>
    </row>
    <row r="47" spans="1:7" ht="12.75">
      <c r="A47" s="43" t="s">
        <v>94</v>
      </c>
      <c r="B47" s="44" t="s">
        <v>422</v>
      </c>
      <c r="C47" s="44"/>
      <c r="D47" s="44"/>
      <c r="G47" s="45"/>
    </row>
    <row r="48" spans="1:8" ht="12.75">
      <c r="A48" s="51" t="s">
        <v>93</v>
      </c>
      <c r="B48" s="44" t="s">
        <v>95</v>
      </c>
      <c r="C48" s="44"/>
      <c r="D48" s="44"/>
      <c r="G48" s="45"/>
      <c r="H48" s="45">
        <v>120000</v>
      </c>
    </row>
    <row r="49" spans="1:8" ht="12.75">
      <c r="A49" s="51" t="s">
        <v>93</v>
      </c>
      <c r="B49" s="37" t="s">
        <v>100</v>
      </c>
      <c r="C49" s="44"/>
      <c r="D49" s="44"/>
      <c r="F49" s="37"/>
      <c r="G49" s="53"/>
      <c r="H49" s="45">
        <v>120000</v>
      </c>
    </row>
    <row r="52" spans="1:7" ht="12.75">
      <c r="A52" s="54" t="s">
        <v>129</v>
      </c>
      <c r="G52" s="45"/>
    </row>
    <row r="53" spans="1:7" ht="12.75">
      <c r="A53" s="54"/>
      <c r="G53" s="45"/>
    </row>
    <row r="54" ht="12.75">
      <c r="A54" s="48" t="s">
        <v>411</v>
      </c>
    </row>
    <row r="56" spans="1:7" ht="12.75">
      <c r="A56" s="43" t="s">
        <v>81</v>
      </c>
      <c r="B56" s="37" t="s">
        <v>415</v>
      </c>
      <c r="G56" s="45"/>
    </row>
    <row r="57" spans="1:8" ht="12.75">
      <c r="A57" s="43" t="s">
        <v>93</v>
      </c>
      <c r="B57" s="37" t="s">
        <v>100</v>
      </c>
      <c r="H57" s="45">
        <v>-50000</v>
      </c>
    </row>
    <row r="58" spans="1:8" ht="12.75">
      <c r="A58" s="43" t="s">
        <v>93</v>
      </c>
      <c r="B58" s="37" t="s">
        <v>416</v>
      </c>
      <c r="H58" s="45">
        <v>50000</v>
      </c>
    </row>
    <row r="59" ht="12.75">
      <c r="A59" s="50"/>
    </row>
    <row r="60" ht="12.75">
      <c r="A60" s="50"/>
    </row>
    <row r="61" spans="1:2" ht="12.75">
      <c r="A61" s="43" t="s">
        <v>94</v>
      </c>
      <c r="B61" s="37" t="s">
        <v>414</v>
      </c>
    </row>
    <row r="62" spans="1:8" ht="12.75">
      <c r="A62" s="51" t="s">
        <v>93</v>
      </c>
      <c r="B62" s="44" t="s">
        <v>121</v>
      </c>
      <c r="H62" s="45">
        <v>1000000</v>
      </c>
    </row>
    <row r="63" spans="1:8" ht="12.75">
      <c r="A63" s="43" t="s">
        <v>93</v>
      </c>
      <c r="B63" s="37" t="s">
        <v>100</v>
      </c>
      <c r="H63" s="45">
        <v>1000000</v>
      </c>
    </row>
    <row r="64" ht="12.75">
      <c r="G64" s="45"/>
    </row>
    <row r="65" ht="12.75">
      <c r="A65" s="50"/>
    </row>
    <row r="66" ht="12.75">
      <c r="A66" s="54" t="s">
        <v>439</v>
      </c>
    </row>
    <row r="67" ht="12.75">
      <c r="A67" s="54"/>
    </row>
    <row r="68" spans="1:8" ht="12.75">
      <c r="A68" s="48" t="s">
        <v>411</v>
      </c>
      <c r="B68" s="50"/>
      <c r="C68" s="50"/>
      <c r="D68" s="50"/>
      <c r="E68" s="48"/>
      <c r="F68" s="53"/>
      <c r="G68" s="52"/>
      <c r="H68" s="53"/>
    </row>
    <row r="69" spans="1:8" ht="12.75">
      <c r="A69" s="48"/>
      <c r="B69" s="50"/>
      <c r="C69" s="50"/>
      <c r="D69" s="50"/>
      <c r="E69" s="48"/>
      <c r="F69" s="53"/>
      <c r="G69" s="52"/>
      <c r="H69" s="53"/>
    </row>
    <row r="70" spans="1:7" ht="12.75">
      <c r="A70" s="43" t="s">
        <v>81</v>
      </c>
      <c r="B70" s="44" t="s">
        <v>419</v>
      </c>
      <c r="C70" s="44"/>
      <c r="D70" s="44"/>
      <c r="G70" s="45"/>
    </row>
    <row r="71" spans="1:8" ht="12.75">
      <c r="A71" s="51" t="s">
        <v>93</v>
      </c>
      <c r="B71" s="44" t="s">
        <v>95</v>
      </c>
      <c r="C71" s="44"/>
      <c r="D71" s="44"/>
      <c r="G71" s="45"/>
      <c r="H71" s="45">
        <v>10000000</v>
      </c>
    </row>
    <row r="72" spans="1:8" ht="12.75">
      <c r="A72" s="51" t="s">
        <v>93</v>
      </c>
      <c r="B72" s="37" t="s">
        <v>100</v>
      </c>
      <c r="C72" s="44"/>
      <c r="D72" s="44"/>
      <c r="F72" s="37"/>
      <c r="G72" s="53"/>
      <c r="H72" s="45">
        <v>10000000</v>
      </c>
    </row>
    <row r="74" spans="1:7" ht="12.75">
      <c r="A74" s="43" t="s">
        <v>94</v>
      </c>
      <c r="B74" s="44" t="s">
        <v>420</v>
      </c>
      <c r="G74" s="45"/>
    </row>
    <row r="75" spans="1:8" ht="12.75">
      <c r="A75" s="43" t="s">
        <v>93</v>
      </c>
      <c r="B75" s="44" t="s">
        <v>95</v>
      </c>
      <c r="H75" s="45">
        <v>120000</v>
      </c>
    </row>
    <row r="76" spans="1:8" ht="12.75">
      <c r="A76" s="51" t="s">
        <v>93</v>
      </c>
      <c r="B76" s="44" t="s">
        <v>128</v>
      </c>
      <c r="H76" s="45">
        <v>3100000</v>
      </c>
    </row>
    <row r="77" spans="1:8" ht="12.75">
      <c r="A77" s="43" t="s">
        <v>93</v>
      </c>
      <c r="B77" s="37" t="s">
        <v>100</v>
      </c>
      <c r="H77" s="45">
        <v>120000</v>
      </c>
    </row>
    <row r="78" spans="1:8" ht="12.75">
      <c r="A78" s="43" t="s">
        <v>93</v>
      </c>
      <c r="B78" s="37" t="s">
        <v>120</v>
      </c>
      <c r="H78" s="45">
        <v>3100000</v>
      </c>
    </row>
    <row r="80" spans="1:7" ht="12.75">
      <c r="A80" s="43" t="s">
        <v>119</v>
      </c>
      <c r="B80" s="37" t="s">
        <v>342</v>
      </c>
      <c r="G80" s="45"/>
    </row>
    <row r="81" spans="1:8" ht="12.75">
      <c r="A81" s="51" t="s">
        <v>93</v>
      </c>
      <c r="B81" s="44" t="s">
        <v>121</v>
      </c>
      <c r="H81" s="45">
        <v>1510924</v>
      </c>
    </row>
    <row r="82" spans="1:8" ht="12.75">
      <c r="A82" s="43" t="s">
        <v>93</v>
      </c>
      <c r="B82" s="37" t="s">
        <v>99</v>
      </c>
      <c r="H82" s="45">
        <v>1510924</v>
      </c>
    </row>
    <row r="84" spans="1:2" ht="12.75">
      <c r="A84" s="43" t="s">
        <v>98</v>
      </c>
      <c r="B84" s="37" t="s">
        <v>414</v>
      </c>
    </row>
    <row r="85" spans="1:8" ht="12.75">
      <c r="A85" s="51" t="s">
        <v>93</v>
      </c>
      <c r="B85" s="44" t="s">
        <v>121</v>
      </c>
      <c r="H85" s="45">
        <v>1247290</v>
      </c>
    </row>
    <row r="86" spans="1:8" ht="12.75">
      <c r="A86" s="43" t="s">
        <v>93</v>
      </c>
      <c r="B86" s="37" t="s">
        <v>100</v>
      </c>
      <c r="H86" s="45">
        <v>1247290</v>
      </c>
    </row>
    <row r="89" ht="12.75">
      <c r="A89" s="54" t="s">
        <v>8</v>
      </c>
    </row>
    <row r="90" ht="12.75">
      <c r="A90" s="54"/>
    </row>
    <row r="91" spans="1:8" ht="12.75">
      <c r="A91" s="48" t="s">
        <v>393</v>
      </c>
      <c r="B91" s="50"/>
      <c r="C91" s="50"/>
      <c r="D91" s="50"/>
      <c r="E91" s="48"/>
      <c r="F91" s="53"/>
      <c r="G91" s="52"/>
      <c r="H91" s="53"/>
    </row>
    <row r="92" spans="1:8" ht="12.75">
      <c r="A92" s="48"/>
      <c r="B92" s="50"/>
      <c r="C92" s="50"/>
      <c r="D92" s="50"/>
      <c r="E92" s="48"/>
      <c r="F92" s="53"/>
      <c r="G92" s="52"/>
      <c r="H92" s="53"/>
    </row>
    <row r="93" spans="1:7" ht="12.75">
      <c r="A93" s="43">
        <v>1</v>
      </c>
      <c r="B93" s="37" t="s">
        <v>364</v>
      </c>
      <c r="G93" s="45"/>
    </row>
    <row r="94" spans="1:8" ht="12.75">
      <c r="A94" s="51" t="s">
        <v>93</v>
      </c>
      <c r="B94" s="44" t="s">
        <v>95</v>
      </c>
      <c r="G94" s="45"/>
      <c r="H94" s="45">
        <v>48051709</v>
      </c>
    </row>
    <row r="95" spans="1:8" ht="12.75">
      <c r="A95" s="51" t="s">
        <v>93</v>
      </c>
      <c r="B95" s="44" t="s">
        <v>128</v>
      </c>
      <c r="G95" s="45"/>
      <c r="H95" s="45">
        <v>569657</v>
      </c>
    </row>
    <row r="96" spans="1:8" ht="12.75">
      <c r="A96" s="43" t="s">
        <v>93</v>
      </c>
      <c r="B96" s="37" t="s">
        <v>96</v>
      </c>
      <c r="F96" s="37"/>
      <c r="G96" s="53"/>
      <c r="H96" s="45">
        <v>29040292</v>
      </c>
    </row>
    <row r="97" spans="1:8" ht="12.75">
      <c r="A97" s="43" t="s">
        <v>93</v>
      </c>
      <c r="B97" s="37" t="s">
        <v>97</v>
      </c>
      <c r="F97" s="37"/>
      <c r="G97" s="53"/>
      <c r="H97" s="45">
        <v>2744812</v>
      </c>
    </row>
    <row r="98" spans="1:8" ht="12.75">
      <c r="A98" s="43" t="s">
        <v>93</v>
      </c>
      <c r="B98" s="37" t="s">
        <v>100</v>
      </c>
      <c r="F98" s="37"/>
      <c r="G98" s="53"/>
      <c r="H98" s="45">
        <v>16266605</v>
      </c>
    </row>
    <row r="99" spans="1:8" ht="12.75">
      <c r="A99" s="43" t="s">
        <v>93</v>
      </c>
      <c r="B99" s="37" t="s">
        <v>99</v>
      </c>
      <c r="F99" s="37"/>
      <c r="G99" s="53"/>
      <c r="H99" s="45">
        <v>569657</v>
      </c>
    </row>
    <row r="102" spans="1:2" ht="12.75">
      <c r="A102" s="51"/>
      <c r="B102" s="44"/>
    </row>
    <row r="107" spans="1:2" ht="12.75">
      <c r="A107" s="51"/>
      <c r="B107" s="44"/>
    </row>
    <row r="112" spans="1:2" ht="12.75">
      <c r="A112" s="51"/>
      <c r="B112" s="44"/>
    </row>
    <row r="113" ht="12.75">
      <c r="A113" s="37"/>
    </row>
  </sheetData>
  <sheetProtection/>
  <mergeCells count="3">
    <mergeCell ref="A2:H2"/>
    <mergeCell ref="A3:H3"/>
    <mergeCell ref="A4:H4"/>
  </mergeCells>
  <printOptions horizontalCentered="1"/>
  <pageMargins left="0.7" right="0.7" top="0.75" bottom="0.75" header="0.3" footer="0.3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139"/>
  <sheetViews>
    <sheetView zoomScalePageLayoutView="0" workbookViewId="0" topLeftCell="A115">
      <selection activeCell="F138" sqref="F138"/>
    </sheetView>
  </sheetViews>
  <sheetFormatPr defaultColWidth="9.00390625" defaultRowHeight="12.75" customHeight="1"/>
  <cols>
    <col min="1" max="1" width="4.25390625" style="1" customWidth="1"/>
    <col min="2" max="2" width="63.75390625" style="4" bestFit="1" customWidth="1"/>
    <col min="3" max="3" width="10.875" style="35" bestFit="1" customWidth="1"/>
    <col min="4" max="4" width="11.00390625" style="35" bestFit="1" customWidth="1"/>
    <col min="5" max="6" width="10.875" style="1" bestFit="1" customWidth="1"/>
    <col min="7" max="12" width="9.125" style="1" customWidth="1"/>
    <col min="13" max="13" width="10.875" style="1" bestFit="1" customWidth="1"/>
    <col min="14" max="14" width="10.875" style="1" customWidth="1"/>
    <col min="15" max="15" width="10.875" style="1" bestFit="1" customWidth="1"/>
    <col min="16" max="16384" width="9.125" style="1" customWidth="1"/>
  </cols>
  <sheetData>
    <row r="1" spans="1:6" ht="12.75" customHeight="1">
      <c r="A1" s="1" t="s">
        <v>107</v>
      </c>
      <c r="D1" s="1"/>
      <c r="F1" s="68" t="s">
        <v>131</v>
      </c>
    </row>
    <row r="2" spans="1:6" ht="12.75" customHeight="1">
      <c r="A2" s="160" t="s">
        <v>132</v>
      </c>
      <c r="B2" s="160"/>
      <c r="C2" s="160"/>
      <c r="D2" s="160"/>
      <c r="E2" s="160"/>
      <c r="F2" s="160"/>
    </row>
    <row r="3" spans="1:6" ht="12.75" customHeight="1">
      <c r="A3" s="160" t="s">
        <v>133</v>
      </c>
      <c r="B3" s="160"/>
      <c r="C3" s="160"/>
      <c r="D3" s="160"/>
      <c r="E3" s="160"/>
      <c r="F3" s="160"/>
    </row>
    <row r="4" spans="1:6" ht="12.75" customHeight="1">
      <c r="A4" s="69"/>
      <c r="B4" s="69"/>
      <c r="C4" s="69"/>
      <c r="D4" s="69"/>
      <c r="E4" s="69"/>
      <c r="F4" s="69"/>
    </row>
    <row r="5" spans="1:5" ht="12.75" customHeight="1">
      <c r="A5" s="69"/>
      <c r="B5" s="69"/>
      <c r="C5" s="69"/>
      <c r="D5" s="69"/>
      <c r="E5" s="69"/>
    </row>
    <row r="6" spans="1:6" ht="12.75" customHeight="1">
      <c r="A6" s="70"/>
      <c r="B6" s="32" t="s">
        <v>210</v>
      </c>
      <c r="C6" s="158" t="s">
        <v>14</v>
      </c>
      <c r="D6" s="159"/>
      <c r="E6" s="140" t="s">
        <v>113</v>
      </c>
      <c r="F6" s="141"/>
    </row>
    <row r="7" spans="1:6" ht="12.75" customHeight="1">
      <c r="A7" s="70">
        <v>1</v>
      </c>
      <c r="B7" s="71" t="s">
        <v>134</v>
      </c>
      <c r="C7" s="72"/>
      <c r="D7" s="36">
        <v>299239907</v>
      </c>
      <c r="E7" s="72"/>
      <c r="F7" s="36">
        <v>306885491</v>
      </c>
    </row>
    <row r="8" spans="1:6" ht="12.75" customHeight="1">
      <c r="A8" s="73">
        <v>2</v>
      </c>
      <c r="B8" s="71" t="s">
        <v>135</v>
      </c>
      <c r="C8" s="72"/>
      <c r="D8" s="36">
        <v>8572000</v>
      </c>
      <c r="E8" s="72"/>
      <c r="F8" s="36">
        <v>8950417</v>
      </c>
    </row>
    <row r="9" spans="1:6" ht="12.75" customHeight="1">
      <c r="A9" s="73"/>
      <c r="B9" s="71" t="s">
        <v>136</v>
      </c>
      <c r="C9" s="72"/>
      <c r="D9" s="36">
        <v>307811907</v>
      </c>
      <c r="E9" s="72"/>
      <c r="F9" s="36">
        <f>SUM(F7:F8)</f>
        <v>315835908</v>
      </c>
    </row>
    <row r="10" spans="1:6" ht="12.75" customHeight="1">
      <c r="A10" s="73">
        <v>3</v>
      </c>
      <c r="B10" s="71" t="s">
        <v>137</v>
      </c>
      <c r="C10" s="72"/>
      <c r="D10" s="36">
        <f>SUM(C11)</f>
        <v>100867593</v>
      </c>
      <c r="E10" s="72"/>
      <c r="F10" s="36">
        <f>SUM(E11)</f>
        <v>114976723</v>
      </c>
    </row>
    <row r="11" spans="1:6" s="4" customFormat="1" ht="12.75" customHeight="1">
      <c r="A11" s="74"/>
      <c r="B11" s="3" t="s">
        <v>1</v>
      </c>
      <c r="C11" s="8">
        <f>SUM(C12:C15)</f>
        <v>100867593</v>
      </c>
      <c r="D11" s="8"/>
      <c r="E11" s="8">
        <f>SUM(E12:E15)</f>
        <v>114976723</v>
      </c>
      <c r="F11" s="8"/>
    </row>
    <row r="12" spans="1:6" ht="12.75" customHeight="1">
      <c r="A12" s="73"/>
      <c r="B12" s="75" t="s">
        <v>138</v>
      </c>
      <c r="C12" s="8">
        <v>14000000</v>
      </c>
      <c r="D12" s="36"/>
      <c r="E12" s="8">
        <v>14000000</v>
      </c>
      <c r="F12" s="36"/>
    </row>
    <row r="13" spans="1:6" ht="12.75" customHeight="1">
      <c r="A13" s="73"/>
      <c r="B13" s="3" t="s">
        <v>139</v>
      </c>
      <c r="C13" s="8">
        <v>67513534</v>
      </c>
      <c r="D13" s="36"/>
      <c r="E13" s="8">
        <v>80652306</v>
      </c>
      <c r="F13" s="36"/>
    </row>
    <row r="14" spans="1:6" ht="12.75" customHeight="1">
      <c r="A14" s="73"/>
      <c r="B14" s="3" t="s">
        <v>140</v>
      </c>
      <c r="C14" s="8">
        <v>14729659</v>
      </c>
      <c r="D14" s="36"/>
      <c r="E14" s="8">
        <v>14729659</v>
      </c>
      <c r="F14" s="36"/>
    </row>
    <row r="15" spans="1:6" ht="12.75" customHeight="1">
      <c r="A15" s="73"/>
      <c r="B15" s="3" t="s">
        <v>141</v>
      </c>
      <c r="C15" s="8">
        <v>4624400</v>
      </c>
      <c r="D15" s="36"/>
      <c r="E15" s="8">
        <v>5594758</v>
      </c>
      <c r="F15" s="36"/>
    </row>
    <row r="16" spans="1:6" ht="12.75" customHeight="1">
      <c r="A16" s="73"/>
      <c r="B16" s="71" t="s">
        <v>142</v>
      </c>
      <c r="C16" s="72"/>
      <c r="D16" s="36">
        <f>D9+D10</f>
        <v>408679500</v>
      </c>
      <c r="E16" s="72"/>
      <c r="F16" s="36">
        <f>F9+F10</f>
        <v>430812631</v>
      </c>
    </row>
    <row r="17" spans="1:6" ht="12.75" customHeight="1">
      <c r="A17" s="73">
        <v>4</v>
      </c>
      <c r="B17" s="71" t="s">
        <v>6</v>
      </c>
      <c r="C17" s="72"/>
      <c r="D17" s="36">
        <f>SUM(C28:C29)</f>
        <v>896550000</v>
      </c>
      <c r="E17" s="72"/>
      <c r="F17" s="36">
        <f>SUM(E28:E29)</f>
        <v>849550000</v>
      </c>
    </row>
    <row r="18" spans="1:6" ht="12.75" customHeight="1">
      <c r="A18" s="76"/>
      <c r="B18" s="3" t="s">
        <v>143</v>
      </c>
      <c r="C18" s="8">
        <v>530000000</v>
      </c>
      <c r="D18" s="6"/>
      <c r="E18" s="8">
        <v>530000000</v>
      </c>
      <c r="F18" s="6"/>
    </row>
    <row r="19" spans="1:6" ht="12.75" customHeight="1">
      <c r="A19" s="76"/>
      <c r="B19" s="3" t="s">
        <v>144</v>
      </c>
      <c r="C19" s="8">
        <v>168000000</v>
      </c>
      <c r="D19" s="6"/>
      <c r="E19" s="8">
        <v>168000000</v>
      </c>
      <c r="F19" s="6"/>
    </row>
    <row r="20" spans="1:6" ht="12.75" customHeight="1">
      <c r="A20" s="76"/>
      <c r="B20" s="3" t="s">
        <v>145</v>
      </c>
      <c r="C20" s="8">
        <v>116000000</v>
      </c>
      <c r="D20" s="6"/>
      <c r="E20" s="8">
        <v>116000000</v>
      </c>
      <c r="F20" s="6"/>
    </row>
    <row r="21" spans="1:6" ht="12.75" customHeight="1">
      <c r="A21" s="76"/>
      <c r="B21" s="3" t="s">
        <v>146</v>
      </c>
      <c r="C21" s="8">
        <v>21000000</v>
      </c>
      <c r="D21" s="6"/>
      <c r="E21" s="8">
        <v>21000000</v>
      </c>
      <c r="F21" s="6"/>
    </row>
    <row r="22" spans="1:6" ht="12.75" customHeight="1">
      <c r="A22" s="76"/>
      <c r="B22" s="3" t="s">
        <v>147</v>
      </c>
      <c r="C22" s="8">
        <v>12500000</v>
      </c>
      <c r="D22" s="6"/>
      <c r="E22" s="8">
        <v>12500000</v>
      </c>
      <c r="F22" s="6"/>
    </row>
    <row r="23" spans="1:6" s="81" customFormat="1" ht="12.75" customHeight="1">
      <c r="A23" s="77"/>
      <c r="B23" s="78" t="s">
        <v>148</v>
      </c>
      <c r="C23" s="79">
        <f>SUM(C18:C22)</f>
        <v>847500000</v>
      </c>
      <c r="D23" s="80"/>
      <c r="E23" s="79">
        <f>SUM(E18:E22)</f>
        <v>847500000</v>
      </c>
      <c r="F23" s="80"/>
    </row>
    <row r="24" spans="1:6" ht="12.75" customHeight="1">
      <c r="A24" s="76"/>
      <c r="B24" s="3" t="s">
        <v>149</v>
      </c>
      <c r="C24" s="8">
        <v>2000000</v>
      </c>
      <c r="D24" s="6"/>
      <c r="E24" s="8">
        <v>2000000</v>
      </c>
      <c r="F24" s="6"/>
    </row>
    <row r="25" spans="1:6" ht="12.75" customHeight="1">
      <c r="A25" s="76"/>
      <c r="B25" s="3" t="s">
        <v>150</v>
      </c>
      <c r="C25" s="8">
        <v>47000000</v>
      </c>
      <c r="D25" s="6"/>
      <c r="E25" s="8">
        <v>0</v>
      </c>
      <c r="F25" s="6"/>
    </row>
    <row r="26" spans="1:6" ht="12.75" customHeight="1">
      <c r="A26" s="76"/>
      <c r="B26" s="3" t="s">
        <v>151</v>
      </c>
      <c r="C26" s="8">
        <v>0</v>
      </c>
      <c r="D26" s="6"/>
      <c r="E26" s="8">
        <v>0</v>
      </c>
      <c r="F26" s="6"/>
    </row>
    <row r="27" spans="1:6" ht="12.75" customHeight="1">
      <c r="A27" s="76"/>
      <c r="B27" s="3" t="s">
        <v>152</v>
      </c>
      <c r="C27" s="8"/>
      <c r="D27" s="6"/>
      <c r="E27" s="8"/>
      <c r="F27" s="6"/>
    </row>
    <row r="28" spans="1:6" s="81" customFormat="1" ht="12.75" customHeight="1">
      <c r="A28" s="77"/>
      <c r="B28" s="78" t="s">
        <v>153</v>
      </c>
      <c r="C28" s="82">
        <f>SUM(C23:C27)</f>
        <v>896500000</v>
      </c>
      <c r="D28" s="80"/>
      <c r="E28" s="82">
        <f>SUM(E23:E27)</f>
        <v>849500000</v>
      </c>
      <c r="F28" s="80"/>
    </row>
    <row r="29" spans="1:6" ht="12.75" customHeight="1">
      <c r="A29" s="76"/>
      <c r="B29" s="3" t="s">
        <v>154</v>
      </c>
      <c r="C29" s="8">
        <v>50000</v>
      </c>
      <c r="D29" s="6"/>
      <c r="E29" s="8">
        <v>50000</v>
      </c>
      <c r="F29" s="6"/>
    </row>
    <row r="30" spans="1:6" ht="12.75" customHeight="1">
      <c r="A30" s="73">
        <v>5</v>
      </c>
      <c r="B30" s="71" t="s">
        <v>155</v>
      </c>
      <c r="C30" s="72"/>
      <c r="D30" s="5">
        <f>C31+C54+C59</f>
        <v>455004463</v>
      </c>
      <c r="E30" s="72"/>
      <c r="F30" s="5">
        <f>E31+E54+E59</f>
        <v>501007049</v>
      </c>
    </row>
    <row r="31" spans="1:6" ht="12.75" customHeight="1">
      <c r="A31" s="76"/>
      <c r="B31" s="3" t="s">
        <v>156</v>
      </c>
      <c r="C31" s="8">
        <f>SUM(C32:C33)</f>
        <v>0</v>
      </c>
      <c r="D31" s="6"/>
      <c r="E31" s="8">
        <f>SUM(E32:E33)</f>
        <v>0</v>
      </c>
      <c r="F31" s="6"/>
    </row>
    <row r="32" spans="1:6" ht="12.75" customHeight="1">
      <c r="A32" s="76"/>
      <c r="B32" s="3" t="s">
        <v>157</v>
      </c>
      <c r="C32" s="8"/>
      <c r="D32" s="6"/>
      <c r="E32" s="8"/>
      <c r="F32" s="6"/>
    </row>
    <row r="33" spans="1:6" ht="12.75" customHeight="1">
      <c r="A33" s="76"/>
      <c r="B33" s="3" t="s">
        <v>158</v>
      </c>
      <c r="C33" s="8"/>
      <c r="D33" s="6"/>
      <c r="E33" s="8"/>
      <c r="F33" s="6"/>
    </row>
    <row r="34" spans="1:6" ht="12.75" customHeight="1">
      <c r="A34" s="76"/>
      <c r="B34" s="71" t="s">
        <v>159</v>
      </c>
      <c r="C34" s="83"/>
      <c r="D34" s="6"/>
      <c r="E34" s="83"/>
      <c r="F34" s="6"/>
    </row>
    <row r="35" spans="1:6" ht="12.75" customHeight="1">
      <c r="A35" s="76"/>
      <c r="B35" s="3" t="s">
        <v>160</v>
      </c>
      <c r="C35" s="8">
        <v>33117</v>
      </c>
      <c r="D35" s="6"/>
      <c r="E35" s="8">
        <v>33117</v>
      </c>
      <c r="F35" s="6"/>
    </row>
    <row r="36" spans="1:6" ht="12.75" customHeight="1">
      <c r="A36" s="76"/>
      <c r="B36" s="3" t="s">
        <v>161</v>
      </c>
      <c r="C36" s="8">
        <v>173596752</v>
      </c>
      <c r="D36" s="6"/>
      <c r="E36" s="8">
        <v>173596752</v>
      </c>
      <c r="F36" s="6"/>
    </row>
    <row r="37" spans="1:6" ht="12.75" customHeight="1">
      <c r="A37" s="76"/>
      <c r="B37" s="84" t="s">
        <v>162</v>
      </c>
      <c r="C37" s="8">
        <v>23752508</v>
      </c>
      <c r="D37" s="6"/>
      <c r="E37" s="8">
        <v>23752508</v>
      </c>
      <c r="F37" s="6"/>
    </row>
    <row r="38" spans="1:6" ht="12.75" customHeight="1">
      <c r="A38" s="76"/>
      <c r="B38" s="84" t="s">
        <v>163</v>
      </c>
      <c r="C38" s="8">
        <v>6066350</v>
      </c>
      <c r="D38" s="6"/>
      <c r="E38" s="8">
        <v>6066350</v>
      </c>
      <c r="F38" s="6"/>
    </row>
    <row r="39" spans="1:6" ht="12.75" customHeight="1">
      <c r="A39" s="76"/>
      <c r="B39" s="3" t="s">
        <v>164</v>
      </c>
      <c r="C39" s="8">
        <v>92128492</v>
      </c>
      <c r="D39" s="6"/>
      <c r="E39" s="8">
        <v>92128492</v>
      </c>
      <c r="F39" s="6"/>
    </row>
    <row r="40" spans="1:6" ht="12.75" customHeight="1">
      <c r="A40" s="76"/>
      <c r="B40" s="3" t="s">
        <v>165</v>
      </c>
      <c r="C40" s="8">
        <v>148096184</v>
      </c>
      <c r="D40" s="6"/>
      <c r="E40" s="8">
        <v>148096184</v>
      </c>
      <c r="F40" s="6"/>
    </row>
    <row r="41" spans="1:6" ht="12.75" customHeight="1">
      <c r="A41" s="76"/>
      <c r="B41" s="3" t="s">
        <v>362</v>
      </c>
      <c r="C41" s="8"/>
      <c r="D41" s="6"/>
      <c r="E41" s="8">
        <v>802800</v>
      </c>
      <c r="F41" s="6"/>
    </row>
    <row r="42" spans="1:6" ht="12.75" customHeight="1">
      <c r="A42" s="76"/>
      <c r="B42" s="3" t="s">
        <v>188</v>
      </c>
      <c r="C42" s="8"/>
      <c r="D42" s="6"/>
      <c r="E42" s="8">
        <v>495300</v>
      </c>
      <c r="F42" s="6"/>
    </row>
    <row r="43" spans="1:6" ht="12.75" customHeight="1">
      <c r="A43" s="76"/>
      <c r="B43" s="3" t="s">
        <v>369</v>
      </c>
      <c r="C43" s="8"/>
      <c r="D43" s="6"/>
      <c r="E43" s="8">
        <v>5167950</v>
      </c>
      <c r="F43" s="6"/>
    </row>
    <row r="44" spans="1:6" s="81" customFormat="1" ht="11.25">
      <c r="A44" s="77"/>
      <c r="B44" s="78" t="s">
        <v>166</v>
      </c>
      <c r="C44" s="82">
        <f>SUM(C35:C40)</f>
        <v>443673403</v>
      </c>
      <c r="D44" s="80"/>
      <c r="E44" s="82">
        <f>SUM(E35:E43)</f>
        <v>450139453</v>
      </c>
      <c r="F44" s="80"/>
    </row>
    <row r="45" spans="1:6" s="81" customFormat="1" ht="11.25">
      <c r="A45" s="77"/>
      <c r="B45" s="84" t="s">
        <v>347</v>
      </c>
      <c r="C45" s="82"/>
      <c r="D45" s="80"/>
      <c r="E45" s="8">
        <v>189000</v>
      </c>
      <c r="F45" s="80"/>
    </row>
    <row r="46" spans="1:6" s="81" customFormat="1" ht="11.25">
      <c r="A46" s="77"/>
      <c r="B46" s="84" t="s">
        <v>382</v>
      </c>
      <c r="C46" s="82"/>
      <c r="D46" s="80"/>
      <c r="E46" s="8">
        <v>16776784</v>
      </c>
      <c r="F46" s="80"/>
    </row>
    <row r="47" spans="1:6" s="81" customFormat="1" ht="22.5">
      <c r="A47" s="77"/>
      <c r="B47" s="84" t="s">
        <v>383</v>
      </c>
      <c r="C47" s="82"/>
      <c r="D47" s="80"/>
      <c r="E47" s="8">
        <v>246103</v>
      </c>
      <c r="F47" s="80"/>
    </row>
    <row r="48" spans="1:6" s="81" customFormat="1" ht="11.25">
      <c r="A48" s="77"/>
      <c r="B48" s="84" t="s">
        <v>348</v>
      </c>
      <c r="C48" s="82"/>
      <c r="D48" s="80"/>
      <c r="E48" s="8">
        <v>14594200</v>
      </c>
      <c r="F48" s="80"/>
    </row>
    <row r="49" spans="1:6" s="81" customFormat="1" ht="11.25">
      <c r="A49" s="77"/>
      <c r="B49" s="84" t="s">
        <v>351</v>
      </c>
      <c r="C49" s="82"/>
      <c r="D49" s="80"/>
      <c r="E49" s="8">
        <v>624800</v>
      </c>
      <c r="F49" s="80"/>
    </row>
    <row r="50" spans="1:6" s="81" customFormat="1" ht="11.25">
      <c r="A50" s="77"/>
      <c r="B50" s="84" t="s">
        <v>437</v>
      </c>
      <c r="C50" s="82"/>
      <c r="D50" s="80"/>
      <c r="E50" s="8">
        <v>3100000</v>
      </c>
      <c r="F50" s="80"/>
    </row>
    <row r="51" spans="1:6" s="81" customFormat="1" ht="11.25">
      <c r="A51" s="77"/>
      <c r="B51" s="84" t="s">
        <v>354</v>
      </c>
      <c r="C51" s="8"/>
      <c r="D51" s="80"/>
      <c r="E51" s="8">
        <v>1143699</v>
      </c>
      <c r="F51" s="80"/>
    </row>
    <row r="52" spans="1:6" s="81" customFormat="1" ht="11.25">
      <c r="A52" s="77"/>
      <c r="B52" s="84" t="s">
        <v>356</v>
      </c>
      <c r="C52" s="8"/>
      <c r="D52" s="80"/>
      <c r="E52" s="8">
        <v>2500000</v>
      </c>
      <c r="F52" s="80"/>
    </row>
    <row r="53" spans="1:6" s="81" customFormat="1" ht="11.25">
      <c r="A53" s="77"/>
      <c r="B53" s="85" t="s">
        <v>167</v>
      </c>
      <c r="C53" s="82">
        <f>SUM(C51)</f>
        <v>0</v>
      </c>
      <c r="D53" s="80"/>
      <c r="E53" s="82">
        <f>SUM(E45:E52)</f>
        <v>39174586</v>
      </c>
      <c r="F53" s="80"/>
    </row>
    <row r="54" spans="1:6" ht="11.25">
      <c r="A54" s="76"/>
      <c r="B54" s="75" t="s">
        <v>168</v>
      </c>
      <c r="C54" s="8">
        <f>C44+C53</f>
        <v>443673403</v>
      </c>
      <c r="D54" s="6"/>
      <c r="E54" s="8">
        <f>E44+E53</f>
        <v>489314039</v>
      </c>
      <c r="F54" s="6"/>
    </row>
    <row r="55" spans="1:6" ht="11.25">
      <c r="A55" s="76"/>
      <c r="B55" s="3" t="s">
        <v>169</v>
      </c>
      <c r="C55" s="8">
        <v>8831060</v>
      </c>
      <c r="D55" s="6"/>
      <c r="E55" s="8">
        <v>8831060</v>
      </c>
      <c r="F55" s="6"/>
    </row>
    <row r="56" spans="1:6" ht="11.25">
      <c r="A56" s="76"/>
      <c r="B56" s="84" t="s">
        <v>170</v>
      </c>
      <c r="C56" s="8">
        <v>2500000</v>
      </c>
      <c r="D56" s="6"/>
      <c r="E56" s="8">
        <v>2500000</v>
      </c>
      <c r="F56" s="6"/>
    </row>
    <row r="57" spans="1:6" ht="11.25">
      <c r="A57" s="76"/>
      <c r="B57" s="84" t="s">
        <v>366</v>
      </c>
      <c r="C57" s="8"/>
      <c r="D57" s="6"/>
      <c r="E57" s="8">
        <v>361950</v>
      </c>
      <c r="F57" s="6"/>
    </row>
    <row r="58" spans="1:6" ht="11.25">
      <c r="A58" s="76"/>
      <c r="B58" s="78" t="s">
        <v>166</v>
      </c>
      <c r="C58" s="8"/>
      <c r="D58" s="6"/>
      <c r="E58" s="82">
        <f>SUM(E55:E57)</f>
        <v>11693010</v>
      </c>
      <c r="F58" s="6"/>
    </row>
    <row r="59" spans="1:6" s="4" customFormat="1" ht="12.75" customHeight="1">
      <c r="A59" s="86"/>
      <c r="B59" s="3" t="s">
        <v>171</v>
      </c>
      <c r="C59" s="8">
        <f>SUM(C55:C56)</f>
        <v>11331060</v>
      </c>
      <c r="D59" s="6"/>
      <c r="E59" s="8">
        <f>SUM(E58)</f>
        <v>11693010</v>
      </c>
      <c r="F59" s="6"/>
    </row>
    <row r="60" spans="1:6" ht="11.25">
      <c r="A60" s="73">
        <v>6</v>
      </c>
      <c r="B60" s="71" t="s">
        <v>172</v>
      </c>
      <c r="C60" s="72"/>
      <c r="D60" s="5">
        <f>C61+C83+C84</f>
        <v>2152184024</v>
      </c>
      <c r="E60" s="72"/>
      <c r="F60" s="5">
        <f>E61+E83+E84</f>
        <v>2283752406</v>
      </c>
    </row>
    <row r="61" spans="1:6" ht="11.25">
      <c r="A61" s="76"/>
      <c r="B61" s="3" t="s">
        <v>173</v>
      </c>
      <c r="C61" s="8">
        <f>SUM(C62:C75)</f>
        <v>2112787547</v>
      </c>
      <c r="D61" s="5"/>
      <c r="E61" s="8">
        <f>E62+E63+E64+E65+E66+E67+E68+E69+E70+E71+E72+E73+E74+E75+E81+E82</f>
        <v>2072717729</v>
      </c>
      <c r="F61" s="5"/>
    </row>
    <row r="62" spans="1:6" ht="13.5" customHeight="1">
      <c r="A62" s="76"/>
      <c r="B62" s="3" t="s">
        <v>174</v>
      </c>
      <c r="C62" s="8">
        <v>410542528</v>
      </c>
      <c r="D62" s="5"/>
      <c r="E62" s="8">
        <v>452273363</v>
      </c>
      <c r="F62" s="5"/>
    </row>
    <row r="63" spans="1:6" ht="13.5" customHeight="1">
      <c r="A63" s="76"/>
      <c r="B63" s="3" t="s">
        <v>371</v>
      </c>
      <c r="C63" s="8"/>
      <c r="D63" s="5"/>
      <c r="E63" s="8">
        <v>2349055</v>
      </c>
      <c r="F63" s="5"/>
    </row>
    <row r="64" spans="1:6" ht="13.5" customHeight="1">
      <c r="A64" s="76"/>
      <c r="B64" s="3" t="s">
        <v>360</v>
      </c>
      <c r="C64" s="8"/>
      <c r="D64" s="5"/>
      <c r="E64" s="8">
        <v>1368185</v>
      </c>
      <c r="F64" s="5"/>
    </row>
    <row r="65" spans="1:6" ht="13.5" customHeight="1">
      <c r="A65" s="76"/>
      <c r="B65" s="75" t="s">
        <v>175</v>
      </c>
      <c r="C65" s="8">
        <v>359640650</v>
      </c>
      <c r="D65" s="5"/>
      <c r="E65" s="8">
        <v>361821002</v>
      </c>
      <c r="F65" s="5"/>
    </row>
    <row r="66" spans="1:6" ht="13.5" customHeight="1">
      <c r="A66" s="76"/>
      <c r="B66" s="75" t="s">
        <v>360</v>
      </c>
      <c r="C66" s="8"/>
      <c r="D66" s="5"/>
      <c r="E66" s="8">
        <v>26267433</v>
      </c>
      <c r="F66" s="5"/>
    </row>
    <row r="67" spans="1:6" ht="22.5">
      <c r="A67" s="76"/>
      <c r="B67" s="75" t="s">
        <v>176</v>
      </c>
      <c r="C67" s="8">
        <v>673646737</v>
      </c>
      <c r="D67" s="5"/>
      <c r="E67" s="8">
        <v>692733592</v>
      </c>
      <c r="F67" s="5"/>
    </row>
    <row r="68" spans="1:6" ht="11.25">
      <c r="A68" s="76"/>
      <c r="B68" s="75" t="s">
        <v>372</v>
      </c>
      <c r="C68" s="8"/>
      <c r="D68" s="5"/>
      <c r="E68" s="8">
        <v>46615653</v>
      </c>
      <c r="F68" s="5"/>
    </row>
    <row r="69" spans="1:6" ht="11.25">
      <c r="A69" s="76"/>
      <c r="B69" s="75" t="s">
        <v>361</v>
      </c>
      <c r="C69" s="8"/>
      <c r="D69" s="5"/>
      <c r="E69" s="8">
        <v>4985400</v>
      </c>
      <c r="F69" s="5"/>
    </row>
    <row r="70" spans="1:6" ht="11.25">
      <c r="A70" s="76"/>
      <c r="B70" s="75" t="s">
        <v>360</v>
      </c>
      <c r="C70" s="8"/>
      <c r="D70" s="5"/>
      <c r="E70" s="8">
        <v>26213590</v>
      </c>
      <c r="F70" s="5"/>
    </row>
    <row r="71" spans="1:6" ht="11.25">
      <c r="A71" s="76"/>
      <c r="B71" s="75" t="s">
        <v>177</v>
      </c>
      <c r="C71" s="8">
        <v>31132386</v>
      </c>
      <c r="D71" s="5"/>
      <c r="E71" s="8">
        <v>31132386</v>
      </c>
      <c r="F71" s="5"/>
    </row>
    <row r="72" spans="1:6" ht="11.25">
      <c r="A72" s="76"/>
      <c r="B72" s="75" t="s">
        <v>373</v>
      </c>
      <c r="C72" s="8"/>
      <c r="D72" s="5"/>
      <c r="E72" s="8">
        <v>4496754</v>
      </c>
      <c r="F72" s="5"/>
    </row>
    <row r="73" spans="1:6" ht="11.25">
      <c r="A73" s="76"/>
      <c r="B73" s="75" t="s">
        <v>358</v>
      </c>
      <c r="C73" s="8"/>
      <c r="D73" s="5"/>
      <c r="E73" s="8">
        <v>2609000</v>
      </c>
      <c r="F73" s="5"/>
    </row>
    <row r="74" spans="1:6" ht="11.25">
      <c r="A74" s="76"/>
      <c r="B74" s="75" t="s">
        <v>360</v>
      </c>
      <c r="C74" s="8"/>
      <c r="D74" s="5"/>
      <c r="E74" s="8">
        <v>10700980</v>
      </c>
      <c r="F74" s="5"/>
    </row>
    <row r="75" spans="1:6" s="4" customFormat="1" ht="11.25">
      <c r="A75" s="76"/>
      <c r="B75" s="75" t="s">
        <v>178</v>
      </c>
      <c r="C75" s="8">
        <f>SUM(C76:C79)</f>
        <v>637825246</v>
      </c>
      <c r="D75" s="5"/>
      <c r="E75" s="8">
        <f>SUM(E76:E80)</f>
        <v>395379815</v>
      </c>
      <c r="F75" s="5"/>
    </row>
    <row r="76" spans="1:6" s="4" customFormat="1" ht="11.25">
      <c r="A76" s="76"/>
      <c r="B76" s="75" t="s">
        <v>179</v>
      </c>
      <c r="C76" s="8">
        <v>579936062</v>
      </c>
      <c r="D76" s="5"/>
      <c r="E76" s="8">
        <v>377044101</v>
      </c>
      <c r="F76" s="5"/>
    </row>
    <row r="77" spans="1:6" s="4" customFormat="1" ht="11.25">
      <c r="A77" s="76"/>
      <c r="B77" s="75" t="s">
        <v>375</v>
      </c>
      <c r="C77" s="8">
        <v>4884747</v>
      </c>
      <c r="D77" s="5"/>
      <c r="E77" s="8">
        <v>1166170</v>
      </c>
      <c r="F77" s="5"/>
    </row>
    <row r="78" spans="1:6" s="4" customFormat="1" ht="11.25">
      <c r="A78" s="76"/>
      <c r="B78" s="75" t="s">
        <v>376</v>
      </c>
      <c r="C78" s="8">
        <v>46433802</v>
      </c>
      <c r="D78" s="5"/>
      <c r="E78" s="8">
        <v>15695181</v>
      </c>
      <c r="F78" s="5"/>
    </row>
    <row r="79" spans="1:6" s="4" customFormat="1" ht="11.25">
      <c r="A79" s="76"/>
      <c r="B79" s="75" t="s">
        <v>374</v>
      </c>
      <c r="C79" s="8">
        <v>6570635</v>
      </c>
      <c r="D79" s="5"/>
      <c r="E79" s="8">
        <v>959618</v>
      </c>
      <c r="F79" s="5"/>
    </row>
    <row r="80" spans="1:6" s="4" customFormat="1" ht="11.25">
      <c r="A80" s="76"/>
      <c r="B80" s="75" t="s">
        <v>377</v>
      </c>
      <c r="C80" s="8"/>
      <c r="D80" s="5"/>
      <c r="E80" s="8">
        <v>514745</v>
      </c>
      <c r="F80" s="5"/>
    </row>
    <row r="81" spans="1:6" s="4" customFormat="1" ht="11.25">
      <c r="A81" s="76"/>
      <c r="B81" s="75" t="s">
        <v>340</v>
      </c>
      <c r="C81" s="8"/>
      <c r="D81" s="5"/>
      <c r="E81" s="8">
        <v>8361800</v>
      </c>
      <c r="F81" s="5"/>
    </row>
    <row r="82" spans="1:6" s="4" customFormat="1" ht="11.25">
      <c r="A82" s="76"/>
      <c r="B82" s="75" t="s">
        <v>344</v>
      </c>
      <c r="C82" s="8"/>
      <c r="D82" s="5"/>
      <c r="E82" s="8">
        <v>5409721</v>
      </c>
      <c r="F82" s="5"/>
    </row>
    <row r="83" spans="1:6" s="4" customFormat="1" ht="11.25">
      <c r="A83" s="76"/>
      <c r="B83" s="75" t="s">
        <v>180</v>
      </c>
      <c r="C83" s="8">
        <v>8361800</v>
      </c>
      <c r="D83" s="5"/>
      <c r="E83" s="8">
        <v>0</v>
      </c>
      <c r="F83" s="5"/>
    </row>
    <row r="84" spans="1:6" ht="12.75" customHeight="1">
      <c r="A84" s="76"/>
      <c r="B84" s="75" t="s">
        <v>181</v>
      </c>
      <c r="C84" s="8">
        <f>SUM(C85)</f>
        <v>31034677</v>
      </c>
      <c r="D84" s="5"/>
      <c r="E84" s="8">
        <f>SUM(E85:E87)</f>
        <v>211034677</v>
      </c>
      <c r="F84" s="5"/>
    </row>
    <row r="85" spans="1:6" ht="12.75" customHeight="1">
      <c r="A85" s="76"/>
      <c r="B85" s="75" t="s">
        <v>182</v>
      </c>
      <c r="C85" s="8">
        <v>31034677</v>
      </c>
      <c r="D85" s="5"/>
      <c r="E85" s="8">
        <v>31034677</v>
      </c>
      <c r="F85" s="5"/>
    </row>
    <row r="86" spans="1:6" ht="12.75" customHeight="1">
      <c r="A86" s="76"/>
      <c r="B86" s="75" t="s">
        <v>363</v>
      </c>
      <c r="C86" s="8"/>
      <c r="D86" s="5"/>
      <c r="E86" s="8">
        <v>140000000</v>
      </c>
      <c r="F86" s="5"/>
    </row>
    <row r="87" spans="1:6" ht="12.75" customHeight="1">
      <c r="A87" s="76"/>
      <c r="B87" s="75" t="s">
        <v>433</v>
      </c>
      <c r="C87" s="8"/>
      <c r="D87" s="5"/>
      <c r="E87" s="8">
        <v>40000000</v>
      </c>
      <c r="F87" s="5"/>
    </row>
    <row r="88" spans="1:6" ht="14.25" customHeight="1">
      <c r="A88" s="73">
        <v>7</v>
      </c>
      <c r="B88" s="71" t="s">
        <v>183</v>
      </c>
      <c r="C88" s="72"/>
      <c r="D88" s="5">
        <f>C118+C124</f>
        <v>116923055</v>
      </c>
      <c r="E88" s="72"/>
      <c r="F88" s="5">
        <f>E118+E124</f>
        <v>424666065</v>
      </c>
    </row>
    <row r="89" spans="1:6" ht="11.25">
      <c r="A89" s="76"/>
      <c r="B89" s="3" t="s">
        <v>184</v>
      </c>
      <c r="C89" s="8">
        <v>65491000</v>
      </c>
      <c r="D89" s="6"/>
      <c r="E89" s="8">
        <v>72323992</v>
      </c>
      <c r="F89" s="6"/>
    </row>
    <row r="90" spans="1:6" ht="11.25">
      <c r="A90" s="76"/>
      <c r="B90" s="87" t="s">
        <v>185</v>
      </c>
      <c r="C90" s="8">
        <v>8666500</v>
      </c>
      <c r="D90" s="6"/>
      <c r="E90" s="8">
        <v>7366500</v>
      </c>
      <c r="F90" s="6"/>
    </row>
    <row r="91" spans="1:6" ht="11.25">
      <c r="A91" s="76"/>
      <c r="B91" s="84" t="s">
        <v>186</v>
      </c>
      <c r="C91" s="8">
        <v>126000</v>
      </c>
      <c r="D91" s="6"/>
      <c r="E91" s="8">
        <v>126000</v>
      </c>
      <c r="F91" s="6"/>
    </row>
    <row r="92" spans="1:6" ht="11.25">
      <c r="A92" s="76"/>
      <c r="B92" s="3" t="s">
        <v>160</v>
      </c>
      <c r="C92" s="8">
        <v>23814330</v>
      </c>
      <c r="D92" s="6"/>
      <c r="E92" s="8">
        <v>23814330</v>
      </c>
      <c r="F92" s="6"/>
    </row>
    <row r="93" spans="1:6" ht="11.25">
      <c r="A93" s="76"/>
      <c r="B93" s="3" t="s">
        <v>161</v>
      </c>
      <c r="C93" s="8">
        <v>2393950</v>
      </c>
      <c r="D93" s="6"/>
      <c r="E93" s="8">
        <v>2393950</v>
      </c>
      <c r="F93" s="6"/>
    </row>
    <row r="94" spans="1:6" ht="11.25">
      <c r="A94" s="76"/>
      <c r="B94" s="3" t="s">
        <v>187</v>
      </c>
      <c r="C94" s="8">
        <v>5000000</v>
      </c>
      <c r="D94" s="6"/>
      <c r="E94" s="8">
        <v>5000000</v>
      </c>
      <c r="F94" s="6"/>
    </row>
    <row r="95" spans="1:6" ht="11.25">
      <c r="A95" s="76"/>
      <c r="B95" s="3" t="s">
        <v>164</v>
      </c>
      <c r="C95" s="8">
        <v>2038016</v>
      </c>
      <c r="D95" s="6"/>
      <c r="E95" s="8">
        <v>2038016</v>
      </c>
      <c r="F95" s="6"/>
    </row>
    <row r="96" spans="1:6" ht="11.25">
      <c r="A96" s="76"/>
      <c r="B96" s="84" t="s">
        <v>188</v>
      </c>
      <c r="C96" s="8">
        <v>2857500</v>
      </c>
      <c r="D96" s="6"/>
      <c r="E96" s="8">
        <v>2857500</v>
      </c>
      <c r="F96" s="6"/>
    </row>
    <row r="97" spans="1:6" ht="11.25">
      <c r="A97" s="76"/>
      <c r="B97" s="84" t="s">
        <v>130</v>
      </c>
      <c r="C97" s="8"/>
      <c r="D97" s="6"/>
      <c r="E97" s="8">
        <v>450000</v>
      </c>
      <c r="F97" s="6"/>
    </row>
    <row r="98" spans="1:6" ht="11.25">
      <c r="A98" s="76"/>
      <c r="B98" s="84" t="s">
        <v>370</v>
      </c>
      <c r="C98" s="8"/>
      <c r="D98" s="6"/>
      <c r="E98" s="8">
        <v>10000000</v>
      </c>
      <c r="F98" s="6"/>
    </row>
    <row r="99" spans="1:6" s="81" customFormat="1" ht="11.25">
      <c r="A99" s="77"/>
      <c r="B99" s="85" t="s">
        <v>166</v>
      </c>
      <c r="C99" s="82">
        <f>SUM(C89:C96)</f>
        <v>110387296</v>
      </c>
      <c r="D99" s="80"/>
      <c r="E99" s="82">
        <f>SUM(E89:E98)</f>
        <v>126370288</v>
      </c>
      <c r="F99" s="80"/>
    </row>
    <row r="100" spans="1:6" s="4" customFormat="1" ht="11.25">
      <c r="A100" s="131"/>
      <c r="B100" s="84" t="s">
        <v>345</v>
      </c>
      <c r="C100" s="8"/>
      <c r="D100" s="6"/>
      <c r="E100" s="8">
        <v>619800</v>
      </c>
      <c r="F100" s="6"/>
    </row>
    <row r="101" spans="1:6" s="4" customFormat="1" ht="11.25">
      <c r="A101" s="131"/>
      <c r="B101" s="84" t="s">
        <v>381</v>
      </c>
      <c r="C101" s="8"/>
      <c r="D101" s="6"/>
      <c r="E101" s="8">
        <v>1106756</v>
      </c>
      <c r="F101" s="6"/>
    </row>
    <row r="102" spans="1:6" ht="11.25">
      <c r="A102" s="76"/>
      <c r="B102" s="84" t="s">
        <v>189</v>
      </c>
      <c r="C102" s="8">
        <v>145807</v>
      </c>
      <c r="D102" s="6"/>
      <c r="E102" s="8">
        <v>145807</v>
      </c>
      <c r="F102" s="6"/>
    </row>
    <row r="103" spans="1:6" ht="11.25">
      <c r="A103" s="76"/>
      <c r="B103" s="84" t="s">
        <v>435</v>
      </c>
      <c r="C103" s="8"/>
      <c r="D103" s="6"/>
      <c r="E103" s="8">
        <v>3810000</v>
      </c>
      <c r="F103" s="6"/>
    </row>
    <row r="104" spans="1:6" ht="11.25">
      <c r="A104" s="76"/>
      <c r="B104" s="84" t="s">
        <v>346</v>
      </c>
      <c r="C104" s="8"/>
      <c r="D104" s="6"/>
      <c r="E104" s="8">
        <v>208100</v>
      </c>
      <c r="F104" s="6"/>
    </row>
    <row r="105" spans="1:6" ht="11.25">
      <c r="A105" s="76"/>
      <c r="B105" s="84" t="s">
        <v>347</v>
      </c>
      <c r="C105" s="8"/>
      <c r="D105" s="6"/>
      <c r="E105" s="8">
        <v>5160168</v>
      </c>
      <c r="F105" s="6"/>
    </row>
    <row r="106" spans="1:6" ht="11.25">
      <c r="A106" s="76"/>
      <c r="B106" s="84" t="s">
        <v>382</v>
      </c>
      <c r="C106" s="8"/>
      <c r="D106" s="6"/>
      <c r="E106" s="8">
        <v>1223216</v>
      </c>
      <c r="F106" s="6"/>
    </row>
    <row r="107" spans="1:6" ht="11.25">
      <c r="A107" s="76"/>
      <c r="B107" s="84" t="s">
        <v>348</v>
      </c>
      <c r="C107" s="8"/>
      <c r="D107" s="6"/>
      <c r="E107" s="8">
        <v>405800</v>
      </c>
      <c r="F107" s="6"/>
    </row>
    <row r="108" spans="1:6" ht="11.25">
      <c r="A108" s="76"/>
      <c r="B108" s="84" t="s">
        <v>351</v>
      </c>
      <c r="C108" s="8"/>
      <c r="D108" s="6"/>
      <c r="E108" s="8">
        <v>7375200</v>
      </c>
      <c r="F108" s="6"/>
    </row>
    <row r="109" spans="1:6" ht="11.25">
      <c r="A109" s="76"/>
      <c r="B109" s="84" t="s">
        <v>190</v>
      </c>
      <c r="C109" s="8">
        <v>4949100</v>
      </c>
      <c r="D109" s="6"/>
      <c r="E109" s="8">
        <v>1868524</v>
      </c>
      <c r="F109" s="6"/>
    </row>
    <row r="110" spans="1:6" ht="11.25">
      <c r="A110" s="76"/>
      <c r="B110" s="84" t="s">
        <v>386</v>
      </c>
      <c r="C110" s="8"/>
      <c r="D110" s="6"/>
      <c r="E110" s="8">
        <v>50000</v>
      </c>
      <c r="F110" s="6"/>
    </row>
    <row r="111" spans="1:6" ht="11.25">
      <c r="A111" s="76"/>
      <c r="B111" s="84" t="s">
        <v>436</v>
      </c>
      <c r="C111" s="8"/>
      <c r="D111" s="6"/>
      <c r="E111" s="8">
        <v>10000000</v>
      </c>
      <c r="F111" s="6"/>
    </row>
    <row r="112" spans="1:6" ht="11.25">
      <c r="A112" s="76"/>
      <c r="B112" s="84" t="s">
        <v>437</v>
      </c>
      <c r="C112" s="8"/>
      <c r="D112" s="6"/>
      <c r="E112" s="8">
        <v>120000</v>
      </c>
      <c r="F112" s="6"/>
    </row>
    <row r="113" spans="1:6" ht="11.25">
      <c r="A113" s="76"/>
      <c r="B113" s="84" t="s">
        <v>354</v>
      </c>
      <c r="C113" s="8"/>
      <c r="D113" s="6"/>
      <c r="E113" s="8">
        <v>245131469</v>
      </c>
      <c r="F113" s="6"/>
    </row>
    <row r="114" spans="1:6" ht="11.25">
      <c r="A114" s="76"/>
      <c r="B114" s="84" t="s">
        <v>355</v>
      </c>
      <c r="C114" s="8"/>
      <c r="D114" s="6"/>
      <c r="E114" s="8">
        <v>1754919</v>
      </c>
      <c r="F114" s="6"/>
    </row>
    <row r="115" spans="1:6" ht="11.25">
      <c r="A115" s="76"/>
      <c r="B115" s="84" t="s">
        <v>356</v>
      </c>
      <c r="C115" s="8"/>
      <c r="D115" s="6"/>
      <c r="E115" s="8">
        <v>7114360</v>
      </c>
      <c r="F115" s="6"/>
    </row>
    <row r="116" spans="1:6" ht="11.25">
      <c r="A116" s="76"/>
      <c r="B116" s="84" t="s">
        <v>387</v>
      </c>
      <c r="C116" s="8"/>
      <c r="D116" s="6"/>
      <c r="E116" s="8">
        <v>10282106</v>
      </c>
      <c r="F116" s="6"/>
    </row>
    <row r="117" spans="1:6" s="81" customFormat="1" ht="11.25">
      <c r="A117" s="77"/>
      <c r="B117" s="85" t="s">
        <v>167</v>
      </c>
      <c r="C117" s="82">
        <f>SUM(C102:C109)</f>
        <v>5094907</v>
      </c>
      <c r="D117" s="82"/>
      <c r="E117" s="82">
        <f>SUM(E100:E116)</f>
        <v>296376225</v>
      </c>
      <c r="F117" s="82"/>
    </row>
    <row r="118" spans="1:6" ht="11.25">
      <c r="A118" s="76"/>
      <c r="B118" s="75" t="s">
        <v>168</v>
      </c>
      <c r="C118" s="8">
        <f>C99+C117</f>
        <v>115482203</v>
      </c>
      <c r="D118" s="8"/>
      <c r="E118" s="8">
        <f>E99+E117</f>
        <v>422746513</v>
      </c>
      <c r="F118" s="8"/>
    </row>
    <row r="119" spans="1:6" ht="11.25">
      <c r="A119" s="76"/>
      <c r="B119" s="3" t="s">
        <v>169</v>
      </c>
      <c r="C119" s="8">
        <v>368852</v>
      </c>
      <c r="D119" s="8"/>
      <c r="E119" s="8">
        <v>368852</v>
      </c>
      <c r="F119" s="8"/>
    </row>
    <row r="120" spans="1:6" ht="11.25">
      <c r="A120" s="76"/>
      <c r="B120" s="3" t="s">
        <v>191</v>
      </c>
      <c r="C120" s="8">
        <v>1072000</v>
      </c>
      <c r="D120" s="8"/>
      <c r="E120" s="8">
        <v>1072000</v>
      </c>
      <c r="F120" s="8"/>
    </row>
    <row r="121" spans="1:6" ht="11.25">
      <c r="A121" s="76"/>
      <c r="B121" s="85" t="s">
        <v>166</v>
      </c>
      <c r="C121" s="82">
        <f>SUM(C119:C120)</f>
        <v>1440852</v>
      </c>
      <c r="D121" s="82"/>
      <c r="E121" s="82">
        <f>SUM(E119:E120)</f>
        <v>1440852</v>
      </c>
      <c r="F121" s="8"/>
    </row>
    <row r="122" spans="1:6" ht="11.25">
      <c r="A122" s="76"/>
      <c r="B122" s="84" t="s">
        <v>345</v>
      </c>
      <c r="C122" s="8"/>
      <c r="D122" s="8"/>
      <c r="E122" s="8">
        <v>478700</v>
      </c>
      <c r="F122" s="8"/>
    </row>
    <row r="123" spans="1:6" ht="11.25">
      <c r="A123" s="76"/>
      <c r="B123" s="85" t="s">
        <v>167</v>
      </c>
      <c r="C123" s="82"/>
      <c r="D123" s="82"/>
      <c r="E123" s="82">
        <f>SUM(E122)</f>
        <v>478700</v>
      </c>
      <c r="F123" s="8"/>
    </row>
    <row r="124" spans="1:6" ht="11.25">
      <c r="A124" s="76"/>
      <c r="B124" s="75" t="s">
        <v>192</v>
      </c>
      <c r="C124" s="8">
        <f>SUM(C121)</f>
        <v>1440852</v>
      </c>
      <c r="D124" s="8"/>
      <c r="E124" s="8">
        <f>E121+E123</f>
        <v>1919552</v>
      </c>
      <c r="F124" s="8"/>
    </row>
    <row r="125" spans="1:6" ht="11.25">
      <c r="A125" s="73">
        <v>8</v>
      </c>
      <c r="B125" s="88" t="s">
        <v>193</v>
      </c>
      <c r="C125" s="8"/>
      <c r="D125" s="5">
        <f>SUM(C126:C129)</f>
        <v>4500000</v>
      </c>
      <c r="E125" s="8"/>
      <c r="F125" s="5">
        <f>SUM(E126:E129)</f>
        <v>6000000</v>
      </c>
    </row>
    <row r="126" spans="1:6" ht="12.75" customHeight="1">
      <c r="A126" s="76"/>
      <c r="B126" s="88" t="s">
        <v>194</v>
      </c>
      <c r="C126" s="8">
        <v>3000000</v>
      </c>
      <c r="D126" s="5"/>
      <c r="E126" s="8">
        <v>3000000</v>
      </c>
      <c r="F126" s="5"/>
    </row>
    <row r="127" spans="1:6" ht="12.75" customHeight="1">
      <c r="A127" s="76"/>
      <c r="B127" s="88" t="s">
        <v>195</v>
      </c>
      <c r="C127" s="8">
        <v>1500000</v>
      </c>
      <c r="D127" s="5"/>
      <c r="E127" s="8">
        <v>3000000</v>
      </c>
      <c r="F127" s="5"/>
    </row>
    <row r="128" spans="1:6" ht="12.75" customHeight="1">
      <c r="A128" s="76"/>
      <c r="B128" s="88" t="s">
        <v>196</v>
      </c>
      <c r="C128" s="8"/>
      <c r="D128" s="5"/>
      <c r="E128" s="8"/>
      <c r="F128" s="5"/>
    </row>
    <row r="129" spans="1:6" ht="12.75" customHeight="1">
      <c r="A129" s="89"/>
      <c r="B129" s="88" t="s">
        <v>197</v>
      </c>
      <c r="C129" s="6"/>
      <c r="D129" s="5"/>
      <c r="E129" s="6"/>
      <c r="F129" s="5"/>
    </row>
    <row r="130" spans="1:6" ht="12.75" customHeight="1">
      <c r="A130" s="70">
        <v>9</v>
      </c>
      <c r="B130" s="71" t="s">
        <v>198</v>
      </c>
      <c r="C130" s="72"/>
      <c r="D130" s="5">
        <f>SUM(C131:C134)</f>
        <v>2402902078</v>
      </c>
      <c r="E130" s="72"/>
      <c r="F130" s="5">
        <f>SUM(E131:E134)</f>
        <v>2402902078</v>
      </c>
    </row>
    <row r="131" spans="1:6" ht="12.75" customHeight="1">
      <c r="A131" s="73"/>
      <c r="B131" s="90" t="s">
        <v>199</v>
      </c>
      <c r="C131" s="8">
        <v>1013086696</v>
      </c>
      <c r="D131" s="5"/>
      <c r="E131" s="8">
        <v>819212960</v>
      </c>
      <c r="F131" s="5"/>
    </row>
    <row r="132" spans="1:15" ht="12.75" customHeight="1">
      <c r="A132" s="89"/>
      <c r="B132" s="90" t="s">
        <v>200</v>
      </c>
      <c r="C132" s="8">
        <v>1341104319</v>
      </c>
      <c r="D132" s="5"/>
      <c r="E132" s="8">
        <v>1350699142</v>
      </c>
      <c r="F132" s="5"/>
      <c r="O132" s="65"/>
    </row>
    <row r="133" spans="1:15" ht="12.75" customHeight="1">
      <c r="A133" s="76"/>
      <c r="B133" s="90" t="s">
        <v>201</v>
      </c>
      <c r="C133" s="8">
        <v>34363785</v>
      </c>
      <c r="D133" s="5"/>
      <c r="E133" s="8">
        <v>215284177</v>
      </c>
      <c r="F133" s="5"/>
      <c r="G133" s="91"/>
      <c r="H133" s="91"/>
      <c r="I133" s="91"/>
      <c r="J133" s="91"/>
      <c r="K133" s="91"/>
      <c r="L133" s="65"/>
      <c r="M133" s="91"/>
      <c r="N133" s="91"/>
      <c r="O133" s="65"/>
    </row>
    <row r="134" spans="1:15" ht="12.75" customHeight="1">
      <c r="A134" s="76"/>
      <c r="B134" s="90" t="s">
        <v>202</v>
      </c>
      <c r="C134" s="8">
        <v>14347278</v>
      </c>
      <c r="D134" s="5"/>
      <c r="E134" s="8">
        <v>17705799</v>
      </c>
      <c r="F134" s="5"/>
      <c r="G134" s="91"/>
      <c r="H134" s="91"/>
      <c r="I134" s="91"/>
      <c r="J134" s="91"/>
      <c r="K134" s="91"/>
      <c r="L134" s="65"/>
      <c r="M134" s="91"/>
      <c r="N134" s="91"/>
      <c r="O134" s="65"/>
    </row>
    <row r="135" spans="1:15" s="7" customFormat="1" ht="12.75" customHeight="1">
      <c r="A135" s="73"/>
      <c r="B135" s="92" t="s">
        <v>203</v>
      </c>
      <c r="C135" s="72"/>
      <c r="D135" s="5">
        <f>D10+C28+C31+C44+C59+D60+C99+C121+C126+C127+C128+C131+C132</f>
        <v>6075075243</v>
      </c>
      <c r="E135" s="72"/>
      <c r="F135" s="5">
        <f>F10+E28+E31+E44+E59+F60+E99+E121+E126+E127+E128+E131+E132</f>
        <v>6013784834</v>
      </c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1:6" ht="12.75" customHeight="1">
      <c r="A136" s="76"/>
      <c r="B136" s="92" t="s">
        <v>204</v>
      </c>
      <c r="C136" s="72"/>
      <c r="D136" s="5">
        <f>D16+D17+D30+D60+D88+D125+D130</f>
        <v>6436743120</v>
      </c>
      <c r="E136" s="72"/>
      <c r="F136" s="5">
        <f>F16+F17+F30+F60+F88+F125+F130</f>
        <v>6898690229</v>
      </c>
    </row>
    <row r="137" spans="1:6" ht="12.75" customHeight="1">
      <c r="A137" s="76"/>
      <c r="B137" s="92" t="s">
        <v>205</v>
      </c>
      <c r="C137" s="72"/>
      <c r="D137" s="36">
        <v>399485068</v>
      </c>
      <c r="E137" s="72"/>
      <c r="F137" s="36">
        <v>361528999</v>
      </c>
    </row>
    <row r="138" spans="1:6" ht="12.75" customHeight="1">
      <c r="A138" s="94"/>
      <c r="B138" s="95" t="s">
        <v>206</v>
      </c>
      <c r="C138" s="72"/>
      <c r="D138" s="5">
        <f>D135+D137</f>
        <v>6474560311</v>
      </c>
      <c r="E138" s="72"/>
      <c r="F138" s="5">
        <f>F135+F137</f>
        <v>6375313833</v>
      </c>
    </row>
    <row r="139" spans="1:6" ht="12.75" customHeight="1">
      <c r="A139" s="89"/>
      <c r="B139" s="92" t="s">
        <v>207</v>
      </c>
      <c r="C139" s="83"/>
      <c r="D139" s="5">
        <f>D136+D137</f>
        <v>6836228188</v>
      </c>
      <c r="E139" s="83"/>
      <c r="F139" s="5">
        <f>F136+F137</f>
        <v>7260219228</v>
      </c>
    </row>
  </sheetData>
  <sheetProtection/>
  <mergeCells count="4">
    <mergeCell ref="C6:D6"/>
    <mergeCell ref="E6:F6"/>
    <mergeCell ref="A2:F2"/>
    <mergeCell ref="A3:F3"/>
  </mergeCells>
  <printOptions/>
  <pageMargins left="0.31496062992125984" right="0.11811023622047245" top="0.9448818897637796" bottom="0.9448818897637796" header="0.31496062992125984" footer="0.31496062992125984"/>
  <pageSetup fitToHeight="0" fitToWidth="1" horizontalDpi="600" verticalDpi="600" orientation="portrait" paperSize="9" scale="91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66"/>
  <sheetViews>
    <sheetView tabSelected="1" zoomScalePageLayoutView="0" workbookViewId="0" topLeftCell="A139">
      <selection activeCell="F160" sqref="F160"/>
    </sheetView>
  </sheetViews>
  <sheetFormatPr defaultColWidth="9.00390625" defaultRowHeight="12.75"/>
  <cols>
    <col min="1" max="1" width="60.875" style="37" customWidth="1"/>
    <col min="2" max="2" width="20.25390625" style="37" customWidth="1"/>
    <col min="3" max="3" width="18.00390625" style="37" customWidth="1"/>
    <col min="4" max="4" width="11.375" style="37" bestFit="1" customWidth="1"/>
    <col min="5" max="5" width="12.75390625" style="37" bestFit="1" customWidth="1"/>
    <col min="6" max="6" width="11.375" style="37" bestFit="1" customWidth="1"/>
    <col min="7" max="7" width="9.625" style="37" bestFit="1" customWidth="1"/>
    <col min="8" max="16384" width="9.125" style="37" customWidth="1"/>
  </cols>
  <sheetData>
    <row r="1" spans="1:6" ht="12.75">
      <c r="A1" s="37" t="s">
        <v>107</v>
      </c>
      <c r="E1" s="130"/>
      <c r="F1" s="43" t="s">
        <v>338</v>
      </c>
    </row>
    <row r="2" spans="1:6" ht="12.75">
      <c r="A2" s="155" t="s">
        <v>208</v>
      </c>
      <c r="B2" s="155"/>
      <c r="C2" s="155"/>
      <c r="D2" s="155"/>
      <c r="E2" s="155"/>
      <c r="F2" s="155"/>
    </row>
    <row r="3" spans="1:6" ht="12.75">
      <c r="A3" s="155" t="s">
        <v>209</v>
      </c>
      <c r="B3" s="155"/>
      <c r="C3" s="155"/>
      <c r="D3" s="155"/>
      <c r="E3" s="155"/>
      <c r="F3" s="155"/>
    </row>
    <row r="5" spans="1:6" ht="68.25" customHeight="1">
      <c r="A5" s="96" t="s">
        <v>210</v>
      </c>
      <c r="B5" s="97" t="s">
        <v>211</v>
      </c>
      <c r="C5" s="97" t="s">
        <v>212</v>
      </c>
      <c r="D5" s="97" t="s">
        <v>213</v>
      </c>
      <c r="E5" s="97" t="s">
        <v>337</v>
      </c>
      <c r="F5" s="97" t="s">
        <v>113</v>
      </c>
    </row>
    <row r="6" spans="1:6" ht="14.25" customHeight="1">
      <c r="A6" s="98" t="s">
        <v>214</v>
      </c>
      <c r="B6" s="99"/>
      <c r="C6" s="99"/>
      <c r="D6" s="99"/>
      <c r="E6" s="100"/>
      <c r="F6" s="100"/>
    </row>
    <row r="7" spans="1:6" s="103" customFormat="1" ht="12.75">
      <c r="A7" s="101" t="s">
        <v>215</v>
      </c>
      <c r="B7" s="102"/>
      <c r="C7" s="102"/>
      <c r="D7" s="102">
        <v>100000000</v>
      </c>
      <c r="E7" s="102">
        <f>SUM(B7:D7)</f>
        <v>100000000</v>
      </c>
      <c r="F7" s="102">
        <v>79566300</v>
      </c>
    </row>
    <row r="8" spans="1:6" s="103" customFormat="1" ht="12.75">
      <c r="A8" s="101" t="s">
        <v>216</v>
      </c>
      <c r="B8" s="102"/>
      <c r="C8" s="102">
        <v>1800000</v>
      </c>
      <c r="D8" s="102"/>
      <c r="E8" s="102">
        <f>SUM(B8:D8)</f>
        <v>1800000</v>
      </c>
      <c r="F8" s="102">
        <v>2161950</v>
      </c>
    </row>
    <row r="9" spans="1:6" s="103" customFormat="1" ht="22.5">
      <c r="A9" s="104" t="s">
        <v>217</v>
      </c>
      <c r="B9" s="102"/>
      <c r="C9" s="102">
        <v>16752000</v>
      </c>
      <c r="D9" s="102"/>
      <c r="E9" s="102">
        <v>0</v>
      </c>
      <c r="F9" s="102">
        <v>0</v>
      </c>
    </row>
    <row r="10" spans="1:6" s="103" customFormat="1" ht="12.75">
      <c r="A10" s="104" t="s">
        <v>218</v>
      </c>
      <c r="B10" s="102"/>
      <c r="C10" s="102"/>
      <c r="D10" s="102">
        <v>38207107</v>
      </c>
      <c r="E10" s="102">
        <v>0</v>
      </c>
      <c r="F10" s="102">
        <v>0</v>
      </c>
    </row>
    <row r="11" spans="1:6" s="103" customFormat="1" ht="22.5">
      <c r="A11" s="104" t="s">
        <v>219</v>
      </c>
      <c r="B11" s="102"/>
      <c r="C11" s="102"/>
      <c r="D11" s="102">
        <v>5704194</v>
      </c>
      <c r="E11" s="102">
        <v>0</v>
      </c>
      <c r="F11" s="102">
        <v>0</v>
      </c>
    </row>
    <row r="12" spans="1:6" s="103" customFormat="1" ht="12.75">
      <c r="A12" s="101" t="s">
        <v>160</v>
      </c>
      <c r="B12" s="102">
        <v>33117</v>
      </c>
      <c r="C12" s="102"/>
      <c r="D12" s="102"/>
      <c r="E12" s="102">
        <f aca="true" t="shared" si="0" ref="E12:E18">SUM(B12:D12)</f>
        <v>33117</v>
      </c>
      <c r="F12" s="102">
        <v>33117</v>
      </c>
    </row>
    <row r="13" spans="1:6" s="103" customFormat="1" ht="12.75">
      <c r="A13" s="105" t="s">
        <v>169</v>
      </c>
      <c r="B13" s="102">
        <v>4886469</v>
      </c>
      <c r="C13" s="102"/>
      <c r="D13" s="102"/>
      <c r="E13" s="102">
        <f t="shared" si="0"/>
        <v>4886469</v>
      </c>
      <c r="F13" s="102">
        <v>4886469</v>
      </c>
    </row>
    <row r="14" spans="1:6" s="103" customFormat="1" ht="12.75">
      <c r="A14" s="106" t="s">
        <v>220</v>
      </c>
      <c r="B14" s="102">
        <v>173596752</v>
      </c>
      <c r="C14" s="102"/>
      <c r="D14" s="102"/>
      <c r="E14" s="102">
        <f t="shared" si="0"/>
        <v>173596752</v>
      </c>
      <c r="F14" s="102">
        <v>173596752</v>
      </c>
    </row>
    <row r="15" spans="1:6" s="103" customFormat="1" ht="12.75">
      <c r="A15" s="101" t="s">
        <v>221</v>
      </c>
      <c r="B15" s="102">
        <v>101600</v>
      </c>
      <c r="C15" s="102"/>
      <c r="D15" s="107"/>
      <c r="E15" s="102">
        <f t="shared" si="0"/>
        <v>101600</v>
      </c>
      <c r="F15" s="102">
        <v>101600</v>
      </c>
    </row>
    <row r="16" spans="1:6" s="103" customFormat="1" ht="22.5">
      <c r="A16" s="101" t="s">
        <v>222</v>
      </c>
      <c r="B16" s="102"/>
      <c r="C16" s="102">
        <v>1377000</v>
      </c>
      <c r="D16" s="102"/>
      <c r="E16" s="102">
        <f t="shared" si="0"/>
        <v>1377000</v>
      </c>
      <c r="F16" s="102">
        <v>1377000</v>
      </c>
    </row>
    <row r="17" spans="1:6" s="103" customFormat="1" ht="12.75">
      <c r="A17" s="104" t="s">
        <v>223</v>
      </c>
      <c r="B17" s="108">
        <v>731520</v>
      </c>
      <c r="C17" s="108"/>
      <c r="D17" s="109"/>
      <c r="E17" s="102">
        <f t="shared" si="0"/>
        <v>731520</v>
      </c>
      <c r="F17" s="102">
        <v>731520</v>
      </c>
    </row>
    <row r="18" spans="1:6" s="103" customFormat="1" ht="22.5">
      <c r="A18" s="104" t="s">
        <v>224</v>
      </c>
      <c r="B18" s="108"/>
      <c r="C18" s="108">
        <v>4357000</v>
      </c>
      <c r="D18" s="109"/>
      <c r="E18" s="102">
        <f t="shared" si="0"/>
        <v>4357000</v>
      </c>
      <c r="F18" s="102">
        <v>4357000</v>
      </c>
    </row>
    <row r="19" spans="1:6" s="103" customFormat="1" ht="22.5">
      <c r="A19" s="104" t="s">
        <v>379</v>
      </c>
      <c r="B19" s="108"/>
      <c r="C19" s="108"/>
      <c r="D19" s="109"/>
      <c r="E19" s="102"/>
      <c r="F19" s="102">
        <v>1820000</v>
      </c>
    </row>
    <row r="20" spans="1:6" s="103" customFormat="1" ht="12.75">
      <c r="A20" s="104" t="s">
        <v>363</v>
      </c>
      <c r="B20" s="108"/>
      <c r="C20" s="108"/>
      <c r="D20" s="109"/>
      <c r="E20" s="102"/>
      <c r="F20" s="102">
        <v>74473267</v>
      </c>
    </row>
    <row r="21" spans="1:6" s="103" customFormat="1" ht="22.5">
      <c r="A21" s="104" t="s">
        <v>225</v>
      </c>
      <c r="B21" s="102">
        <v>30000000</v>
      </c>
      <c r="C21" s="102"/>
      <c r="D21" s="102"/>
      <c r="E21" s="102">
        <v>15000000</v>
      </c>
      <c r="F21" s="102">
        <v>15000000</v>
      </c>
    </row>
    <row r="22" spans="1:6" s="103" customFormat="1" ht="12.75">
      <c r="A22" s="104" t="s">
        <v>226</v>
      </c>
      <c r="B22" s="108"/>
      <c r="C22" s="108"/>
      <c r="D22" s="109">
        <v>1022350</v>
      </c>
      <c r="E22" s="102">
        <f aca="true" t="shared" si="1" ref="E22:E41">SUM(B22:D22)</f>
        <v>1022350</v>
      </c>
      <c r="F22" s="102">
        <v>1022350</v>
      </c>
    </row>
    <row r="23" spans="1:6" s="103" customFormat="1" ht="12.75">
      <c r="A23" s="104" t="s">
        <v>227</v>
      </c>
      <c r="B23" s="108"/>
      <c r="C23" s="108">
        <v>700000</v>
      </c>
      <c r="D23" s="109">
        <v>500000</v>
      </c>
      <c r="E23" s="102">
        <f t="shared" si="1"/>
        <v>1200000</v>
      </c>
      <c r="F23" s="102">
        <v>1200000</v>
      </c>
    </row>
    <row r="24" spans="1:6" s="103" customFormat="1" ht="22.5">
      <c r="A24" s="101" t="s">
        <v>228</v>
      </c>
      <c r="B24" s="102">
        <v>280977551</v>
      </c>
      <c r="C24" s="102"/>
      <c r="D24" s="102"/>
      <c r="E24" s="102">
        <f t="shared" si="1"/>
        <v>280977551</v>
      </c>
      <c r="F24" s="102">
        <v>280977551</v>
      </c>
    </row>
    <row r="25" spans="1:6" s="103" customFormat="1" ht="22.5">
      <c r="A25" s="101" t="s">
        <v>229</v>
      </c>
      <c r="B25" s="102">
        <v>56424413</v>
      </c>
      <c r="C25" s="102"/>
      <c r="D25" s="102"/>
      <c r="E25" s="102">
        <f t="shared" si="1"/>
        <v>56424413</v>
      </c>
      <c r="F25" s="102">
        <v>56424413</v>
      </c>
    </row>
    <row r="26" spans="1:6" s="103" customFormat="1" ht="12.75">
      <c r="A26" s="101" t="s">
        <v>230</v>
      </c>
      <c r="B26" s="102">
        <v>18643600</v>
      </c>
      <c r="C26" s="102"/>
      <c r="D26" s="102"/>
      <c r="E26" s="102">
        <f t="shared" si="1"/>
        <v>18643600</v>
      </c>
      <c r="F26" s="102">
        <v>18643600</v>
      </c>
    </row>
    <row r="27" spans="1:6" s="103" customFormat="1" ht="12.75">
      <c r="A27" s="101" t="s">
        <v>231</v>
      </c>
      <c r="B27" s="102">
        <v>389328182</v>
      </c>
      <c r="C27" s="102"/>
      <c r="D27" s="102"/>
      <c r="E27" s="102">
        <f t="shared" si="1"/>
        <v>389328182</v>
      </c>
      <c r="F27" s="102">
        <v>389328182</v>
      </c>
    </row>
    <row r="28" spans="1:6" s="103" customFormat="1" ht="12.75">
      <c r="A28" s="101" t="s">
        <v>232</v>
      </c>
      <c r="B28" s="102">
        <v>266261779</v>
      </c>
      <c r="C28" s="102"/>
      <c r="D28" s="102"/>
      <c r="E28" s="102">
        <f t="shared" si="1"/>
        <v>266261779</v>
      </c>
      <c r="F28" s="102">
        <v>266261779</v>
      </c>
    </row>
    <row r="29" spans="1:6" s="103" customFormat="1" ht="12.75">
      <c r="A29" s="101" t="s">
        <v>233</v>
      </c>
      <c r="B29" s="102">
        <v>165495221</v>
      </c>
      <c r="C29" s="102"/>
      <c r="D29" s="102"/>
      <c r="E29" s="102">
        <f t="shared" si="1"/>
        <v>165495221</v>
      </c>
      <c r="F29" s="102">
        <v>176090808</v>
      </c>
    </row>
    <row r="30" spans="1:6" s="103" customFormat="1" ht="22.5">
      <c r="A30" s="101" t="s">
        <v>234</v>
      </c>
      <c r="B30" s="102">
        <v>170508923</v>
      </c>
      <c r="C30" s="102"/>
      <c r="D30" s="102"/>
      <c r="E30" s="102">
        <f t="shared" si="1"/>
        <v>170508923</v>
      </c>
      <c r="F30" s="102">
        <v>170508923</v>
      </c>
    </row>
    <row r="31" spans="1:6" s="103" customFormat="1" ht="22.5">
      <c r="A31" s="101" t="s">
        <v>164</v>
      </c>
      <c r="B31" s="102">
        <v>92128492</v>
      </c>
      <c r="C31" s="102"/>
      <c r="D31" s="102"/>
      <c r="E31" s="102">
        <f t="shared" si="1"/>
        <v>92128492</v>
      </c>
      <c r="F31" s="102">
        <v>92128492</v>
      </c>
    </row>
    <row r="32" spans="1:6" s="103" customFormat="1" ht="22.5">
      <c r="A32" s="101" t="s">
        <v>235</v>
      </c>
      <c r="B32" s="102">
        <v>149398569</v>
      </c>
      <c r="C32" s="102"/>
      <c r="D32" s="102"/>
      <c r="E32" s="102">
        <f t="shared" si="1"/>
        <v>149398569</v>
      </c>
      <c r="F32" s="102">
        <v>149398569</v>
      </c>
    </row>
    <row r="33" spans="1:6" s="103" customFormat="1" ht="22.5">
      <c r="A33" s="104" t="s">
        <v>236</v>
      </c>
      <c r="B33" s="108"/>
      <c r="C33" s="108">
        <v>303404</v>
      </c>
      <c r="D33" s="109"/>
      <c r="E33" s="102">
        <f t="shared" si="1"/>
        <v>303404</v>
      </c>
      <c r="F33" s="102">
        <v>303404</v>
      </c>
    </row>
    <row r="34" spans="1:6" s="103" customFormat="1" ht="22.5">
      <c r="A34" s="101" t="s">
        <v>237</v>
      </c>
      <c r="B34" s="102">
        <v>514687</v>
      </c>
      <c r="C34" s="102"/>
      <c r="D34" s="102"/>
      <c r="E34" s="102">
        <f t="shared" si="1"/>
        <v>514687</v>
      </c>
      <c r="F34" s="102">
        <v>514687</v>
      </c>
    </row>
    <row r="35" spans="1:6" s="103" customFormat="1" ht="12.75">
      <c r="A35" s="101" t="s">
        <v>362</v>
      </c>
      <c r="B35" s="102"/>
      <c r="C35" s="102"/>
      <c r="D35" s="102"/>
      <c r="E35" s="102"/>
      <c r="F35" s="102">
        <v>802800</v>
      </c>
    </row>
    <row r="36" spans="1:6" s="103" customFormat="1" ht="12.75">
      <c r="A36" s="101" t="s">
        <v>188</v>
      </c>
      <c r="B36" s="102"/>
      <c r="C36" s="102"/>
      <c r="D36" s="102"/>
      <c r="E36" s="102"/>
      <c r="F36" s="102">
        <v>495300</v>
      </c>
    </row>
    <row r="37" spans="1:6" s="103" customFormat="1" ht="12.75">
      <c r="A37" s="104" t="s">
        <v>238</v>
      </c>
      <c r="B37" s="108"/>
      <c r="C37" s="108"/>
      <c r="D37" s="109">
        <v>1882000</v>
      </c>
      <c r="E37" s="102">
        <f t="shared" si="1"/>
        <v>1882000</v>
      </c>
      <c r="F37" s="102">
        <v>0</v>
      </c>
    </row>
    <row r="38" spans="1:6" s="103" customFormat="1" ht="12.75">
      <c r="A38" s="104" t="s">
        <v>315</v>
      </c>
      <c r="B38" s="108"/>
      <c r="C38" s="108"/>
      <c r="D38" s="109"/>
      <c r="E38" s="102"/>
      <c r="F38" s="102">
        <v>758190</v>
      </c>
    </row>
    <row r="39" spans="1:6" s="103" customFormat="1" ht="12.75">
      <c r="A39" s="104" t="s">
        <v>239</v>
      </c>
      <c r="B39" s="108">
        <v>254000</v>
      </c>
      <c r="C39" s="108">
        <v>579501</v>
      </c>
      <c r="D39" s="109"/>
      <c r="E39" s="102">
        <f t="shared" si="1"/>
        <v>833501</v>
      </c>
      <c r="F39" s="102">
        <v>833501</v>
      </c>
    </row>
    <row r="40" spans="1:6" s="103" customFormat="1" ht="12.75">
      <c r="A40" s="104" t="s">
        <v>240</v>
      </c>
      <c r="B40" s="108">
        <v>1853727</v>
      </c>
      <c r="C40" s="108"/>
      <c r="D40" s="109"/>
      <c r="E40" s="102">
        <f t="shared" si="1"/>
        <v>1853727</v>
      </c>
      <c r="F40" s="102">
        <v>1853727</v>
      </c>
    </row>
    <row r="41" spans="1:6" s="103" customFormat="1" ht="12.75">
      <c r="A41" s="104" t="s">
        <v>241</v>
      </c>
      <c r="B41" s="108">
        <v>25843282</v>
      </c>
      <c r="C41" s="108">
        <v>10898809</v>
      </c>
      <c r="D41" s="109"/>
      <c r="E41" s="102">
        <f t="shared" si="1"/>
        <v>36742091</v>
      </c>
      <c r="F41" s="102">
        <v>37917228</v>
      </c>
    </row>
    <row r="42" spans="1:6" s="103" customFormat="1" ht="12.75">
      <c r="A42" s="104" t="s">
        <v>369</v>
      </c>
      <c r="B42" s="108"/>
      <c r="C42" s="108"/>
      <c r="D42" s="109"/>
      <c r="E42" s="102"/>
      <c r="F42" s="102">
        <v>5167950</v>
      </c>
    </row>
    <row r="43" spans="1:6" s="103" customFormat="1" ht="12.75">
      <c r="A43" s="110" t="s">
        <v>242</v>
      </c>
      <c r="B43" s="108"/>
      <c r="C43" s="108"/>
      <c r="D43" s="109"/>
      <c r="E43" s="102"/>
      <c r="F43" s="102"/>
    </row>
    <row r="44" spans="1:6" s="103" customFormat="1" ht="22.5">
      <c r="A44" s="104" t="s">
        <v>243</v>
      </c>
      <c r="B44" s="108"/>
      <c r="C44" s="108"/>
      <c r="D44" s="109">
        <v>1915000</v>
      </c>
      <c r="E44" s="102">
        <v>0</v>
      </c>
      <c r="F44" s="102">
        <v>0</v>
      </c>
    </row>
    <row r="45" spans="1:6" s="103" customFormat="1" ht="22.5">
      <c r="A45" s="104" t="s">
        <v>244</v>
      </c>
      <c r="B45" s="108"/>
      <c r="C45" s="108"/>
      <c r="D45" s="109">
        <v>2630000</v>
      </c>
      <c r="E45" s="102">
        <v>0</v>
      </c>
      <c r="F45" s="102">
        <v>0</v>
      </c>
    </row>
    <row r="46" spans="1:6" s="103" customFormat="1" ht="22.5">
      <c r="A46" s="104" t="s">
        <v>245</v>
      </c>
      <c r="B46" s="108"/>
      <c r="C46" s="108"/>
      <c r="D46" s="109">
        <v>150000</v>
      </c>
      <c r="E46" s="102">
        <v>0</v>
      </c>
      <c r="F46" s="102">
        <v>0</v>
      </c>
    </row>
    <row r="47" spans="1:6" s="103" customFormat="1" ht="22.5">
      <c r="A47" s="104" t="s">
        <v>246</v>
      </c>
      <c r="B47" s="108"/>
      <c r="C47" s="108"/>
      <c r="D47" s="109">
        <v>150000</v>
      </c>
      <c r="E47" s="102">
        <v>0</v>
      </c>
      <c r="F47" s="102">
        <v>0</v>
      </c>
    </row>
    <row r="48" spans="1:6" s="103" customFormat="1" ht="22.5">
      <c r="A48" s="104" t="s">
        <v>247</v>
      </c>
      <c r="B48" s="108"/>
      <c r="C48" s="108"/>
      <c r="D48" s="109">
        <v>150000</v>
      </c>
      <c r="E48" s="102">
        <v>0</v>
      </c>
      <c r="F48" s="102">
        <v>0</v>
      </c>
    </row>
    <row r="49" spans="1:6" s="103" customFormat="1" ht="22.5">
      <c r="A49" s="104" t="s">
        <v>248</v>
      </c>
      <c r="B49" s="108"/>
      <c r="C49" s="108"/>
      <c r="D49" s="109">
        <v>150000</v>
      </c>
      <c r="E49" s="102">
        <v>0</v>
      </c>
      <c r="F49" s="102">
        <v>0</v>
      </c>
    </row>
    <row r="50" spans="1:6" s="103" customFormat="1" ht="22.5">
      <c r="A50" s="104" t="s">
        <v>249</v>
      </c>
      <c r="B50" s="108"/>
      <c r="C50" s="108"/>
      <c r="D50" s="109">
        <v>950000</v>
      </c>
      <c r="E50" s="102">
        <v>0</v>
      </c>
      <c r="F50" s="102">
        <v>0</v>
      </c>
    </row>
    <row r="51" spans="1:6" s="103" customFormat="1" ht="22.5">
      <c r="A51" s="104" t="s">
        <v>250</v>
      </c>
      <c r="B51" s="108"/>
      <c r="C51" s="108"/>
      <c r="D51" s="109">
        <v>755000</v>
      </c>
      <c r="E51" s="102">
        <v>0</v>
      </c>
      <c r="F51" s="102">
        <v>0</v>
      </c>
    </row>
    <row r="52" spans="1:6" s="103" customFormat="1" ht="22.5">
      <c r="A52" s="104" t="s">
        <v>251</v>
      </c>
      <c r="B52" s="108"/>
      <c r="C52" s="108"/>
      <c r="D52" s="109">
        <v>1210000</v>
      </c>
      <c r="E52" s="102">
        <v>0</v>
      </c>
      <c r="F52" s="102">
        <v>0</v>
      </c>
    </row>
    <row r="53" spans="1:6" s="103" customFormat="1" ht="12.75">
      <c r="A53" s="104" t="s">
        <v>252</v>
      </c>
      <c r="B53" s="108"/>
      <c r="C53" s="108"/>
      <c r="D53" s="109">
        <v>755000</v>
      </c>
      <c r="E53" s="102">
        <v>0</v>
      </c>
      <c r="F53" s="102">
        <v>0</v>
      </c>
    </row>
    <row r="54" spans="1:6" s="103" customFormat="1" ht="12.75">
      <c r="A54" s="104" t="s">
        <v>253</v>
      </c>
      <c r="B54" s="108"/>
      <c r="C54" s="108"/>
      <c r="D54" s="109">
        <v>150000</v>
      </c>
      <c r="E54" s="102">
        <v>0</v>
      </c>
      <c r="F54" s="102">
        <v>0</v>
      </c>
    </row>
    <row r="55" spans="1:6" s="103" customFormat="1" ht="12.75">
      <c r="A55" s="104" t="s">
        <v>254</v>
      </c>
      <c r="B55" s="108"/>
      <c r="C55" s="108"/>
      <c r="D55" s="109">
        <v>755000</v>
      </c>
      <c r="E55" s="102">
        <v>0</v>
      </c>
      <c r="F55" s="102">
        <v>0</v>
      </c>
    </row>
    <row r="56" spans="1:6" s="103" customFormat="1" ht="22.5">
      <c r="A56" s="104" t="s">
        <v>255</v>
      </c>
      <c r="B56" s="108"/>
      <c r="C56" s="108"/>
      <c r="D56" s="109">
        <v>895000</v>
      </c>
      <c r="E56" s="102">
        <v>0</v>
      </c>
      <c r="F56" s="102">
        <v>0</v>
      </c>
    </row>
    <row r="57" spans="1:6" s="103" customFormat="1" ht="22.5">
      <c r="A57" s="104" t="s">
        <v>256</v>
      </c>
      <c r="B57" s="108"/>
      <c r="C57" s="108"/>
      <c r="D57" s="109">
        <v>755000</v>
      </c>
      <c r="E57" s="102">
        <v>0</v>
      </c>
      <c r="F57" s="102">
        <v>0</v>
      </c>
    </row>
    <row r="58" spans="1:6" s="103" customFormat="1" ht="22.5">
      <c r="A58" s="104" t="s">
        <v>257</v>
      </c>
      <c r="B58" s="108"/>
      <c r="C58" s="108"/>
      <c r="D58" s="109">
        <v>5160000</v>
      </c>
      <c r="E58" s="102">
        <v>0</v>
      </c>
      <c r="F58" s="102">
        <v>0</v>
      </c>
    </row>
    <row r="59" spans="1:6" s="103" customFormat="1" ht="12.75">
      <c r="A59" s="104" t="s">
        <v>258</v>
      </c>
      <c r="B59" s="108"/>
      <c r="C59" s="108"/>
      <c r="D59" s="109">
        <v>895000</v>
      </c>
      <c r="E59" s="102">
        <v>0</v>
      </c>
      <c r="F59" s="102">
        <v>0</v>
      </c>
    </row>
    <row r="60" spans="1:6" s="103" customFormat="1" ht="22.5">
      <c r="A60" s="104" t="s">
        <v>259</v>
      </c>
      <c r="B60" s="108"/>
      <c r="C60" s="108"/>
      <c r="D60" s="109">
        <v>875000</v>
      </c>
      <c r="E60" s="102">
        <v>0</v>
      </c>
      <c r="F60" s="102">
        <v>0</v>
      </c>
    </row>
    <row r="61" spans="1:6" s="103" customFormat="1" ht="12.75">
      <c r="A61" s="104" t="s">
        <v>260</v>
      </c>
      <c r="B61" s="108"/>
      <c r="C61" s="108"/>
      <c r="D61" s="109">
        <v>755000</v>
      </c>
      <c r="E61" s="102">
        <v>0</v>
      </c>
      <c r="F61" s="102">
        <v>0</v>
      </c>
    </row>
    <row r="62" spans="1:6" s="103" customFormat="1" ht="12.75">
      <c r="A62" s="104" t="s">
        <v>261</v>
      </c>
      <c r="B62" s="108"/>
      <c r="C62" s="108"/>
      <c r="D62" s="109">
        <v>150000</v>
      </c>
      <c r="E62" s="102">
        <v>0</v>
      </c>
      <c r="F62" s="102">
        <v>0</v>
      </c>
    </row>
    <row r="63" spans="1:6" s="103" customFormat="1" ht="12.75">
      <c r="A63" s="104" t="s">
        <v>262</v>
      </c>
      <c r="B63" s="108">
        <v>228600</v>
      </c>
      <c r="C63" s="108"/>
      <c r="D63" s="109"/>
      <c r="E63" s="102">
        <f aca="true" t="shared" si="2" ref="E63:E73">SUM(B63:D63)</f>
        <v>228600</v>
      </c>
      <c r="F63" s="102">
        <v>228600</v>
      </c>
    </row>
    <row r="64" spans="1:6" s="103" customFormat="1" ht="12.75">
      <c r="A64" s="101" t="s">
        <v>263</v>
      </c>
      <c r="B64" s="102"/>
      <c r="C64" s="102"/>
      <c r="D64" s="102">
        <v>1000764</v>
      </c>
      <c r="E64" s="102">
        <f t="shared" si="2"/>
        <v>1000764</v>
      </c>
      <c r="F64" s="102">
        <v>0</v>
      </c>
    </row>
    <row r="65" spans="1:6" s="103" customFormat="1" ht="12.75">
      <c r="A65" s="101" t="s">
        <v>264</v>
      </c>
      <c r="B65" s="102"/>
      <c r="C65" s="102"/>
      <c r="D65" s="102">
        <v>381000</v>
      </c>
      <c r="E65" s="102">
        <f t="shared" si="2"/>
        <v>381000</v>
      </c>
      <c r="F65" s="102">
        <v>381000</v>
      </c>
    </row>
    <row r="66" spans="1:6" s="103" customFormat="1" ht="12.75">
      <c r="A66" s="101" t="s">
        <v>265</v>
      </c>
      <c r="B66" s="102"/>
      <c r="C66" s="102"/>
      <c r="D66" s="102">
        <v>381000</v>
      </c>
      <c r="E66" s="102">
        <f t="shared" si="2"/>
        <v>381000</v>
      </c>
      <c r="F66" s="102">
        <v>381000</v>
      </c>
    </row>
    <row r="67" spans="1:6" s="103" customFormat="1" ht="12.75">
      <c r="A67" s="101" t="s">
        <v>266</v>
      </c>
      <c r="B67" s="102"/>
      <c r="C67" s="102"/>
      <c r="D67" s="102">
        <v>2540000</v>
      </c>
      <c r="E67" s="102">
        <f t="shared" si="2"/>
        <v>2540000</v>
      </c>
      <c r="F67" s="102">
        <v>0</v>
      </c>
    </row>
    <row r="68" spans="1:6" s="103" customFormat="1" ht="12.75">
      <c r="A68" s="101" t="s">
        <v>267</v>
      </c>
      <c r="B68" s="102"/>
      <c r="C68" s="102"/>
      <c r="D68" s="102">
        <v>139700</v>
      </c>
      <c r="E68" s="102">
        <f t="shared" si="2"/>
        <v>139700</v>
      </c>
      <c r="F68" s="102">
        <v>139700</v>
      </c>
    </row>
    <row r="69" spans="1:6" s="103" customFormat="1" ht="12.75">
      <c r="A69" s="101" t="s">
        <v>268</v>
      </c>
      <c r="B69" s="102"/>
      <c r="C69" s="102"/>
      <c r="D69" s="102">
        <v>298450</v>
      </c>
      <c r="E69" s="102">
        <f t="shared" si="2"/>
        <v>298450</v>
      </c>
      <c r="F69" s="102">
        <v>298450</v>
      </c>
    </row>
    <row r="70" spans="1:6" s="103" customFormat="1" ht="12.75">
      <c r="A70" s="101" t="s">
        <v>269</v>
      </c>
      <c r="B70" s="102"/>
      <c r="C70" s="102"/>
      <c r="D70" s="102">
        <v>560400</v>
      </c>
      <c r="E70" s="102">
        <f t="shared" si="2"/>
        <v>560400</v>
      </c>
      <c r="F70" s="102">
        <v>560400</v>
      </c>
    </row>
    <row r="71" spans="1:6" s="103" customFormat="1" ht="12.75">
      <c r="A71" s="101" t="s">
        <v>270</v>
      </c>
      <c r="B71" s="102"/>
      <c r="C71" s="102"/>
      <c r="D71" s="102">
        <v>139700</v>
      </c>
      <c r="E71" s="102">
        <f t="shared" si="2"/>
        <v>139700</v>
      </c>
      <c r="F71" s="102">
        <v>139700</v>
      </c>
    </row>
    <row r="72" spans="1:6" s="103" customFormat="1" ht="12.75">
      <c r="A72" s="101" t="s">
        <v>271</v>
      </c>
      <c r="B72" s="102"/>
      <c r="C72" s="102"/>
      <c r="D72" s="102">
        <v>326200</v>
      </c>
      <c r="E72" s="102">
        <f t="shared" si="2"/>
        <v>326200</v>
      </c>
      <c r="F72" s="102">
        <v>326200</v>
      </c>
    </row>
    <row r="73" spans="1:6" s="103" customFormat="1" ht="12.75">
      <c r="A73" s="101" t="s">
        <v>272</v>
      </c>
      <c r="B73" s="102"/>
      <c r="C73" s="102"/>
      <c r="D73" s="102">
        <v>298450</v>
      </c>
      <c r="E73" s="102">
        <f t="shared" si="2"/>
        <v>298450</v>
      </c>
      <c r="F73" s="102">
        <v>298450</v>
      </c>
    </row>
    <row r="74" spans="1:6" s="113" customFormat="1" ht="12.75">
      <c r="A74" s="111" t="s">
        <v>166</v>
      </c>
      <c r="B74" s="112">
        <f>SUM(B7:B73)</f>
        <v>1827210484</v>
      </c>
      <c r="C74" s="112">
        <f>SUM(C7:C73)</f>
        <v>36767714</v>
      </c>
      <c r="D74" s="112">
        <f>SUM(D7:D73)</f>
        <v>172586315</v>
      </c>
      <c r="E74" s="112">
        <f>SUM(E7:E73)</f>
        <v>1941696212</v>
      </c>
      <c r="F74" s="112">
        <f>SUM(F7:F73)</f>
        <v>2011489929</v>
      </c>
    </row>
    <row r="75" spans="1:6" s="103" customFormat="1" ht="12.75">
      <c r="A75" s="101" t="s">
        <v>273</v>
      </c>
      <c r="B75" s="102"/>
      <c r="C75" s="102"/>
      <c r="D75" s="102">
        <v>4191000</v>
      </c>
      <c r="E75" s="102">
        <f aca="true" t="shared" si="3" ref="E75:E93">SUM(B75:D75)</f>
        <v>4191000</v>
      </c>
      <c r="F75" s="102">
        <v>2218000</v>
      </c>
    </row>
    <row r="76" spans="1:6" s="103" customFormat="1" ht="12.75">
      <c r="A76" s="101" t="s">
        <v>274</v>
      </c>
      <c r="B76" s="102"/>
      <c r="C76" s="102"/>
      <c r="D76" s="102">
        <v>2008000</v>
      </c>
      <c r="E76" s="102">
        <f t="shared" si="3"/>
        <v>2008000</v>
      </c>
      <c r="F76" s="102">
        <v>2008000</v>
      </c>
    </row>
    <row r="77" spans="1:6" s="103" customFormat="1" ht="12.75">
      <c r="A77" s="101" t="s">
        <v>275</v>
      </c>
      <c r="B77" s="102"/>
      <c r="C77" s="102"/>
      <c r="D77" s="102">
        <v>15755000</v>
      </c>
      <c r="E77" s="102">
        <f t="shared" si="3"/>
        <v>15755000</v>
      </c>
      <c r="F77" s="102">
        <v>6228000</v>
      </c>
    </row>
    <row r="78" spans="1:6" s="103" customFormat="1" ht="12.75">
      <c r="A78" s="101" t="s">
        <v>276</v>
      </c>
      <c r="B78" s="102"/>
      <c r="C78" s="102"/>
      <c r="D78" s="102">
        <v>0</v>
      </c>
      <c r="E78" s="102">
        <f t="shared" si="3"/>
        <v>0</v>
      </c>
      <c r="F78" s="102">
        <v>0</v>
      </c>
    </row>
    <row r="79" spans="1:6" s="103" customFormat="1" ht="12.75">
      <c r="A79" s="101" t="s">
        <v>277</v>
      </c>
      <c r="B79" s="102"/>
      <c r="C79" s="102"/>
      <c r="D79" s="102">
        <v>2750000</v>
      </c>
      <c r="E79" s="102">
        <f t="shared" si="3"/>
        <v>2750000</v>
      </c>
      <c r="F79" s="102">
        <v>1551507</v>
      </c>
    </row>
    <row r="80" spans="1:6" s="103" customFormat="1" ht="12.75">
      <c r="A80" s="101" t="s">
        <v>278</v>
      </c>
      <c r="B80" s="102"/>
      <c r="C80" s="102"/>
      <c r="D80" s="102">
        <v>2570000</v>
      </c>
      <c r="E80" s="102">
        <f t="shared" si="3"/>
        <v>2570000</v>
      </c>
      <c r="F80" s="102">
        <v>1000000</v>
      </c>
    </row>
    <row r="81" spans="1:6" s="103" customFormat="1" ht="12.75">
      <c r="A81" s="101" t="s">
        <v>279</v>
      </c>
      <c r="B81" s="102"/>
      <c r="C81" s="102"/>
      <c r="D81" s="102">
        <v>200000</v>
      </c>
      <c r="E81" s="102">
        <f t="shared" si="3"/>
        <v>200000</v>
      </c>
      <c r="F81" s="102">
        <v>200000</v>
      </c>
    </row>
    <row r="82" spans="1:6" s="103" customFormat="1" ht="12.75">
      <c r="A82" s="101" t="s">
        <v>280</v>
      </c>
      <c r="B82" s="102"/>
      <c r="C82" s="102"/>
      <c r="D82" s="102">
        <v>1584180</v>
      </c>
      <c r="E82" s="102">
        <f t="shared" si="3"/>
        <v>1584180</v>
      </c>
      <c r="F82" s="102">
        <v>1821409</v>
      </c>
    </row>
    <row r="83" spans="1:6" s="103" customFormat="1" ht="22.5">
      <c r="A83" s="101" t="s">
        <v>349</v>
      </c>
      <c r="B83" s="102"/>
      <c r="C83" s="102"/>
      <c r="D83" s="102"/>
      <c r="E83" s="102"/>
      <c r="F83" s="102">
        <v>189000</v>
      </c>
    </row>
    <row r="84" spans="1:6" s="103" customFormat="1" ht="12.75">
      <c r="A84" s="101" t="s">
        <v>380</v>
      </c>
      <c r="B84" s="102"/>
      <c r="C84" s="102"/>
      <c r="D84" s="102"/>
      <c r="E84" s="102"/>
      <c r="F84" s="102">
        <v>298450</v>
      </c>
    </row>
    <row r="85" spans="1:6" s="103" customFormat="1" ht="22.5">
      <c r="A85" s="84" t="s">
        <v>385</v>
      </c>
      <c r="B85" s="102"/>
      <c r="C85" s="102"/>
      <c r="D85" s="102"/>
      <c r="E85" s="102"/>
      <c r="F85" s="102">
        <v>8777222</v>
      </c>
    </row>
    <row r="86" spans="1:6" s="103" customFormat="1" ht="22.5">
      <c r="A86" s="101" t="s">
        <v>384</v>
      </c>
      <c r="B86" s="102"/>
      <c r="C86" s="102"/>
      <c r="D86" s="102"/>
      <c r="E86" s="102"/>
      <c r="F86" s="102">
        <v>246103</v>
      </c>
    </row>
    <row r="87" spans="1:6" s="103" customFormat="1" ht="12.75">
      <c r="A87" s="101" t="s">
        <v>281</v>
      </c>
      <c r="B87" s="102"/>
      <c r="C87" s="102"/>
      <c r="D87" s="102">
        <v>1500000</v>
      </c>
      <c r="E87" s="102">
        <f t="shared" si="3"/>
        <v>1500000</v>
      </c>
      <c r="F87" s="102">
        <v>1460000</v>
      </c>
    </row>
    <row r="88" spans="1:6" s="103" customFormat="1" ht="12.75">
      <c r="A88" s="101" t="s">
        <v>282</v>
      </c>
      <c r="B88" s="102"/>
      <c r="C88" s="102"/>
      <c r="D88" s="102">
        <v>496772</v>
      </c>
      <c r="E88" s="102">
        <f t="shared" si="3"/>
        <v>496772</v>
      </c>
      <c r="F88" s="102">
        <v>1270000</v>
      </c>
    </row>
    <row r="89" spans="1:6" s="103" customFormat="1" ht="12.75">
      <c r="A89" s="101" t="s">
        <v>350</v>
      </c>
      <c r="B89" s="102"/>
      <c r="C89" s="102"/>
      <c r="D89" s="102"/>
      <c r="E89" s="102"/>
      <c r="F89" s="102">
        <v>7025724</v>
      </c>
    </row>
    <row r="90" spans="1:6" s="103" customFormat="1" ht="12.75">
      <c r="A90" s="101" t="s">
        <v>352</v>
      </c>
      <c r="B90" s="102"/>
      <c r="C90" s="102"/>
      <c r="D90" s="102"/>
      <c r="E90" s="102"/>
      <c r="F90" s="102">
        <v>624800</v>
      </c>
    </row>
    <row r="91" spans="1:6" s="103" customFormat="1" ht="12.75">
      <c r="A91" s="101" t="s">
        <v>283</v>
      </c>
      <c r="B91" s="102"/>
      <c r="C91" s="102"/>
      <c r="D91" s="102">
        <v>3000000</v>
      </c>
      <c r="E91" s="102">
        <f t="shared" si="3"/>
        <v>3000000</v>
      </c>
      <c r="F91" s="102">
        <v>4000764</v>
      </c>
    </row>
    <row r="92" spans="1:6" s="103" customFormat="1" ht="12.75">
      <c r="A92" s="101" t="s">
        <v>284</v>
      </c>
      <c r="B92" s="102"/>
      <c r="C92" s="102"/>
      <c r="D92" s="102">
        <v>2000000</v>
      </c>
      <c r="E92" s="102">
        <f t="shared" si="3"/>
        <v>2000000</v>
      </c>
      <c r="F92" s="102">
        <v>0</v>
      </c>
    </row>
    <row r="93" spans="1:6" s="103" customFormat="1" ht="12.75">
      <c r="A93" s="101" t="s">
        <v>285</v>
      </c>
      <c r="B93" s="102"/>
      <c r="C93" s="102"/>
      <c r="D93" s="102">
        <v>2540000</v>
      </c>
      <c r="E93" s="102">
        <f t="shared" si="3"/>
        <v>2540000</v>
      </c>
      <c r="F93" s="102">
        <v>0</v>
      </c>
    </row>
    <row r="94" spans="1:6" s="103" customFormat="1" ht="12.75">
      <c r="A94" s="101" t="s">
        <v>353</v>
      </c>
      <c r="B94" s="102"/>
      <c r="C94" s="102"/>
      <c r="D94" s="102"/>
      <c r="E94" s="102"/>
      <c r="F94" s="102">
        <v>1143699</v>
      </c>
    </row>
    <row r="95" spans="1:6" s="103" customFormat="1" ht="12.75">
      <c r="A95" s="101" t="s">
        <v>357</v>
      </c>
      <c r="B95" s="102"/>
      <c r="C95" s="102"/>
      <c r="D95" s="102"/>
      <c r="E95" s="102"/>
      <c r="F95" s="102">
        <v>2500000</v>
      </c>
    </row>
    <row r="96" spans="1:6" s="113" customFormat="1" ht="12.75">
      <c r="A96" s="111" t="s">
        <v>60</v>
      </c>
      <c r="B96" s="112">
        <f>SUM(B75:B93)</f>
        <v>0</v>
      </c>
      <c r="C96" s="112">
        <f>SUM(C75:C93)</f>
        <v>0</v>
      </c>
      <c r="D96" s="112">
        <f>SUM(D75:D93)</f>
        <v>38594952</v>
      </c>
      <c r="E96" s="112">
        <f>SUM(E75:E93)</f>
        <v>38594952</v>
      </c>
      <c r="F96" s="112">
        <f>SUM(F75:F95)</f>
        <v>42562678</v>
      </c>
    </row>
    <row r="97" spans="1:6" s="103" customFormat="1" ht="12.75">
      <c r="A97" s="114" t="s">
        <v>286</v>
      </c>
      <c r="B97" s="115">
        <f>B74+B96</f>
        <v>1827210484</v>
      </c>
      <c r="C97" s="115">
        <f>C74+C96</f>
        <v>36767714</v>
      </c>
      <c r="D97" s="115">
        <f>D74+D96</f>
        <v>211181267</v>
      </c>
      <c r="E97" s="115">
        <f>E74+E96</f>
        <v>1980291164</v>
      </c>
      <c r="F97" s="115">
        <f>F74+F96</f>
        <v>2054052607</v>
      </c>
    </row>
    <row r="98" spans="1:7" s="119" customFormat="1" ht="12.75">
      <c r="A98" s="116" t="s">
        <v>287</v>
      </c>
      <c r="B98" s="117"/>
      <c r="C98" s="117"/>
      <c r="D98" s="117"/>
      <c r="E98" s="117"/>
      <c r="F98" s="117"/>
      <c r="G98" s="118"/>
    </row>
    <row r="99" spans="1:7" s="119" customFormat="1" ht="22.5">
      <c r="A99" s="104" t="s">
        <v>288</v>
      </c>
      <c r="B99" s="108">
        <v>41968</v>
      </c>
      <c r="C99" s="108"/>
      <c r="D99" s="109"/>
      <c r="E99" s="102">
        <f>SUM(B99:D99)</f>
        <v>41968</v>
      </c>
      <c r="F99" s="102">
        <v>41968</v>
      </c>
      <c r="G99" s="118"/>
    </row>
    <row r="100" spans="1:7" s="119" customFormat="1" ht="12.75">
      <c r="A100" s="104" t="s">
        <v>289</v>
      </c>
      <c r="B100" s="108"/>
      <c r="C100" s="108">
        <v>2476000</v>
      </c>
      <c r="D100" s="109"/>
      <c r="E100" s="102">
        <f>SUM(B100:D100)</f>
        <v>2476000</v>
      </c>
      <c r="F100" s="102">
        <v>2476000</v>
      </c>
      <c r="G100" s="118"/>
    </row>
    <row r="101" spans="1:7" s="119" customFormat="1" ht="12.75">
      <c r="A101" s="120" t="s">
        <v>290</v>
      </c>
      <c r="B101" s="117"/>
      <c r="C101" s="117"/>
      <c r="D101" s="117">
        <v>427000</v>
      </c>
      <c r="E101" s="102">
        <f>SUM(B101:D101)</f>
        <v>427000</v>
      </c>
      <c r="F101" s="102">
        <v>427000</v>
      </c>
      <c r="G101" s="118"/>
    </row>
    <row r="102" spans="1:6" s="103" customFormat="1" ht="12.75">
      <c r="A102" s="120" t="s">
        <v>291</v>
      </c>
      <c r="B102" s="117"/>
      <c r="C102" s="117"/>
      <c r="D102" s="117">
        <v>1581751</v>
      </c>
      <c r="E102" s="102">
        <f>SUM(B102:D102)</f>
        <v>1581751</v>
      </c>
      <c r="F102" s="102">
        <v>1581751</v>
      </c>
    </row>
    <row r="103" spans="1:6" s="103" customFormat="1" ht="12.75">
      <c r="A103" s="120" t="s">
        <v>292</v>
      </c>
      <c r="B103" s="117"/>
      <c r="C103" s="117">
        <v>2008000</v>
      </c>
      <c r="D103" s="117"/>
      <c r="E103" s="102">
        <f>SUM(B103:D103)</f>
        <v>2008000</v>
      </c>
      <c r="F103" s="102">
        <v>0</v>
      </c>
    </row>
    <row r="104" spans="1:6" s="103" customFormat="1" ht="12.75">
      <c r="A104" s="120" t="s">
        <v>431</v>
      </c>
      <c r="B104" s="117"/>
      <c r="C104" s="117"/>
      <c r="D104" s="117"/>
      <c r="E104" s="102"/>
      <c r="F104" s="102">
        <v>14107837</v>
      </c>
    </row>
    <row r="105" spans="1:7" s="119" customFormat="1" ht="12.75">
      <c r="A105" s="111" t="s">
        <v>166</v>
      </c>
      <c r="B105" s="112">
        <f>SUM(B99:B103)</f>
        <v>41968</v>
      </c>
      <c r="C105" s="112">
        <f>SUM(C99:C103)</f>
        <v>4484000</v>
      </c>
      <c r="D105" s="112">
        <f>SUM(D99:D103)</f>
        <v>2008751</v>
      </c>
      <c r="E105" s="112">
        <f>SUM(E99:E103)</f>
        <v>6534719</v>
      </c>
      <c r="F105" s="112">
        <f>SUM(F99:F104)</f>
        <v>18634556</v>
      </c>
      <c r="G105" s="118"/>
    </row>
    <row r="106" spans="1:7" s="119" customFormat="1" ht="12.75">
      <c r="A106" s="101"/>
      <c r="B106" s="115"/>
      <c r="C106" s="115"/>
      <c r="D106" s="115"/>
      <c r="E106" s="115"/>
      <c r="F106" s="115"/>
      <c r="G106" s="118"/>
    </row>
    <row r="107" spans="1:7" s="119" customFormat="1" ht="12.75">
      <c r="A107" s="111" t="s">
        <v>60</v>
      </c>
      <c r="B107" s="112">
        <f>SUM(B106)</f>
        <v>0</v>
      </c>
      <c r="C107" s="112">
        <f>SUM(C106)</f>
        <v>0</v>
      </c>
      <c r="D107" s="112">
        <f>SUM(D106)</f>
        <v>0</v>
      </c>
      <c r="E107" s="112">
        <f>SUM(E106)</f>
        <v>0</v>
      </c>
      <c r="F107" s="112">
        <f>SUM(F106)</f>
        <v>0</v>
      </c>
      <c r="G107" s="118"/>
    </row>
    <row r="108" spans="1:7" s="119" customFormat="1" ht="12.75">
      <c r="A108" s="121" t="s">
        <v>293</v>
      </c>
      <c r="B108" s="115">
        <f>B105+B107</f>
        <v>41968</v>
      </c>
      <c r="C108" s="115">
        <f>C105+C107</f>
        <v>4484000</v>
      </c>
      <c r="D108" s="115">
        <f>D105+D107</f>
        <v>2008751</v>
      </c>
      <c r="E108" s="115">
        <f>E105+E107</f>
        <v>6534719</v>
      </c>
      <c r="F108" s="115">
        <f>F105+F107</f>
        <v>18634556</v>
      </c>
      <c r="G108" s="118"/>
    </row>
    <row r="109" spans="1:6" s="103" customFormat="1" ht="12.75">
      <c r="A109" s="120" t="s">
        <v>294</v>
      </c>
      <c r="B109" s="102"/>
      <c r="C109" s="102"/>
      <c r="D109" s="102">
        <v>500000</v>
      </c>
      <c r="E109" s="102">
        <f>SUM(B109:D109)</f>
        <v>500000</v>
      </c>
      <c r="F109" s="102">
        <v>500000</v>
      </c>
    </row>
    <row r="110" spans="1:6" s="103" customFormat="1" ht="12.75">
      <c r="A110" s="104" t="s">
        <v>295</v>
      </c>
      <c r="B110" s="102"/>
      <c r="C110" s="102">
        <v>21347195</v>
      </c>
      <c r="D110" s="102"/>
      <c r="E110" s="102">
        <f>SUM(B110:D110)</f>
        <v>21347195</v>
      </c>
      <c r="F110" s="102">
        <v>21347195</v>
      </c>
    </row>
    <row r="111" spans="1:6" s="103" customFormat="1" ht="12.75">
      <c r="A111" s="120" t="s">
        <v>296</v>
      </c>
      <c r="B111" s="102"/>
      <c r="C111" s="102">
        <v>3900000</v>
      </c>
      <c r="D111" s="102">
        <v>15000000</v>
      </c>
      <c r="E111" s="102">
        <f>SUM(B111:D111)</f>
        <v>18900000</v>
      </c>
      <c r="F111" s="102">
        <v>18900000</v>
      </c>
    </row>
    <row r="112" spans="1:6" s="103" customFormat="1" ht="12.75">
      <c r="A112" s="122" t="s">
        <v>297</v>
      </c>
      <c r="B112" s="102"/>
      <c r="C112" s="102"/>
      <c r="D112" s="102">
        <v>1000000</v>
      </c>
      <c r="E112" s="102">
        <f>SUM(B112:D112)</f>
        <v>1000000</v>
      </c>
      <c r="F112" s="102">
        <v>1000000</v>
      </c>
    </row>
    <row r="113" spans="1:6" s="103" customFormat="1" ht="12.75">
      <c r="A113" s="120" t="s">
        <v>298</v>
      </c>
      <c r="B113" s="102"/>
      <c r="C113" s="102"/>
      <c r="D113" s="102">
        <v>13000000</v>
      </c>
      <c r="E113" s="102">
        <f>SUM(B113:D113)</f>
        <v>13000000</v>
      </c>
      <c r="F113" s="102">
        <v>13000000</v>
      </c>
    </row>
    <row r="114" spans="1:6" s="103" customFormat="1" ht="12.75">
      <c r="A114" s="104" t="s">
        <v>363</v>
      </c>
      <c r="B114" s="102"/>
      <c r="C114" s="102"/>
      <c r="D114" s="102"/>
      <c r="E114" s="102"/>
      <c r="F114" s="102">
        <v>12499834</v>
      </c>
    </row>
    <row r="115" spans="1:6" s="103" customFormat="1" ht="12.75">
      <c r="A115" s="111" t="s">
        <v>166</v>
      </c>
      <c r="B115" s="112">
        <f>SUM(B109:B113)</f>
        <v>0</v>
      </c>
      <c r="C115" s="112">
        <f>SUM(C109:C113)</f>
        <v>25247195</v>
      </c>
      <c r="D115" s="112">
        <f>SUM(D109:D113)</f>
        <v>29500000</v>
      </c>
      <c r="E115" s="112">
        <f>SUM(E109:E113)</f>
        <v>54747195</v>
      </c>
      <c r="F115" s="112">
        <f>SUM(F109:F114)</f>
        <v>67247029</v>
      </c>
    </row>
    <row r="116" spans="1:6" s="103" customFormat="1" ht="12.75">
      <c r="A116" s="120" t="s">
        <v>299</v>
      </c>
      <c r="B116" s="102"/>
      <c r="C116" s="102"/>
      <c r="D116" s="102">
        <v>2985326</v>
      </c>
      <c r="E116" s="102">
        <f>SUM(B116:D116)</f>
        <v>2985326</v>
      </c>
      <c r="F116" s="102">
        <v>2985326</v>
      </c>
    </row>
    <row r="117" spans="1:6" s="103" customFormat="1" ht="12.75">
      <c r="A117" s="111" t="s">
        <v>60</v>
      </c>
      <c r="B117" s="112">
        <f>SUM(B116)</f>
        <v>0</v>
      </c>
      <c r="C117" s="112">
        <f>SUM(C116)</f>
        <v>0</v>
      </c>
      <c r="D117" s="112">
        <f>SUM(D116)</f>
        <v>2985326</v>
      </c>
      <c r="E117" s="112">
        <f>SUM(E116)</f>
        <v>2985326</v>
      </c>
      <c r="F117" s="112">
        <f>SUM(F116)</f>
        <v>2985326</v>
      </c>
    </row>
    <row r="118" spans="1:6" s="103" customFormat="1" ht="12.75">
      <c r="A118" s="121" t="s">
        <v>300</v>
      </c>
      <c r="B118" s="123">
        <f>B115+B117</f>
        <v>0</v>
      </c>
      <c r="C118" s="123">
        <f>C115+C117</f>
        <v>25247195</v>
      </c>
      <c r="D118" s="123">
        <f>D115+D117</f>
        <v>32485326</v>
      </c>
      <c r="E118" s="123">
        <f>E115+E117</f>
        <v>57732521</v>
      </c>
      <c r="F118" s="123">
        <f>F115+F117</f>
        <v>70232355</v>
      </c>
    </row>
    <row r="119" spans="1:6" s="119" customFormat="1" ht="12.75">
      <c r="A119" s="124" t="s">
        <v>301</v>
      </c>
      <c r="B119" s="115"/>
      <c r="C119" s="115"/>
      <c r="D119" s="115"/>
      <c r="E119" s="115"/>
      <c r="F119" s="115"/>
    </row>
    <row r="120" spans="1:6" s="119" customFormat="1" ht="12.75">
      <c r="A120" s="104" t="s">
        <v>302</v>
      </c>
      <c r="B120" s="108"/>
      <c r="C120" s="108">
        <v>35560000</v>
      </c>
      <c r="D120" s="109"/>
      <c r="E120" s="102">
        <f>SUM(B120:D120)</f>
        <v>35560000</v>
      </c>
      <c r="F120" s="102">
        <v>35560000</v>
      </c>
    </row>
    <row r="121" spans="1:6" s="119" customFormat="1" ht="12.75">
      <c r="A121" s="104" t="s">
        <v>433</v>
      </c>
      <c r="B121" s="108"/>
      <c r="C121" s="108"/>
      <c r="D121" s="109"/>
      <c r="E121" s="102"/>
      <c r="F121" s="102">
        <v>40000000</v>
      </c>
    </row>
    <row r="122" spans="1:6" s="119" customFormat="1" ht="12.75">
      <c r="A122" s="104" t="s">
        <v>303</v>
      </c>
      <c r="B122" s="108"/>
      <c r="C122" s="108"/>
      <c r="D122" s="109">
        <v>4000000</v>
      </c>
      <c r="E122" s="102">
        <v>0</v>
      </c>
      <c r="F122" s="102">
        <v>0</v>
      </c>
    </row>
    <row r="123" spans="1:6" s="119" customFormat="1" ht="12.75">
      <c r="A123" s="104" t="s">
        <v>304</v>
      </c>
      <c r="B123" s="108"/>
      <c r="C123" s="108"/>
      <c r="D123" s="109">
        <v>4572000</v>
      </c>
      <c r="E123" s="102">
        <v>0</v>
      </c>
      <c r="F123" s="102">
        <v>0</v>
      </c>
    </row>
    <row r="124" spans="1:6" s="119" customFormat="1" ht="12.75">
      <c r="A124" s="104" t="s">
        <v>305</v>
      </c>
      <c r="B124" s="108"/>
      <c r="C124" s="108"/>
      <c r="D124" s="109">
        <v>3000000</v>
      </c>
      <c r="E124" s="102">
        <v>0</v>
      </c>
      <c r="F124" s="102">
        <v>0</v>
      </c>
    </row>
    <row r="125" spans="1:6" s="119" customFormat="1" ht="12.75">
      <c r="A125" s="104" t="s">
        <v>306</v>
      </c>
      <c r="B125" s="108">
        <v>3810635</v>
      </c>
      <c r="C125" s="108"/>
      <c r="D125" s="109"/>
      <c r="E125" s="102">
        <f>SUM(B125:D125)</f>
        <v>3810635</v>
      </c>
      <c r="F125" s="102">
        <v>3810635</v>
      </c>
    </row>
    <row r="126" spans="1:6" s="119" customFormat="1" ht="12.75">
      <c r="A126" s="104" t="s">
        <v>307</v>
      </c>
      <c r="B126" s="108"/>
      <c r="C126" s="108"/>
      <c r="D126" s="109">
        <v>2572000</v>
      </c>
      <c r="E126" s="102">
        <v>0</v>
      </c>
      <c r="F126" s="102">
        <v>834968</v>
      </c>
    </row>
    <row r="127" spans="1:6" s="119" customFormat="1" ht="12.75">
      <c r="A127" s="104" t="s">
        <v>363</v>
      </c>
      <c r="B127" s="108"/>
      <c r="C127" s="108"/>
      <c r="D127" s="109"/>
      <c r="E127" s="102"/>
      <c r="F127" s="102">
        <v>53026899</v>
      </c>
    </row>
    <row r="128" spans="1:6" s="119" customFormat="1" ht="12.75">
      <c r="A128" s="104" t="s">
        <v>308</v>
      </c>
      <c r="B128" s="108"/>
      <c r="C128" s="108"/>
      <c r="D128" s="109">
        <v>4473000</v>
      </c>
      <c r="E128" s="102">
        <v>0</v>
      </c>
      <c r="F128" s="102">
        <v>0</v>
      </c>
    </row>
    <row r="129" spans="1:6" s="119" customFormat="1" ht="12.75">
      <c r="A129" s="101" t="s">
        <v>309</v>
      </c>
      <c r="B129" s="102"/>
      <c r="C129" s="102"/>
      <c r="D129" s="102">
        <v>1200000</v>
      </c>
      <c r="E129" s="102">
        <f aca="true" t="shared" si="4" ref="E129:E150">SUM(B129:D129)</f>
        <v>1200000</v>
      </c>
      <c r="F129" s="102">
        <v>500000</v>
      </c>
    </row>
    <row r="130" spans="1:6" s="119" customFormat="1" ht="12.75">
      <c r="A130" s="120" t="s">
        <v>310</v>
      </c>
      <c r="B130" s="102"/>
      <c r="C130" s="102"/>
      <c r="D130" s="102">
        <v>3000000</v>
      </c>
      <c r="E130" s="102">
        <f t="shared" si="4"/>
        <v>3000000</v>
      </c>
      <c r="F130" s="102">
        <v>886720</v>
      </c>
    </row>
    <row r="131" spans="1:6" s="119" customFormat="1" ht="12.75">
      <c r="A131" s="104" t="s">
        <v>311</v>
      </c>
      <c r="B131" s="108">
        <v>1498035</v>
      </c>
      <c r="C131" s="108"/>
      <c r="D131" s="109"/>
      <c r="E131" s="102">
        <f t="shared" si="4"/>
        <v>1498035</v>
      </c>
      <c r="F131" s="102">
        <v>1498035</v>
      </c>
    </row>
    <row r="132" spans="1:6" s="119" customFormat="1" ht="12.75">
      <c r="A132" s="120" t="s">
        <v>312</v>
      </c>
      <c r="B132" s="117"/>
      <c r="C132" s="117"/>
      <c r="D132" s="117">
        <v>5000000</v>
      </c>
      <c r="E132" s="102">
        <f t="shared" si="4"/>
        <v>5000000</v>
      </c>
      <c r="F132" s="102">
        <v>4825000</v>
      </c>
    </row>
    <row r="133" spans="1:6" s="119" customFormat="1" ht="12.75">
      <c r="A133" s="101" t="s">
        <v>13</v>
      </c>
      <c r="B133" s="102"/>
      <c r="C133" s="102"/>
      <c r="D133" s="102">
        <v>10000000</v>
      </c>
      <c r="E133" s="102">
        <f t="shared" si="4"/>
        <v>10000000</v>
      </c>
      <c r="F133" s="102">
        <v>2165032</v>
      </c>
    </row>
    <row r="134" spans="1:6" s="119" customFormat="1" ht="12.75">
      <c r="A134" s="104" t="s">
        <v>313</v>
      </c>
      <c r="B134" s="108">
        <v>5642610</v>
      </c>
      <c r="C134" s="108"/>
      <c r="D134" s="109"/>
      <c r="E134" s="102">
        <f t="shared" si="4"/>
        <v>5642610</v>
      </c>
      <c r="F134" s="102">
        <v>5642610</v>
      </c>
    </row>
    <row r="135" spans="1:6" s="119" customFormat="1" ht="12.75">
      <c r="A135" s="104" t="s">
        <v>314</v>
      </c>
      <c r="B135" s="109"/>
      <c r="C135" s="109">
        <v>15213745</v>
      </c>
      <c r="D135" s="109"/>
      <c r="E135" s="102">
        <f t="shared" si="4"/>
        <v>15213745</v>
      </c>
      <c r="F135" s="102">
        <v>15213745</v>
      </c>
    </row>
    <row r="136" spans="1:6" s="119" customFormat="1" ht="12.75">
      <c r="A136" s="104" t="s">
        <v>315</v>
      </c>
      <c r="B136" s="108"/>
      <c r="C136" s="108"/>
      <c r="D136" s="108">
        <v>758190</v>
      </c>
      <c r="E136" s="102">
        <f t="shared" si="4"/>
        <v>758190</v>
      </c>
      <c r="F136" s="102">
        <v>0</v>
      </c>
    </row>
    <row r="137" spans="1:6" s="119" customFormat="1" ht="12.75">
      <c r="A137" s="104" t="s">
        <v>316</v>
      </c>
      <c r="B137" s="108">
        <v>5999988</v>
      </c>
      <c r="C137" s="108"/>
      <c r="D137" s="109"/>
      <c r="E137" s="102">
        <f t="shared" si="4"/>
        <v>5999988</v>
      </c>
      <c r="F137" s="102">
        <v>5999988</v>
      </c>
    </row>
    <row r="138" spans="1:6" s="119" customFormat="1" ht="12.75">
      <c r="A138" s="104" t="s">
        <v>317</v>
      </c>
      <c r="B138" s="108"/>
      <c r="C138" s="109">
        <v>631190</v>
      </c>
      <c r="D138" s="102"/>
      <c r="E138" s="102">
        <f t="shared" si="4"/>
        <v>631190</v>
      </c>
      <c r="F138" s="102">
        <v>631190</v>
      </c>
    </row>
    <row r="139" spans="1:6" s="119" customFormat="1" ht="12.75">
      <c r="A139" s="104" t="s">
        <v>318</v>
      </c>
      <c r="B139" s="108"/>
      <c r="C139" s="109">
        <v>956310</v>
      </c>
      <c r="D139" s="102"/>
      <c r="E139" s="102">
        <f t="shared" si="4"/>
        <v>956310</v>
      </c>
      <c r="F139" s="102">
        <v>956310</v>
      </c>
    </row>
    <row r="140" spans="1:6" s="119" customFormat="1" ht="12.75">
      <c r="A140" s="104" t="s">
        <v>319</v>
      </c>
      <c r="B140" s="108"/>
      <c r="C140" s="109">
        <v>740410</v>
      </c>
      <c r="D140" s="102"/>
      <c r="E140" s="102">
        <f t="shared" si="4"/>
        <v>740410</v>
      </c>
      <c r="F140" s="102">
        <v>740410</v>
      </c>
    </row>
    <row r="141" spans="1:6" s="119" customFormat="1" ht="12.75">
      <c r="A141" s="104" t="s">
        <v>320</v>
      </c>
      <c r="B141" s="108"/>
      <c r="C141" s="109">
        <v>3356610</v>
      </c>
      <c r="D141" s="102"/>
      <c r="E141" s="102">
        <f t="shared" si="4"/>
        <v>3356610</v>
      </c>
      <c r="F141" s="102">
        <v>3356610</v>
      </c>
    </row>
    <row r="142" spans="1:6" s="119" customFormat="1" ht="12.75">
      <c r="A142" s="104" t="s">
        <v>321</v>
      </c>
      <c r="B142" s="108"/>
      <c r="C142" s="109">
        <v>5617210</v>
      </c>
      <c r="D142" s="102"/>
      <c r="E142" s="102">
        <f t="shared" si="4"/>
        <v>5617210</v>
      </c>
      <c r="F142" s="102">
        <v>5617210</v>
      </c>
    </row>
    <row r="143" spans="1:6" s="119" customFormat="1" ht="12.75">
      <c r="A143" s="104" t="s">
        <v>322</v>
      </c>
      <c r="B143" s="108"/>
      <c r="C143" s="109">
        <v>8550910</v>
      </c>
      <c r="D143" s="102"/>
      <c r="E143" s="102">
        <f t="shared" si="4"/>
        <v>8550910</v>
      </c>
      <c r="F143" s="102">
        <v>8550910</v>
      </c>
    </row>
    <row r="144" spans="1:6" s="119" customFormat="1" ht="12.75">
      <c r="A144" s="104" t="s">
        <v>323</v>
      </c>
      <c r="B144" s="108"/>
      <c r="C144" s="109">
        <v>969010</v>
      </c>
      <c r="D144" s="102"/>
      <c r="E144" s="102">
        <f t="shared" si="4"/>
        <v>969010</v>
      </c>
      <c r="F144" s="102">
        <v>969010</v>
      </c>
    </row>
    <row r="145" spans="1:6" s="119" customFormat="1" ht="12.75">
      <c r="A145" s="104" t="s">
        <v>324</v>
      </c>
      <c r="B145" s="108"/>
      <c r="C145" s="109">
        <v>1909699</v>
      </c>
      <c r="D145" s="102"/>
      <c r="E145" s="102">
        <f t="shared" si="4"/>
        <v>1909699</v>
      </c>
      <c r="F145" s="102">
        <v>1909699</v>
      </c>
    </row>
    <row r="146" spans="1:6" s="119" customFormat="1" ht="12.75">
      <c r="A146" s="104" t="s">
        <v>325</v>
      </c>
      <c r="B146" s="108"/>
      <c r="C146" s="109">
        <v>393700</v>
      </c>
      <c r="D146" s="102"/>
      <c r="E146" s="102">
        <f t="shared" si="4"/>
        <v>393700</v>
      </c>
      <c r="F146" s="102">
        <v>393700</v>
      </c>
    </row>
    <row r="147" spans="1:6" s="119" customFormat="1" ht="12.75">
      <c r="A147" s="104" t="s">
        <v>378</v>
      </c>
      <c r="B147" s="108"/>
      <c r="C147" s="109"/>
      <c r="D147" s="102"/>
      <c r="E147" s="102"/>
      <c r="F147" s="102">
        <v>175000</v>
      </c>
    </row>
    <row r="148" spans="1:6" s="119" customFormat="1" ht="12.75">
      <c r="A148" s="104" t="s">
        <v>239</v>
      </c>
      <c r="B148" s="108">
        <v>2349500</v>
      </c>
      <c r="C148" s="108"/>
      <c r="D148" s="109"/>
      <c r="E148" s="102">
        <f t="shared" si="4"/>
        <v>2349500</v>
      </c>
      <c r="F148" s="102">
        <v>2349500</v>
      </c>
    </row>
    <row r="149" spans="1:6" s="119" customFormat="1" ht="12.75">
      <c r="A149" s="104" t="s">
        <v>241</v>
      </c>
      <c r="B149" s="108"/>
      <c r="C149" s="108">
        <v>3810000</v>
      </c>
      <c r="D149" s="109"/>
      <c r="E149" s="102">
        <f t="shared" si="4"/>
        <v>3810000</v>
      </c>
      <c r="F149" s="102">
        <v>3810000</v>
      </c>
    </row>
    <row r="150" spans="1:6" s="119" customFormat="1" ht="12.75">
      <c r="A150" s="104" t="s">
        <v>326</v>
      </c>
      <c r="B150" s="108"/>
      <c r="C150" s="108"/>
      <c r="D150" s="109">
        <v>34737649</v>
      </c>
      <c r="E150" s="102">
        <f t="shared" si="4"/>
        <v>34737649</v>
      </c>
      <c r="F150" s="102">
        <v>33562512</v>
      </c>
    </row>
    <row r="151" spans="1:6" s="113" customFormat="1" ht="12.75">
      <c r="A151" s="125" t="s">
        <v>166</v>
      </c>
      <c r="B151" s="112">
        <f>SUM(B120:B150)</f>
        <v>19300768</v>
      </c>
      <c r="C151" s="112">
        <f>SUM(C120:C150)</f>
        <v>77708794</v>
      </c>
      <c r="D151" s="112">
        <f>SUM(D120:D150)</f>
        <v>73312839</v>
      </c>
      <c r="E151" s="112">
        <f>SUM(E120:E150)</f>
        <v>151705401</v>
      </c>
      <c r="F151" s="112">
        <f>SUM(F120:F150)</f>
        <v>232985693</v>
      </c>
    </row>
    <row r="152" spans="1:6" s="103" customFormat="1" ht="12.75">
      <c r="A152" s="120" t="s">
        <v>327</v>
      </c>
      <c r="B152" s="102"/>
      <c r="C152" s="102"/>
      <c r="D152" s="102">
        <v>3000000</v>
      </c>
      <c r="E152" s="102">
        <f>SUM(B152:D152)</f>
        <v>3000000</v>
      </c>
      <c r="F152" s="102">
        <v>4198493</v>
      </c>
    </row>
    <row r="153" spans="1:6" s="103" customFormat="1" ht="22.5">
      <c r="A153" s="84" t="s">
        <v>385</v>
      </c>
      <c r="B153" s="102"/>
      <c r="C153" s="102"/>
      <c r="D153" s="102"/>
      <c r="E153" s="102"/>
      <c r="F153" s="102">
        <v>7999562</v>
      </c>
    </row>
    <row r="154" spans="1:6" s="103" customFormat="1" ht="12.75">
      <c r="A154" s="101" t="s">
        <v>350</v>
      </c>
      <c r="B154" s="102"/>
      <c r="C154" s="102"/>
      <c r="D154" s="102"/>
      <c r="E154" s="102"/>
      <c r="F154" s="102">
        <v>10426700</v>
      </c>
    </row>
    <row r="155" spans="1:6" s="103" customFormat="1" ht="12.75">
      <c r="A155" s="101" t="s">
        <v>438</v>
      </c>
      <c r="B155" s="102"/>
      <c r="C155" s="102"/>
      <c r="D155" s="102"/>
      <c r="E155" s="102"/>
      <c r="F155" s="102">
        <v>3100000</v>
      </c>
    </row>
    <row r="156" spans="1:6" s="103" customFormat="1" ht="12.75">
      <c r="A156" s="120" t="s">
        <v>328</v>
      </c>
      <c r="B156" s="102"/>
      <c r="C156" s="102"/>
      <c r="D156" s="102">
        <v>3000000</v>
      </c>
      <c r="E156" s="102">
        <f>SUM(B156:D156)</f>
        <v>3000000</v>
      </c>
      <c r="F156" s="102">
        <v>1200000</v>
      </c>
    </row>
    <row r="157" spans="1:6" s="103" customFormat="1" ht="12.75">
      <c r="A157" s="120" t="s">
        <v>434</v>
      </c>
      <c r="B157" s="102"/>
      <c r="C157" s="102"/>
      <c r="D157" s="102"/>
      <c r="E157" s="102"/>
      <c r="F157" s="102">
        <v>433700</v>
      </c>
    </row>
    <row r="158" spans="1:6" s="113" customFormat="1" ht="12.75">
      <c r="A158" s="125" t="s">
        <v>60</v>
      </c>
      <c r="B158" s="112">
        <f>SUM(B152:B156)</f>
        <v>0</v>
      </c>
      <c r="C158" s="112">
        <f>SUM(C152:C156)</f>
        <v>0</v>
      </c>
      <c r="D158" s="112">
        <f>SUM(D152:D156)</f>
        <v>6000000</v>
      </c>
      <c r="E158" s="112">
        <f>SUM(E152:E156)</f>
        <v>6000000</v>
      </c>
      <c r="F158" s="112">
        <f>SUM(F152:F157)</f>
        <v>27358455</v>
      </c>
    </row>
    <row r="159" spans="1:6" s="103" customFormat="1" ht="12.75">
      <c r="A159" s="114" t="s">
        <v>329</v>
      </c>
      <c r="B159" s="123">
        <f>B151+B158</f>
        <v>19300768</v>
      </c>
      <c r="C159" s="123">
        <f>C151+C158</f>
        <v>77708794</v>
      </c>
      <c r="D159" s="123">
        <f>D151+D158</f>
        <v>79312839</v>
      </c>
      <c r="E159" s="123">
        <f>E151+E158</f>
        <v>157705401</v>
      </c>
      <c r="F159" s="123">
        <f>F151+F158</f>
        <v>260344148</v>
      </c>
    </row>
    <row r="160" spans="1:6" s="103" customFormat="1" ht="12.75">
      <c r="A160" s="114" t="s">
        <v>330</v>
      </c>
      <c r="B160" s="123">
        <f>B74+B105+B115+B151</f>
        <v>1846553220</v>
      </c>
      <c r="C160" s="123">
        <f>C74+C105+C115+C151</f>
        <v>144207703</v>
      </c>
      <c r="D160" s="123">
        <f>D74+D105+D115+D151</f>
        <v>277407905</v>
      </c>
      <c r="E160" s="123">
        <f>E74+E105+E115+E151</f>
        <v>2154683527</v>
      </c>
      <c r="F160" s="123">
        <f>F74+F105+F115+F151</f>
        <v>2330357207</v>
      </c>
    </row>
    <row r="161" spans="1:6" s="103" customFormat="1" ht="12.75">
      <c r="A161" s="114" t="s">
        <v>331</v>
      </c>
      <c r="B161" s="123">
        <f aca="true" t="shared" si="5" ref="B161:F162">B96+B107+B117+B158</f>
        <v>0</v>
      </c>
      <c r="C161" s="123">
        <f t="shared" si="5"/>
        <v>0</v>
      </c>
      <c r="D161" s="123">
        <f t="shared" si="5"/>
        <v>47580278</v>
      </c>
      <c r="E161" s="123">
        <f t="shared" si="5"/>
        <v>47580278</v>
      </c>
      <c r="F161" s="123">
        <f t="shared" si="5"/>
        <v>72906459</v>
      </c>
    </row>
    <row r="162" spans="1:6" s="103" customFormat="1" ht="12.75">
      <c r="A162" s="114" t="s">
        <v>332</v>
      </c>
      <c r="B162" s="123">
        <f t="shared" si="5"/>
        <v>1846553220</v>
      </c>
      <c r="C162" s="123">
        <f t="shared" si="5"/>
        <v>144207703</v>
      </c>
      <c r="D162" s="123">
        <f t="shared" si="5"/>
        <v>324988183</v>
      </c>
      <c r="E162" s="123">
        <f t="shared" si="5"/>
        <v>2202263805</v>
      </c>
      <c r="F162" s="123">
        <f t="shared" si="5"/>
        <v>2403263666</v>
      </c>
    </row>
    <row r="163" spans="1:6" s="103" customFormat="1" ht="12.75">
      <c r="A163" s="101" t="s">
        <v>333</v>
      </c>
      <c r="B163" s="115"/>
      <c r="C163" s="115"/>
      <c r="D163" s="117">
        <v>30000000</v>
      </c>
      <c r="E163" s="123">
        <f>SUM(B163:D163)</f>
        <v>30000000</v>
      </c>
      <c r="F163" s="123">
        <v>30000000</v>
      </c>
    </row>
    <row r="164" spans="1:6" s="103" customFormat="1" ht="12.75">
      <c r="A164" s="101" t="s">
        <v>334</v>
      </c>
      <c r="B164" s="115"/>
      <c r="C164" s="115"/>
      <c r="D164" s="117">
        <v>8712000</v>
      </c>
      <c r="E164" s="123">
        <f>SUM(B164:D164)</f>
        <v>8712000</v>
      </c>
      <c r="F164" s="123">
        <v>8712000</v>
      </c>
    </row>
    <row r="165" spans="1:6" s="127" customFormat="1" ht="12.75">
      <c r="A165" s="126" t="s">
        <v>335</v>
      </c>
      <c r="B165" s="123">
        <f>B163</f>
        <v>0</v>
      </c>
      <c r="C165" s="123">
        <f>C163</f>
        <v>0</v>
      </c>
      <c r="D165" s="123">
        <f>SUM(D163:D164)</f>
        <v>38712000</v>
      </c>
      <c r="E165" s="123">
        <f>SUM(B165:D165)</f>
        <v>38712000</v>
      </c>
      <c r="F165" s="123">
        <f>SUM(F163:F164)</f>
        <v>38712000</v>
      </c>
    </row>
    <row r="166" spans="1:6" s="103" customFormat="1" ht="12.75">
      <c r="A166" s="128" t="s">
        <v>336</v>
      </c>
      <c r="E166" s="129">
        <f>E162+E165</f>
        <v>2240975805</v>
      </c>
      <c r="F166" s="129">
        <f>F162+F165</f>
        <v>2441975666</v>
      </c>
    </row>
  </sheetData>
  <sheetProtection/>
  <mergeCells count="2">
    <mergeCell ref="A2:F2"/>
    <mergeCell ref="A3:F3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9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2020-11-06T07:23:16Z</cp:lastPrinted>
  <dcterms:created xsi:type="dcterms:W3CDTF">2002-01-04T07:43:44Z</dcterms:created>
  <dcterms:modified xsi:type="dcterms:W3CDTF">2020-11-20T07:40:51Z</dcterms:modified>
  <cp:category/>
  <cp:version/>
  <cp:contentType/>
  <cp:contentStatus/>
</cp:coreProperties>
</file>