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9F1D786-7C10-4450-9764-828D0B74FCA2}" xr6:coauthVersionLast="41" xr6:coauthVersionMax="41" xr10:uidLastSave="{00000000-0000-0000-0000-000000000000}"/>
  <bookViews>
    <workbookView xWindow="-120" yWindow="-120" windowWidth="29040" windowHeight="15840" tabRatio="927" activeTab="1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129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10.sz.mell" sheetId="89" r:id="rId22"/>
    <sheet name="3. sz tájékoztató t." sheetId="88" r:id="rId23"/>
    <sheet name="2. sz tájékoztató t" sheetId="66" r:id="rId24"/>
    <sheet name="4.sz tájékoztató t." sheetId="24" r:id="rId25"/>
    <sheet name="5.sz tájékoztató t." sheetId="2" r:id="rId26"/>
    <sheet name="6.sz tájékoztató t." sheetId="70" r:id="rId27"/>
    <sheet name="7. sz tájékoztató t." sheetId="128" r:id="rId28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7">'7. sz tájékoztató t.'!$A$1:$E$37</definedName>
  </definedNames>
  <calcPr calcId="181029"/>
</workbook>
</file>

<file path=xl/calcChain.xml><?xml version="1.0" encoding="utf-8"?>
<calcChain xmlns="http://schemas.openxmlformats.org/spreadsheetml/2006/main">
  <c r="D28" i="128" l="1"/>
  <c r="E28" i="128" s="1"/>
  <c r="C98" i="3"/>
  <c r="C19" i="73" l="1"/>
  <c r="C98" i="117"/>
  <c r="D3" i="63" l="1"/>
  <c r="D16" i="128"/>
  <c r="E16" i="128" s="1"/>
  <c r="C27" i="1"/>
  <c r="C98" i="116"/>
  <c r="C98" i="119"/>
  <c r="A1" i="24" l="1"/>
  <c r="C11" i="129" l="1"/>
  <c r="C75" i="1" l="1"/>
  <c r="C98" i="120"/>
  <c r="D3" i="64"/>
  <c r="F6" i="62" l="1"/>
  <c r="C9" i="128" l="1"/>
  <c r="C98" i="1" l="1"/>
  <c r="C27" i="116"/>
  <c r="C93" i="117"/>
  <c r="C93" i="120"/>
  <c r="C30" i="119"/>
  <c r="O13" i="24" l="1"/>
  <c r="C14" i="24"/>
  <c r="D14" i="24"/>
  <c r="E14" i="24"/>
  <c r="F14" i="24"/>
  <c r="G14" i="24"/>
  <c r="H14" i="24"/>
  <c r="I14" i="24"/>
  <c r="J14" i="24"/>
  <c r="K14" i="24"/>
  <c r="L14" i="24"/>
  <c r="M14" i="24"/>
  <c r="N14" i="24"/>
  <c r="O16" i="24"/>
  <c r="O17" i="24"/>
  <c r="O18" i="24"/>
  <c r="D11" i="128"/>
  <c r="D14" i="128"/>
  <c r="C8" i="128"/>
  <c r="C29" i="128"/>
  <c r="E11" i="128" l="1"/>
  <c r="E9" i="128" s="1"/>
  <c r="D9" i="128"/>
  <c r="O14" i="24"/>
  <c r="C9" i="78" l="1"/>
  <c r="C18" i="73"/>
  <c r="C146" i="121"/>
  <c r="C140" i="121"/>
  <c r="C146" i="120"/>
  <c r="C140" i="120"/>
  <c r="C146" i="119"/>
  <c r="C140" i="119"/>
  <c r="C140" i="3"/>
  <c r="E26" i="128"/>
  <c r="C26" i="128"/>
  <c r="D26" i="128"/>
  <c r="E29" i="128"/>
  <c r="E33" i="128" s="1"/>
  <c r="E35" i="128" s="1"/>
  <c r="D29" i="128"/>
  <c r="D33" i="128" s="1"/>
  <c r="D35" i="128" s="1"/>
  <c r="C33" i="128"/>
  <c r="C35" i="128" s="1"/>
  <c r="E8" i="128"/>
  <c r="E20" i="128" s="1"/>
  <c r="E22" i="128" s="1"/>
  <c r="D8" i="128"/>
  <c r="D20" i="128" s="1"/>
  <c r="D22" i="128" s="1"/>
  <c r="C20" i="128"/>
  <c r="C22" i="128" s="1"/>
  <c r="C52" i="123"/>
  <c r="C46" i="123"/>
  <c r="C52" i="122"/>
  <c r="C46" i="122"/>
  <c r="C38" i="123"/>
  <c r="C31" i="123"/>
  <c r="C26" i="123"/>
  <c r="C20" i="123"/>
  <c r="C8" i="123"/>
  <c r="C38" i="122"/>
  <c r="C31" i="122"/>
  <c r="C26" i="122"/>
  <c r="C20" i="122"/>
  <c r="C8" i="122"/>
  <c r="C133" i="121"/>
  <c r="C129" i="121"/>
  <c r="C114" i="121"/>
  <c r="C93" i="121"/>
  <c r="C128" i="121" s="1"/>
  <c r="C82" i="121"/>
  <c r="C78" i="121"/>
  <c r="C75" i="121"/>
  <c r="C70" i="121"/>
  <c r="C66" i="121"/>
  <c r="C60" i="121"/>
  <c r="C55" i="121"/>
  <c r="C49" i="121"/>
  <c r="C37" i="121"/>
  <c r="C30" i="121"/>
  <c r="C29" i="121" s="1"/>
  <c r="C22" i="121"/>
  <c r="C15" i="121"/>
  <c r="C8" i="121"/>
  <c r="C133" i="120"/>
  <c r="C129" i="120"/>
  <c r="C114" i="120"/>
  <c r="C128" i="120" s="1"/>
  <c r="C82" i="120"/>
  <c r="C78" i="120"/>
  <c r="C75" i="120"/>
  <c r="C70" i="120"/>
  <c r="C66" i="120"/>
  <c r="C60" i="120"/>
  <c r="C55" i="120"/>
  <c r="C49" i="120"/>
  <c r="C37" i="120"/>
  <c r="C30" i="120"/>
  <c r="C29" i="120" s="1"/>
  <c r="C22" i="120"/>
  <c r="C15" i="120"/>
  <c r="C8" i="120"/>
  <c r="C133" i="119"/>
  <c r="C129" i="119"/>
  <c r="C114" i="119"/>
  <c r="C93" i="119"/>
  <c r="C82" i="119"/>
  <c r="C78" i="119"/>
  <c r="C75" i="119"/>
  <c r="C70" i="119"/>
  <c r="C66" i="119"/>
  <c r="C60" i="119"/>
  <c r="C55" i="119"/>
  <c r="C49" i="119"/>
  <c r="C37" i="119"/>
  <c r="C29" i="119"/>
  <c r="C22" i="119"/>
  <c r="C15" i="119"/>
  <c r="C8" i="119"/>
  <c r="C145" i="118"/>
  <c r="C140" i="118"/>
  <c r="C133" i="118"/>
  <c r="C129" i="118"/>
  <c r="C114" i="118"/>
  <c r="C93" i="118"/>
  <c r="C128" i="118" s="1"/>
  <c r="C79" i="118"/>
  <c r="C75" i="118"/>
  <c r="C72" i="118"/>
  <c r="C67" i="118"/>
  <c r="C63" i="118"/>
  <c r="C57" i="118"/>
  <c r="C52" i="118"/>
  <c r="C46" i="118"/>
  <c r="C34" i="118"/>
  <c r="C27" i="118"/>
  <c r="C26" i="118" s="1"/>
  <c r="C19" i="118"/>
  <c r="C12" i="118"/>
  <c r="C5" i="118"/>
  <c r="C91" i="118"/>
  <c r="C145" i="117"/>
  <c r="C140" i="117"/>
  <c r="C133" i="117"/>
  <c r="C129" i="117"/>
  <c r="C114" i="117"/>
  <c r="C128" i="117" s="1"/>
  <c r="C79" i="117"/>
  <c r="C75" i="117"/>
  <c r="C72" i="117"/>
  <c r="C67" i="117"/>
  <c r="C63" i="117"/>
  <c r="C57" i="117"/>
  <c r="C52" i="117"/>
  <c r="C46" i="117"/>
  <c r="C34" i="117"/>
  <c r="C27" i="117"/>
  <c r="C26" i="117" s="1"/>
  <c r="C19" i="117"/>
  <c r="C12" i="117"/>
  <c r="C5" i="117"/>
  <c r="C91" i="117"/>
  <c r="C91" i="116"/>
  <c r="C145" i="116"/>
  <c r="C140" i="116"/>
  <c r="C133" i="116"/>
  <c r="C129" i="116"/>
  <c r="C114" i="116"/>
  <c r="C93" i="116"/>
  <c r="C79" i="116"/>
  <c r="C75" i="116"/>
  <c r="C72" i="116"/>
  <c r="C67" i="116"/>
  <c r="C63" i="116"/>
  <c r="C57" i="116"/>
  <c r="C52" i="116"/>
  <c r="C46" i="116"/>
  <c r="C34" i="116"/>
  <c r="C26" i="116"/>
  <c r="C19" i="116"/>
  <c r="C12" i="116"/>
  <c r="C5" i="116"/>
  <c r="C26" i="79"/>
  <c r="C146" i="3"/>
  <c r="C133" i="3"/>
  <c r="C93" i="3"/>
  <c r="C30" i="3"/>
  <c r="C29" i="3" s="1"/>
  <c r="E29" i="73"/>
  <c r="C145" i="1"/>
  <c r="C133" i="1"/>
  <c r="C93" i="1"/>
  <c r="C26" i="1"/>
  <c r="D14" i="71"/>
  <c r="D27" i="71" s="1"/>
  <c r="D37" i="71" s="1"/>
  <c r="C14" i="71"/>
  <c r="C27" i="71" s="1"/>
  <c r="C37" i="71" s="1"/>
  <c r="B14" i="71"/>
  <c r="B27" i="71" s="1"/>
  <c r="B37" i="71" s="1"/>
  <c r="E4" i="62"/>
  <c r="A12" i="75"/>
  <c r="A11" i="76" s="1"/>
  <c r="A4" i="76"/>
  <c r="H16" i="66"/>
  <c r="G16" i="66"/>
  <c r="F16" i="66"/>
  <c r="E16" i="66"/>
  <c r="D16" i="66"/>
  <c r="H14" i="66"/>
  <c r="G14" i="66"/>
  <c r="F14" i="66"/>
  <c r="E14" i="66"/>
  <c r="D14" i="66"/>
  <c r="H12" i="66"/>
  <c r="G12" i="66"/>
  <c r="F12" i="66"/>
  <c r="E12" i="66"/>
  <c r="D12" i="66"/>
  <c r="H9" i="66"/>
  <c r="G9" i="66"/>
  <c r="F9" i="66"/>
  <c r="E9" i="66"/>
  <c r="D9" i="66"/>
  <c r="H6" i="66"/>
  <c r="G6" i="66"/>
  <c r="F6" i="66"/>
  <c r="E6" i="66"/>
  <c r="D6" i="66"/>
  <c r="D30" i="88"/>
  <c r="C30" i="88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E17" i="61"/>
  <c r="C17" i="61"/>
  <c r="C140" i="1"/>
  <c r="C129" i="1"/>
  <c r="C114" i="1"/>
  <c r="C79" i="1"/>
  <c r="C72" i="1"/>
  <c r="C67" i="1"/>
  <c r="C63" i="1"/>
  <c r="C57" i="1"/>
  <c r="C52" i="1"/>
  <c r="C46" i="1"/>
  <c r="C34" i="1"/>
  <c r="C19" i="1"/>
  <c r="C12" i="1"/>
  <c r="C5" i="1"/>
  <c r="E30" i="61"/>
  <c r="C18" i="61"/>
  <c r="E18" i="73"/>
  <c r="C24" i="73"/>
  <c r="C46" i="79"/>
  <c r="C8" i="79"/>
  <c r="G15" i="89"/>
  <c r="G14" i="89"/>
  <c r="G13" i="89"/>
  <c r="G12" i="89"/>
  <c r="G11" i="89"/>
  <c r="C11" i="62"/>
  <c r="D11" i="62"/>
  <c r="E11" i="62"/>
  <c r="F8" i="62"/>
  <c r="F9" i="62"/>
  <c r="F10" i="62"/>
  <c r="F7" i="62"/>
  <c r="I17" i="66"/>
  <c r="O21" i="24"/>
  <c r="O9" i="24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36" i="70"/>
  <c r="I7" i="66"/>
  <c r="I8" i="66"/>
  <c r="I10" i="66"/>
  <c r="I11" i="66"/>
  <c r="I13" i="66"/>
  <c r="I15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B18" i="63"/>
  <c r="D18" i="63"/>
  <c r="E18" i="63"/>
  <c r="O5" i="24"/>
  <c r="N25" i="24"/>
  <c r="M25" i="24"/>
  <c r="L25" i="24"/>
  <c r="K25" i="24"/>
  <c r="K26" i="24" s="1"/>
  <c r="G25" i="24"/>
  <c r="E25" i="24"/>
  <c r="C25" i="24"/>
  <c r="D25" i="24"/>
  <c r="F25" i="24"/>
  <c r="H25" i="24"/>
  <c r="H26" i="24" s="1"/>
  <c r="I25" i="24"/>
  <c r="J25" i="24"/>
  <c r="O24" i="24"/>
  <c r="O23" i="24"/>
  <c r="O22" i="24"/>
  <c r="O20" i="24"/>
  <c r="O19" i="24"/>
  <c r="O12" i="24"/>
  <c r="O11" i="24"/>
  <c r="O10" i="24"/>
  <c r="O8" i="24"/>
  <c r="O7" i="24"/>
  <c r="O6" i="24"/>
  <c r="B25" i="2"/>
  <c r="C4" i="61"/>
  <c r="E4" i="61"/>
  <c r="E4" i="73"/>
  <c r="I6" i="66" l="1"/>
  <c r="C58" i="123"/>
  <c r="F11" i="62"/>
  <c r="C154" i="3"/>
  <c r="C154" i="120"/>
  <c r="C155" i="120" s="1"/>
  <c r="C62" i="118"/>
  <c r="C158" i="118" s="1"/>
  <c r="C153" i="118"/>
  <c r="C154" i="118" s="1"/>
  <c r="F18" i="66"/>
  <c r="C37" i="123"/>
  <c r="C42" i="123" s="1"/>
  <c r="H18" i="66"/>
  <c r="C128" i="116"/>
  <c r="C86" i="117"/>
  <c r="C128" i="119"/>
  <c r="C89" i="120"/>
  <c r="E45" i="71"/>
  <c r="C37" i="79"/>
  <c r="C42" i="79" s="1"/>
  <c r="I12" i="66"/>
  <c r="D14" i="76"/>
  <c r="C153" i="117"/>
  <c r="C154" i="117" s="1"/>
  <c r="C65" i="121"/>
  <c r="C89" i="121"/>
  <c r="C154" i="121"/>
  <c r="C155" i="121" s="1"/>
  <c r="E32" i="61"/>
  <c r="I9" i="66"/>
  <c r="I14" i="66"/>
  <c r="C154" i="119"/>
  <c r="G18" i="66"/>
  <c r="I16" i="66"/>
  <c r="C62" i="116"/>
  <c r="C65" i="120"/>
  <c r="C30" i="61"/>
  <c r="C31" i="61" s="1"/>
  <c r="C89" i="3"/>
  <c r="D18" i="66"/>
  <c r="C86" i="118"/>
  <c r="C87" i="118" s="1"/>
  <c r="D6" i="76"/>
  <c r="F26" i="24"/>
  <c r="I26" i="24"/>
  <c r="N26" i="24"/>
  <c r="O25" i="24"/>
  <c r="L26" i="24"/>
  <c r="E26" i="24"/>
  <c r="C26" i="24"/>
  <c r="J26" i="24"/>
  <c r="C89" i="119"/>
  <c r="C65" i="119"/>
  <c r="F24" i="64"/>
  <c r="C86" i="1"/>
  <c r="B7" i="76" s="1"/>
  <c r="F18" i="63"/>
  <c r="E31" i="61"/>
  <c r="D13" i="76"/>
  <c r="C32" i="61"/>
  <c r="C153" i="116"/>
  <c r="C153" i="1"/>
  <c r="B14" i="76" s="1"/>
  <c r="C128" i="1"/>
  <c r="B13" i="76" s="1"/>
  <c r="C62" i="1"/>
  <c r="B6" i="76" s="1"/>
  <c r="C62" i="117"/>
  <c r="C86" i="116"/>
  <c r="M26" i="24"/>
  <c r="C29" i="73"/>
  <c r="E18" i="66"/>
  <c r="C37" i="122"/>
  <c r="C42" i="122" s="1"/>
  <c r="D26" i="24"/>
  <c r="G26" i="24"/>
  <c r="E31" i="73"/>
  <c r="C31" i="73"/>
  <c r="E30" i="73"/>
  <c r="E3" i="64"/>
  <c r="C128" i="3"/>
  <c r="C65" i="3"/>
  <c r="C58" i="79"/>
  <c r="C58" i="122"/>
  <c r="C155" i="3" l="1"/>
  <c r="C159" i="118"/>
  <c r="C159" i="117"/>
  <c r="C33" i="61"/>
  <c r="D7" i="76"/>
  <c r="E7" i="76" s="1"/>
  <c r="E33" i="61"/>
  <c r="I18" i="66"/>
  <c r="E13" i="76"/>
  <c r="E6" i="76"/>
  <c r="C154" i="116"/>
  <c r="C158" i="116"/>
  <c r="E14" i="76"/>
  <c r="C155" i="119"/>
  <c r="C90" i="120"/>
  <c r="C90" i="3"/>
  <c r="D15" i="76"/>
  <c r="C159" i="1"/>
  <c r="C90" i="121"/>
  <c r="O26" i="24"/>
  <c r="C90" i="119"/>
  <c r="C30" i="73"/>
  <c r="D8" i="76" s="1"/>
  <c r="C159" i="116"/>
  <c r="C154" i="1"/>
  <c r="B15" i="76" s="1"/>
  <c r="C158" i="1"/>
  <c r="C87" i="1"/>
  <c r="B8" i="76" s="1"/>
  <c r="C158" i="117"/>
  <c r="C87" i="117"/>
  <c r="C87" i="116"/>
  <c r="C32" i="73"/>
  <c r="E32" i="73"/>
  <c r="E15" i="76" l="1"/>
  <c r="E8" i="76"/>
  <c r="C91" i="1"/>
</calcChain>
</file>

<file path=xl/sharedStrings.xml><?xml version="1.0" encoding="utf-8"?>
<sst xmlns="http://schemas.openxmlformats.org/spreadsheetml/2006/main" count="3522" uniqueCount="642">
  <si>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</si>
  <si>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</si>
  <si>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</si>
  <si>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</si>
  <si>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</si>
  <si>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</si>
  <si>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</si>
  <si>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</si>
  <si>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</si>
  <si>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</si>
  <si>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</si>
  <si>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</si>
  <si>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</si>
  <si>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</si>
  <si>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</si>
  <si>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</si>
  <si>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</si>
  <si>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</si>
  <si>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</si>
  <si>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</si>
  <si>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</si>
  <si>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</si>
  <si>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</si>
  <si>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</si>
  <si>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</si>
  <si>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</si>
  <si>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</si>
  <si>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</si>
  <si>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</si>
  <si>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</si>
  <si>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</si>
  <si>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</si>
  <si>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</si>
  <si>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</si>
  <si>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</si>
  <si>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</si>
  <si>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</si>
  <si>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</si>
  <si>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</si>
  <si>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</si>
  <si>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</si>
  <si>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</si>
  <si>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</si>
  <si>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</si>
  <si>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</si>
  <si>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</si>
  <si>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</si>
  <si>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</si>
  <si>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</si>
  <si>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</si>
  <si>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</si>
  <si>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</si>
  <si>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</si>
  <si>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</si>
  <si>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</si>
  <si>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</si>
  <si>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</si>
  <si>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</si>
  <si>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</si>
  <si>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</si>
  <si>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</si>
  <si>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</si>
  <si>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</si>
  <si>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</si>
  <si>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</si>
  <si>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</si>
  <si>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</si>
  <si>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</si>
  <si>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</si>
  <si>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</si>
  <si>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</si>
  <si>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</si>
  <si>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</si>
  <si>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</si>
  <si>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</si>
  <si>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</si>
  <si>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</si>
  <si>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</si>
  <si>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</si>
  <si>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</si>
  <si>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</si>
  <si>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</si>
  <si>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</si>
  <si>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</si>
  <si>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</si>
  <si>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</si>
  <si>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</si>
  <si>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</si>
  <si>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</si>
  <si>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</si>
  <si>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</si>
  <si>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</si>
  <si>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</si>
  <si>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</si>
  <si>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</si>
  <si>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</si>
  <si>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</si>
  <si>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</si>
  <si>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</si>
  <si>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</si>
  <si>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</si>
  <si>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</si>
  <si>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</si>
  <si>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</si>
  <si>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</si>
  <si>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</si>
  <si>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</si>
  <si>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</si>
  <si>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</si>
  <si>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</si>
  <si>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</si>
  <si>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</si>
  <si>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</si>
  <si>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</si>
  <si>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</si>
  <si>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</si>
  <si>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</si>
  <si>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</si>
  <si>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</si>
  <si>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</si>
  <si>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</si>
  <si>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</si>
  <si>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</si>
  <si>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</si>
  <si>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</si>
  <si>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</si>
  <si>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</si>
  <si>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</si>
  <si>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</si>
  <si>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</si>
  <si>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</si>
  <si>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</si>
  <si>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</si>
  <si>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</si>
  <si>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</si>
  <si>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</si>
  <si>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</si>
  <si>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</si>
  <si>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</si>
  <si>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</si>
  <si>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</si>
  <si>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</si>
  <si>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</si>
  <si>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</si>
  <si>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</si>
  <si>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</si>
  <si>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</si>
  <si>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</si>
  <si>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</si>
  <si>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</si>
  <si>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</si>
  <si>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</si>
  <si>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</si>
  <si>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</si>
  <si>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</si>
  <si>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</si>
  <si>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</si>
  <si>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</si>
  <si>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</si>
  <si>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</si>
  <si>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</si>
  <si>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</si>
  <si>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</si>
  <si>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</si>
  <si>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</si>
  <si>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</si>
  <si>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</si>
  <si>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</si>
  <si>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</si>
  <si>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</si>
  <si>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</si>
  <si>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</si>
  <si>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</si>
  <si>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</si>
  <si>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</si>
  <si>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</si>
  <si>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</si>
  <si>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</si>
  <si>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</si>
  <si>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</si>
  <si>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</si>
  <si>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</si>
  <si>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</si>
  <si>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</si>
  <si>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</si>
  <si>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</si>
  <si>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</si>
  <si>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</si>
  <si>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</si>
  <si>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</si>
  <si>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</si>
  <si>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</si>
  <si>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</si>
  <si>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</si>
  <si>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</si>
  <si>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</si>
  <si>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</si>
  <si>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</si>
  <si>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</si>
  <si>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</si>
  <si>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</si>
  <si>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</si>
  <si>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</si>
  <si>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</si>
  <si>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</si>
  <si>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</si>
  <si>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</si>
  <si>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</si>
  <si>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</si>
  <si>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</si>
  <si>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</si>
  <si>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</si>
  <si>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</si>
  <si>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</si>
  <si>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</si>
  <si>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</si>
  <si>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</si>
  <si>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</si>
  <si>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</si>
  <si>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</si>
  <si>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</si>
  <si>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</si>
  <si>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</si>
  <si>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</si>
  <si>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</si>
  <si>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</si>
  <si>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</si>
  <si>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</si>
  <si>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</si>
  <si>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</si>
  <si>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</si>
  <si>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</si>
  <si>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</si>
  <si>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</si>
  <si>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</si>
  <si>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</si>
  <si>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</si>
  <si>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</si>
  <si>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</si>
  <si>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</si>
  <si>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</si>
  <si>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</si>
  <si>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</si>
  <si>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</si>
  <si>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</si>
  <si>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</si>
  <si>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</si>
  <si>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</si>
  <si>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</si>
  <si>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</si>
  <si>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</si>
  <si>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</si>
  <si>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</si>
  <si>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</si>
  <si>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</si>
  <si>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</si>
  <si>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</si>
  <si>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</si>
  <si>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</si>
  <si>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</si>
  <si>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</si>
  <si>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</si>
  <si>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</si>
  <si>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</si>
  <si>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</si>
  <si>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</si>
  <si>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</si>
  <si>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</si>
  <si>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</si>
  <si>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</si>
  <si>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</si>
  <si>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</si>
  <si>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</si>
  <si>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</si>
  <si>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</si>
  <si>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</si>
  <si>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</si>
  <si>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</si>
  <si>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</si>
  <si>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</si>
  <si>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</si>
  <si>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</si>
  <si>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</si>
  <si>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</si>
  <si>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</si>
  <si>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</si>
  <si>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</si>
  <si>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</si>
  <si>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</si>
  <si>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</si>
  <si>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</si>
  <si>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</si>
  <si>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</si>
  <si>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</si>
  <si>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</si>
  <si>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</si>
  <si>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</si>
  <si>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</si>
  <si>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</si>
  <si>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</si>
  <si>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</si>
  <si>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</si>
  <si>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</si>
  <si>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</si>
  <si>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</si>
  <si>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</si>
  <si>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</si>
  <si>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</si>
  <si>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</si>
  <si>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</si>
  <si>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</si>
  <si>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</si>
  <si>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</si>
  <si>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</si>
  <si>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</si>
  <si>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</si>
  <si>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</si>
  <si>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</si>
  <si>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</si>
  <si>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</si>
  <si>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</si>
  <si>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</si>
  <si>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</si>
  <si>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</si>
  <si>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</si>
  <si>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</si>
  <si>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</si>
  <si>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</si>
  <si>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</si>
  <si>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</si>
  <si>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</si>
  <si>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</si>
  <si>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</si>
  <si>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</si>
  <si>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</si>
  <si>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</si>
  <si>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</si>
  <si>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</si>
  <si>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</si>
  <si>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</si>
  <si>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</si>
  <si>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</si>
  <si>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</si>
  <si>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</si>
  <si>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</si>
  <si>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</si>
  <si>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</si>
  <si>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</si>
  <si>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</si>
  <si>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</si>
  <si>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</si>
  <si>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</si>
  <si>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</si>
  <si>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</si>
  <si>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</si>
  <si>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</si>
  <si>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</si>
  <si>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</si>
  <si>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</si>
  <si>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</si>
  <si>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</si>
  <si>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</si>
  <si>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</si>
  <si>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</si>
  <si>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</si>
  <si>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</si>
  <si>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</si>
  <si>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</si>
  <si>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</si>
  <si>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</si>
  <si>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</si>
  <si>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</si>
  <si>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</si>
  <si>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</si>
  <si>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</si>
  <si>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</si>
  <si>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</si>
  <si>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</si>
  <si>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</si>
  <si>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</si>
  <si>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</si>
  <si>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</si>
  <si>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</si>
  <si>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</si>
  <si>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</si>
  <si>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</si>
  <si>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</si>
  <si>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</si>
  <si>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</si>
  <si>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</si>
  <si>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</si>
  <si>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</si>
  <si>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</si>
  <si>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</si>
  <si>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</si>
  <si>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</si>
  <si>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</si>
  <si>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</si>
  <si>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</si>
  <si>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</si>
  <si>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</si>
  <si>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</si>
  <si>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</si>
  <si>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</si>
  <si>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</si>
  <si>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</si>
  <si>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</si>
  <si>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</si>
  <si>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</si>
  <si>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</si>
  <si>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</si>
  <si>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</si>
  <si>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</si>
  <si>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</si>
  <si>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</si>
  <si>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</si>
  <si>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</si>
  <si>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</si>
  <si>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</si>
  <si>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</si>
  <si>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</si>
  <si>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</si>
  <si>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</si>
  <si>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</si>
  <si>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</si>
  <si>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</si>
  <si>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</si>
  <si>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</si>
  <si>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</si>
  <si>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</si>
  <si>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</si>
  <si>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</si>
  <si>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</si>
  <si>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</si>
  <si>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</si>
  <si>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</si>
  <si>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</si>
  <si>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</si>
  <si>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</si>
  <si>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</si>
  <si>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</si>
  <si>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</si>
  <si>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</si>
  <si>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</si>
  <si>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</si>
  <si>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</si>
  <si>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</si>
  <si>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</si>
  <si>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</si>
  <si>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</si>
  <si>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</si>
  <si>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</si>
  <si>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</si>
  <si>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</si>
  <si>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</si>
  <si>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</si>
  <si>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</si>
  <si>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</si>
  <si>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</si>
  <si>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</si>
  <si>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</si>
  <si>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</si>
  <si>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</si>
  <si>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</si>
  <si>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</si>
  <si>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</si>
  <si>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</si>
  <si>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</si>
  <si>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</si>
  <si>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</si>
  <si>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</si>
  <si>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</si>
  <si>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</si>
  <si>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</si>
  <si>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</si>
  <si>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</si>
  <si>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</si>
  <si>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</si>
  <si>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</si>
  <si>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</si>
  <si>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</si>
  <si>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</si>
  <si>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</si>
  <si>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</si>
  <si>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</si>
  <si>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</si>
  <si>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</si>
  <si>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</si>
  <si>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</si>
  <si>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</si>
  <si>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</si>
  <si>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</si>
  <si>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</si>
  <si>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</si>
  <si>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</si>
  <si>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</si>
  <si>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</si>
  <si>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</si>
  <si>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</si>
  <si>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</si>
  <si>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</si>
  <si>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</si>
  <si>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</si>
  <si>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</si>
  <si>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</si>
  <si>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</si>
  <si>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</si>
  <si>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</si>
  <si>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</si>
  <si>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</si>
  <si>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</si>
  <si>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</si>
  <si>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</si>
  <si>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</si>
  <si>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</si>
  <si>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</si>
  <si>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</si>
  <si>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</si>
  <si>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</si>
  <si>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</si>
  <si>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</si>
  <si>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</si>
  <si>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</si>
  <si>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</si>
  <si>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</si>
  <si>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</si>
  <si>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</si>
  <si>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</si>
  <si>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</si>
  <si>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</si>
  <si>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</si>
  <si>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5. tájékoztató tábla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</si>
  <si>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</si>
  <si>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</si>
  <si>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</si>
  <si>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</si>
  <si>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</si>
  <si>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</si>
  <si>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</si>
  <si>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</si>
  <si>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</si>
  <si>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</si>
  <si>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</si>
  <si>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</si>
  <si>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</si>
  <si>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</si>
  <si>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</si>
  <si>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</si>
  <si>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</si>
  <si>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</si>
  <si>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</si>
  <si>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</si>
  <si>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Választott tisztségviselők- polgármester, alpolgármester, képviselők (fő)</t>
  </si>
  <si>
    <t>Működési kiadások teljesítése</t>
  </si>
  <si>
    <t>Református Egyház</t>
  </si>
  <si>
    <t>-</t>
  </si>
  <si>
    <t>Zöldterület gazdálkodással kapcsolatos feladataok</t>
  </si>
  <si>
    <t>Közvilágítás fenntartásának támogatása</t>
  </si>
  <si>
    <t>Köztemető fenntartással kapcsolatos feladatok</t>
  </si>
  <si>
    <t>Közutak fenntartásának támogatása</t>
  </si>
  <si>
    <t>Köznevelési feladatok támogatása</t>
  </si>
  <si>
    <t>Gyermekétkeztetés támogatása</t>
  </si>
  <si>
    <t>Szociális és gyermejóléti feladatok támogatása</t>
  </si>
  <si>
    <t>Kulturális feladatok támogatása</t>
  </si>
  <si>
    <t xml:space="preserve">Forintban </t>
  </si>
  <si>
    <t xml:space="preserve"> Forintban !</t>
  </si>
  <si>
    <t>Forintban</t>
  </si>
  <si>
    <t>Forintban !</t>
  </si>
  <si>
    <t>Forintban!</t>
  </si>
  <si>
    <t>Éves eredeti kiadási előirányzat: ……………………………... Ft</t>
  </si>
  <si>
    <t>30 napon túli elismert tartozásállomány összesen: ………………………………. Ft</t>
  </si>
  <si>
    <t>2019.</t>
  </si>
  <si>
    <t>2019. évi</t>
  </si>
  <si>
    <t>2020. évi</t>
  </si>
  <si>
    <t>2017. évi előirányzat BEVÉTELEK</t>
  </si>
  <si>
    <t>Hiteltörlesztés</t>
  </si>
  <si>
    <t>2020.</t>
  </si>
  <si>
    <t>2021. után</t>
  </si>
  <si>
    <t>2019. évi előirányzat</t>
  </si>
  <si>
    <t>2019. év utáni szükséglet</t>
  </si>
  <si>
    <t>2021. évi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</si>
  <si>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</si>
  <si>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</si>
  <si>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</si>
  <si>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</si>
  <si>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</si>
  <si>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</si>
  <si>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</si>
  <si>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</si>
  <si>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</si>
  <si>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Önkormányzat adósságot keletkeztető ügyletekből és kezességvállalásokból fennálló kötelezettségei 2019. évben</t>
  </si>
  <si>
    <t>2020. után</t>
  </si>
  <si>
    <t>Önkormányzaton kívüli EU-s projektekhez történő hozzájárulás 2019. évi előirányzata</t>
  </si>
  <si>
    <t>2019. előtti kifizetés</t>
  </si>
  <si>
    <t>2021.</t>
  </si>
  <si>
    <t>2019. évi általános működés és ágazati feladatok támogatásának alakulása jogcímenként</t>
  </si>
  <si>
    <t>2019. évi támogatás összesen</t>
  </si>
  <si>
    <t xml:space="preserve">Egyéb önkormányzati feladatok támogatása </t>
  </si>
  <si>
    <t>Polgármesteri illetmény támogatása</t>
  </si>
  <si>
    <t>Rászoruló gyermekek szünidei étkeztetésének támogatása</t>
  </si>
  <si>
    <t>Önkormányzatok szociális, gyermekjóléti és gyermekétkeztetési feladatainak támogatása</t>
  </si>
  <si>
    <t>2019. évben céljelleggel juttatott támogatásokról</t>
  </si>
  <si>
    <t>ÁH-n belüli megelőlegezések visszafizetése</t>
  </si>
  <si>
    <t>Mezőörs Község Önkormányzat saját bevételeinek részletezése az adósságot keletkeztető ügyletből származó tárgyévi fizetési kötelezettség megállapításához</t>
  </si>
  <si>
    <t xml:space="preserve"> Mezőörs Község Önkormányzat évi adósságot keletkeztető fejlesztési céljai</t>
  </si>
  <si>
    <t>Mezőörs Község Önkormányzata</t>
  </si>
  <si>
    <t xml:space="preserve"> Mezőörsi Napsugár Óvoda</t>
  </si>
  <si>
    <t>Mezőörsi Napsugár Óvoda</t>
  </si>
  <si>
    <t>……….., 2019. …………...  hó …… nap</t>
  </si>
  <si>
    <t>Sportegyesület</t>
  </si>
  <si>
    <t>Nyugdíjas Klub</t>
  </si>
  <si>
    <t>Vöröskereszt</t>
  </si>
  <si>
    <t>Magyar Műhely Közhasznú Alapítvání</t>
  </si>
  <si>
    <t>Újvári János Református Szeretetotthon</t>
  </si>
  <si>
    <t>Római Katolikus Egyház</t>
  </si>
  <si>
    <t>Sportpályánál lévő épület tetőfelújítása</t>
  </si>
  <si>
    <t>2019</t>
  </si>
  <si>
    <t>Járdafelújítás</t>
  </si>
  <si>
    <t>Játszóterek felújítása</t>
  </si>
  <si>
    <t>Orvosi rendelő felújítása</t>
  </si>
  <si>
    <t>Mindszenti út</t>
  </si>
  <si>
    <t>Belső utak felújítása</t>
  </si>
  <si>
    <t>Parkfelújítás</t>
  </si>
  <si>
    <t>Parkoló felújítás</t>
  </si>
  <si>
    <t>Aviagen járda</t>
  </si>
  <si>
    <t>Tárgyi eszköz felújítás</t>
  </si>
  <si>
    <t>Multifunkciós épület</t>
  </si>
  <si>
    <t>Pad temetőbe</t>
  </si>
  <si>
    <t>Tárgyi eszköz beszerzés</t>
  </si>
  <si>
    <t>3/2019. (III.14.) számú Önkormányzati rendelet 1/1. sz. táblázat</t>
  </si>
  <si>
    <t>2.1. melléklet a  3/2019. (III.14.) számú önkormányzati rendelethez</t>
  </si>
  <si>
    <t>2.2. melléklet a 3/2019. (III.14.) számú önkormányzati rendelethez</t>
  </si>
  <si>
    <t>3/2019. (III.14.) számú Önkormányzati rendelet 3. sz melléklete</t>
  </si>
  <si>
    <t>9.1. melléklet az 3/2019. (III.14.) számú önkormányzati rendelethez</t>
  </si>
  <si>
    <t>9.1.1. melléklet az 3/2019. (III.14.) önkormányzati rendelethez</t>
  </si>
  <si>
    <t>9.1.2. melléklet az 3/2019. (III.14.) önkormányzati rendelethez</t>
  </si>
  <si>
    <t>9.1.3. melléklet az 3/2019. (III.14.) önkormányzati rendelethez</t>
  </si>
  <si>
    <t>9.2. melléklet az 3/2019. (III.14.) önkormányzati rendelethez</t>
  </si>
  <si>
    <t>9.2.1. melléklet az 3/2019. (III.14.) önkormányzati rendelethez</t>
  </si>
  <si>
    <t>9.2.2. melléklet az 3/2019. (III.14.) önkormányzati rendelethez</t>
  </si>
  <si>
    <t>11. számú melléklet az 3/2019. (III.14.) számú önkormányzati rendelethez</t>
  </si>
  <si>
    <t xml:space="preserve">3/2019. (III.14.) számú Önkormányzati rendelet 15. sz.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</si>
</sst>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</numFmts>
  <fonts count="5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4"/>
      <color rgb="FFFF0000"/>
      <name val="Times New Roman CE"/>
      <charset val="238"/>
    </font>
    <font>
      <i/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15">
    <xf numFmtId="0" fontId="0" fillId="0" borderId="0" xfId="0"/>
    <xf numFmtId="0" fontId="15" fillId="0" borderId="0" xfId="4" applyFont="1"/>
    <xf numFmtId="165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22" fillId="0" borderId="1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vertical="center" wrapText="1" indent="1"/>
    </xf>
    <xf numFmtId="0" fontId="22" fillId="0" borderId="3" xfId="4" applyFont="1" applyBorder="1" applyAlignment="1">
      <alignment horizontal="left" vertical="center" wrapText="1" indent="1"/>
    </xf>
    <xf numFmtId="0" fontId="22" fillId="0" borderId="4" xfId="4" applyFont="1" applyBorder="1" applyAlignment="1">
      <alignment horizontal="left" vertical="center" wrapText="1" indent="1"/>
    </xf>
    <xf numFmtId="0" fontId="22" fillId="0" borderId="5" xfId="4" applyFont="1" applyBorder="1" applyAlignment="1">
      <alignment horizontal="left" vertical="center" wrapText="1" indent="1"/>
    </xf>
    <xf numFmtId="0" fontId="22" fillId="0" borderId="6" xfId="4" applyFont="1" applyBorder="1" applyAlignment="1">
      <alignment horizontal="left" vertical="center" wrapText="1" indent="1"/>
    </xf>
    <xf numFmtId="49" fontId="22" fillId="0" borderId="7" xfId="4" applyNumberFormat="1" applyFont="1" applyBorder="1" applyAlignment="1">
      <alignment horizontal="left" vertical="center" wrapText="1" indent="1"/>
    </xf>
    <xf numFmtId="49" fontId="22" fillId="0" borderId="8" xfId="4" applyNumberFormat="1" applyFont="1" applyBorder="1" applyAlignment="1">
      <alignment horizontal="left" vertical="center" wrapText="1" indent="1"/>
    </xf>
    <xf numFmtId="49" fontId="22" fillId="0" borderId="9" xfId="4" applyNumberFormat="1" applyFont="1" applyBorder="1" applyAlignment="1">
      <alignment horizontal="left" vertical="center" wrapText="1" indent="1"/>
    </xf>
    <xf numFmtId="49" fontId="22" fillId="0" borderId="10" xfId="4" applyNumberFormat="1" applyFont="1" applyBorder="1" applyAlignment="1">
      <alignment horizontal="left" vertical="center" wrapText="1" indent="1"/>
    </xf>
    <xf numFmtId="49" fontId="22" fillId="0" borderId="11" xfId="4" applyNumberFormat="1" applyFont="1" applyBorder="1" applyAlignment="1">
      <alignment horizontal="left" vertical="center" wrapText="1" indent="1"/>
    </xf>
    <xf numFmtId="49" fontId="22" fillId="0" borderId="12" xfId="4" applyNumberFormat="1" applyFont="1" applyBorder="1" applyAlignment="1">
      <alignment horizontal="left" vertical="center" wrapText="1" indent="1"/>
    </xf>
    <xf numFmtId="0" fontId="22" fillId="0" borderId="0" xfId="4" applyFont="1" applyAlignment="1">
      <alignment horizontal="left" vertical="center" wrapText="1" indent="1"/>
    </xf>
    <xf numFmtId="0" fontId="20" fillId="0" borderId="13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165" fontId="22" fillId="0" borderId="16" xfId="0" applyNumberFormat="1" applyFont="1" applyBorder="1" applyAlignment="1" applyProtection="1">
      <alignment vertical="center" wrapText="1"/>
      <protection locked="0"/>
    </xf>
    <xf numFmtId="165" fontId="22" fillId="0" borderId="17" xfId="0" applyNumberFormat="1" applyFont="1" applyBorder="1" applyAlignment="1" applyProtection="1">
      <alignment vertical="center" wrapText="1"/>
      <protection locked="0"/>
    </xf>
    <xf numFmtId="165" fontId="22" fillId="0" borderId="18" xfId="0" applyNumberFormat="1" applyFont="1" applyBorder="1" applyAlignment="1" applyProtection="1">
      <alignment vertical="center" wrapText="1"/>
      <protection locked="0"/>
    </xf>
    <xf numFmtId="165" fontId="22" fillId="0" borderId="2" xfId="0" applyNumberFormat="1" applyFont="1" applyBorder="1" applyAlignment="1" applyProtection="1">
      <alignment vertical="center" wrapText="1"/>
      <protection locked="0"/>
    </xf>
    <xf numFmtId="165" fontId="22" fillId="0" borderId="6" xfId="0" applyNumberFormat="1" applyFont="1" applyBorder="1" applyAlignment="1" applyProtection="1">
      <alignment vertical="center" wrapText="1"/>
      <protection locked="0"/>
    </xf>
    <xf numFmtId="0" fontId="20" fillId="0" borderId="14" xfId="4" applyFont="1" applyBorder="1" applyAlignment="1">
      <alignment vertical="center" wrapText="1"/>
    </xf>
    <xf numFmtId="0" fontId="20" fillId="0" borderId="19" xfId="4" applyFont="1" applyBorder="1" applyAlignment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21" xfId="4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indent="1"/>
    </xf>
    <xf numFmtId="0" fontId="12" fillId="0" borderId="0" xfId="4"/>
    <xf numFmtId="0" fontId="8" fillId="0" borderId="21" xfId="4" applyFont="1" applyBorder="1" applyAlignment="1">
      <alignment horizontal="center" vertical="center" wrapText="1"/>
    </xf>
    <xf numFmtId="0" fontId="22" fillId="0" borderId="0" xfId="4" applyFont="1"/>
    <xf numFmtId="0" fontId="25" fillId="0" borderId="0" xfId="4" applyFont="1"/>
    <xf numFmtId="165" fontId="0" fillId="0" borderId="0" xfId="0" applyNumberFormat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 wrapText="1"/>
    </xf>
    <xf numFmtId="165" fontId="22" fillId="0" borderId="8" xfId="0" applyNumberFormat="1" applyFont="1" applyBorder="1" applyAlignment="1" applyProtection="1">
      <alignment horizontal="left" vertical="center" wrapText="1" indent="1"/>
      <protection locked="0"/>
    </xf>
    <xf numFmtId="0" fontId="18" fillId="0" borderId="0" xfId="0" applyFont="1" applyAlignment="1">
      <alignment vertical="center"/>
    </xf>
    <xf numFmtId="165" fontId="28" fillId="0" borderId="2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5" fontId="6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center" vertical="center" wrapText="1"/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23" xfId="0" applyNumberFormat="1" applyFont="1" applyBorder="1" applyAlignment="1">
      <alignment horizontal="center" vertical="center" wrapText="1"/>
    </xf>
    <xf numFmtId="165" fontId="20" fillId="0" borderId="24" xfId="0" applyNumberFormat="1" applyFont="1" applyBorder="1" applyAlignment="1">
      <alignment horizontal="center" vertical="center" wrapText="1"/>
    </xf>
    <xf numFmtId="165" fontId="22" fillId="0" borderId="16" xfId="0" applyNumberFormat="1" applyFont="1" applyBorder="1" applyAlignment="1">
      <alignment vertical="center" wrapText="1"/>
    </xf>
    <xf numFmtId="165" fontId="22" fillId="0" borderId="10" xfId="0" applyNumberFormat="1" applyFont="1" applyBorder="1" applyAlignment="1" applyProtection="1">
      <alignment horizontal="left" vertical="center" wrapText="1" indent="1"/>
      <protection locked="0"/>
    </xf>
    <xf numFmtId="165" fontId="22" fillId="0" borderId="18" xfId="0" applyNumberFormat="1" applyFont="1" applyBorder="1" applyAlignment="1">
      <alignment vertical="center" wrapText="1"/>
    </xf>
    <xf numFmtId="165" fontId="20" fillId="0" borderId="14" xfId="0" applyNumberFormat="1" applyFont="1" applyBorder="1" applyAlignment="1">
      <alignment vertical="center" wrapText="1"/>
    </xf>
    <xf numFmtId="165" fontId="20" fillId="0" borderId="21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165" fontId="19" fillId="0" borderId="8" xfId="0" applyNumberFormat="1" applyFont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Border="1" applyAlignment="1" applyProtection="1">
      <alignment vertical="center" wrapText="1"/>
      <protection locked="0"/>
    </xf>
    <xf numFmtId="165" fontId="19" fillId="0" borderId="16" xfId="0" applyNumberFormat="1" applyFont="1" applyBorder="1" applyAlignment="1">
      <alignment vertical="center" wrapText="1"/>
    </xf>
    <xf numFmtId="165" fontId="19" fillId="0" borderId="10" xfId="0" applyNumberFormat="1" applyFont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Border="1" applyAlignment="1" applyProtection="1">
      <alignment vertical="center" wrapText="1"/>
      <protection locked="0"/>
    </xf>
    <xf numFmtId="165" fontId="19" fillId="0" borderId="18" xfId="0" applyNumberFormat="1" applyFont="1" applyBorder="1" applyAlignment="1">
      <alignment vertical="center" wrapText="1"/>
    </xf>
    <xf numFmtId="165" fontId="8" fillId="0" borderId="2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22" fillId="0" borderId="25" xfId="0" applyNumberFormat="1" applyFont="1" applyBorder="1" applyAlignment="1">
      <alignment vertical="center" wrapText="1"/>
    </xf>
    <xf numFmtId="165" fontId="22" fillId="0" borderId="13" xfId="0" applyNumberFormat="1" applyFont="1" applyBorder="1" applyAlignment="1">
      <alignment vertical="center" wrapText="1"/>
    </xf>
    <xf numFmtId="165" fontId="22" fillId="0" borderId="14" xfId="0" applyNumberFormat="1" applyFont="1" applyBorder="1" applyAlignment="1">
      <alignment vertical="center" wrapText="1"/>
    </xf>
    <xf numFmtId="165" fontId="22" fillId="0" borderId="21" xfId="0" applyNumberFormat="1" applyFont="1" applyBorder="1" applyAlignment="1">
      <alignment vertical="center" wrapText="1"/>
    </xf>
    <xf numFmtId="165" fontId="22" fillId="0" borderId="26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6" xfId="0" applyNumberFormat="1" applyFont="1" applyBorder="1" applyAlignment="1" applyProtection="1">
      <alignment vertical="center" wrapText="1"/>
      <protection locked="0"/>
    </xf>
    <xf numFmtId="165" fontId="22" fillId="0" borderId="8" xfId="0" applyNumberFormat="1" applyFont="1" applyBorder="1" applyAlignment="1" applyProtection="1">
      <alignment vertical="center" wrapText="1"/>
      <protection locked="0"/>
    </xf>
    <xf numFmtId="165" fontId="22" fillId="0" borderId="27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7" xfId="0" applyNumberFormat="1" applyFont="1" applyBorder="1" applyAlignment="1" applyProtection="1">
      <alignment vertical="center" wrapText="1"/>
      <protection locked="0"/>
    </xf>
    <xf numFmtId="165" fontId="22" fillId="0" borderId="10" xfId="0" applyNumberFormat="1" applyFont="1" applyBorder="1" applyAlignment="1" applyProtection="1">
      <alignment vertical="center" wrapText="1"/>
      <protection locked="0"/>
    </xf>
    <xf numFmtId="165" fontId="22" fillId="0" borderId="28" xfId="0" applyNumberFormat="1" applyFont="1" applyBorder="1" applyAlignment="1" applyProtection="1">
      <alignment horizontal="left" vertical="center" wrapText="1" indent="1"/>
      <protection locked="0"/>
    </xf>
    <xf numFmtId="165" fontId="22" fillId="0" borderId="29" xfId="0" applyNumberFormat="1" applyFont="1" applyBorder="1" applyAlignment="1" applyProtection="1">
      <alignment vertical="center" wrapText="1"/>
      <protection locked="0"/>
    </xf>
    <xf numFmtId="165" fontId="22" fillId="0" borderId="7" xfId="0" applyNumberFormat="1" applyFont="1" applyBorder="1" applyAlignment="1" applyProtection="1">
      <alignment vertical="center" wrapText="1"/>
      <protection locked="0"/>
    </xf>
    <xf numFmtId="165" fontId="22" fillId="0" borderId="1" xfId="0" applyNumberFormat="1" applyFont="1" applyBorder="1" applyAlignment="1" applyProtection="1">
      <alignment vertical="center" wrapText="1"/>
      <protection locked="0"/>
    </xf>
    <xf numFmtId="165" fontId="10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30" fillId="0" borderId="30" xfId="0" applyNumberFormat="1" applyFont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>
      <alignment horizontal="center" vertical="center" wrapText="1"/>
    </xf>
    <xf numFmtId="165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0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31" xfId="0" applyFont="1" applyBorder="1" applyAlignment="1" applyProtection="1">
      <alignment vertical="center" wrapText="1"/>
      <protection locked="0"/>
    </xf>
    <xf numFmtId="165" fontId="30" fillId="0" borderId="31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32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0" fontId="24" fillId="0" borderId="0" xfId="0" applyFont="1"/>
    <xf numFmtId="3" fontId="30" fillId="0" borderId="4" xfId="0" applyNumberFormat="1" applyFont="1" applyBorder="1" applyAlignment="1" applyProtection="1">
      <alignment vertical="center"/>
      <protection locked="0"/>
    </xf>
    <xf numFmtId="3" fontId="34" fillId="0" borderId="2" xfId="0" applyNumberFormat="1" applyFont="1" applyBorder="1" applyAlignment="1" applyProtection="1">
      <alignment vertical="center"/>
      <protection locked="0"/>
    </xf>
    <xf numFmtId="3" fontId="30" fillId="0" borderId="2" xfId="0" applyNumberFormat="1" applyFont="1" applyBorder="1" applyAlignment="1" applyProtection="1">
      <alignment vertical="center"/>
      <protection locked="0"/>
    </xf>
    <xf numFmtId="49" fontId="30" fillId="0" borderId="10" xfId="0" applyNumberFormat="1" applyFont="1" applyBorder="1" applyAlignment="1" applyProtection="1">
      <alignment vertical="center"/>
      <protection locked="0"/>
    </xf>
    <xf numFmtId="3" fontId="30" fillId="0" borderId="6" xfId="0" applyNumberFormat="1" applyFont="1" applyBorder="1" applyAlignment="1" applyProtection="1">
      <alignment vertical="center"/>
      <protection locked="0"/>
    </xf>
    <xf numFmtId="49" fontId="30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1" fillId="0" borderId="15" xfId="5" applyFont="1" applyBorder="1" applyAlignment="1">
      <alignment horizontal="center" vertical="center" wrapText="1"/>
    </xf>
    <xf numFmtId="0" fontId="31" fillId="0" borderId="19" xfId="5" applyFont="1" applyBorder="1" applyAlignment="1">
      <alignment horizontal="center" vertical="center"/>
    </xf>
    <xf numFmtId="0" fontId="31" fillId="0" borderId="33" xfId="5" applyFont="1" applyBorder="1" applyAlignment="1">
      <alignment horizontal="center" vertical="center"/>
    </xf>
    <xf numFmtId="0" fontId="12" fillId="0" borderId="0" xfId="5"/>
    <xf numFmtId="0" fontId="22" fillId="0" borderId="13" xfId="5" applyFont="1" applyBorder="1" applyAlignment="1">
      <alignment horizontal="left" vertical="center" indent="1"/>
    </xf>
    <xf numFmtId="0" fontId="12" fillId="0" borderId="0" xfId="5" applyAlignment="1">
      <alignment vertical="center"/>
    </xf>
    <xf numFmtId="0" fontId="22" fillId="0" borderId="7" xfId="5" applyFont="1" applyBorder="1" applyAlignment="1">
      <alignment horizontal="left" vertical="center" indent="1"/>
    </xf>
    <xf numFmtId="165" fontId="22" fillId="0" borderId="1" xfId="5" applyNumberFormat="1" applyFont="1" applyBorder="1" applyAlignment="1" applyProtection="1">
      <alignment vertical="center"/>
      <protection locked="0"/>
    </xf>
    <xf numFmtId="165" fontId="22" fillId="0" borderId="17" xfId="5" applyNumberFormat="1" applyFont="1" applyBorder="1" applyAlignment="1">
      <alignment vertical="center"/>
    </xf>
    <xf numFmtId="0" fontId="22" fillId="0" borderId="8" xfId="5" applyFont="1" applyBorder="1" applyAlignment="1">
      <alignment horizontal="left" vertical="center" indent="1"/>
    </xf>
    <xf numFmtId="165" fontId="22" fillId="0" borderId="2" xfId="5" applyNumberFormat="1" applyFont="1" applyBorder="1" applyAlignment="1" applyProtection="1">
      <alignment vertical="center"/>
      <protection locked="0"/>
    </xf>
    <xf numFmtId="165" fontId="22" fillId="0" borderId="16" xfId="5" applyNumberFormat="1" applyFont="1" applyBorder="1" applyAlignment="1">
      <alignment vertical="center"/>
    </xf>
    <xf numFmtId="0" fontId="12" fillId="0" borderId="0" xfId="5" applyAlignment="1" applyProtection="1">
      <alignment vertical="center"/>
      <protection locked="0"/>
    </xf>
    <xf numFmtId="165" fontId="22" fillId="0" borderId="3" xfId="5" applyNumberFormat="1" applyFont="1" applyBorder="1" applyAlignment="1" applyProtection="1">
      <alignment vertical="center"/>
      <protection locked="0"/>
    </xf>
    <xf numFmtId="165" fontId="22" fillId="0" borderId="30" xfId="5" applyNumberFormat="1" applyFont="1" applyBorder="1" applyAlignment="1">
      <alignment vertical="center"/>
    </xf>
    <xf numFmtId="165" fontId="20" fillId="0" borderId="14" xfId="5" applyNumberFormat="1" applyFont="1" applyBorder="1" applyAlignment="1">
      <alignment vertical="center"/>
    </xf>
    <xf numFmtId="165" fontId="20" fillId="0" borderId="21" xfId="5" applyNumberFormat="1" applyFont="1" applyBorder="1" applyAlignment="1">
      <alignment vertical="center"/>
    </xf>
    <xf numFmtId="0" fontId="22" fillId="0" borderId="9" xfId="5" applyFont="1" applyBorder="1" applyAlignment="1">
      <alignment horizontal="left" vertical="center" indent="1"/>
    </xf>
    <xf numFmtId="0" fontId="20" fillId="0" borderId="13" xfId="5" applyFont="1" applyBorder="1" applyAlignment="1">
      <alignment horizontal="left" vertical="center" indent="1"/>
    </xf>
    <xf numFmtId="165" fontId="20" fillId="0" borderId="14" xfId="5" applyNumberFormat="1" applyFont="1" applyBorder="1"/>
    <xf numFmtId="165" fontId="20" fillId="0" borderId="21" xfId="5" applyNumberFormat="1" applyFont="1" applyBorder="1"/>
    <xf numFmtId="0" fontId="12" fillId="0" borderId="0" xfId="5" applyProtection="1">
      <protection locked="0"/>
    </xf>
    <xf numFmtId="0" fontId="15" fillId="0" borderId="0" xfId="5" applyFont="1"/>
    <xf numFmtId="0" fontId="36" fillId="0" borderId="0" xfId="5" applyFont="1" applyProtection="1">
      <protection locked="0"/>
    </xf>
    <xf numFmtId="0" fontId="24" fillId="0" borderId="0" xfId="5" applyFont="1" applyProtection="1">
      <protection locked="0"/>
    </xf>
    <xf numFmtId="0" fontId="27" fillId="0" borderId="34" xfId="0" applyFont="1" applyBorder="1" applyAlignment="1" applyProtection="1">
      <alignment horizontal="left" vertical="center" wrapText="1"/>
      <protection locked="0"/>
    </xf>
    <xf numFmtId="0" fontId="27" fillId="0" borderId="35" xfId="0" applyFont="1" applyBorder="1" applyAlignment="1" applyProtection="1">
      <alignment horizontal="left" vertical="center" wrapText="1"/>
      <protection locked="0"/>
    </xf>
    <xf numFmtId="0" fontId="27" fillId="0" borderId="36" xfId="0" applyFont="1" applyBorder="1" applyAlignment="1" applyProtection="1">
      <alignment horizontal="left" vertical="center" wrapText="1"/>
      <protection locked="0"/>
    </xf>
    <xf numFmtId="165" fontId="20" fillId="2" borderId="14" xfId="0" applyNumberFormat="1" applyFont="1" applyFill="1" applyBorder="1" applyAlignment="1">
      <alignment vertical="center" wrapText="1"/>
    </xf>
    <xf numFmtId="165" fontId="8" fillId="2" borderId="14" xfId="0" applyNumberFormat="1" applyFont="1" applyFill="1" applyBorder="1" applyAlignment="1">
      <alignment vertical="center" wrapText="1"/>
    </xf>
    <xf numFmtId="165" fontId="15" fillId="2" borderId="37" xfId="0" applyNumberFormat="1" applyFont="1" applyFill="1" applyBorder="1" applyAlignment="1">
      <alignment horizontal="left" vertical="center" wrapText="1" indent="2"/>
    </xf>
    <xf numFmtId="3" fontId="4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Border="1" applyAlignment="1" applyProtection="1">
      <alignment horizontal="left" vertical="center" wrapText="1" indent="1"/>
      <protection locked="0"/>
    </xf>
    <xf numFmtId="0" fontId="30" fillId="0" borderId="3" xfId="0" applyFont="1" applyBorder="1" applyAlignment="1" applyProtection="1">
      <alignment vertical="center" wrapText="1"/>
      <protection locked="0"/>
    </xf>
    <xf numFmtId="0" fontId="29" fillId="0" borderId="14" xfId="4" applyFont="1" applyBorder="1" applyAlignment="1">
      <alignment horizontal="left" vertical="center" wrapText="1" indent="1"/>
    </xf>
    <xf numFmtId="0" fontId="24" fillId="0" borderId="0" xfId="4" applyFont="1"/>
    <xf numFmtId="165" fontId="29" fillId="0" borderId="13" xfId="0" applyNumberFormat="1" applyFont="1" applyBorder="1" applyAlignment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Border="1" applyAlignment="1">
      <alignment horizontal="left" vertical="center" wrapText="1"/>
    </xf>
    <xf numFmtId="165" fontId="30" fillId="0" borderId="38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5" xfId="0" applyNumberFormat="1" applyFont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9" fillId="0" borderId="0" xfId="0" applyNumberFormat="1" applyFont="1" applyAlignment="1">
      <alignment horizontal="right" indent="1"/>
    </xf>
    <xf numFmtId="3" fontId="31" fillId="0" borderId="0" xfId="0" applyNumberFormat="1" applyFont="1" applyAlignment="1">
      <alignment horizontal="right" indent="1"/>
    </xf>
    <xf numFmtId="0" fontId="6" fillId="0" borderId="39" xfId="0" applyFont="1" applyBorder="1" applyAlignment="1">
      <alignment horizontal="right"/>
    </xf>
    <xf numFmtId="165" fontId="37" fillId="0" borderId="39" xfId="4" applyNumberFormat="1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indent="6"/>
    </xf>
    <xf numFmtId="0" fontId="22" fillId="0" borderId="2" xfId="4" applyFont="1" applyBorder="1" applyAlignment="1">
      <alignment horizontal="left" vertical="center" wrapText="1" indent="6"/>
    </xf>
    <xf numFmtId="0" fontId="22" fillId="0" borderId="6" xfId="4" applyFont="1" applyBorder="1" applyAlignment="1">
      <alignment horizontal="left" vertical="center" wrapText="1" indent="6"/>
    </xf>
    <xf numFmtId="0" fontId="22" fillId="0" borderId="31" xfId="4" applyFont="1" applyBorder="1" applyAlignment="1">
      <alignment horizontal="left" vertical="center" wrapText="1" indent="6"/>
    </xf>
    <xf numFmtId="0" fontId="44" fillId="0" borderId="0" xfId="0" applyFont="1"/>
    <xf numFmtId="0" fontId="45" fillId="0" borderId="0" xfId="0" applyFont="1"/>
    <xf numFmtId="0" fontId="2" fillId="0" borderId="0" xfId="4" applyFont="1"/>
    <xf numFmtId="165" fontId="5" fillId="0" borderId="0" xfId="4" applyNumberFormat="1" applyFont="1" applyAlignment="1">
      <alignment horizontal="centerContinuous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1" fillId="0" borderId="0" xfId="0" applyFont="1"/>
    <xf numFmtId="0" fontId="15" fillId="0" borderId="10" xfId="4" applyFont="1" applyBorder="1" applyAlignment="1">
      <alignment horizontal="center" vertical="center"/>
    </xf>
    <xf numFmtId="0" fontId="32" fillId="0" borderId="14" xfId="4" applyFont="1" applyBorder="1"/>
    <xf numFmtId="166" fontId="15" fillId="0" borderId="30" xfId="1" applyNumberFormat="1" applyFont="1" applyBorder="1"/>
    <xf numFmtId="166" fontId="15" fillId="0" borderId="16" xfId="1" applyNumberFormat="1" applyFont="1" applyBorder="1"/>
    <xf numFmtId="0" fontId="23" fillId="0" borderId="0" xfId="0" applyFont="1" applyAlignment="1">
      <alignment horizontal="right"/>
    </xf>
    <xf numFmtId="0" fontId="8" fillId="0" borderId="40" xfId="4" applyFont="1" applyBorder="1" applyAlignment="1">
      <alignment horizontal="center" vertical="center" wrapText="1"/>
    </xf>
    <xf numFmtId="0" fontId="4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/>
    <xf numFmtId="165" fontId="30" fillId="0" borderId="3" xfId="0" applyNumberFormat="1" applyFont="1" applyBorder="1" applyAlignment="1" applyProtection="1">
      <alignment vertical="center"/>
      <protection locked="0"/>
    </xf>
    <xf numFmtId="165" fontId="30" fillId="0" borderId="2" xfId="0" applyNumberFormat="1" applyFont="1" applyBorder="1" applyAlignment="1" applyProtection="1">
      <alignment vertical="center"/>
      <protection locked="0"/>
    </xf>
    <xf numFmtId="165" fontId="30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4" applyFont="1" applyBorder="1" applyProtection="1">
      <protection locked="0"/>
    </xf>
    <xf numFmtId="166" fontId="15" fillId="0" borderId="3" xfId="1" applyNumberFormat="1" applyFont="1" applyBorder="1" applyProtection="1">
      <protection locked="0"/>
    </xf>
    <xf numFmtId="0" fontId="15" fillId="0" borderId="2" xfId="4" applyFont="1" applyBorder="1" applyProtection="1">
      <protection locked="0"/>
    </xf>
    <xf numFmtId="166" fontId="15" fillId="0" borderId="2" xfId="1" applyNumberFormat="1" applyFont="1" applyBorder="1" applyProtection="1">
      <protection locked="0"/>
    </xf>
    <xf numFmtId="0" fontId="15" fillId="0" borderId="6" xfId="4" applyFont="1" applyBorder="1" applyProtection="1">
      <protection locked="0"/>
    </xf>
    <xf numFmtId="166" fontId="15" fillId="0" borderId="6" xfId="1" applyNumberFormat="1" applyFont="1" applyBorder="1" applyProtection="1">
      <protection locked="0"/>
    </xf>
    <xf numFmtId="0" fontId="29" fillId="0" borderId="11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20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166" fontId="29" fillId="0" borderId="21" xfId="1" applyNumberFormat="1" applyFont="1" applyBorder="1"/>
    <xf numFmtId="166" fontId="30" fillId="0" borderId="20" xfId="1" applyNumberFormat="1" applyFont="1" applyBorder="1" applyProtection="1">
      <protection locked="0"/>
    </xf>
    <xf numFmtId="166" fontId="30" fillId="0" borderId="16" xfId="1" applyNumberFormat="1" applyFont="1" applyBorder="1" applyProtection="1">
      <protection locked="0"/>
    </xf>
    <xf numFmtId="0" fontId="30" fillId="0" borderId="4" xfId="4" applyFont="1" applyBorder="1" applyProtection="1">
      <protection locked="0"/>
    </xf>
    <xf numFmtId="0" fontId="30" fillId="0" borderId="2" xfId="4" applyFont="1" applyBorder="1" applyProtection="1">
      <protection locked="0"/>
    </xf>
    <xf numFmtId="0" fontId="35" fillId="0" borderId="13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left" vertical="center" wrapText="1"/>
    </xf>
    <xf numFmtId="165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8"/>
    </xf>
    <xf numFmtId="0" fontId="30" fillId="0" borderId="3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165" fontId="29" fillId="0" borderId="23" xfId="0" applyNumberFormat="1" applyFont="1" applyBorder="1" applyAlignment="1">
      <alignment vertical="center" wrapText="1"/>
    </xf>
    <xf numFmtId="165" fontId="29" fillId="0" borderId="24" xfId="0" applyNumberFormat="1" applyFont="1" applyBorder="1" applyAlignment="1">
      <alignment vertical="center" wrapText="1"/>
    </xf>
    <xf numFmtId="0" fontId="30" fillId="0" borderId="11" xfId="0" applyFont="1" applyBorder="1" applyAlignment="1">
      <alignment horizontal="right" vertical="center" indent="1"/>
    </xf>
    <xf numFmtId="0" fontId="30" fillId="0" borderId="8" xfId="0" applyFont="1" applyBorder="1" applyAlignment="1">
      <alignment horizontal="right" vertical="center" indent="1"/>
    </xf>
    <xf numFmtId="0" fontId="30" fillId="0" borderId="10" xfId="0" applyFont="1" applyBorder="1" applyAlignment="1">
      <alignment horizontal="right" vertical="center" indent="1"/>
    </xf>
    <xf numFmtId="165" fontId="15" fillId="3" borderId="25" xfId="0" applyNumberFormat="1" applyFont="1" applyFill="1" applyBorder="1" applyAlignment="1">
      <alignment horizontal="left" vertical="center" wrapText="1" indent="2"/>
    </xf>
    <xf numFmtId="3" fontId="32" fillId="0" borderId="21" xfId="0" applyNumberFormat="1" applyFont="1" applyBorder="1" applyAlignment="1">
      <alignment horizontal="right" vertical="center" indent="1"/>
    </xf>
    <xf numFmtId="0" fontId="31" fillId="0" borderId="15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vertical="center"/>
    </xf>
    <xf numFmtId="3" fontId="30" fillId="0" borderId="20" xfId="0" applyNumberFormat="1" applyFont="1" applyBorder="1" applyAlignment="1">
      <alignment vertical="center"/>
    </xf>
    <xf numFmtId="49" fontId="34" fillId="0" borderId="8" xfId="0" quotePrefix="1" applyNumberFormat="1" applyFont="1" applyBorder="1" applyAlignment="1">
      <alignment horizontal="left" vertical="center" indent="1"/>
    </xf>
    <xf numFmtId="3" fontId="34" fillId="0" borderId="16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49" fontId="31" fillId="0" borderId="13" xfId="0" applyNumberFormat="1" applyFont="1" applyBorder="1" applyAlignment="1">
      <alignment vertical="center"/>
    </xf>
    <xf numFmtId="3" fontId="30" fillId="0" borderId="14" xfId="0" applyNumberFormat="1" applyFont="1" applyBorder="1" applyAlignment="1">
      <alignment vertical="center"/>
    </xf>
    <xf numFmtId="3" fontId="30" fillId="0" borderId="21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19" fillId="0" borderId="0" xfId="0" applyNumberFormat="1" applyFont="1" applyAlignment="1">
      <alignment vertical="center" wrapText="1"/>
    </xf>
    <xf numFmtId="0" fontId="8" fillId="0" borderId="4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165" fontId="8" fillId="0" borderId="44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 indent="1"/>
    </xf>
    <xf numFmtId="0" fontId="28" fillId="0" borderId="13" xfId="0" applyFont="1" applyBorder="1" applyAlignment="1">
      <alignment horizontal="center" vertical="center" wrapText="1"/>
    </xf>
    <xf numFmtId="0" fontId="40" fillId="0" borderId="45" xfId="0" applyFont="1" applyBorder="1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0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5" xfId="0" applyFont="1" applyBorder="1" applyAlignment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165" fontId="29" fillId="0" borderId="30" xfId="0" applyNumberFormat="1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165" fontId="29" fillId="0" borderId="16" xfId="0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165" fontId="29" fillId="0" borderId="18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65" fontId="29" fillId="0" borderId="14" xfId="0" applyNumberFormat="1" applyFont="1" applyBorder="1" applyAlignment="1">
      <alignment vertical="center"/>
    </xf>
    <xf numFmtId="165" fontId="29" fillId="0" borderId="21" xfId="0" applyNumberFormat="1" applyFont="1" applyBorder="1" applyAlignment="1">
      <alignment vertical="center"/>
    </xf>
    <xf numFmtId="0" fontId="0" fillId="0" borderId="48" xfId="0" applyBorder="1"/>
    <xf numFmtId="0" fontId="6" fillId="0" borderId="48" xfId="0" applyFont="1" applyBorder="1" applyAlignment="1">
      <alignment horizontal="center"/>
    </xf>
    <xf numFmtId="0" fontId="43" fillId="0" borderId="0" xfId="0" applyFont="1" applyProtection="1">
      <protection locked="0"/>
    </xf>
    <xf numFmtId="0" fontId="36" fillId="0" borderId="0" xfId="0" applyFont="1" applyProtection="1">
      <protection locked="0"/>
    </xf>
    <xf numFmtId="165" fontId="20" fillId="0" borderId="40" xfId="4" applyNumberFormat="1" applyFont="1" applyBorder="1" applyAlignment="1">
      <alignment horizontal="right" vertical="center" wrapText="1" indent="1"/>
    </xf>
    <xf numFmtId="165" fontId="22" fillId="0" borderId="49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44" xfId="4" applyNumberFormat="1" applyFont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Border="1" applyAlignment="1">
      <alignment horizontal="center" vertical="center" wrapText="1"/>
    </xf>
    <xf numFmtId="165" fontId="20" fillId="0" borderId="46" xfId="0" applyNumberFormat="1" applyFont="1" applyBorder="1" applyAlignment="1">
      <alignment horizontal="center" vertical="center" wrapText="1"/>
    </xf>
    <xf numFmtId="165" fontId="20" fillId="0" borderId="25" xfId="0" applyNumberFormat="1" applyFont="1" applyBorder="1" applyAlignment="1">
      <alignment horizontal="center" vertical="center" wrapText="1"/>
    </xf>
    <xf numFmtId="165" fontId="20" fillId="0" borderId="37" xfId="0" applyNumberFormat="1" applyFont="1" applyBorder="1" applyAlignment="1">
      <alignment horizontal="center" vertical="center" wrapText="1"/>
    </xf>
    <xf numFmtId="165" fontId="20" fillId="0" borderId="21" xfId="0" applyNumberFormat="1" applyFont="1" applyBorder="1" applyAlignment="1">
      <alignment horizontal="center" vertical="center" wrapText="1"/>
    </xf>
    <xf numFmtId="165" fontId="20" fillId="0" borderId="29" xfId="0" applyNumberFormat="1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165" fontId="20" fillId="0" borderId="25" xfId="0" applyNumberFormat="1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 vertical="center" wrapText="1"/>
    </xf>
    <xf numFmtId="165" fontId="22" fillId="0" borderId="26" xfId="0" applyNumberFormat="1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wrapText="1"/>
    </xf>
    <xf numFmtId="165" fontId="22" fillId="0" borderId="27" xfId="0" applyNumberFormat="1" applyFont="1" applyBorder="1" applyAlignment="1">
      <alignment vertical="center" wrapText="1"/>
    </xf>
    <xf numFmtId="165" fontId="29" fillId="0" borderId="25" xfId="0" applyNumberFormat="1" applyFont="1" applyBorder="1" applyAlignment="1">
      <alignment horizontal="left" vertical="center" wrapText="1" indent="1"/>
    </xf>
    <xf numFmtId="165" fontId="20" fillId="0" borderId="7" xfId="0" applyNumberFormat="1" applyFont="1" applyBorder="1" applyAlignment="1">
      <alignment horizontal="center" vertical="center" wrapText="1"/>
    </xf>
    <xf numFmtId="165" fontId="22" fillId="0" borderId="29" xfId="0" applyNumberFormat="1" applyFont="1" applyBorder="1" applyAlignment="1">
      <alignment vertical="center" wrapText="1"/>
    </xf>
    <xf numFmtId="0" fontId="22" fillId="0" borderId="2" xfId="5" applyFont="1" applyBorder="1" applyAlignment="1">
      <alignment horizontal="left" vertical="center" indent="1"/>
    </xf>
    <xf numFmtId="0" fontId="22" fillId="0" borderId="3" xfId="5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wrapText="1" indent="1"/>
    </xf>
    <xf numFmtId="0" fontId="22" fillId="0" borderId="3" xfId="5" applyFont="1" applyBorder="1" applyAlignment="1">
      <alignment horizontal="left" vertical="center" indent="1"/>
    </xf>
    <xf numFmtId="0" fontId="8" fillId="0" borderId="14" xfId="5" applyFont="1" applyBorder="1" applyAlignment="1">
      <alignment horizontal="left" indent="1"/>
    </xf>
    <xf numFmtId="0" fontId="26" fillId="0" borderId="1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 indent="1"/>
    </xf>
    <xf numFmtId="165" fontId="20" fillId="0" borderId="33" xfId="4" applyNumberFormat="1" applyFont="1" applyBorder="1" applyAlignment="1">
      <alignment horizontal="right" vertical="center" wrapText="1" indent="1"/>
    </xf>
    <xf numFmtId="165" fontId="20" fillId="0" borderId="21" xfId="4" applyNumberFormat="1" applyFont="1" applyBorder="1" applyAlignment="1">
      <alignment horizontal="right" vertical="center" wrapText="1" indent="1"/>
    </xf>
    <xf numFmtId="165" fontId="22" fillId="0" borderId="20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30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6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21" xfId="4" applyNumberFormat="1" applyFont="1" applyBorder="1" applyAlignment="1">
      <alignment horizontal="right" vertical="center" wrapText="1" indent="1"/>
    </xf>
    <xf numFmtId="165" fontId="7" fillId="0" borderId="0" xfId="4" applyNumberFormat="1" applyFont="1" applyAlignment="1">
      <alignment horizontal="right" vertical="center" wrapText="1" indent="1"/>
    </xf>
    <xf numFmtId="165" fontId="22" fillId="0" borderId="32" xfId="4" applyNumberFormat="1" applyFont="1" applyBorder="1" applyAlignment="1" applyProtection="1">
      <alignment horizontal="right" vertical="center" wrapText="1" indent="1"/>
      <protection locked="0"/>
    </xf>
    <xf numFmtId="165" fontId="28" fillId="0" borderId="21" xfId="0" applyNumberFormat="1" applyFont="1" applyBorder="1" applyAlignment="1">
      <alignment horizontal="right" vertical="center" wrapText="1" indent="1"/>
    </xf>
    <xf numFmtId="0" fontId="6" fillId="0" borderId="39" xfId="0" applyFont="1" applyBorder="1" applyAlignment="1">
      <alignment horizontal="right" vertical="center"/>
    </xf>
    <xf numFmtId="165" fontId="22" fillId="0" borderId="3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0" applyNumberFormat="1" applyFont="1" applyBorder="1" applyAlignment="1">
      <alignment horizontal="right" vertical="center" wrapText="1" indent="1"/>
    </xf>
    <xf numFmtId="165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21" xfId="0" applyNumberFormat="1" applyFont="1" applyBorder="1" applyAlignment="1">
      <alignment horizontal="right" vertical="center" wrapText="1" indent="1"/>
    </xf>
    <xf numFmtId="165" fontId="30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8" fillId="0" borderId="13" xfId="0" applyNumberFormat="1" applyFont="1" applyBorder="1" applyAlignment="1">
      <alignment horizontal="centerContinuous" vertical="center" wrapText="1"/>
    </xf>
    <xf numFmtId="165" fontId="8" fillId="0" borderId="14" xfId="0" applyNumberFormat="1" applyFont="1" applyBorder="1" applyAlignment="1">
      <alignment horizontal="centerContinuous" vertical="center" wrapText="1"/>
    </xf>
    <xf numFmtId="165" fontId="8" fillId="0" borderId="21" xfId="0" applyNumberFormat="1" applyFont="1" applyBorder="1" applyAlignment="1">
      <alignment horizontal="centerContinuous" vertical="center" wrapText="1"/>
    </xf>
    <xf numFmtId="165" fontId="29" fillId="0" borderId="25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 wrapText="1"/>
    </xf>
    <xf numFmtId="165" fontId="29" fillId="0" borderId="21" xfId="0" applyNumberFormat="1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center" wrapText="1"/>
    </xf>
    <xf numFmtId="165" fontId="0" fillId="0" borderId="28" xfId="0" applyNumberForma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1"/>
    </xf>
    <xf numFmtId="165" fontId="0" fillId="0" borderId="26" xfId="0" applyNumberFormat="1" applyBorder="1" applyAlignment="1">
      <alignment horizontal="left" vertical="center" wrapText="1" indent="1"/>
    </xf>
    <xf numFmtId="165" fontId="22" fillId="0" borderId="8" xfId="0" applyNumberFormat="1" applyFont="1" applyBorder="1" applyAlignment="1">
      <alignment horizontal="left" vertical="center" wrapText="1" indent="1"/>
    </xf>
    <xf numFmtId="165" fontId="22" fillId="0" borderId="52" xfId="0" applyNumberFormat="1" applyFont="1" applyBorder="1" applyAlignment="1">
      <alignment horizontal="left" vertical="center" wrapText="1" indent="1"/>
    </xf>
    <xf numFmtId="165" fontId="32" fillId="0" borderId="25" xfId="0" applyNumberFormat="1" applyFont="1" applyBorder="1" applyAlignment="1">
      <alignment horizontal="left" vertical="center" wrapText="1" indent="1"/>
    </xf>
    <xf numFmtId="165" fontId="1" fillId="0" borderId="29" xfId="0" applyNumberFormat="1" applyFont="1" applyBorder="1" applyAlignment="1">
      <alignment horizontal="left" vertical="center" wrapText="1" indent="1"/>
    </xf>
    <xf numFmtId="165" fontId="30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1"/>
    </xf>
    <xf numFmtId="165" fontId="1" fillId="0" borderId="26" xfId="0" applyNumberFormat="1" applyFont="1" applyBorder="1" applyAlignment="1">
      <alignment horizontal="left" vertical="center" wrapText="1" indent="1"/>
    </xf>
    <xf numFmtId="165" fontId="34" fillId="0" borderId="2" xfId="0" applyNumberFormat="1" applyFont="1" applyBorder="1" applyAlignment="1">
      <alignment horizontal="right" vertical="center" wrapText="1" indent="1"/>
    </xf>
    <xf numFmtId="165" fontId="32" fillId="0" borderId="13" xfId="0" applyNumberFormat="1" applyFont="1" applyBorder="1" applyAlignment="1">
      <alignment horizontal="left" vertical="center" wrapText="1" indent="1"/>
    </xf>
    <xf numFmtId="165" fontId="32" fillId="0" borderId="40" xfId="0" applyNumberFormat="1" applyFont="1" applyBorder="1" applyAlignment="1">
      <alignment horizontal="right" vertical="center" wrapText="1" indent="1"/>
    </xf>
    <xf numFmtId="165" fontId="29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30" fillId="0" borderId="9" xfId="0" applyNumberFormat="1" applyFont="1" applyBorder="1" applyAlignment="1" applyProtection="1">
      <alignment horizontal="left" vertical="center" wrapText="1" indent="1"/>
      <protection locked="0"/>
    </xf>
    <xf numFmtId="165" fontId="34" fillId="0" borderId="7" xfId="0" applyNumberFormat="1" applyFont="1" applyBorder="1" applyAlignment="1">
      <alignment horizontal="left" vertical="center" wrapText="1" indent="1"/>
    </xf>
    <xf numFmtId="165" fontId="30" fillId="0" borderId="8" xfId="0" applyNumberFormat="1" applyFont="1" applyBorder="1" applyAlignment="1">
      <alignment horizontal="left" vertical="center" wrapText="1" indent="2"/>
    </xf>
    <xf numFmtId="165" fontId="30" fillId="0" borderId="2" xfId="0" applyNumberFormat="1" applyFont="1" applyBorder="1" applyAlignment="1">
      <alignment horizontal="left" vertical="center" wrapText="1" indent="2"/>
    </xf>
    <xf numFmtId="165" fontId="34" fillId="0" borderId="2" xfId="0" applyNumberFormat="1" applyFont="1" applyBorder="1" applyAlignment="1">
      <alignment horizontal="left" vertical="center" wrapText="1" indent="1"/>
    </xf>
    <xf numFmtId="165" fontId="30" fillId="0" borderId="9" xfId="0" applyNumberFormat="1" applyFont="1" applyBorder="1" applyAlignment="1">
      <alignment horizontal="left" vertical="center" wrapText="1" indent="1"/>
    </xf>
    <xf numFmtId="165" fontId="22" fillId="0" borderId="9" xfId="0" applyNumberFormat="1" applyFont="1" applyBorder="1" applyAlignment="1">
      <alignment horizontal="left" vertical="center" wrapText="1" indent="2"/>
    </xf>
    <xf numFmtId="165" fontId="22" fillId="0" borderId="10" xfId="0" applyNumberFormat="1" applyFont="1" applyBorder="1" applyAlignment="1">
      <alignment horizontal="left" vertical="center" wrapText="1" indent="2"/>
    </xf>
    <xf numFmtId="165" fontId="34" fillId="0" borderId="3" xfId="0" applyNumberFormat="1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right" vertical="center" indent="1"/>
    </xf>
    <xf numFmtId="0" fontId="8" fillId="0" borderId="33" xfId="0" applyFont="1" applyBorder="1" applyAlignment="1">
      <alignment horizontal="right" vertical="center" wrapText="1" indent="1"/>
    </xf>
    <xf numFmtId="165" fontId="8" fillId="0" borderId="44" xfId="0" applyNumberFormat="1" applyFont="1" applyBorder="1" applyAlignment="1">
      <alignment horizontal="right" vertical="center" wrapText="1" indent="1"/>
    </xf>
    <xf numFmtId="165" fontId="22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40" xfId="0" applyNumberFormat="1" applyFont="1" applyBorder="1" applyAlignment="1">
      <alignment horizontal="right" vertical="center" wrapText="1" indent="1"/>
    </xf>
    <xf numFmtId="165" fontId="20" fillId="0" borderId="0" xfId="0" applyNumberFormat="1" applyFont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165" fontId="20" fillId="0" borderId="40" xfId="0" applyNumberFormat="1" applyFont="1" applyBorder="1" applyAlignment="1">
      <alignment horizontal="right" vertical="center" wrapText="1" indent="1"/>
    </xf>
    <xf numFmtId="165" fontId="20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8" fillId="0" borderId="20" xfId="0" applyNumberFormat="1" applyFont="1" applyBorder="1" applyAlignment="1">
      <alignment horizontal="right" vertical="center"/>
    </xf>
    <xf numFmtId="49" fontId="8" fillId="0" borderId="54" xfId="0" applyNumberFormat="1" applyFont="1" applyBorder="1" applyAlignment="1">
      <alignment horizontal="right" vertical="center"/>
    </xf>
    <xf numFmtId="0" fontId="7" fillId="0" borderId="55" xfId="4" applyFont="1" applyBorder="1" applyAlignment="1">
      <alignment horizontal="center" vertical="center" wrapText="1"/>
    </xf>
    <xf numFmtId="0" fontId="7" fillId="0" borderId="55" xfId="4" applyFont="1" applyBorder="1" applyAlignment="1">
      <alignment vertical="center" wrapText="1"/>
    </xf>
    <xf numFmtId="165" fontId="7" fillId="0" borderId="55" xfId="4" applyNumberFormat="1" applyFont="1" applyBorder="1" applyAlignment="1">
      <alignment horizontal="right" vertical="center" wrapText="1" indent="1"/>
    </xf>
    <xf numFmtId="0" fontId="24" fillId="0" borderId="0" xfId="0" applyFont="1" applyAlignment="1">
      <alignment horizontal="center" wrapText="1"/>
    </xf>
    <xf numFmtId="0" fontId="26" fillId="0" borderId="33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/>
    </xf>
    <xf numFmtId="0" fontId="32" fillId="0" borderId="1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left" vertical="center" wrapText="1" indent="1"/>
    </xf>
    <xf numFmtId="0" fontId="12" fillId="0" borderId="0" xfId="4" applyAlignment="1">
      <alignment horizontal="right" vertical="center" inden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47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165" fontId="0" fillId="0" borderId="29" xfId="0" applyNumberFormat="1" applyBorder="1" applyAlignment="1">
      <alignment horizontal="left" vertical="center" wrapText="1" indent="1"/>
    </xf>
    <xf numFmtId="165" fontId="22" fillId="0" borderId="7" xfId="0" applyNumberFormat="1" applyFont="1" applyBorder="1" applyAlignment="1">
      <alignment horizontal="left" vertical="center" wrapText="1" indent="1"/>
    </xf>
    <xf numFmtId="165" fontId="22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4" xfId="4" applyNumberFormat="1" applyFont="1" applyBorder="1" applyAlignment="1">
      <alignment horizontal="right" vertical="center" wrapText="1" indent="1"/>
    </xf>
    <xf numFmtId="165" fontId="22" fillId="0" borderId="2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3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6" xfId="4" applyNumberFormat="1" applyFont="1" applyBorder="1" applyAlignment="1" applyProtection="1">
      <alignment horizontal="right" vertical="center" wrapText="1" indent="1"/>
      <protection locked="0"/>
    </xf>
    <xf numFmtId="165" fontId="30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29" fillId="0" borderId="14" xfId="4" applyNumberFormat="1" applyFont="1" applyBorder="1" applyAlignment="1">
      <alignment horizontal="right" vertical="center" wrapText="1" indent="1"/>
    </xf>
    <xf numFmtId="0" fontId="8" fillId="0" borderId="45" xfId="4" applyFont="1" applyBorder="1" applyAlignment="1">
      <alignment horizontal="center" vertical="center" wrapText="1"/>
    </xf>
    <xf numFmtId="165" fontId="27" fillId="0" borderId="57" xfId="0" applyNumberFormat="1" applyFont="1" applyBorder="1" applyAlignment="1" applyProtection="1">
      <alignment horizontal="right" vertical="center" wrapText="1"/>
      <protection locked="0"/>
    </xf>
    <xf numFmtId="0" fontId="8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9" xfId="4" applyFont="1" applyBorder="1" applyAlignment="1">
      <alignment horizontal="center" vertical="center" wrapText="1"/>
    </xf>
    <xf numFmtId="0" fontId="20" fillId="0" borderId="33" xfId="4" applyFont="1" applyBorder="1" applyAlignment="1">
      <alignment horizontal="center" vertical="center" wrapText="1"/>
    </xf>
    <xf numFmtId="165" fontId="22" fillId="0" borderId="30" xfId="4" applyNumberFormat="1" applyFont="1" applyBorder="1" applyAlignment="1">
      <alignment horizontal="right" vertical="center" wrapText="1" indent="1"/>
    </xf>
    <xf numFmtId="0" fontId="22" fillId="0" borderId="3" xfId="4" applyFont="1" applyBorder="1" applyAlignment="1">
      <alignment horizontal="left" vertical="center" wrapText="1" indent="6"/>
    </xf>
    <xf numFmtId="0" fontId="27" fillId="0" borderId="3" xfId="0" applyFont="1" applyBorder="1" applyAlignment="1">
      <alignment horizontal="left" wrapText="1" indent="1"/>
    </xf>
    <xf numFmtId="0" fontId="27" fillId="0" borderId="2" xfId="0" applyFont="1" applyBorder="1" applyAlignment="1">
      <alignment horizontal="left" wrapText="1" indent="1"/>
    </xf>
    <xf numFmtId="0" fontId="27" fillId="0" borderId="6" xfId="0" applyFont="1" applyBorder="1" applyAlignment="1">
      <alignment horizontal="left" wrapText="1" indent="1"/>
    </xf>
    <xf numFmtId="0" fontId="27" fillId="0" borderId="6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23" xfId="0" applyFont="1" applyBorder="1" applyAlignment="1">
      <alignment wrapText="1"/>
    </xf>
    <xf numFmtId="165" fontId="26" fillId="0" borderId="21" xfId="0" quotePrefix="1" applyNumberFormat="1" applyFont="1" applyBorder="1" applyAlignment="1">
      <alignment horizontal="right" vertical="center" wrapText="1" indent="1"/>
    </xf>
    <xf numFmtId="165" fontId="30" fillId="0" borderId="0" xfId="0" applyNumberFormat="1" applyFont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5" fontId="30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Border="1" applyAlignment="1">
      <alignment horizontal="center" vertical="center" wrapText="1"/>
    </xf>
    <xf numFmtId="49" fontId="22" fillId="0" borderId="8" xfId="4" applyNumberFormat="1" applyFont="1" applyBorder="1" applyAlignment="1">
      <alignment horizontal="center" vertical="center" wrapText="1"/>
    </xf>
    <xf numFmtId="49" fontId="22" fillId="0" borderId="10" xfId="4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8" fillId="0" borderId="22" xfId="0" applyFont="1" applyBorder="1" applyAlignment="1">
      <alignment horizontal="center" wrapText="1"/>
    </xf>
    <xf numFmtId="49" fontId="22" fillId="0" borderId="11" xfId="4" applyNumberFormat="1" applyFont="1" applyBorder="1" applyAlignment="1">
      <alignment horizontal="center" vertical="center" wrapText="1"/>
    </xf>
    <xf numFmtId="49" fontId="22" fillId="0" borderId="7" xfId="4" applyNumberFormat="1" applyFont="1" applyBorder="1" applyAlignment="1">
      <alignment horizontal="center" vertical="center" wrapText="1"/>
    </xf>
    <xf numFmtId="49" fontId="22" fillId="0" borderId="12" xfId="4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165" fontId="29" fillId="0" borderId="40" xfId="4" applyNumberFormat="1" applyFont="1" applyBorder="1" applyAlignment="1">
      <alignment horizontal="right" vertical="center" wrapText="1" indent="1"/>
    </xf>
    <xf numFmtId="165" fontId="22" fillId="0" borderId="3" xfId="4" applyNumberFormat="1" applyFont="1" applyBorder="1" applyAlignment="1">
      <alignment horizontal="right" vertical="center" wrapText="1" indent="1"/>
    </xf>
    <xf numFmtId="0" fontId="20" fillId="0" borderId="40" xfId="4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left" vertical="center" wrapText="1" indent="1"/>
    </xf>
    <xf numFmtId="0" fontId="30" fillId="0" borderId="2" xfId="4" applyFont="1" applyBorder="1" applyAlignment="1">
      <alignment horizontal="left" vertical="center" wrapText="1" indent="1"/>
    </xf>
    <xf numFmtId="0" fontId="41" fillId="0" borderId="0" xfId="0" applyFont="1" applyAlignment="1">
      <alignment horizontal="right" vertical="top"/>
    </xf>
    <xf numFmtId="165" fontId="30" fillId="0" borderId="30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21" xfId="4" applyNumberFormat="1" applyFont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165" fontId="20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20" fillId="0" borderId="40" xfId="4" applyNumberFormat="1" applyFont="1" applyBorder="1" applyAlignment="1" applyProtection="1">
      <alignment horizontal="right" vertical="center" wrapText="1" indent="1"/>
      <protection locked="0"/>
    </xf>
    <xf numFmtId="0" fontId="32" fillId="0" borderId="13" xfId="4" applyFont="1" applyBorder="1" applyAlignment="1">
      <alignment horizontal="center" vertical="center"/>
    </xf>
    <xf numFmtId="166" fontId="32" fillId="0" borderId="14" xfId="4" applyNumberFormat="1" applyFont="1" applyBorder="1"/>
    <xf numFmtId="166" fontId="32" fillId="0" borderId="21" xfId="4" applyNumberFormat="1" applyFont="1" applyBorder="1"/>
    <xf numFmtId="0" fontId="36" fillId="0" borderId="0" xfId="4" applyFont="1"/>
    <xf numFmtId="0" fontId="29" fillId="0" borderId="13" xfId="4" applyFont="1" applyBorder="1" applyAlignment="1">
      <alignment horizontal="center" vertical="center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49" fontId="15" fillId="0" borderId="56" xfId="0" applyNumberFormat="1" applyFont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Alignment="1">
      <alignment horizontal="right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22" fillId="0" borderId="1" xfId="5" applyFont="1" applyBorder="1" applyAlignment="1">
      <alignment horizontal="left" vertical="center" wrapText="1" indent="1"/>
    </xf>
    <xf numFmtId="167" fontId="32" fillId="0" borderId="6" xfId="4" applyNumberFormat="1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left" wrapText="1" indent="1"/>
    </xf>
    <xf numFmtId="0" fontId="27" fillId="0" borderId="6" xfId="0" applyFont="1" applyBorder="1" applyAlignment="1">
      <alignment vertical="center" wrapText="1"/>
    </xf>
    <xf numFmtId="0" fontId="20" fillId="0" borderId="22" xfId="4" applyFont="1" applyBorder="1" applyAlignment="1">
      <alignment horizontal="left" vertical="center" wrapText="1" indent="1"/>
    </xf>
    <xf numFmtId="0" fontId="20" fillId="0" borderId="23" xfId="4" applyFont="1" applyBorder="1" applyAlignment="1">
      <alignment vertical="center" wrapText="1"/>
    </xf>
    <xf numFmtId="165" fontId="20" fillId="0" borderId="24" xfId="4" applyNumberFormat="1" applyFont="1" applyBorder="1" applyAlignment="1">
      <alignment horizontal="right" vertical="center" wrapText="1" indent="1"/>
    </xf>
    <xf numFmtId="0" fontId="22" fillId="0" borderId="31" xfId="4" applyFont="1" applyBorder="1" applyAlignment="1">
      <alignment horizontal="left" vertical="center" wrapText="1" indent="7"/>
    </xf>
    <xf numFmtId="165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Border="1" applyAlignment="1">
      <alignment horizontal="left" vertical="center" wrapText="1"/>
    </xf>
    <xf numFmtId="165" fontId="34" fillId="0" borderId="1" xfId="0" applyNumberFormat="1" applyFont="1" applyBorder="1" applyAlignment="1">
      <alignment horizontal="right" vertical="center" wrapText="1" indent="1"/>
    </xf>
    <xf numFmtId="49" fontId="8" fillId="0" borderId="54" xfId="0" applyNumberFormat="1" applyFont="1" applyBorder="1" applyAlignment="1">
      <alignment horizontal="right" vertical="center" indent="1"/>
    </xf>
    <xf numFmtId="49" fontId="29" fillId="0" borderId="13" xfId="4" applyNumberFormat="1" applyFont="1" applyBorder="1" applyAlignment="1">
      <alignment horizontal="center" vertical="center" wrapText="1"/>
    </xf>
    <xf numFmtId="165" fontId="26" fillId="0" borderId="40" xfId="0" quotePrefix="1" applyNumberFormat="1" applyFont="1" applyBorder="1" applyAlignment="1">
      <alignment horizontal="right" vertical="center" wrapText="1" indent="1"/>
    </xf>
    <xf numFmtId="165" fontId="26" fillId="0" borderId="14" xfId="0" quotePrefix="1" applyNumberFormat="1" applyFont="1" applyBorder="1" applyAlignment="1">
      <alignment horizontal="right" vertical="center" wrapText="1" indent="1"/>
    </xf>
    <xf numFmtId="0" fontId="20" fillId="0" borderId="59" xfId="4" applyFont="1" applyBorder="1" applyAlignment="1">
      <alignment horizontal="center" vertical="center" wrapText="1"/>
    </xf>
    <xf numFmtId="0" fontId="29" fillId="0" borderId="23" xfId="4" applyFont="1" applyBorder="1" applyAlignment="1">
      <alignment vertical="center" wrapText="1"/>
    </xf>
    <xf numFmtId="165" fontId="29" fillId="0" borderId="23" xfId="4" applyNumberFormat="1" applyFont="1" applyBorder="1" applyAlignment="1">
      <alignment horizontal="right" vertical="center" wrapText="1" indent="1"/>
    </xf>
    <xf numFmtId="165" fontId="29" fillId="0" borderId="54" xfId="4" applyNumberFormat="1" applyFont="1" applyBorder="1" applyAlignment="1">
      <alignment horizontal="right" vertical="center" wrapText="1" indent="1"/>
    </xf>
    <xf numFmtId="0" fontId="22" fillId="0" borderId="55" xfId="4" applyFont="1" applyBorder="1" applyAlignment="1">
      <alignment horizontal="right" vertical="center" wrapText="1" indent="1"/>
    </xf>
    <xf numFmtId="165" fontId="30" fillId="0" borderId="55" xfId="4" applyNumberFormat="1" applyFont="1" applyBorder="1" applyAlignment="1">
      <alignment horizontal="right" vertical="center" wrapText="1" indent="1"/>
    </xf>
    <xf numFmtId="165" fontId="29" fillId="0" borderId="14" xfId="4" applyNumberFormat="1" applyFont="1" applyBorder="1" applyAlignment="1" applyProtection="1">
      <alignment horizontal="right" vertical="center" wrapText="1" indent="1"/>
      <protection locked="0"/>
    </xf>
    <xf numFmtId="165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18" fillId="0" borderId="0" xfId="0" applyNumberFormat="1" applyFont="1" applyAlignment="1">
      <alignment horizontal="center" vertical="center" wrapText="1"/>
    </xf>
    <xf numFmtId="0" fontId="30" fillId="0" borderId="7" xfId="4" applyFont="1" applyBorder="1" applyAlignment="1">
      <alignment horizontal="center" vertical="center"/>
    </xf>
    <xf numFmtId="0" fontId="30" fillId="0" borderId="1" xfId="4" applyFont="1" applyBorder="1" applyProtection="1">
      <protection locked="0"/>
    </xf>
    <xf numFmtId="166" fontId="30" fillId="0" borderId="17" xfId="1" applyNumberFormat="1" applyFont="1" applyBorder="1" applyProtection="1">
      <protection locked="0"/>
    </xf>
    <xf numFmtId="165" fontId="18" fillId="0" borderId="0" xfId="4" applyNumberFormat="1" applyFont="1" applyAlignment="1">
      <alignment horizontal="centerContinuous" vertical="center"/>
    </xf>
    <xf numFmtId="3" fontId="4" fillId="0" borderId="4" xfId="0" applyNumberFormat="1" applyFont="1" applyBorder="1" applyAlignment="1" applyProtection="1">
      <alignment horizontal="right" vertical="center" wrapText="1" indent="1"/>
      <protection locked="0"/>
    </xf>
    <xf numFmtId="3" fontId="30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18" fillId="0" borderId="39" xfId="0" applyFont="1" applyBorder="1"/>
    <xf numFmtId="0" fontId="0" fillId="0" borderId="39" xfId="0" applyBorder="1"/>
    <xf numFmtId="0" fontId="37" fillId="0" borderId="39" xfId="0" applyFont="1" applyBorder="1"/>
    <xf numFmtId="0" fontId="37" fillId="0" borderId="39" xfId="0" applyFont="1" applyBorder="1" applyAlignment="1">
      <alignment horizontal="right"/>
    </xf>
    <xf numFmtId="165" fontId="48" fillId="0" borderId="39" xfId="4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0" fontId="11" fillId="0" borderId="39" xfId="0" applyFont="1" applyBorder="1"/>
    <xf numFmtId="0" fontId="27" fillId="0" borderId="2" xfId="0" applyFont="1" applyBorder="1" applyAlignment="1">
      <alignment horizontal="left" indent="1"/>
    </xf>
    <xf numFmtId="0" fontId="27" fillId="0" borderId="3" xfId="0" applyFont="1" applyBorder="1" applyAlignment="1">
      <alignment horizontal="left" indent="1"/>
    </xf>
    <xf numFmtId="0" fontId="28" fillId="0" borderId="14" xfId="0" applyFont="1" applyBorder="1" applyAlignment="1">
      <alignment horizontal="left" vertical="center" indent="1"/>
    </xf>
    <xf numFmtId="0" fontId="20" fillId="0" borderId="14" xfId="4" applyFont="1" applyBorder="1" applyAlignment="1">
      <alignment vertical="center"/>
    </xf>
    <xf numFmtId="165" fontId="22" fillId="0" borderId="7" xfId="0" applyNumberFormat="1" applyFont="1" applyBorder="1" applyAlignment="1" applyProtection="1">
      <alignment horizontal="left" vertical="center" indent="1"/>
      <protection locked="0"/>
    </xf>
    <xf numFmtId="165" fontId="15" fillId="0" borderId="0" xfId="4" applyNumberFormat="1" applyFont="1"/>
    <xf numFmtId="0" fontId="30" fillId="0" borderId="3" xfId="4" applyFont="1" applyBorder="1"/>
    <xf numFmtId="166" fontId="30" fillId="0" borderId="53" xfId="1" applyNumberFormat="1" applyFont="1" applyBorder="1" applyProtection="1">
      <protection locked="0"/>
    </xf>
    <xf numFmtId="0" fontId="41" fillId="0" borderId="2" xfId="0" applyFont="1" applyBorder="1" applyAlignment="1">
      <alignment horizontal="justify" wrapText="1"/>
    </xf>
    <xf numFmtId="166" fontId="30" fillId="0" borderId="49" xfId="1" applyNumberFormat="1" applyFont="1" applyBorder="1" applyProtection="1">
      <protection locked="0"/>
    </xf>
    <xf numFmtId="0" fontId="41" fillId="0" borderId="2" xfId="0" applyFont="1" applyBorder="1" applyAlignment="1">
      <alignment wrapText="1"/>
    </xf>
    <xf numFmtId="0" fontId="30" fillId="0" borderId="10" xfId="4" applyFont="1" applyBorder="1" applyAlignment="1">
      <alignment horizontal="center" vertical="center"/>
    </xf>
    <xf numFmtId="166" fontId="30" fillId="0" borderId="44" xfId="1" applyNumberFormat="1" applyFont="1" applyBorder="1" applyProtection="1">
      <protection locked="0"/>
    </xf>
    <xf numFmtId="0" fontId="41" fillId="0" borderId="31" xfId="0" applyFont="1" applyBorder="1" applyAlignment="1">
      <alignment wrapText="1"/>
    </xf>
    <xf numFmtId="165" fontId="30" fillId="0" borderId="7" xfId="0" applyNumberFormat="1" applyFont="1" applyBorder="1" applyAlignment="1" applyProtection="1">
      <alignment horizontal="left" vertical="center" wrapText="1"/>
      <protection locked="0"/>
    </xf>
    <xf numFmtId="165" fontId="19" fillId="0" borderId="8" xfId="0" applyNumberFormat="1" applyFont="1" applyBorder="1" applyAlignment="1" applyProtection="1">
      <alignment horizontal="left" vertical="center" wrapText="1"/>
      <protection locked="0"/>
    </xf>
    <xf numFmtId="165" fontId="7" fillId="0" borderId="0" xfId="4" applyNumberFormat="1" applyFont="1" applyAlignment="1">
      <alignment horizontal="center" vertical="center"/>
    </xf>
    <xf numFmtId="165" fontId="48" fillId="0" borderId="39" xfId="4" applyNumberFormat="1" applyFont="1" applyBorder="1" applyAlignment="1">
      <alignment horizontal="left" vertical="center"/>
    </xf>
    <xf numFmtId="165" fontId="37" fillId="0" borderId="39" xfId="4" applyNumberFormat="1" applyFont="1" applyBorder="1" applyAlignment="1">
      <alignment horizontal="left" vertical="center"/>
    </xf>
    <xf numFmtId="165" fontId="37" fillId="0" borderId="39" xfId="4" applyNumberFormat="1" applyFont="1" applyBorder="1" applyAlignment="1">
      <alignment horizontal="left"/>
    </xf>
    <xf numFmtId="0" fontId="24" fillId="0" borderId="0" xfId="4" applyFont="1" applyAlignment="1">
      <alignment horizontal="center"/>
    </xf>
    <xf numFmtId="165" fontId="31" fillId="0" borderId="60" xfId="0" applyNumberFormat="1" applyFont="1" applyBorder="1" applyAlignment="1">
      <alignment horizontal="center" vertical="center" wrapText="1"/>
    </xf>
    <xf numFmtId="165" fontId="31" fillId="0" borderId="61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textRotation="180" wrapText="1"/>
    </xf>
    <xf numFmtId="165" fontId="49" fillId="0" borderId="55" xfId="0" applyNumberFormat="1" applyFont="1" applyBorder="1" applyAlignment="1">
      <alignment horizontal="center" vertical="center" wrapText="1"/>
    </xf>
    <xf numFmtId="165" fontId="31" fillId="0" borderId="62" xfId="0" applyNumberFormat="1" applyFont="1" applyBorder="1" applyAlignment="1">
      <alignment horizontal="center" vertical="center" wrapText="1"/>
    </xf>
    <xf numFmtId="165" fontId="31" fillId="0" borderId="63" xfId="0" applyNumberFormat="1" applyFont="1" applyBorder="1" applyAlignment="1">
      <alignment horizontal="center" vertical="center" wrapText="1"/>
    </xf>
    <xf numFmtId="165" fontId="5" fillId="0" borderId="0" xfId="4" applyNumberFormat="1" applyFont="1" applyAlignment="1">
      <alignment horizontal="center" vertical="center" wrapText="1"/>
    </xf>
    <xf numFmtId="0" fontId="32" fillId="0" borderId="20" xfId="4" applyFont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13" xfId="4" applyFont="1" applyBorder="1" applyAlignment="1">
      <alignment horizontal="left"/>
    </xf>
    <xf numFmtId="0" fontId="31" fillId="0" borderId="14" xfId="4" applyFont="1" applyBorder="1" applyAlignment="1">
      <alignment horizontal="left"/>
    </xf>
    <xf numFmtId="0" fontId="22" fillId="0" borderId="55" xfId="4" applyFont="1" applyBorder="1" applyAlignment="1">
      <alignment horizontal="justify" vertical="center" wrapText="1"/>
    </xf>
    <xf numFmtId="165" fontId="2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33" fillId="0" borderId="0" xfId="0" applyFont="1" applyAlignment="1">
      <alignment horizontal="right"/>
    </xf>
    <xf numFmtId="0" fontId="31" fillId="0" borderId="46" xfId="0" applyFont="1" applyBorder="1" applyAlignment="1">
      <alignment horizontal="left" indent="1"/>
    </xf>
    <xf numFmtId="0" fontId="31" fillId="0" borderId="47" xfId="0" applyFont="1" applyBorder="1" applyAlignment="1">
      <alignment horizontal="left" indent="1"/>
    </xf>
    <xf numFmtId="0" fontId="31" fillId="0" borderId="45" xfId="0" applyFont="1" applyBorder="1" applyAlignment="1">
      <alignment horizontal="left" indent="1"/>
    </xf>
    <xf numFmtId="0" fontId="30" fillId="0" borderId="4" xfId="0" applyFont="1" applyBorder="1" applyAlignment="1" applyProtection="1">
      <alignment horizontal="right" indent="1"/>
      <protection locked="0"/>
    </xf>
    <xf numFmtId="0" fontId="30" fillId="0" borderId="20" xfId="0" applyFont="1" applyBorder="1" applyAlignment="1" applyProtection="1">
      <alignment horizontal="right" indent="1"/>
      <protection locked="0"/>
    </xf>
    <xf numFmtId="0" fontId="30" fillId="0" borderId="6" xfId="0" applyFont="1" applyBorder="1" applyAlignment="1" applyProtection="1">
      <alignment horizontal="right" indent="1"/>
      <protection locked="0"/>
    </xf>
    <xf numFmtId="0" fontId="30" fillId="0" borderId="18" xfId="0" applyFont="1" applyBorder="1" applyAlignment="1" applyProtection="1">
      <alignment horizontal="right" indent="1"/>
      <protection locked="0"/>
    </xf>
    <xf numFmtId="0" fontId="24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31" fillId="0" borderId="6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65" xfId="0" applyFont="1" applyBorder="1" applyAlignment="1">
      <alignment horizontal="center"/>
    </xf>
    <xf numFmtId="0" fontId="30" fillId="0" borderId="58" xfId="0" applyFont="1" applyBorder="1" applyAlignment="1" applyProtection="1">
      <alignment horizontal="left" indent="1"/>
      <protection locked="0"/>
    </xf>
    <xf numFmtId="0" fontId="30" fillId="0" borderId="66" xfId="0" applyFont="1" applyBorder="1" applyAlignment="1" applyProtection="1">
      <alignment horizontal="left" indent="1"/>
      <protection locked="0"/>
    </xf>
    <xf numFmtId="0" fontId="30" fillId="0" borderId="67" xfId="0" applyFont="1" applyBorder="1" applyAlignment="1" applyProtection="1">
      <alignment horizontal="left" indent="1"/>
      <protection locked="0"/>
    </xf>
    <xf numFmtId="0" fontId="30" fillId="0" borderId="42" xfId="0" applyFont="1" applyBorder="1" applyAlignment="1" applyProtection="1">
      <alignment horizontal="left" indent="1"/>
      <protection locked="0"/>
    </xf>
    <xf numFmtId="0" fontId="30" fillId="0" borderId="43" xfId="0" applyFont="1" applyBorder="1" applyAlignment="1" applyProtection="1">
      <alignment horizontal="left" indent="1"/>
      <protection locked="0"/>
    </xf>
    <xf numFmtId="0" fontId="30" fillId="0" borderId="68" xfId="0" applyFont="1" applyBorder="1" applyAlignment="1" applyProtection="1">
      <alignment horizontal="left" indent="1"/>
      <protection locked="0"/>
    </xf>
    <xf numFmtId="0" fontId="4" fillId="0" borderId="66" xfId="0" applyFont="1" applyBorder="1" applyAlignment="1">
      <alignment horizontal="left" vertical="center"/>
    </xf>
    <xf numFmtId="0" fontId="0" fillId="0" borderId="66" xfId="0" applyBorder="1" applyAlignment="1">
      <alignment vertical="center"/>
    </xf>
    <xf numFmtId="0" fontId="3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center" wrapText="1"/>
    </xf>
    <xf numFmtId="0" fontId="30" fillId="0" borderId="55" xfId="0" applyFont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5" fontId="50" fillId="0" borderId="39" xfId="0" applyNumberFormat="1" applyFont="1" applyBorder="1" applyAlignment="1">
      <alignment horizontal="left" vertical="center" wrapText="1"/>
    </xf>
    <xf numFmtId="165" fontId="18" fillId="0" borderId="52" xfId="0" applyNumberFormat="1" applyFont="1" applyBorder="1" applyAlignment="1">
      <alignment horizontal="center" textRotation="180" wrapText="1"/>
    </xf>
    <xf numFmtId="165" fontId="8" fillId="0" borderId="46" xfId="0" applyNumberFormat="1" applyFont="1" applyBorder="1" applyAlignment="1">
      <alignment horizontal="left" vertical="center" wrapText="1" indent="2"/>
    </xf>
    <xf numFmtId="165" fontId="8" fillId="0" borderId="40" xfId="0" applyNumberFormat="1" applyFont="1" applyBorder="1" applyAlignment="1">
      <alignment horizontal="left" vertical="center" wrapText="1" indent="2"/>
    </xf>
    <xf numFmtId="165" fontId="8" fillId="0" borderId="60" xfId="0" applyNumberFormat="1" applyFont="1" applyBorder="1" applyAlignment="1">
      <alignment horizontal="center" vertical="center"/>
    </xf>
    <xf numFmtId="165" fontId="8" fillId="0" borderId="61" xfId="0" applyNumberFormat="1" applyFont="1" applyBorder="1" applyAlignment="1">
      <alignment horizontal="center" vertical="center"/>
    </xf>
    <xf numFmtId="165" fontId="8" fillId="0" borderId="58" xfId="0" applyNumberFormat="1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/>
    </xf>
    <xf numFmtId="165" fontId="8" fillId="0" borderId="53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 wrapText="1"/>
    </xf>
    <xf numFmtId="165" fontId="8" fillId="0" borderId="61" xfId="0" applyNumberFormat="1" applyFont="1" applyBorder="1" applyAlignment="1">
      <alignment horizontal="center" vertical="center" wrapText="1"/>
    </xf>
    <xf numFmtId="0" fontId="21" fillId="0" borderId="37" xfId="5" applyFont="1" applyBorder="1" applyAlignment="1">
      <alignment horizontal="left" vertical="center" indent="1"/>
    </xf>
    <xf numFmtId="0" fontId="21" fillId="0" borderId="47" xfId="5" applyFont="1" applyBorder="1" applyAlignment="1">
      <alignment horizontal="left" vertical="center" indent="1"/>
    </xf>
    <xf numFmtId="0" fontId="21" fillId="0" borderId="40" xfId="5" applyFont="1" applyBorder="1" applyAlignment="1">
      <alignment horizontal="left" vertical="center" indent="1"/>
    </xf>
    <xf numFmtId="0" fontId="24" fillId="0" borderId="0" xfId="5" applyFont="1" applyAlignment="1">
      <alignment horizontal="center" wrapText="1"/>
    </xf>
    <xf numFmtId="0" fontId="24" fillId="0" borderId="0" xfId="5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52" xfId="0" applyFont="1" applyBorder="1" applyAlignment="1">
      <alignment horizontal="center" textRotation="180"/>
    </xf>
    <xf numFmtId="0" fontId="31" fillId="0" borderId="46" xfId="0" applyFont="1" applyBorder="1" applyAlignment="1">
      <alignment horizontal="left" vertical="center" indent="2"/>
    </xf>
    <xf numFmtId="0" fontId="31" fillId="0" borderId="45" xfId="0" applyFont="1" applyBorder="1" applyAlignment="1">
      <alignment horizontal="left" vertical="center" indent="2"/>
    </xf>
  </cellXfs>
  <cellStyles count="6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B16"/>
  <sheetViews>
    <sheetView zoomScaleNormal="100" workbookViewId="0">
      <selection activeCell="A19" sqref="A19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154</v>
      </c>
    </row>
    <row r="4" spans="1:2" x14ac:dyDescent="0.2">
      <c r="A4" s="153"/>
      <c r="B4" s="153"/>
    </row>
    <row r="5" spans="1:2" s="171" customFormat="1" ht="15.75" x14ac:dyDescent="0.25">
      <c r="A5" s="103" t="s">
        <v>574</v>
      </c>
      <c r="B5" s="170"/>
    </row>
    <row r="6" spans="1:2" x14ac:dyDescent="0.2">
      <c r="A6" s="153"/>
      <c r="B6" s="153"/>
    </row>
    <row r="7" spans="1:2" x14ac:dyDescent="0.2">
      <c r="A7" s="153" t="s">
        <v>546</v>
      </c>
      <c r="B7" s="153" t="s">
        <v>494</v>
      </c>
    </row>
    <row r="8" spans="1:2" x14ac:dyDescent="0.2">
      <c r="A8" s="153" t="s">
        <v>547</v>
      </c>
      <c r="B8" s="153" t="s">
        <v>495</v>
      </c>
    </row>
    <row r="9" spans="1:2" x14ac:dyDescent="0.2">
      <c r="A9" s="153" t="s">
        <v>548</v>
      </c>
      <c r="B9" s="153" t="s">
        <v>496</v>
      </c>
    </row>
    <row r="10" spans="1:2" x14ac:dyDescent="0.2">
      <c r="A10" s="153"/>
      <c r="B10" s="153"/>
    </row>
    <row r="11" spans="1:2" x14ac:dyDescent="0.2">
      <c r="A11" s="153"/>
      <c r="B11" s="153"/>
    </row>
    <row r="12" spans="1:2" s="171" customFormat="1" ht="15.75" x14ac:dyDescent="0.25">
      <c r="A12" s="103" t="str">
        <f>+CONCATENATE(LEFT(A5,4),". évi előirányzat KIADÁSOK")</f>
        <v>2017. évi előirányzat KIADÁSOK</v>
      </c>
      <c r="B12" s="170"/>
    </row>
    <row r="13" spans="1:2" x14ac:dyDescent="0.2">
      <c r="A13" s="153"/>
      <c r="B13" s="153"/>
    </row>
    <row r="14" spans="1:2" x14ac:dyDescent="0.2">
      <c r="A14" s="153" t="s">
        <v>549</v>
      </c>
      <c r="B14" s="153" t="s">
        <v>497</v>
      </c>
    </row>
    <row r="15" spans="1:2" x14ac:dyDescent="0.2">
      <c r="A15" s="153" t="s">
        <v>550</v>
      </c>
      <c r="B15" s="153" t="s">
        <v>498</v>
      </c>
    </row>
    <row r="16" spans="1:2" x14ac:dyDescent="0.2">
      <c r="A16" s="153" t="s">
        <v>551</v>
      </c>
      <c r="B16" s="153" t="s">
        <v>499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D12"/>
  <sheetViews>
    <sheetView view="pageLayout" zoomScale="120" zoomScaleNormal="120" zoomScalePageLayoutView="120" workbookViewId="0">
      <selection activeCell="C6" sqref="C6"/>
    </sheetView>
  </sheetViews>
  <sheetFormatPr defaultRowHeight="15" x14ac:dyDescent="0.25"/>
  <cols>
    <col min="1" max="1" width="5.6640625" style="172" customWidth="1"/>
    <col min="2" max="2" width="68.6640625" style="172" customWidth="1"/>
    <col min="3" max="3" width="19.5" style="172" customWidth="1"/>
    <col min="4" max="256" width="9.33203125" style="172"/>
    <col min="257" max="257" width="5.6640625" style="172" customWidth="1"/>
    <col min="258" max="258" width="68.6640625" style="172" customWidth="1"/>
    <col min="259" max="259" width="19.5" style="172" customWidth="1"/>
    <col min="260" max="512" width="9.33203125" style="172"/>
    <col min="513" max="513" width="5.6640625" style="172" customWidth="1"/>
    <col min="514" max="514" width="68.6640625" style="172" customWidth="1"/>
    <col min="515" max="515" width="19.5" style="172" customWidth="1"/>
    <col min="516" max="768" width="9.33203125" style="172"/>
    <col min="769" max="769" width="5.6640625" style="172" customWidth="1"/>
    <col min="770" max="770" width="68.6640625" style="172" customWidth="1"/>
    <col min="771" max="771" width="19.5" style="172" customWidth="1"/>
    <col min="772" max="1024" width="9.33203125" style="172"/>
    <col min="1025" max="1025" width="5.6640625" style="172" customWidth="1"/>
    <col min="1026" max="1026" width="68.6640625" style="172" customWidth="1"/>
    <col min="1027" max="1027" width="19.5" style="172" customWidth="1"/>
    <col min="1028" max="1280" width="9.33203125" style="172"/>
    <col min="1281" max="1281" width="5.6640625" style="172" customWidth="1"/>
    <col min="1282" max="1282" width="68.6640625" style="172" customWidth="1"/>
    <col min="1283" max="1283" width="19.5" style="172" customWidth="1"/>
    <col min="1284" max="1536" width="9.33203125" style="172"/>
    <col min="1537" max="1537" width="5.6640625" style="172" customWidth="1"/>
    <col min="1538" max="1538" width="68.6640625" style="172" customWidth="1"/>
    <col min="1539" max="1539" width="19.5" style="172" customWidth="1"/>
    <col min="1540" max="1792" width="9.33203125" style="172"/>
    <col min="1793" max="1793" width="5.6640625" style="172" customWidth="1"/>
    <col min="1794" max="1794" width="68.6640625" style="172" customWidth="1"/>
    <col min="1795" max="1795" width="19.5" style="172" customWidth="1"/>
    <col min="1796" max="2048" width="9.33203125" style="172"/>
    <col min="2049" max="2049" width="5.6640625" style="172" customWidth="1"/>
    <col min="2050" max="2050" width="68.6640625" style="172" customWidth="1"/>
    <col min="2051" max="2051" width="19.5" style="172" customWidth="1"/>
    <col min="2052" max="2304" width="9.33203125" style="172"/>
    <col min="2305" max="2305" width="5.6640625" style="172" customWidth="1"/>
    <col min="2306" max="2306" width="68.6640625" style="172" customWidth="1"/>
    <col min="2307" max="2307" width="19.5" style="172" customWidth="1"/>
    <col min="2308" max="2560" width="9.33203125" style="172"/>
    <col min="2561" max="2561" width="5.6640625" style="172" customWidth="1"/>
    <col min="2562" max="2562" width="68.6640625" style="172" customWidth="1"/>
    <col min="2563" max="2563" width="19.5" style="172" customWidth="1"/>
    <col min="2564" max="2816" width="9.33203125" style="172"/>
    <col min="2817" max="2817" width="5.6640625" style="172" customWidth="1"/>
    <col min="2818" max="2818" width="68.6640625" style="172" customWidth="1"/>
    <col min="2819" max="2819" width="19.5" style="172" customWidth="1"/>
    <col min="2820" max="3072" width="9.33203125" style="172"/>
    <col min="3073" max="3073" width="5.6640625" style="172" customWidth="1"/>
    <col min="3074" max="3074" width="68.6640625" style="172" customWidth="1"/>
    <col min="3075" max="3075" width="19.5" style="172" customWidth="1"/>
    <col min="3076" max="3328" width="9.33203125" style="172"/>
    <col min="3329" max="3329" width="5.6640625" style="172" customWidth="1"/>
    <col min="3330" max="3330" width="68.6640625" style="172" customWidth="1"/>
    <col min="3331" max="3331" width="19.5" style="172" customWidth="1"/>
    <col min="3332" max="3584" width="9.33203125" style="172"/>
    <col min="3585" max="3585" width="5.6640625" style="172" customWidth="1"/>
    <col min="3586" max="3586" width="68.6640625" style="172" customWidth="1"/>
    <col min="3587" max="3587" width="19.5" style="172" customWidth="1"/>
    <col min="3588" max="3840" width="9.33203125" style="172"/>
    <col min="3841" max="3841" width="5.6640625" style="172" customWidth="1"/>
    <col min="3842" max="3842" width="68.6640625" style="172" customWidth="1"/>
    <col min="3843" max="3843" width="19.5" style="172" customWidth="1"/>
    <col min="3844" max="4096" width="9.33203125" style="172"/>
    <col min="4097" max="4097" width="5.6640625" style="172" customWidth="1"/>
    <col min="4098" max="4098" width="68.6640625" style="172" customWidth="1"/>
    <col min="4099" max="4099" width="19.5" style="172" customWidth="1"/>
    <col min="4100" max="4352" width="9.33203125" style="172"/>
    <col min="4353" max="4353" width="5.6640625" style="172" customWidth="1"/>
    <col min="4354" max="4354" width="68.6640625" style="172" customWidth="1"/>
    <col min="4355" max="4355" width="19.5" style="172" customWidth="1"/>
    <col min="4356" max="4608" width="9.33203125" style="172"/>
    <col min="4609" max="4609" width="5.6640625" style="172" customWidth="1"/>
    <col min="4610" max="4610" width="68.6640625" style="172" customWidth="1"/>
    <col min="4611" max="4611" width="19.5" style="172" customWidth="1"/>
    <col min="4612" max="4864" width="9.33203125" style="172"/>
    <col min="4865" max="4865" width="5.6640625" style="172" customWidth="1"/>
    <col min="4866" max="4866" width="68.6640625" style="172" customWidth="1"/>
    <col min="4867" max="4867" width="19.5" style="172" customWidth="1"/>
    <col min="4868" max="5120" width="9.33203125" style="172"/>
    <col min="5121" max="5121" width="5.6640625" style="172" customWidth="1"/>
    <col min="5122" max="5122" width="68.6640625" style="172" customWidth="1"/>
    <col min="5123" max="5123" width="19.5" style="172" customWidth="1"/>
    <col min="5124" max="5376" width="9.33203125" style="172"/>
    <col min="5377" max="5377" width="5.6640625" style="172" customWidth="1"/>
    <col min="5378" max="5378" width="68.6640625" style="172" customWidth="1"/>
    <col min="5379" max="5379" width="19.5" style="172" customWidth="1"/>
    <col min="5380" max="5632" width="9.33203125" style="172"/>
    <col min="5633" max="5633" width="5.6640625" style="172" customWidth="1"/>
    <col min="5634" max="5634" width="68.6640625" style="172" customWidth="1"/>
    <col min="5635" max="5635" width="19.5" style="172" customWidth="1"/>
    <col min="5636" max="5888" width="9.33203125" style="172"/>
    <col min="5889" max="5889" width="5.6640625" style="172" customWidth="1"/>
    <col min="5890" max="5890" width="68.6640625" style="172" customWidth="1"/>
    <col min="5891" max="5891" width="19.5" style="172" customWidth="1"/>
    <col min="5892" max="6144" width="9.33203125" style="172"/>
    <col min="6145" max="6145" width="5.6640625" style="172" customWidth="1"/>
    <col min="6146" max="6146" width="68.6640625" style="172" customWidth="1"/>
    <col min="6147" max="6147" width="19.5" style="172" customWidth="1"/>
    <col min="6148" max="6400" width="9.33203125" style="172"/>
    <col min="6401" max="6401" width="5.6640625" style="172" customWidth="1"/>
    <col min="6402" max="6402" width="68.6640625" style="172" customWidth="1"/>
    <col min="6403" max="6403" width="19.5" style="172" customWidth="1"/>
    <col min="6404" max="6656" width="9.33203125" style="172"/>
    <col min="6657" max="6657" width="5.6640625" style="172" customWidth="1"/>
    <col min="6658" max="6658" width="68.6640625" style="172" customWidth="1"/>
    <col min="6659" max="6659" width="19.5" style="172" customWidth="1"/>
    <col min="6660" max="6912" width="9.33203125" style="172"/>
    <col min="6913" max="6913" width="5.6640625" style="172" customWidth="1"/>
    <col min="6914" max="6914" width="68.6640625" style="172" customWidth="1"/>
    <col min="6915" max="6915" width="19.5" style="172" customWidth="1"/>
    <col min="6916" max="7168" width="9.33203125" style="172"/>
    <col min="7169" max="7169" width="5.6640625" style="172" customWidth="1"/>
    <col min="7170" max="7170" width="68.6640625" style="172" customWidth="1"/>
    <col min="7171" max="7171" width="19.5" style="172" customWidth="1"/>
    <col min="7172" max="7424" width="9.33203125" style="172"/>
    <col min="7425" max="7425" width="5.6640625" style="172" customWidth="1"/>
    <col min="7426" max="7426" width="68.6640625" style="172" customWidth="1"/>
    <col min="7427" max="7427" width="19.5" style="172" customWidth="1"/>
    <col min="7428" max="7680" width="9.33203125" style="172"/>
    <col min="7681" max="7681" width="5.6640625" style="172" customWidth="1"/>
    <col min="7682" max="7682" width="68.6640625" style="172" customWidth="1"/>
    <col min="7683" max="7683" width="19.5" style="172" customWidth="1"/>
    <col min="7684" max="7936" width="9.33203125" style="172"/>
    <col min="7937" max="7937" width="5.6640625" style="172" customWidth="1"/>
    <col min="7938" max="7938" width="68.6640625" style="172" customWidth="1"/>
    <col min="7939" max="7939" width="19.5" style="172" customWidth="1"/>
    <col min="7940" max="8192" width="9.33203125" style="172"/>
    <col min="8193" max="8193" width="5.6640625" style="172" customWidth="1"/>
    <col min="8194" max="8194" width="68.6640625" style="172" customWidth="1"/>
    <col min="8195" max="8195" width="19.5" style="172" customWidth="1"/>
    <col min="8196" max="8448" width="9.33203125" style="172"/>
    <col min="8449" max="8449" width="5.6640625" style="172" customWidth="1"/>
    <col min="8450" max="8450" width="68.6640625" style="172" customWidth="1"/>
    <col min="8451" max="8451" width="19.5" style="172" customWidth="1"/>
    <col min="8452" max="8704" width="9.33203125" style="172"/>
    <col min="8705" max="8705" width="5.6640625" style="172" customWidth="1"/>
    <col min="8706" max="8706" width="68.6640625" style="172" customWidth="1"/>
    <col min="8707" max="8707" width="19.5" style="172" customWidth="1"/>
    <col min="8708" max="8960" width="9.33203125" style="172"/>
    <col min="8961" max="8961" width="5.6640625" style="172" customWidth="1"/>
    <col min="8962" max="8962" width="68.6640625" style="172" customWidth="1"/>
    <col min="8963" max="8963" width="19.5" style="172" customWidth="1"/>
    <col min="8964" max="9216" width="9.33203125" style="172"/>
    <col min="9217" max="9217" width="5.6640625" style="172" customWidth="1"/>
    <col min="9218" max="9218" width="68.6640625" style="172" customWidth="1"/>
    <col min="9219" max="9219" width="19.5" style="172" customWidth="1"/>
    <col min="9220" max="9472" width="9.33203125" style="172"/>
    <col min="9473" max="9473" width="5.6640625" style="172" customWidth="1"/>
    <col min="9474" max="9474" width="68.6640625" style="172" customWidth="1"/>
    <col min="9475" max="9475" width="19.5" style="172" customWidth="1"/>
    <col min="9476" max="9728" width="9.33203125" style="172"/>
    <col min="9729" max="9729" width="5.6640625" style="172" customWidth="1"/>
    <col min="9730" max="9730" width="68.6640625" style="172" customWidth="1"/>
    <col min="9731" max="9731" width="19.5" style="172" customWidth="1"/>
    <col min="9732" max="9984" width="9.33203125" style="172"/>
    <col min="9985" max="9985" width="5.6640625" style="172" customWidth="1"/>
    <col min="9986" max="9986" width="68.6640625" style="172" customWidth="1"/>
    <col min="9987" max="9987" width="19.5" style="172" customWidth="1"/>
    <col min="9988" max="10240" width="9.33203125" style="172"/>
    <col min="10241" max="10241" width="5.6640625" style="172" customWidth="1"/>
    <col min="10242" max="10242" width="68.6640625" style="172" customWidth="1"/>
    <col min="10243" max="10243" width="19.5" style="172" customWidth="1"/>
    <col min="10244" max="10496" width="9.33203125" style="172"/>
    <col min="10497" max="10497" width="5.6640625" style="172" customWidth="1"/>
    <col min="10498" max="10498" width="68.6640625" style="172" customWidth="1"/>
    <col min="10499" max="10499" width="19.5" style="172" customWidth="1"/>
    <col min="10500" max="10752" width="9.33203125" style="172"/>
    <col min="10753" max="10753" width="5.6640625" style="172" customWidth="1"/>
    <col min="10754" max="10754" width="68.6640625" style="172" customWidth="1"/>
    <col min="10755" max="10755" width="19.5" style="172" customWidth="1"/>
    <col min="10756" max="11008" width="9.33203125" style="172"/>
    <col min="11009" max="11009" width="5.6640625" style="172" customWidth="1"/>
    <col min="11010" max="11010" width="68.6640625" style="172" customWidth="1"/>
    <col min="11011" max="11011" width="19.5" style="172" customWidth="1"/>
    <col min="11012" max="11264" width="9.33203125" style="172"/>
    <col min="11265" max="11265" width="5.6640625" style="172" customWidth="1"/>
    <col min="11266" max="11266" width="68.6640625" style="172" customWidth="1"/>
    <col min="11267" max="11267" width="19.5" style="172" customWidth="1"/>
    <col min="11268" max="11520" width="9.33203125" style="172"/>
    <col min="11521" max="11521" width="5.6640625" style="172" customWidth="1"/>
    <col min="11522" max="11522" width="68.6640625" style="172" customWidth="1"/>
    <col min="11523" max="11523" width="19.5" style="172" customWidth="1"/>
    <col min="11524" max="11776" width="9.33203125" style="172"/>
    <col min="11777" max="11777" width="5.6640625" style="172" customWidth="1"/>
    <col min="11778" max="11778" width="68.6640625" style="172" customWidth="1"/>
    <col min="11779" max="11779" width="19.5" style="172" customWidth="1"/>
    <col min="11780" max="12032" width="9.33203125" style="172"/>
    <col min="12033" max="12033" width="5.6640625" style="172" customWidth="1"/>
    <col min="12034" max="12034" width="68.6640625" style="172" customWidth="1"/>
    <col min="12035" max="12035" width="19.5" style="172" customWidth="1"/>
    <col min="12036" max="12288" width="9.33203125" style="172"/>
    <col min="12289" max="12289" width="5.6640625" style="172" customWidth="1"/>
    <col min="12290" max="12290" width="68.6640625" style="172" customWidth="1"/>
    <col min="12291" max="12291" width="19.5" style="172" customWidth="1"/>
    <col min="12292" max="12544" width="9.33203125" style="172"/>
    <col min="12545" max="12545" width="5.6640625" style="172" customWidth="1"/>
    <col min="12546" max="12546" width="68.6640625" style="172" customWidth="1"/>
    <col min="12547" max="12547" width="19.5" style="172" customWidth="1"/>
    <col min="12548" max="12800" width="9.33203125" style="172"/>
    <col min="12801" max="12801" width="5.6640625" style="172" customWidth="1"/>
    <col min="12802" max="12802" width="68.6640625" style="172" customWidth="1"/>
    <col min="12803" max="12803" width="19.5" style="172" customWidth="1"/>
    <col min="12804" max="13056" width="9.33203125" style="172"/>
    <col min="13057" max="13057" width="5.6640625" style="172" customWidth="1"/>
    <col min="13058" max="13058" width="68.6640625" style="172" customWidth="1"/>
    <col min="13059" max="13059" width="19.5" style="172" customWidth="1"/>
    <col min="13060" max="13312" width="9.33203125" style="172"/>
    <col min="13313" max="13313" width="5.6640625" style="172" customWidth="1"/>
    <col min="13314" max="13314" width="68.6640625" style="172" customWidth="1"/>
    <col min="13315" max="13315" width="19.5" style="172" customWidth="1"/>
    <col min="13316" max="13568" width="9.33203125" style="172"/>
    <col min="13569" max="13569" width="5.6640625" style="172" customWidth="1"/>
    <col min="13570" max="13570" width="68.6640625" style="172" customWidth="1"/>
    <col min="13571" max="13571" width="19.5" style="172" customWidth="1"/>
    <col min="13572" max="13824" width="9.33203125" style="172"/>
    <col min="13825" max="13825" width="5.6640625" style="172" customWidth="1"/>
    <col min="13826" max="13826" width="68.6640625" style="172" customWidth="1"/>
    <col min="13827" max="13827" width="19.5" style="172" customWidth="1"/>
    <col min="13828" max="14080" width="9.33203125" style="172"/>
    <col min="14081" max="14081" width="5.6640625" style="172" customWidth="1"/>
    <col min="14082" max="14082" width="68.6640625" style="172" customWidth="1"/>
    <col min="14083" max="14083" width="19.5" style="172" customWidth="1"/>
    <col min="14084" max="14336" width="9.33203125" style="172"/>
    <col min="14337" max="14337" width="5.6640625" style="172" customWidth="1"/>
    <col min="14338" max="14338" width="68.6640625" style="172" customWidth="1"/>
    <col min="14339" max="14339" width="19.5" style="172" customWidth="1"/>
    <col min="14340" max="14592" width="9.33203125" style="172"/>
    <col min="14593" max="14593" width="5.6640625" style="172" customWidth="1"/>
    <col min="14594" max="14594" width="68.6640625" style="172" customWidth="1"/>
    <col min="14595" max="14595" width="19.5" style="172" customWidth="1"/>
    <col min="14596" max="14848" width="9.33203125" style="172"/>
    <col min="14849" max="14849" width="5.6640625" style="172" customWidth="1"/>
    <col min="14850" max="14850" width="68.6640625" style="172" customWidth="1"/>
    <col min="14851" max="14851" width="19.5" style="172" customWidth="1"/>
    <col min="14852" max="15104" width="9.33203125" style="172"/>
    <col min="15105" max="15105" width="5.6640625" style="172" customWidth="1"/>
    <col min="15106" max="15106" width="68.6640625" style="172" customWidth="1"/>
    <col min="15107" max="15107" width="19.5" style="172" customWidth="1"/>
    <col min="15108" max="15360" width="9.33203125" style="172"/>
    <col min="15361" max="15361" width="5.6640625" style="172" customWidth="1"/>
    <col min="15362" max="15362" width="68.6640625" style="172" customWidth="1"/>
    <col min="15363" max="15363" width="19.5" style="172" customWidth="1"/>
    <col min="15364" max="15616" width="9.33203125" style="172"/>
    <col min="15617" max="15617" width="5.6640625" style="172" customWidth="1"/>
    <col min="15618" max="15618" width="68.6640625" style="172" customWidth="1"/>
    <col min="15619" max="15619" width="19.5" style="172" customWidth="1"/>
    <col min="15620" max="15872" width="9.33203125" style="172"/>
    <col min="15873" max="15873" width="5.6640625" style="172" customWidth="1"/>
    <col min="15874" max="15874" width="68.6640625" style="172" customWidth="1"/>
    <col min="15875" max="15875" width="19.5" style="172" customWidth="1"/>
    <col min="15876" max="16128" width="9.33203125" style="172"/>
    <col min="16129" max="16129" width="5.6640625" style="172" customWidth="1"/>
    <col min="16130" max="16130" width="68.6640625" style="172" customWidth="1"/>
    <col min="16131" max="16131" width="19.5" style="172" customWidth="1"/>
    <col min="16132" max="16384" width="9.33203125" style="172"/>
  </cols>
  <sheetData>
    <row r="1" spans="1:4" ht="33" customHeight="1" x14ac:dyDescent="0.25">
      <c r="A1" s="554" t="s">
        <v>603</v>
      </c>
      <c r="B1" s="554"/>
      <c r="C1" s="554"/>
    </row>
    <row r="2" spans="1:4" ht="15.95" customHeight="1" thickBot="1" x14ac:dyDescent="0.3">
      <c r="A2" s="173"/>
      <c r="B2" s="173"/>
      <c r="C2" s="184" t="s">
        <v>567</v>
      </c>
      <c r="D2" s="179"/>
    </row>
    <row r="3" spans="1:4" ht="26.25" customHeight="1" thickBot="1" x14ac:dyDescent="0.3">
      <c r="A3" s="202" t="s">
        <v>17</v>
      </c>
      <c r="B3" s="203" t="s">
        <v>581</v>
      </c>
      <c r="C3" s="204"/>
    </row>
    <row r="4" spans="1:4" ht="15.75" thickBot="1" x14ac:dyDescent="0.3">
      <c r="A4" s="205" t="s">
        <v>500</v>
      </c>
      <c r="B4" s="206" t="s">
        <v>501</v>
      </c>
      <c r="C4" s="207" t="s">
        <v>502</v>
      </c>
    </row>
    <row r="5" spans="1:4" x14ac:dyDescent="0.25">
      <c r="A5" s="208" t="s">
        <v>19</v>
      </c>
      <c r="B5" s="533" t="s">
        <v>582</v>
      </c>
      <c r="C5" s="534">
        <v>82550000</v>
      </c>
    </row>
    <row r="6" spans="1:4" ht="24.75" x14ac:dyDescent="0.25">
      <c r="A6" s="209" t="s">
        <v>20</v>
      </c>
      <c r="B6" s="535" t="s">
        <v>583</v>
      </c>
      <c r="C6" s="536">
        <v>61000000</v>
      </c>
    </row>
    <row r="7" spans="1:4" x14ac:dyDescent="0.25">
      <c r="A7" s="209" t="s">
        <v>21</v>
      </c>
      <c r="B7" s="537" t="s">
        <v>584</v>
      </c>
      <c r="C7" s="536"/>
    </row>
    <row r="8" spans="1:4" ht="24.75" x14ac:dyDescent="0.25">
      <c r="A8" s="209" t="s">
        <v>22</v>
      </c>
      <c r="B8" s="537" t="s">
        <v>585</v>
      </c>
      <c r="C8" s="536"/>
    </row>
    <row r="9" spans="1:4" x14ac:dyDescent="0.25">
      <c r="A9" s="538" t="s">
        <v>23</v>
      </c>
      <c r="B9" s="537" t="s">
        <v>586</v>
      </c>
      <c r="C9" s="539">
        <v>71000</v>
      </c>
    </row>
    <row r="10" spans="1:4" ht="15.75" thickBot="1" x14ac:dyDescent="0.3">
      <c r="A10" s="209" t="s">
        <v>24</v>
      </c>
      <c r="B10" s="540" t="s">
        <v>587</v>
      </c>
      <c r="C10" s="536"/>
    </row>
    <row r="11" spans="1:4" ht="15.75" thickBot="1" x14ac:dyDescent="0.3">
      <c r="A11" s="562" t="s">
        <v>588</v>
      </c>
      <c r="B11" s="563"/>
      <c r="C11" s="210">
        <f>SUM(C5:C10)</f>
        <v>143621000</v>
      </c>
    </row>
    <row r="12" spans="1:4" ht="23.25" customHeight="1" x14ac:dyDescent="0.25">
      <c r="A12" s="564" t="s">
        <v>589</v>
      </c>
      <c r="B12" s="564"/>
      <c r="C12" s="564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&amp;R&amp;8 4. melléklet az 3/2019.(III.14.) számú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D9"/>
  <sheetViews>
    <sheetView view="pageLayout" zoomScaleNormal="120" workbookViewId="0">
      <selection activeCell="C18" sqref="C18"/>
    </sheetView>
  </sheetViews>
  <sheetFormatPr defaultRowHeight="15" x14ac:dyDescent="0.25"/>
  <cols>
    <col min="1" max="1" width="5.6640625" style="172" customWidth="1"/>
    <col min="2" max="2" width="66.83203125" style="172" customWidth="1"/>
    <col min="3" max="3" width="27" style="172" customWidth="1"/>
    <col min="4" max="16384" width="9.33203125" style="172"/>
  </cols>
  <sheetData>
    <row r="1" spans="1:4" ht="33" customHeight="1" x14ac:dyDescent="0.25">
      <c r="A1" s="554" t="s">
        <v>604</v>
      </c>
      <c r="B1" s="554"/>
      <c r="C1" s="554"/>
    </row>
    <row r="2" spans="1:4" ht="15.95" customHeight="1" thickBot="1" x14ac:dyDescent="0.3">
      <c r="A2" s="173"/>
      <c r="B2" s="515"/>
      <c r="C2" s="184" t="s">
        <v>566</v>
      </c>
      <c r="D2" s="179"/>
    </row>
    <row r="3" spans="1:4" ht="26.25" customHeight="1" thickBot="1" x14ac:dyDescent="0.3">
      <c r="A3" s="202" t="s">
        <v>17</v>
      </c>
      <c r="B3" s="203" t="s">
        <v>201</v>
      </c>
      <c r="C3" s="204" t="s">
        <v>224</v>
      </c>
    </row>
    <row r="4" spans="1:4" ht="15.75" thickBot="1" x14ac:dyDescent="0.3">
      <c r="A4" s="205" t="s">
        <v>500</v>
      </c>
      <c r="B4" s="206" t="s">
        <v>501</v>
      </c>
      <c r="C4" s="207" t="s">
        <v>502</v>
      </c>
    </row>
    <row r="5" spans="1:4" x14ac:dyDescent="0.25">
      <c r="A5" s="208" t="s">
        <v>19</v>
      </c>
      <c r="B5" s="213"/>
      <c r="C5" s="211"/>
    </row>
    <row r="6" spans="1:4" x14ac:dyDescent="0.25">
      <c r="A6" s="209" t="s">
        <v>20</v>
      </c>
      <c r="B6" s="214"/>
      <c r="C6" s="212"/>
    </row>
    <row r="7" spans="1:4" x14ac:dyDescent="0.25">
      <c r="A7" s="209" t="s">
        <v>21</v>
      </c>
      <c r="B7" s="214"/>
      <c r="C7" s="212"/>
    </row>
    <row r="8" spans="1:4" ht="15.75" thickBot="1" x14ac:dyDescent="0.3">
      <c r="A8" s="512" t="s">
        <v>22</v>
      </c>
      <c r="B8" s="513"/>
      <c r="C8" s="514"/>
    </row>
    <row r="9" spans="1:4" s="472" customFormat="1" ht="17.25" customHeight="1" thickBot="1" x14ac:dyDescent="0.25">
      <c r="A9" s="473" t="s">
        <v>22</v>
      </c>
      <c r="B9" s="156" t="s">
        <v>202</v>
      </c>
      <c r="C9" s="210">
        <f>SUM(C5:C8)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3/2019. (III.14.) számú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F18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 x14ac:dyDescent="0.2">
      <c r="A1" s="565" t="s">
        <v>0</v>
      </c>
      <c r="B1" s="565"/>
      <c r="C1" s="565"/>
      <c r="D1" s="565"/>
      <c r="E1" s="565"/>
      <c r="F1" s="565"/>
    </row>
    <row r="2" spans="1:6" ht="22.5" customHeight="1" thickBot="1" x14ac:dyDescent="0.3">
      <c r="A2" s="511"/>
      <c r="F2" s="56" t="s">
        <v>567</v>
      </c>
    </row>
    <row r="3" spans="1:6" s="51" customFormat="1" ht="44.25" customHeight="1" thickBot="1" x14ac:dyDescent="0.25">
      <c r="A3" s="217" t="s">
        <v>66</v>
      </c>
      <c r="B3" s="218" t="s">
        <v>67</v>
      </c>
      <c r="C3" s="218" t="s">
        <v>68</v>
      </c>
      <c r="D3" s="218" t="str">
        <f>+CONCATENATE("Felhasználás 2018. XII. 31-ig")</f>
        <v>Felhasználás 2018. XII. 31-ig</v>
      </c>
      <c r="E3" s="218" t="s">
        <v>578</v>
      </c>
      <c r="F3" s="57" t="s">
        <v>579</v>
      </c>
    </row>
    <row r="4" spans="1:6" ht="12" customHeight="1" thickBot="1" x14ac:dyDescent="0.25">
      <c r="A4" s="58" t="s">
        <v>500</v>
      </c>
      <c r="B4" s="59" t="s">
        <v>501</v>
      </c>
      <c r="C4" s="59" t="s">
        <v>502</v>
      </c>
      <c r="D4" s="59" t="s">
        <v>504</v>
      </c>
      <c r="E4" s="59" t="s">
        <v>503</v>
      </c>
      <c r="F4" s="60" t="s">
        <v>506</v>
      </c>
    </row>
    <row r="5" spans="1:6" ht="15.95" customHeight="1" x14ac:dyDescent="0.2">
      <c r="A5" s="474" t="s">
        <v>626</v>
      </c>
      <c r="B5" s="28">
        <v>30000000</v>
      </c>
      <c r="C5" s="475" t="s">
        <v>616</v>
      </c>
      <c r="D5" s="28"/>
      <c r="E5" s="28">
        <v>30000000</v>
      </c>
      <c r="F5" s="61">
        <f t="shared" ref="F5:F17" si="0">B5-D5-E5</f>
        <v>0</v>
      </c>
    </row>
    <row r="6" spans="1:6" ht="15.95" customHeight="1" x14ac:dyDescent="0.2">
      <c r="A6" s="474" t="s">
        <v>628</v>
      </c>
      <c r="B6" s="28">
        <v>79780398</v>
      </c>
      <c r="C6" s="475" t="s">
        <v>616</v>
      </c>
      <c r="D6" s="28"/>
      <c r="E6" s="28">
        <v>79780398</v>
      </c>
      <c r="F6" s="61">
        <f t="shared" si="0"/>
        <v>0</v>
      </c>
    </row>
    <row r="7" spans="1:6" ht="15.95" customHeight="1" x14ac:dyDescent="0.2">
      <c r="A7" s="474" t="s">
        <v>627</v>
      </c>
      <c r="B7" s="28">
        <v>254000</v>
      </c>
      <c r="C7" s="475" t="s">
        <v>616</v>
      </c>
      <c r="D7" s="28"/>
      <c r="E7" s="28">
        <v>254000</v>
      </c>
      <c r="F7" s="61">
        <f t="shared" si="0"/>
        <v>0</v>
      </c>
    </row>
    <row r="8" spans="1:6" ht="15.95" customHeight="1" x14ac:dyDescent="0.2">
      <c r="A8" s="474"/>
      <c r="B8" s="28"/>
      <c r="C8" s="475"/>
      <c r="D8" s="28"/>
      <c r="E8" s="28"/>
      <c r="F8" s="61">
        <f t="shared" si="0"/>
        <v>0</v>
      </c>
    </row>
    <row r="9" spans="1:6" ht="15.95" customHeight="1" x14ac:dyDescent="0.2">
      <c r="A9" s="474"/>
      <c r="B9" s="28"/>
      <c r="C9" s="475"/>
      <c r="D9" s="28"/>
      <c r="E9" s="28"/>
      <c r="F9" s="61">
        <f t="shared" si="0"/>
        <v>0</v>
      </c>
    </row>
    <row r="10" spans="1:6" ht="15.95" customHeight="1" x14ac:dyDescent="0.2">
      <c r="A10" s="474"/>
      <c r="B10" s="28"/>
      <c r="C10" s="475"/>
      <c r="D10" s="28"/>
      <c r="E10" s="28"/>
      <c r="F10" s="61">
        <f t="shared" si="0"/>
        <v>0</v>
      </c>
    </row>
    <row r="11" spans="1:6" ht="15.95" customHeight="1" x14ac:dyDescent="0.2">
      <c r="A11" s="474"/>
      <c r="B11" s="28"/>
      <c r="C11" s="475"/>
      <c r="D11" s="28"/>
      <c r="E11" s="28"/>
      <c r="F11" s="61">
        <f t="shared" si="0"/>
        <v>0</v>
      </c>
    </row>
    <row r="12" spans="1:6" ht="15.95" customHeight="1" x14ac:dyDescent="0.2">
      <c r="A12" s="474"/>
      <c r="B12" s="28"/>
      <c r="C12" s="475"/>
      <c r="D12" s="28"/>
      <c r="E12" s="28"/>
      <c r="F12" s="61">
        <f t="shared" si="0"/>
        <v>0</v>
      </c>
    </row>
    <row r="13" spans="1:6" ht="15.95" customHeight="1" x14ac:dyDescent="0.2">
      <c r="A13" s="474"/>
      <c r="B13" s="28"/>
      <c r="C13" s="475"/>
      <c r="D13" s="28"/>
      <c r="E13" s="28"/>
      <c r="F13" s="61">
        <f t="shared" si="0"/>
        <v>0</v>
      </c>
    </row>
    <row r="14" spans="1:6" ht="15.95" customHeight="1" x14ac:dyDescent="0.2">
      <c r="A14" s="474"/>
      <c r="B14" s="28"/>
      <c r="C14" s="475"/>
      <c r="D14" s="28"/>
      <c r="E14" s="28"/>
      <c r="F14" s="61">
        <f t="shared" si="0"/>
        <v>0</v>
      </c>
    </row>
    <row r="15" spans="1:6" ht="15.95" customHeight="1" x14ac:dyDescent="0.2">
      <c r="A15" s="474"/>
      <c r="B15" s="28"/>
      <c r="C15" s="475"/>
      <c r="D15" s="28"/>
      <c r="E15" s="28"/>
      <c r="F15" s="61">
        <f t="shared" si="0"/>
        <v>0</v>
      </c>
    </row>
    <row r="16" spans="1:6" ht="15.95" customHeight="1" x14ac:dyDescent="0.2">
      <c r="A16" s="474"/>
      <c r="B16" s="28"/>
      <c r="C16" s="475"/>
      <c r="D16" s="28"/>
      <c r="E16" s="28"/>
      <c r="F16" s="61">
        <f t="shared" si="0"/>
        <v>0</v>
      </c>
    </row>
    <row r="17" spans="1:6" ht="15.95" customHeight="1" thickBot="1" x14ac:dyDescent="0.25">
      <c r="A17" s="62"/>
      <c r="B17" s="29"/>
      <c r="C17" s="476"/>
      <c r="D17" s="29"/>
      <c r="E17" s="29"/>
      <c r="F17" s="63">
        <f t="shared" si="0"/>
        <v>0</v>
      </c>
    </row>
    <row r="18" spans="1:6" s="66" customFormat="1" ht="18" customHeight="1" thickBot="1" x14ac:dyDescent="0.25">
      <c r="A18" s="219" t="s">
        <v>65</v>
      </c>
      <c r="B18" s="64">
        <f>SUM(B5:B17)</f>
        <v>110034398</v>
      </c>
      <c r="C18" s="143"/>
      <c r="D18" s="64">
        <f>SUM(D5:D17)</f>
        <v>0</v>
      </c>
      <c r="E18" s="64">
        <f>SUM(E5:E17)</f>
        <v>110034398</v>
      </c>
      <c r="F18" s="65">
        <f>SUM(F5:F17)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3/2019. (III.14.) számú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F24"/>
  <sheetViews>
    <sheetView view="pageLayout" zoomScaleNormal="100" workbookViewId="0">
      <selection activeCell="E9" sqref="E9"/>
    </sheetView>
  </sheetViews>
  <sheetFormatPr defaultRowHeight="12.75" x14ac:dyDescent="0.2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 x14ac:dyDescent="0.2">
      <c r="A1" s="565" t="s">
        <v>1</v>
      </c>
      <c r="B1" s="565"/>
      <c r="C1" s="565"/>
      <c r="D1" s="565"/>
      <c r="E1" s="565"/>
      <c r="F1" s="565"/>
    </row>
    <row r="2" spans="1:6" ht="23.25" customHeight="1" thickBot="1" x14ac:dyDescent="0.3">
      <c r="F2" s="56" t="s">
        <v>567</v>
      </c>
    </row>
    <row r="3" spans="1:6" s="51" customFormat="1" ht="48.75" customHeight="1" thickBot="1" x14ac:dyDescent="0.25">
      <c r="A3" s="217" t="s">
        <v>69</v>
      </c>
      <c r="B3" s="218" t="s">
        <v>67</v>
      </c>
      <c r="C3" s="218" t="s">
        <v>68</v>
      </c>
      <c r="D3" s="218" t="str">
        <f>+'6.sz.mell.'!D3</f>
        <v>Felhasználás 2018. XII. 31-ig</v>
      </c>
      <c r="E3" s="218" t="str">
        <f>+'6.sz.mell.'!E3</f>
        <v>2019. évi előirányzat</v>
      </c>
      <c r="F3" s="57" t="s">
        <v>579</v>
      </c>
    </row>
    <row r="4" spans="1:6" ht="15" customHeight="1" thickBot="1" x14ac:dyDescent="0.25">
      <c r="A4" s="58" t="s">
        <v>500</v>
      </c>
      <c r="B4" s="59" t="s">
        <v>501</v>
      </c>
      <c r="C4" s="59" t="s">
        <v>502</v>
      </c>
      <c r="D4" s="59" t="s">
        <v>504</v>
      </c>
      <c r="E4" s="59" t="s">
        <v>503</v>
      </c>
      <c r="F4" s="60" t="s">
        <v>505</v>
      </c>
    </row>
    <row r="5" spans="1:6" ht="15.95" customHeight="1" x14ac:dyDescent="0.2">
      <c r="A5" s="474" t="s">
        <v>615</v>
      </c>
      <c r="B5" s="28">
        <v>3000000</v>
      </c>
      <c r="C5" s="475" t="s">
        <v>616</v>
      </c>
      <c r="D5" s="28"/>
      <c r="E5" s="68">
        <v>3000000</v>
      </c>
      <c r="F5" s="69">
        <f t="shared" ref="F5:F23" si="0">B5-D5-E5</f>
        <v>0</v>
      </c>
    </row>
    <row r="6" spans="1:6" ht="15.95" customHeight="1" x14ac:dyDescent="0.2">
      <c r="A6" s="541" t="s">
        <v>617</v>
      </c>
      <c r="B6" s="28">
        <v>5000000</v>
      </c>
      <c r="C6" s="475" t="s">
        <v>616</v>
      </c>
      <c r="D6" s="28"/>
      <c r="E6" s="68">
        <v>5000000</v>
      </c>
      <c r="F6" s="69">
        <f t="shared" si="0"/>
        <v>0</v>
      </c>
    </row>
    <row r="7" spans="1:6" ht="15.95" customHeight="1" x14ac:dyDescent="0.2">
      <c r="A7" s="542" t="s">
        <v>618</v>
      </c>
      <c r="B7" s="68">
        <v>3000000</v>
      </c>
      <c r="C7" s="477" t="s">
        <v>616</v>
      </c>
      <c r="D7" s="68"/>
      <c r="E7" s="68">
        <v>3000000</v>
      </c>
      <c r="F7" s="69">
        <f t="shared" si="0"/>
        <v>0</v>
      </c>
    </row>
    <row r="8" spans="1:6" ht="15.95" customHeight="1" x14ac:dyDescent="0.2">
      <c r="A8" s="542" t="s">
        <v>619</v>
      </c>
      <c r="B8" s="68">
        <v>77881480</v>
      </c>
      <c r="C8" s="477" t="s">
        <v>616</v>
      </c>
      <c r="D8" s="68"/>
      <c r="E8" s="68">
        <v>77881480</v>
      </c>
      <c r="F8" s="69">
        <f t="shared" si="0"/>
        <v>0</v>
      </c>
    </row>
    <row r="9" spans="1:6" ht="15.95" customHeight="1" x14ac:dyDescent="0.2">
      <c r="A9" s="542" t="s">
        <v>620</v>
      </c>
      <c r="B9" s="68">
        <v>63228181</v>
      </c>
      <c r="C9" s="477" t="s">
        <v>616</v>
      </c>
      <c r="D9" s="68"/>
      <c r="E9" s="68">
        <v>63228181</v>
      </c>
      <c r="F9" s="69">
        <f t="shared" si="0"/>
        <v>0</v>
      </c>
    </row>
    <row r="10" spans="1:6" ht="15.95" customHeight="1" x14ac:dyDescent="0.2">
      <c r="A10" s="542" t="s">
        <v>621</v>
      </c>
      <c r="B10" s="68">
        <v>35000000</v>
      </c>
      <c r="C10" s="477" t="s">
        <v>616</v>
      </c>
      <c r="D10" s="68"/>
      <c r="E10" s="68">
        <v>35000000</v>
      </c>
      <c r="F10" s="69">
        <f t="shared" si="0"/>
        <v>0</v>
      </c>
    </row>
    <row r="11" spans="1:6" ht="15.95" customHeight="1" x14ac:dyDescent="0.2">
      <c r="A11" s="542" t="s">
        <v>622</v>
      </c>
      <c r="B11" s="68">
        <v>1270000</v>
      </c>
      <c r="C11" s="477" t="s">
        <v>616</v>
      </c>
      <c r="D11" s="68"/>
      <c r="E11" s="68">
        <v>1270000</v>
      </c>
      <c r="F11" s="69">
        <f t="shared" si="0"/>
        <v>0</v>
      </c>
    </row>
    <row r="12" spans="1:6" ht="15.95" customHeight="1" x14ac:dyDescent="0.2">
      <c r="A12" s="542" t="s">
        <v>623</v>
      </c>
      <c r="B12" s="68">
        <v>15000000</v>
      </c>
      <c r="C12" s="477" t="s">
        <v>616</v>
      </c>
      <c r="D12" s="68"/>
      <c r="E12" s="68">
        <v>15000000</v>
      </c>
      <c r="F12" s="69">
        <f t="shared" si="0"/>
        <v>0</v>
      </c>
    </row>
    <row r="13" spans="1:6" ht="15.95" customHeight="1" x14ac:dyDescent="0.2">
      <c r="A13" s="542" t="s">
        <v>624</v>
      </c>
      <c r="B13" s="68">
        <v>5000000</v>
      </c>
      <c r="C13" s="477" t="s">
        <v>616</v>
      </c>
      <c r="D13" s="68"/>
      <c r="E13" s="68">
        <v>5000000</v>
      </c>
      <c r="F13" s="69">
        <f t="shared" si="0"/>
        <v>0</v>
      </c>
    </row>
    <row r="14" spans="1:6" ht="15.95" customHeight="1" x14ac:dyDescent="0.2">
      <c r="A14" s="542" t="s">
        <v>625</v>
      </c>
      <c r="B14" s="68">
        <v>3500000</v>
      </c>
      <c r="C14" s="477" t="s">
        <v>616</v>
      </c>
      <c r="D14" s="68"/>
      <c r="E14" s="68">
        <v>3500000</v>
      </c>
      <c r="F14" s="69">
        <f t="shared" si="0"/>
        <v>0</v>
      </c>
    </row>
    <row r="15" spans="1:6" ht="15.95" customHeight="1" x14ac:dyDescent="0.2">
      <c r="A15" s="67"/>
      <c r="B15" s="68"/>
      <c r="C15" s="477"/>
      <c r="D15" s="68"/>
      <c r="E15" s="68"/>
      <c r="F15" s="69">
        <f t="shared" si="0"/>
        <v>0</v>
      </c>
    </row>
    <row r="16" spans="1:6" ht="15.95" customHeight="1" x14ac:dyDescent="0.2">
      <c r="A16" s="67"/>
      <c r="B16" s="68"/>
      <c r="C16" s="477"/>
      <c r="D16" s="68"/>
      <c r="E16" s="68"/>
      <c r="F16" s="69">
        <f t="shared" si="0"/>
        <v>0</v>
      </c>
    </row>
    <row r="17" spans="1:6" ht="15.95" customHeight="1" x14ac:dyDescent="0.2">
      <c r="A17" s="67"/>
      <c r="B17" s="68"/>
      <c r="C17" s="477"/>
      <c r="D17" s="68"/>
      <c r="E17" s="68"/>
      <c r="F17" s="69">
        <f t="shared" si="0"/>
        <v>0</v>
      </c>
    </row>
    <row r="18" spans="1:6" ht="15.95" customHeight="1" x14ac:dyDescent="0.2">
      <c r="A18" s="67"/>
      <c r="B18" s="68"/>
      <c r="C18" s="477"/>
      <c r="D18" s="68"/>
      <c r="E18" s="68"/>
      <c r="F18" s="69">
        <f t="shared" si="0"/>
        <v>0</v>
      </c>
    </row>
    <row r="19" spans="1:6" ht="15.95" customHeight="1" x14ac:dyDescent="0.2">
      <c r="A19" s="67"/>
      <c r="B19" s="68"/>
      <c r="C19" s="477"/>
      <c r="D19" s="68"/>
      <c r="E19" s="68"/>
      <c r="F19" s="69">
        <f t="shared" si="0"/>
        <v>0</v>
      </c>
    </row>
    <row r="20" spans="1:6" ht="15.95" customHeight="1" x14ac:dyDescent="0.2">
      <c r="A20" s="67"/>
      <c r="B20" s="68"/>
      <c r="C20" s="477"/>
      <c r="D20" s="68"/>
      <c r="E20" s="68"/>
      <c r="F20" s="69">
        <f t="shared" si="0"/>
        <v>0</v>
      </c>
    </row>
    <row r="21" spans="1:6" ht="15.95" customHeight="1" x14ac:dyDescent="0.2">
      <c r="A21" s="67"/>
      <c r="B21" s="68"/>
      <c r="C21" s="477"/>
      <c r="D21" s="68"/>
      <c r="E21" s="68"/>
      <c r="F21" s="69">
        <f t="shared" si="0"/>
        <v>0</v>
      </c>
    </row>
    <row r="22" spans="1:6" ht="15.95" customHeight="1" x14ac:dyDescent="0.2">
      <c r="A22" s="67"/>
      <c r="B22" s="68"/>
      <c r="C22" s="477"/>
      <c r="D22" s="68"/>
      <c r="E22" s="68"/>
      <c r="F22" s="69">
        <f t="shared" si="0"/>
        <v>0</v>
      </c>
    </row>
    <row r="23" spans="1:6" ht="15.95" customHeight="1" thickBot="1" x14ac:dyDescent="0.25">
      <c r="A23" s="70"/>
      <c r="B23" s="71"/>
      <c r="C23" s="478"/>
      <c r="D23" s="71"/>
      <c r="E23" s="71"/>
      <c r="F23" s="72">
        <f t="shared" si="0"/>
        <v>0</v>
      </c>
    </row>
    <row r="24" spans="1:6" s="66" customFormat="1" ht="18" customHeight="1" thickBot="1" x14ac:dyDescent="0.25">
      <c r="A24" s="219" t="s">
        <v>65</v>
      </c>
      <c r="B24" s="220">
        <f>SUM(B5:B23)</f>
        <v>211879661</v>
      </c>
      <c r="C24" s="144"/>
      <c r="D24" s="220">
        <f>SUM(D5:D23)</f>
        <v>0</v>
      </c>
      <c r="E24" s="220">
        <f>SUM(E5:E23)</f>
        <v>211879661</v>
      </c>
      <c r="F24" s="73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3/2019. (III.14.) számú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</sheetPr>
  <dimension ref="A2:E53"/>
  <sheetViews>
    <sheetView view="pageLayout" zoomScaleNormal="100" workbookViewId="0">
      <selection activeCell="D3" sqref="D3:E3"/>
    </sheetView>
  </sheetViews>
  <sheetFormatPr defaultRowHeight="12.75" x14ac:dyDescent="0.2"/>
  <cols>
    <col min="1" max="1" width="38.6640625" customWidth="1"/>
    <col min="2" max="5" width="13.83203125" customWidth="1"/>
  </cols>
  <sheetData>
    <row r="2" spans="1:5" ht="15.75" x14ac:dyDescent="0.25">
      <c r="A2" s="103" t="s">
        <v>140</v>
      </c>
      <c r="B2" s="566"/>
      <c r="C2" s="566"/>
      <c r="D2" s="566"/>
      <c r="E2" s="566"/>
    </row>
    <row r="3" spans="1:5" ht="14.25" thickBot="1" x14ac:dyDescent="0.3">
      <c r="D3" s="567" t="s">
        <v>568</v>
      </c>
      <c r="E3" s="567"/>
    </row>
    <row r="4" spans="1:5" ht="15" customHeight="1" thickBot="1" x14ac:dyDescent="0.25">
      <c r="A4" s="238" t="s">
        <v>133</v>
      </c>
      <c r="B4" s="239" t="s">
        <v>571</v>
      </c>
      <c r="C4" s="239" t="s">
        <v>576</v>
      </c>
      <c r="D4" s="239" t="s">
        <v>591</v>
      </c>
      <c r="E4" s="240" t="s">
        <v>52</v>
      </c>
    </row>
    <row r="5" spans="1:5" x14ac:dyDescent="0.2">
      <c r="A5" s="241" t="s">
        <v>134</v>
      </c>
      <c r="B5" s="104"/>
      <c r="C5" s="104"/>
      <c r="D5" s="104"/>
      <c r="E5" s="242">
        <f t="shared" ref="E5:E11" si="0">SUM(B5:D5)</f>
        <v>0</v>
      </c>
    </row>
    <row r="6" spans="1:5" x14ac:dyDescent="0.2">
      <c r="A6" s="243" t="s">
        <v>147</v>
      </c>
      <c r="B6" s="105"/>
      <c r="C6" s="105"/>
      <c r="D6" s="105"/>
      <c r="E6" s="244">
        <f t="shared" si="0"/>
        <v>0</v>
      </c>
    </row>
    <row r="7" spans="1:5" x14ac:dyDescent="0.2">
      <c r="A7" s="245" t="s">
        <v>135</v>
      </c>
      <c r="B7" s="106"/>
      <c r="C7" s="106"/>
      <c r="D7" s="106"/>
      <c r="E7" s="246">
        <f t="shared" si="0"/>
        <v>0</v>
      </c>
    </row>
    <row r="8" spans="1:5" x14ac:dyDescent="0.2">
      <c r="A8" s="245" t="s">
        <v>149</v>
      </c>
      <c r="B8" s="106"/>
      <c r="C8" s="106"/>
      <c r="D8" s="106"/>
      <c r="E8" s="246">
        <f t="shared" si="0"/>
        <v>0</v>
      </c>
    </row>
    <row r="9" spans="1:5" x14ac:dyDescent="0.2">
      <c r="A9" s="245" t="s">
        <v>136</v>
      </c>
      <c r="B9" s="106"/>
      <c r="C9" s="106"/>
      <c r="D9" s="106"/>
      <c r="E9" s="246">
        <f t="shared" si="0"/>
        <v>0</v>
      </c>
    </row>
    <row r="10" spans="1:5" x14ac:dyDescent="0.2">
      <c r="A10" s="245" t="s">
        <v>137</v>
      </c>
      <c r="B10" s="106"/>
      <c r="C10" s="106"/>
      <c r="D10" s="106"/>
      <c r="E10" s="246">
        <f t="shared" si="0"/>
        <v>0</v>
      </c>
    </row>
    <row r="11" spans="1:5" ht="13.5" thickBot="1" x14ac:dyDescent="0.25">
      <c r="A11" s="107"/>
      <c r="B11" s="108"/>
      <c r="C11" s="108"/>
      <c r="D11" s="108"/>
      <c r="E11" s="246">
        <f t="shared" si="0"/>
        <v>0</v>
      </c>
    </row>
    <row r="12" spans="1:5" ht="13.5" thickBot="1" x14ac:dyDescent="0.25">
      <c r="A12" s="247" t="s">
        <v>139</v>
      </c>
      <c r="B12" s="248">
        <f>B5+SUM(B7:B11)</f>
        <v>0</v>
      </c>
      <c r="C12" s="248">
        <f>C5+SUM(C7:C11)</f>
        <v>0</v>
      </c>
      <c r="D12" s="248">
        <f>D5+SUM(D7:D11)</f>
        <v>0</v>
      </c>
      <c r="E12" s="517" t="s">
        <v>555</v>
      </c>
    </row>
    <row r="13" spans="1:5" ht="13.5" thickBot="1" x14ac:dyDescent="0.25">
      <c r="A13" s="55"/>
      <c r="B13" s="55"/>
      <c r="C13" s="55"/>
      <c r="D13" s="55"/>
      <c r="E13" s="55"/>
    </row>
    <row r="14" spans="1:5" ht="15" customHeight="1" thickBot="1" x14ac:dyDescent="0.25">
      <c r="A14" s="238" t="s">
        <v>138</v>
      </c>
      <c r="B14" s="239" t="str">
        <f>+B4</f>
        <v>2019.</v>
      </c>
      <c r="C14" s="239" t="str">
        <f>+C4</f>
        <v>2020.</v>
      </c>
      <c r="D14" s="239" t="str">
        <f>+D4</f>
        <v>2020. után</v>
      </c>
      <c r="E14" s="240" t="s">
        <v>52</v>
      </c>
    </row>
    <row r="15" spans="1:5" x14ac:dyDescent="0.2">
      <c r="A15" s="241" t="s">
        <v>143</v>
      </c>
      <c r="B15" s="104"/>
      <c r="C15" s="104"/>
      <c r="D15" s="104"/>
      <c r="E15" s="242">
        <f t="shared" ref="E15:E21" si="1">SUM(B15:D15)</f>
        <v>0</v>
      </c>
    </row>
    <row r="16" spans="1:5" x14ac:dyDescent="0.2">
      <c r="A16" s="250" t="s">
        <v>144</v>
      </c>
      <c r="B16" s="106"/>
      <c r="C16" s="106"/>
      <c r="D16" s="106"/>
      <c r="E16" s="246">
        <f t="shared" si="1"/>
        <v>0</v>
      </c>
    </row>
    <row r="17" spans="1:5" x14ac:dyDescent="0.2">
      <c r="A17" s="245" t="s">
        <v>145</v>
      </c>
      <c r="B17" s="106"/>
      <c r="C17" s="106"/>
      <c r="D17" s="106"/>
      <c r="E17" s="246">
        <f t="shared" si="1"/>
        <v>0</v>
      </c>
    </row>
    <row r="18" spans="1:5" x14ac:dyDescent="0.2">
      <c r="A18" s="245" t="s">
        <v>146</v>
      </c>
      <c r="B18" s="106"/>
      <c r="C18" s="106"/>
      <c r="D18" s="106"/>
      <c r="E18" s="246">
        <f t="shared" si="1"/>
        <v>0</v>
      </c>
    </row>
    <row r="19" spans="1:5" x14ac:dyDescent="0.2">
      <c r="A19" s="109"/>
      <c r="B19" s="106"/>
      <c r="C19" s="106"/>
      <c r="D19" s="106"/>
      <c r="E19" s="246">
        <f t="shared" si="1"/>
        <v>0</v>
      </c>
    </row>
    <row r="20" spans="1:5" x14ac:dyDescent="0.2">
      <c r="A20" s="109"/>
      <c r="B20" s="106"/>
      <c r="C20" s="106"/>
      <c r="D20" s="106"/>
      <c r="E20" s="246">
        <f t="shared" si="1"/>
        <v>0</v>
      </c>
    </row>
    <row r="21" spans="1:5" ht="13.5" thickBot="1" x14ac:dyDescent="0.25">
      <c r="A21" s="107"/>
      <c r="B21" s="108"/>
      <c r="C21" s="108"/>
      <c r="D21" s="108"/>
      <c r="E21" s="246">
        <f t="shared" si="1"/>
        <v>0</v>
      </c>
    </row>
    <row r="22" spans="1:5" ht="13.5" thickBot="1" x14ac:dyDescent="0.25">
      <c r="A22" s="247" t="s">
        <v>54</v>
      </c>
      <c r="B22" s="248">
        <f>SUM(B15:B21)</f>
        <v>0</v>
      </c>
      <c r="C22" s="248">
        <f>SUM(C15:C21)</f>
        <v>0</v>
      </c>
      <c r="D22" s="248">
        <f>SUM(D15:D21)</f>
        <v>0</v>
      </c>
      <c r="E22" s="517" t="s">
        <v>555</v>
      </c>
    </row>
    <row r="25" spans="1:5" ht="15.75" x14ac:dyDescent="0.25">
      <c r="A25" s="103" t="s">
        <v>140</v>
      </c>
      <c r="B25" s="566"/>
      <c r="C25" s="566"/>
      <c r="D25" s="566"/>
      <c r="E25" s="566"/>
    </row>
    <row r="26" spans="1:5" ht="14.25" thickBot="1" x14ac:dyDescent="0.3">
      <c r="D26" s="567" t="s">
        <v>568</v>
      </c>
      <c r="E26" s="567"/>
    </row>
    <row r="27" spans="1:5" ht="13.5" thickBot="1" x14ac:dyDescent="0.25">
      <c r="A27" s="238" t="s">
        <v>133</v>
      </c>
      <c r="B27" s="239" t="str">
        <f>+B14</f>
        <v>2019.</v>
      </c>
      <c r="C27" s="239" t="str">
        <f>+C14</f>
        <v>2020.</v>
      </c>
      <c r="D27" s="239" t="str">
        <f>+D14</f>
        <v>2020. után</v>
      </c>
      <c r="E27" s="240" t="s">
        <v>52</v>
      </c>
    </row>
    <row r="28" spans="1:5" x14ac:dyDescent="0.2">
      <c r="A28" s="241" t="s">
        <v>134</v>
      </c>
      <c r="B28" s="104"/>
      <c r="C28" s="104"/>
      <c r="D28" s="104"/>
      <c r="E28" s="242">
        <f t="shared" ref="E28:E34" si="2">SUM(B28:D28)</f>
        <v>0</v>
      </c>
    </row>
    <row r="29" spans="1:5" x14ac:dyDescent="0.2">
      <c r="A29" s="243" t="s">
        <v>147</v>
      </c>
      <c r="B29" s="105"/>
      <c r="C29" s="105"/>
      <c r="D29" s="105"/>
      <c r="E29" s="244">
        <f t="shared" si="2"/>
        <v>0</v>
      </c>
    </row>
    <row r="30" spans="1:5" x14ac:dyDescent="0.2">
      <c r="A30" s="245" t="s">
        <v>135</v>
      </c>
      <c r="B30" s="106"/>
      <c r="C30" s="106"/>
      <c r="D30" s="106"/>
      <c r="E30" s="246">
        <f t="shared" si="2"/>
        <v>0</v>
      </c>
    </row>
    <row r="31" spans="1:5" x14ac:dyDescent="0.2">
      <c r="A31" s="245" t="s">
        <v>149</v>
      </c>
      <c r="B31" s="106"/>
      <c r="C31" s="106"/>
      <c r="D31" s="106"/>
      <c r="E31" s="246">
        <f t="shared" si="2"/>
        <v>0</v>
      </c>
    </row>
    <row r="32" spans="1:5" x14ac:dyDescent="0.2">
      <c r="A32" s="245" t="s">
        <v>136</v>
      </c>
      <c r="B32" s="106"/>
      <c r="C32" s="106"/>
      <c r="D32" s="106"/>
      <c r="E32" s="246">
        <f t="shared" si="2"/>
        <v>0</v>
      </c>
    </row>
    <row r="33" spans="1:5" x14ac:dyDescent="0.2">
      <c r="A33" s="245" t="s">
        <v>137</v>
      </c>
      <c r="B33" s="106"/>
      <c r="C33" s="106"/>
      <c r="D33" s="106"/>
      <c r="E33" s="246">
        <f t="shared" si="2"/>
        <v>0</v>
      </c>
    </row>
    <row r="34" spans="1:5" ht="13.5" thickBot="1" x14ac:dyDescent="0.25">
      <c r="A34" s="107"/>
      <c r="B34" s="108"/>
      <c r="C34" s="108"/>
      <c r="D34" s="108"/>
      <c r="E34" s="246">
        <f t="shared" si="2"/>
        <v>0</v>
      </c>
    </row>
    <row r="35" spans="1:5" ht="13.5" thickBot="1" x14ac:dyDescent="0.25">
      <c r="A35" s="247" t="s">
        <v>139</v>
      </c>
      <c r="B35" s="248">
        <f>B28+SUM(B30:B34)</f>
        <v>0</v>
      </c>
      <c r="C35" s="248">
        <f>C28+SUM(C30:C34)</f>
        <v>0</v>
      </c>
      <c r="D35" s="248">
        <f>D28+SUM(D30:D34)</f>
        <v>0</v>
      </c>
      <c r="E35" s="249">
        <v>0</v>
      </c>
    </row>
    <row r="36" spans="1:5" ht="13.5" thickBot="1" x14ac:dyDescent="0.25">
      <c r="A36" s="55"/>
      <c r="B36" s="55"/>
      <c r="C36" s="55"/>
      <c r="D36" s="55"/>
      <c r="E36" s="55"/>
    </row>
    <row r="37" spans="1:5" ht="13.5" thickBot="1" x14ac:dyDescent="0.25">
      <c r="A37" s="238" t="s">
        <v>138</v>
      </c>
      <c r="B37" s="239" t="str">
        <f>+B27</f>
        <v>2019.</v>
      </c>
      <c r="C37" s="239" t="str">
        <f>+C27</f>
        <v>2020.</v>
      </c>
      <c r="D37" s="239" t="str">
        <f>+D27</f>
        <v>2020. után</v>
      </c>
      <c r="E37" s="240" t="s">
        <v>52</v>
      </c>
    </row>
    <row r="38" spans="1:5" x14ac:dyDescent="0.2">
      <c r="A38" s="241" t="s">
        <v>143</v>
      </c>
      <c r="B38" s="104"/>
      <c r="C38" s="104"/>
      <c r="D38" s="104"/>
      <c r="E38" s="242">
        <f t="shared" ref="E38:E44" si="3">SUM(B38:D38)</f>
        <v>0</v>
      </c>
    </row>
    <row r="39" spans="1:5" x14ac:dyDescent="0.2">
      <c r="A39" s="250" t="s">
        <v>144</v>
      </c>
      <c r="B39" s="106"/>
      <c r="C39" s="106"/>
      <c r="D39" s="106"/>
      <c r="E39" s="246">
        <f t="shared" si="3"/>
        <v>0</v>
      </c>
    </row>
    <row r="40" spans="1:5" x14ac:dyDescent="0.2">
      <c r="A40" s="245" t="s">
        <v>145</v>
      </c>
      <c r="B40" s="106"/>
      <c r="C40" s="106"/>
      <c r="D40" s="106"/>
      <c r="E40" s="246">
        <f t="shared" si="3"/>
        <v>0</v>
      </c>
    </row>
    <row r="41" spans="1:5" x14ac:dyDescent="0.2">
      <c r="A41" s="245" t="s">
        <v>146</v>
      </c>
      <c r="B41" s="106"/>
      <c r="C41" s="106"/>
      <c r="D41" s="106"/>
      <c r="E41" s="246">
        <f t="shared" si="3"/>
        <v>0</v>
      </c>
    </row>
    <row r="42" spans="1:5" x14ac:dyDescent="0.2">
      <c r="A42" s="109"/>
      <c r="B42" s="106"/>
      <c r="C42" s="106"/>
      <c r="D42" s="106"/>
      <c r="E42" s="246">
        <f t="shared" si="3"/>
        <v>0</v>
      </c>
    </row>
    <row r="43" spans="1:5" x14ac:dyDescent="0.2">
      <c r="A43" s="109"/>
      <c r="B43" s="106"/>
      <c r="C43" s="106"/>
      <c r="D43" s="106"/>
      <c r="E43" s="246">
        <f t="shared" si="3"/>
        <v>0</v>
      </c>
    </row>
    <row r="44" spans="1:5" ht="13.5" thickBot="1" x14ac:dyDescent="0.25">
      <c r="A44" s="107"/>
      <c r="B44" s="108"/>
      <c r="C44" s="108"/>
      <c r="D44" s="108"/>
      <c r="E44" s="246">
        <f t="shared" si="3"/>
        <v>0</v>
      </c>
    </row>
    <row r="45" spans="1:5" ht="13.5" thickBot="1" x14ac:dyDescent="0.25">
      <c r="A45" s="247" t="s">
        <v>54</v>
      </c>
      <c r="B45" s="248">
        <f>SUM(B38:B44)</f>
        <v>0</v>
      </c>
      <c r="C45" s="248">
        <f>SUM(C38:C44)</f>
        <v>0</v>
      </c>
      <c r="D45" s="248">
        <f>SUM(D38:D44)</f>
        <v>0</v>
      </c>
      <c r="E45" s="249">
        <f>SUM(E38:E44)</f>
        <v>0</v>
      </c>
    </row>
    <row r="47" spans="1:5" ht="15.75" x14ac:dyDescent="0.2">
      <c r="A47" s="575" t="s">
        <v>592</v>
      </c>
      <c r="B47" s="575"/>
      <c r="C47" s="575"/>
      <c r="D47" s="575"/>
      <c r="E47" s="575"/>
    </row>
    <row r="48" spans="1:5" ht="13.5" thickBot="1" x14ac:dyDescent="0.25"/>
    <row r="49" spans="1:5" ht="13.5" thickBot="1" x14ac:dyDescent="0.25">
      <c r="A49" s="580" t="s">
        <v>141</v>
      </c>
      <c r="B49" s="581"/>
      <c r="C49" s="582"/>
      <c r="D49" s="578" t="s">
        <v>150</v>
      </c>
      <c r="E49" s="579"/>
    </row>
    <row r="50" spans="1:5" x14ac:dyDescent="0.2">
      <c r="A50" s="583"/>
      <c r="B50" s="584"/>
      <c r="C50" s="585"/>
      <c r="D50" s="571"/>
      <c r="E50" s="572"/>
    </row>
    <row r="51" spans="1:5" ht="13.5" thickBot="1" x14ac:dyDescent="0.25">
      <c r="A51" s="586"/>
      <c r="B51" s="587"/>
      <c r="C51" s="588"/>
      <c r="D51" s="573"/>
      <c r="E51" s="574"/>
    </row>
    <row r="52" spans="1:5" ht="13.5" thickBot="1" x14ac:dyDescent="0.25">
      <c r="A52" s="568" t="s">
        <v>54</v>
      </c>
      <c r="B52" s="569"/>
      <c r="C52" s="570"/>
      <c r="D52" s="576" t="s">
        <v>555</v>
      </c>
      <c r="E52" s="577"/>
    </row>
    <row r="53" spans="1:5" x14ac:dyDescent="0.2">
      <c r="D53" s="518"/>
      <c r="E53" s="518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3/2019. (III.14.) számú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002060"/>
  </sheetPr>
  <dimension ref="A1:K159"/>
  <sheetViews>
    <sheetView view="pageLayout" zoomScaleNormal="130" zoomScaleSheetLayoutView="85" workbookViewId="0">
      <selection activeCell="C1" sqref="C1"/>
    </sheetView>
  </sheetViews>
  <sheetFormatPr defaultRowHeight="12.75" x14ac:dyDescent="0.2"/>
  <cols>
    <col min="1" max="1" width="19.5" style="405" customWidth="1"/>
    <col min="2" max="2" width="51.5" style="406" customWidth="1"/>
    <col min="3" max="3" width="25" style="407" customWidth="1"/>
    <col min="4" max="16384" width="9.33203125" style="3"/>
  </cols>
  <sheetData>
    <row r="1" spans="1:3" s="2" customFormat="1" ht="16.5" customHeight="1" thickBot="1" x14ac:dyDescent="0.25">
      <c r="A1" s="251"/>
      <c r="B1" s="252"/>
      <c r="C1" s="273" t="s">
        <v>633</v>
      </c>
    </row>
    <row r="2" spans="1:3" s="110" customFormat="1" ht="21" customHeight="1" x14ac:dyDescent="0.2">
      <c r="A2" s="419" t="s">
        <v>63</v>
      </c>
      <c r="B2" s="374" t="s">
        <v>605</v>
      </c>
      <c r="C2" s="376" t="s">
        <v>55</v>
      </c>
    </row>
    <row r="3" spans="1:3" s="110" customFormat="1" ht="16.5" thickBot="1" x14ac:dyDescent="0.25">
      <c r="A3" s="253" t="s">
        <v>203</v>
      </c>
      <c r="B3" s="375" t="s">
        <v>403</v>
      </c>
      <c r="C3" s="499" t="s">
        <v>55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377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378"/>
    </row>
    <row r="8" spans="1:3" s="74" customFormat="1" ht="12" customHeight="1" thickBot="1" x14ac:dyDescent="0.25">
      <c r="A8" s="37" t="s">
        <v>19</v>
      </c>
      <c r="B8" s="21" t="s">
        <v>249</v>
      </c>
      <c r="C8" s="319">
        <f>+C9+C10+C11+C12+C13+C14</f>
        <v>48443057</v>
      </c>
    </row>
    <row r="9" spans="1:3" s="112" customFormat="1" ht="12" customHeight="1" x14ac:dyDescent="0.2">
      <c r="A9" s="441" t="s">
        <v>100</v>
      </c>
      <c r="B9" s="426" t="s">
        <v>250</v>
      </c>
      <c r="C9" s="322">
        <v>9276982</v>
      </c>
    </row>
    <row r="10" spans="1:3" s="113" customFormat="1" ht="12" customHeight="1" x14ac:dyDescent="0.2">
      <c r="A10" s="442" t="s">
        <v>101</v>
      </c>
      <c r="B10" s="427" t="s">
        <v>251</v>
      </c>
      <c r="C10" s="321">
        <v>29735750</v>
      </c>
    </row>
    <row r="11" spans="1:3" s="113" customFormat="1" ht="12" customHeight="1" x14ac:dyDescent="0.2">
      <c r="A11" s="442" t="s">
        <v>102</v>
      </c>
      <c r="B11" s="527" t="s">
        <v>252</v>
      </c>
      <c r="C11" s="321">
        <v>7630325</v>
      </c>
    </row>
    <row r="12" spans="1:3" s="113" customFormat="1" ht="12" customHeight="1" x14ac:dyDescent="0.2">
      <c r="A12" s="442" t="s">
        <v>103</v>
      </c>
      <c r="B12" s="427" t="s">
        <v>253</v>
      </c>
      <c r="C12" s="321">
        <v>1800000</v>
      </c>
    </row>
    <row r="13" spans="1:3" s="113" customFormat="1" ht="12" customHeight="1" x14ac:dyDescent="0.2">
      <c r="A13" s="442" t="s">
        <v>151</v>
      </c>
      <c r="B13" s="427" t="s">
        <v>511</v>
      </c>
      <c r="C13" s="321"/>
    </row>
    <row r="14" spans="1:3" s="112" customFormat="1" ht="12" customHeight="1" thickBot="1" x14ac:dyDescent="0.25">
      <c r="A14" s="443" t="s">
        <v>104</v>
      </c>
      <c r="B14" s="428" t="s">
        <v>437</v>
      </c>
      <c r="C14" s="321"/>
    </row>
    <row r="15" spans="1:3" s="112" customFormat="1" ht="21.75" thickBot="1" x14ac:dyDescent="0.25">
      <c r="A15" s="37" t="s">
        <v>20</v>
      </c>
      <c r="B15" s="314" t="s">
        <v>254</v>
      </c>
      <c r="C15" s="319">
        <f>+C16+C17+C18+C19+C20</f>
        <v>5913600</v>
      </c>
    </row>
    <row r="16" spans="1:3" s="112" customFormat="1" ht="12" customHeight="1" x14ac:dyDescent="0.2">
      <c r="A16" s="441" t="s">
        <v>106</v>
      </c>
      <c r="B16" s="426" t="s">
        <v>255</v>
      </c>
      <c r="C16" s="322"/>
    </row>
    <row r="17" spans="1:3" s="112" customFormat="1" ht="12" customHeight="1" x14ac:dyDescent="0.2">
      <c r="A17" s="442" t="s">
        <v>107</v>
      </c>
      <c r="B17" s="427" t="s">
        <v>256</v>
      </c>
      <c r="C17" s="321"/>
    </row>
    <row r="18" spans="1:3" s="112" customFormat="1" ht="12" customHeight="1" x14ac:dyDescent="0.2">
      <c r="A18" s="442" t="s">
        <v>108</v>
      </c>
      <c r="B18" s="427" t="s">
        <v>426</v>
      </c>
      <c r="C18" s="321"/>
    </row>
    <row r="19" spans="1:3" s="112" customFormat="1" ht="12" customHeight="1" x14ac:dyDescent="0.2">
      <c r="A19" s="442" t="s">
        <v>109</v>
      </c>
      <c r="B19" s="427" t="s">
        <v>427</v>
      </c>
      <c r="C19" s="321"/>
    </row>
    <row r="20" spans="1:3" s="112" customFormat="1" ht="12" customHeight="1" x14ac:dyDescent="0.2">
      <c r="A20" s="442" t="s">
        <v>110</v>
      </c>
      <c r="B20" s="427" t="s">
        <v>257</v>
      </c>
      <c r="C20" s="321">
        <v>5913600</v>
      </c>
    </row>
    <row r="21" spans="1:3" s="113" customFormat="1" ht="12" customHeight="1" thickBot="1" x14ac:dyDescent="0.25">
      <c r="A21" s="443" t="s">
        <v>119</v>
      </c>
      <c r="B21" s="428" t="s">
        <v>258</v>
      </c>
      <c r="C21" s="323"/>
    </row>
    <row r="22" spans="1:3" s="113" customFormat="1" ht="21.75" thickBot="1" x14ac:dyDescent="0.25">
      <c r="A22" s="37" t="s">
        <v>21</v>
      </c>
      <c r="B22" s="21" t="s">
        <v>259</v>
      </c>
      <c r="C22" s="319">
        <f>+C23+C24+C25+C26+C27</f>
        <v>94036513</v>
      </c>
    </row>
    <row r="23" spans="1:3" s="113" customFormat="1" ht="12" customHeight="1" x14ac:dyDescent="0.2">
      <c r="A23" s="441" t="s">
        <v>89</v>
      </c>
      <c r="B23" s="426" t="s">
        <v>260</v>
      </c>
      <c r="C23" s="322"/>
    </row>
    <row r="24" spans="1:3" s="112" customFormat="1" ht="12" customHeight="1" x14ac:dyDescent="0.2">
      <c r="A24" s="442" t="s">
        <v>90</v>
      </c>
      <c r="B24" s="427" t="s">
        <v>261</v>
      </c>
      <c r="C24" s="321"/>
    </row>
    <row r="25" spans="1:3" s="113" customFormat="1" ht="12" customHeight="1" x14ac:dyDescent="0.2">
      <c r="A25" s="442" t="s">
        <v>91</v>
      </c>
      <c r="B25" s="427" t="s">
        <v>428</v>
      </c>
      <c r="C25" s="321"/>
    </row>
    <row r="26" spans="1:3" s="113" customFormat="1" ht="12" customHeight="1" x14ac:dyDescent="0.2">
      <c r="A26" s="442" t="s">
        <v>92</v>
      </c>
      <c r="B26" s="427" t="s">
        <v>429</v>
      </c>
      <c r="C26" s="321"/>
    </row>
    <row r="27" spans="1:3" s="113" customFormat="1" ht="12" customHeight="1" x14ac:dyDescent="0.2">
      <c r="A27" s="442" t="s">
        <v>174</v>
      </c>
      <c r="B27" s="427" t="s">
        <v>262</v>
      </c>
      <c r="C27" s="321">
        <v>94036513</v>
      </c>
    </row>
    <row r="28" spans="1:3" s="113" customFormat="1" ht="12" customHeight="1" thickBot="1" x14ac:dyDescent="0.25">
      <c r="A28" s="443" t="s">
        <v>175</v>
      </c>
      <c r="B28" s="428" t="s">
        <v>263</v>
      </c>
      <c r="C28" s="323"/>
    </row>
    <row r="29" spans="1:3" s="113" customFormat="1" ht="12" customHeight="1" thickBot="1" x14ac:dyDescent="0.25">
      <c r="A29" s="37" t="s">
        <v>176</v>
      </c>
      <c r="B29" s="21" t="s">
        <v>264</v>
      </c>
      <c r="C29" s="325">
        <f>+C30+C34+C35+C36</f>
        <v>85571000</v>
      </c>
    </row>
    <row r="30" spans="1:3" s="113" customFormat="1" ht="12" customHeight="1" x14ac:dyDescent="0.2">
      <c r="A30" s="441" t="s">
        <v>265</v>
      </c>
      <c r="B30" s="426" t="s">
        <v>512</v>
      </c>
      <c r="C30" s="424">
        <f>+C31+C32+C33</f>
        <v>82550000</v>
      </c>
    </row>
    <row r="31" spans="1:3" s="113" customFormat="1" ht="12" customHeight="1" x14ac:dyDescent="0.2">
      <c r="A31" s="442" t="s">
        <v>266</v>
      </c>
      <c r="B31" s="427" t="s">
        <v>271</v>
      </c>
      <c r="C31" s="321">
        <v>2180000</v>
      </c>
    </row>
    <row r="32" spans="1:3" s="113" customFormat="1" ht="12" customHeight="1" x14ac:dyDescent="0.2">
      <c r="A32" s="442" t="s">
        <v>267</v>
      </c>
      <c r="B32" s="427" t="s">
        <v>272</v>
      </c>
      <c r="C32" s="321"/>
    </row>
    <row r="33" spans="1:3" s="113" customFormat="1" ht="12" customHeight="1" x14ac:dyDescent="0.2">
      <c r="A33" s="442" t="s">
        <v>441</v>
      </c>
      <c r="B33" s="490" t="s">
        <v>442</v>
      </c>
      <c r="C33" s="321">
        <v>80370000</v>
      </c>
    </row>
    <row r="34" spans="1:3" s="113" customFormat="1" ht="12" customHeight="1" x14ac:dyDescent="0.2">
      <c r="A34" s="442" t="s">
        <v>268</v>
      </c>
      <c r="B34" s="427" t="s">
        <v>273</v>
      </c>
      <c r="C34" s="321">
        <v>2950000</v>
      </c>
    </row>
    <row r="35" spans="1:3" s="113" customFormat="1" ht="12" customHeight="1" x14ac:dyDescent="0.2">
      <c r="A35" s="442" t="s">
        <v>269</v>
      </c>
      <c r="B35" s="427" t="s">
        <v>274</v>
      </c>
      <c r="C35" s="321">
        <v>0</v>
      </c>
    </row>
    <row r="36" spans="1:3" s="113" customFormat="1" ht="12" customHeight="1" thickBot="1" x14ac:dyDescent="0.25">
      <c r="A36" s="443" t="s">
        <v>270</v>
      </c>
      <c r="B36" s="428" t="s">
        <v>275</v>
      </c>
      <c r="C36" s="323">
        <v>71000</v>
      </c>
    </row>
    <row r="37" spans="1:3" s="113" customFormat="1" ht="12" customHeight="1" thickBot="1" x14ac:dyDescent="0.25">
      <c r="A37" s="37" t="s">
        <v>23</v>
      </c>
      <c r="B37" s="21" t="s">
        <v>438</v>
      </c>
      <c r="C37" s="319">
        <f>SUM(C38:C48)</f>
        <v>5749165</v>
      </c>
    </row>
    <row r="38" spans="1:3" s="113" customFormat="1" ht="12" customHeight="1" x14ac:dyDescent="0.2">
      <c r="A38" s="441" t="s">
        <v>93</v>
      </c>
      <c r="B38" s="426" t="s">
        <v>278</v>
      </c>
      <c r="C38" s="322"/>
    </row>
    <row r="39" spans="1:3" s="113" customFormat="1" ht="12" customHeight="1" x14ac:dyDescent="0.2">
      <c r="A39" s="442" t="s">
        <v>94</v>
      </c>
      <c r="B39" s="427" t="s">
        <v>279</v>
      </c>
      <c r="C39" s="321">
        <v>2344165</v>
      </c>
    </row>
    <row r="40" spans="1:3" s="113" customFormat="1" ht="12" customHeight="1" x14ac:dyDescent="0.2">
      <c r="A40" s="442" t="s">
        <v>95</v>
      </c>
      <c r="B40" s="427" t="s">
        <v>280</v>
      </c>
      <c r="C40" s="321"/>
    </row>
    <row r="41" spans="1:3" s="113" customFormat="1" ht="12" customHeight="1" x14ac:dyDescent="0.2">
      <c r="A41" s="442" t="s">
        <v>178</v>
      </c>
      <c r="B41" s="427" t="s">
        <v>281</v>
      </c>
      <c r="C41" s="321"/>
    </row>
    <row r="42" spans="1:3" s="113" customFormat="1" ht="12" customHeight="1" x14ac:dyDescent="0.2">
      <c r="A42" s="442" t="s">
        <v>179</v>
      </c>
      <c r="B42" s="427" t="s">
        <v>282</v>
      </c>
      <c r="C42" s="321"/>
    </row>
    <row r="43" spans="1:3" s="113" customFormat="1" ht="12" customHeight="1" x14ac:dyDescent="0.2">
      <c r="A43" s="442" t="s">
        <v>180</v>
      </c>
      <c r="B43" s="427" t="s">
        <v>283</v>
      </c>
      <c r="C43" s="321"/>
    </row>
    <row r="44" spans="1:3" s="113" customFormat="1" ht="12" customHeight="1" x14ac:dyDescent="0.2">
      <c r="A44" s="442" t="s">
        <v>181</v>
      </c>
      <c r="B44" s="427" t="s">
        <v>284</v>
      </c>
      <c r="C44" s="321"/>
    </row>
    <row r="45" spans="1:3" s="113" customFormat="1" ht="12" customHeight="1" x14ac:dyDescent="0.2">
      <c r="A45" s="442" t="s">
        <v>182</v>
      </c>
      <c r="B45" s="427" t="s">
        <v>285</v>
      </c>
      <c r="C45" s="321">
        <v>200000</v>
      </c>
    </row>
    <row r="46" spans="1:3" s="113" customFormat="1" ht="12" customHeight="1" x14ac:dyDescent="0.2">
      <c r="A46" s="442" t="s">
        <v>276</v>
      </c>
      <c r="B46" s="427" t="s">
        <v>286</v>
      </c>
      <c r="C46" s="324"/>
    </row>
    <row r="47" spans="1:3" s="113" customFormat="1" ht="12" customHeight="1" x14ac:dyDescent="0.2">
      <c r="A47" s="443" t="s">
        <v>277</v>
      </c>
      <c r="B47" s="428" t="s">
        <v>440</v>
      </c>
      <c r="C47" s="415"/>
    </row>
    <row r="48" spans="1:3" s="113" customFormat="1" ht="12" customHeight="1" thickBot="1" x14ac:dyDescent="0.25">
      <c r="A48" s="443" t="s">
        <v>439</v>
      </c>
      <c r="B48" s="428" t="s">
        <v>287</v>
      </c>
      <c r="C48" s="415">
        <v>3205000</v>
      </c>
    </row>
    <row r="49" spans="1:3" s="113" customFormat="1" ht="12" customHeight="1" thickBot="1" x14ac:dyDescent="0.25">
      <c r="A49" s="37" t="s">
        <v>24</v>
      </c>
      <c r="B49" s="21" t="s">
        <v>288</v>
      </c>
      <c r="C49" s="319">
        <f>SUM(C50:C54)</f>
        <v>61000000</v>
      </c>
    </row>
    <row r="50" spans="1:3" s="113" customFormat="1" ht="12" customHeight="1" x14ac:dyDescent="0.2">
      <c r="A50" s="441" t="s">
        <v>96</v>
      </c>
      <c r="B50" s="426" t="s">
        <v>292</v>
      </c>
      <c r="C50" s="463"/>
    </row>
    <row r="51" spans="1:3" s="113" customFormat="1" ht="12" customHeight="1" x14ac:dyDescent="0.2">
      <c r="A51" s="442" t="s">
        <v>97</v>
      </c>
      <c r="B51" s="427" t="s">
        <v>293</v>
      </c>
      <c r="C51" s="324">
        <v>61000000</v>
      </c>
    </row>
    <row r="52" spans="1:3" s="113" customFormat="1" ht="12" customHeight="1" x14ac:dyDescent="0.2">
      <c r="A52" s="442" t="s">
        <v>289</v>
      </c>
      <c r="B52" s="427" t="s">
        <v>294</v>
      </c>
      <c r="C52" s="324"/>
    </row>
    <row r="53" spans="1:3" s="113" customFormat="1" ht="12" customHeight="1" x14ac:dyDescent="0.2">
      <c r="A53" s="442" t="s">
        <v>290</v>
      </c>
      <c r="B53" s="427" t="s">
        <v>295</v>
      </c>
      <c r="C53" s="324"/>
    </row>
    <row r="54" spans="1:3" s="113" customFormat="1" ht="12" customHeight="1" thickBot="1" x14ac:dyDescent="0.25">
      <c r="A54" s="443" t="s">
        <v>291</v>
      </c>
      <c r="B54" s="428" t="s">
        <v>296</v>
      </c>
      <c r="C54" s="415"/>
    </row>
    <row r="55" spans="1:3" s="113" customFormat="1" ht="12" customHeight="1" thickBot="1" x14ac:dyDescent="0.25">
      <c r="A55" s="37" t="s">
        <v>183</v>
      </c>
      <c r="B55" s="21" t="s">
        <v>297</v>
      </c>
      <c r="C55" s="319">
        <f>SUM(C56:C58)</f>
        <v>0</v>
      </c>
    </row>
    <row r="56" spans="1:3" s="113" customFormat="1" ht="12" customHeight="1" x14ac:dyDescent="0.2">
      <c r="A56" s="441" t="s">
        <v>98</v>
      </c>
      <c r="B56" s="426" t="s">
        <v>298</v>
      </c>
      <c r="C56" s="322"/>
    </row>
    <row r="57" spans="1:3" s="113" customFormat="1" ht="12" customHeight="1" x14ac:dyDescent="0.2">
      <c r="A57" s="442" t="s">
        <v>99</v>
      </c>
      <c r="B57" s="427" t="s">
        <v>430</v>
      </c>
      <c r="C57" s="321"/>
    </row>
    <row r="58" spans="1:3" s="113" customFormat="1" ht="12" customHeight="1" x14ac:dyDescent="0.2">
      <c r="A58" s="442" t="s">
        <v>301</v>
      </c>
      <c r="B58" s="427" t="s">
        <v>299</v>
      </c>
      <c r="C58" s="321"/>
    </row>
    <row r="59" spans="1:3" s="113" customFormat="1" ht="12" customHeight="1" thickBot="1" x14ac:dyDescent="0.25">
      <c r="A59" s="443" t="s">
        <v>302</v>
      </c>
      <c r="B59" s="428" t="s">
        <v>300</v>
      </c>
      <c r="C59" s="323"/>
    </row>
    <row r="60" spans="1:3" s="113" customFormat="1" ht="12" customHeight="1" thickBot="1" x14ac:dyDescent="0.25">
      <c r="A60" s="37" t="s">
        <v>26</v>
      </c>
      <c r="B60" s="314" t="s">
        <v>303</v>
      </c>
      <c r="C60" s="319">
        <f>SUM(C61:C63)</f>
        <v>176612</v>
      </c>
    </row>
    <row r="61" spans="1:3" s="113" customFormat="1" ht="12" customHeight="1" x14ac:dyDescent="0.2">
      <c r="A61" s="441" t="s">
        <v>184</v>
      </c>
      <c r="B61" s="528" t="s">
        <v>305</v>
      </c>
      <c r="C61" s="324"/>
    </row>
    <row r="62" spans="1:3" s="113" customFormat="1" ht="12" customHeight="1" x14ac:dyDescent="0.2">
      <c r="A62" s="442" t="s">
        <v>185</v>
      </c>
      <c r="B62" s="527" t="s">
        <v>431</v>
      </c>
      <c r="C62" s="324"/>
    </row>
    <row r="63" spans="1:3" s="113" customFormat="1" ht="12" customHeight="1" x14ac:dyDescent="0.2">
      <c r="A63" s="442" t="s">
        <v>228</v>
      </c>
      <c r="B63" s="427" t="s">
        <v>306</v>
      </c>
      <c r="C63" s="324">
        <v>176612</v>
      </c>
    </row>
    <row r="64" spans="1:3" s="113" customFormat="1" ht="12" customHeight="1" thickBot="1" x14ac:dyDescent="0.25">
      <c r="A64" s="443" t="s">
        <v>304</v>
      </c>
      <c r="B64" s="428" t="s">
        <v>307</v>
      </c>
      <c r="C64" s="324"/>
    </row>
    <row r="65" spans="1:3" s="113" customFormat="1" ht="12" customHeight="1" thickBot="1" x14ac:dyDescent="0.25">
      <c r="A65" s="37" t="s">
        <v>27</v>
      </c>
      <c r="B65" s="21" t="s">
        <v>308</v>
      </c>
      <c r="C65" s="325">
        <f>+C8+C15+C22+C29+C37+C49+C55+C60</f>
        <v>300889947</v>
      </c>
    </row>
    <row r="66" spans="1:3" s="113" customFormat="1" ht="12" customHeight="1" thickBot="1" x14ac:dyDescent="0.2">
      <c r="A66" s="444" t="s">
        <v>399</v>
      </c>
      <c r="B66" s="529" t="s">
        <v>310</v>
      </c>
      <c r="C66" s="319">
        <f>SUM(C67:C69)</f>
        <v>0</v>
      </c>
    </row>
    <row r="67" spans="1:3" s="113" customFormat="1" ht="12" customHeight="1" x14ac:dyDescent="0.2">
      <c r="A67" s="441" t="s">
        <v>341</v>
      </c>
      <c r="B67" s="426" t="s">
        <v>311</v>
      </c>
      <c r="C67" s="324"/>
    </row>
    <row r="68" spans="1:3" s="113" customFormat="1" ht="12" customHeight="1" x14ac:dyDescent="0.2">
      <c r="A68" s="442" t="s">
        <v>350</v>
      </c>
      <c r="B68" s="527" t="s">
        <v>312</v>
      </c>
      <c r="C68" s="324"/>
    </row>
    <row r="69" spans="1:3" s="113" customFormat="1" ht="12" customHeight="1" thickBot="1" x14ac:dyDescent="0.25">
      <c r="A69" s="443" t="s">
        <v>351</v>
      </c>
      <c r="B69" s="429" t="s">
        <v>313</v>
      </c>
      <c r="C69" s="324"/>
    </row>
    <row r="70" spans="1:3" s="113" customFormat="1" ht="12" customHeight="1" thickBot="1" x14ac:dyDescent="0.2">
      <c r="A70" s="444" t="s">
        <v>314</v>
      </c>
      <c r="B70" s="314" t="s">
        <v>315</v>
      </c>
      <c r="C70" s="319">
        <f>SUM(C71:C74)</f>
        <v>0</v>
      </c>
    </row>
    <row r="71" spans="1:3" s="113" customFormat="1" ht="12" customHeight="1" x14ac:dyDescent="0.2">
      <c r="A71" s="441" t="s">
        <v>152</v>
      </c>
      <c r="B71" s="426" t="s">
        <v>316</v>
      </c>
      <c r="C71" s="324"/>
    </row>
    <row r="72" spans="1:3" s="113" customFormat="1" ht="12" customHeight="1" x14ac:dyDescent="0.2">
      <c r="A72" s="442" t="s">
        <v>153</v>
      </c>
      <c r="B72" s="427" t="s">
        <v>317</v>
      </c>
      <c r="C72" s="324"/>
    </row>
    <row r="73" spans="1:3" s="113" customFormat="1" ht="12" customHeight="1" x14ac:dyDescent="0.2">
      <c r="A73" s="442" t="s">
        <v>342</v>
      </c>
      <c r="B73" s="427" t="s">
        <v>318</v>
      </c>
      <c r="C73" s="324"/>
    </row>
    <row r="74" spans="1:3" s="113" customFormat="1" ht="12" customHeight="1" thickBot="1" x14ac:dyDescent="0.25">
      <c r="A74" s="443" t="s">
        <v>343</v>
      </c>
      <c r="B74" s="428" t="s">
        <v>319</v>
      </c>
      <c r="C74" s="324"/>
    </row>
    <row r="75" spans="1:3" s="113" customFormat="1" ht="12" customHeight="1" thickBot="1" x14ac:dyDescent="0.2">
      <c r="A75" s="444" t="s">
        <v>320</v>
      </c>
      <c r="B75" s="314" t="s">
        <v>321</v>
      </c>
      <c r="C75" s="319">
        <f>SUM(C76:C77)</f>
        <v>119075115</v>
      </c>
    </row>
    <row r="76" spans="1:3" s="113" customFormat="1" ht="12" customHeight="1" x14ac:dyDescent="0.2">
      <c r="A76" s="441" t="s">
        <v>344</v>
      </c>
      <c r="B76" s="426" t="s">
        <v>322</v>
      </c>
      <c r="C76" s="324">
        <v>119075115</v>
      </c>
    </row>
    <row r="77" spans="1:3" s="113" customFormat="1" ht="12" customHeight="1" thickBot="1" x14ac:dyDescent="0.25">
      <c r="A77" s="443" t="s">
        <v>345</v>
      </c>
      <c r="B77" s="428" t="s">
        <v>323</v>
      </c>
      <c r="C77" s="324"/>
    </row>
    <row r="78" spans="1:3" s="112" customFormat="1" ht="12" customHeight="1" thickBot="1" x14ac:dyDescent="0.2">
      <c r="A78" s="444" t="s">
        <v>324</v>
      </c>
      <c r="B78" s="314" t="s">
        <v>325</v>
      </c>
      <c r="C78" s="319">
        <f>SUM(C79:C81)</f>
        <v>0</v>
      </c>
    </row>
    <row r="79" spans="1:3" s="113" customFormat="1" ht="12" customHeight="1" x14ac:dyDescent="0.2">
      <c r="A79" s="441" t="s">
        <v>346</v>
      </c>
      <c r="B79" s="426" t="s">
        <v>326</v>
      </c>
      <c r="C79" s="324"/>
    </row>
    <row r="80" spans="1:3" s="113" customFormat="1" ht="12" customHeight="1" x14ac:dyDescent="0.2">
      <c r="A80" s="442" t="s">
        <v>347</v>
      </c>
      <c r="B80" s="427" t="s">
        <v>327</v>
      </c>
      <c r="C80" s="324"/>
    </row>
    <row r="81" spans="1:3" s="113" customFormat="1" ht="12" customHeight="1" thickBot="1" x14ac:dyDescent="0.25">
      <c r="A81" s="443" t="s">
        <v>348</v>
      </c>
      <c r="B81" s="428" t="s">
        <v>328</v>
      </c>
      <c r="C81" s="324"/>
    </row>
    <row r="82" spans="1:3" s="113" customFormat="1" ht="12" customHeight="1" thickBot="1" x14ac:dyDescent="0.2">
      <c r="A82" s="444" t="s">
        <v>329</v>
      </c>
      <c r="B82" s="314" t="s">
        <v>349</v>
      </c>
      <c r="C82" s="319">
        <f>SUM(C83:C86)</f>
        <v>0</v>
      </c>
    </row>
    <row r="83" spans="1:3" s="113" customFormat="1" ht="12" customHeight="1" x14ac:dyDescent="0.2">
      <c r="A83" s="445" t="s">
        <v>330</v>
      </c>
      <c r="B83" s="426" t="s">
        <v>331</v>
      </c>
      <c r="C83" s="324"/>
    </row>
    <row r="84" spans="1:3" s="113" customFormat="1" ht="12" customHeight="1" x14ac:dyDescent="0.2">
      <c r="A84" s="446" t="s">
        <v>332</v>
      </c>
      <c r="B84" s="427" t="s">
        <v>333</v>
      </c>
      <c r="C84" s="324"/>
    </row>
    <row r="85" spans="1:3" s="113" customFormat="1" ht="12" customHeight="1" x14ac:dyDescent="0.2">
      <c r="A85" s="446" t="s">
        <v>334</v>
      </c>
      <c r="B85" s="427" t="s">
        <v>335</v>
      </c>
      <c r="C85" s="324"/>
    </row>
    <row r="86" spans="1:3" s="112" customFormat="1" ht="12" customHeight="1" thickBot="1" x14ac:dyDescent="0.25">
      <c r="A86" s="447" t="s">
        <v>336</v>
      </c>
      <c r="B86" s="428" t="s">
        <v>337</v>
      </c>
      <c r="C86" s="324"/>
    </row>
    <row r="87" spans="1:3" s="112" customFormat="1" ht="12" customHeight="1" thickBot="1" x14ac:dyDescent="0.2">
      <c r="A87" s="444" t="s">
        <v>338</v>
      </c>
      <c r="B87" s="314" t="s">
        <v>482</v>
      </c>
      <c r="C87" s="464"/>
    </row>
    <row r="88" spans="1:3" s="112" customFormat="1" ht="12" customHeight="1" thickBot="1" x14ac:dyDescent="0.2">
      <c r="A88" s="444" t="s">
        <v>513</v>
      </c>
      <c r="B88" s="529" t="s">
        <v>339</v>
      </c>
      <c r="C88" s="464"/>
    </row>
    <row r="89" spans="1:3" s="112" customFormat="1" ht="12" customHeight="1" thickBot="1" x14ac:dyDescent="0.2">
      <c r="A89" s="444" t="s">
        <v>514</v>
      </c>
      <c r="B89" s="433" t="s">
        <v>485</v>
      </c>
      <c r="C89" s="325">
        <f>+C66+C70+C75+C78+C82+C88+C87</f>
        <v>119075115</v>
      </c>
    </row>
    <row r="90" spans="1:3" s="112" customFormat="1" ht="12" customHeight="1" thickBot="1" x14ac:dyDescent="0.2">
      <c r="A90" s="448" t="s">
        <v>515</v>
      </c>
      <c r="B90" s="434" t="s">
        <v>516</v>
      </c>
      <c r="C90" s="325">
        <f>+C65+C89</f>
        <v>419965062</v>
      </c>
    </row>
    <row r="91" spans="1:3" s="113" customFormat="1" ht="15" customHeight="1" thickBot="1" x14ac:dyDescent="0.25">
      <c r="A91" s="263"/>
      <c r="B91" s="264"/>
      <c r="C91" s="383"/>
    </row>
    <row r="92" spans="1:3" s="74" customFormat="1" ht="16.5" customHeight="1" thickBot="1" x14ac:dyDescent="0.25">
      <c r="A92" s="267"/>
      <c r="B92" s="268" t="s">
        <v>59</v>
      </c>
      <c r="C92" s="385"/>
    </row>
    <row r="93" spans="1:3" s="114" customFormat="1" ht="12" customHeight="1" thickBot="1" x14ac:dyDescent="0.25">
      <c r="A93" s="421" t="s">
        <v>19</v>
      </c>
      <c r="B93" s="31" t="s">
        <v>520</v>
      </c>
      <c r="C93" s="318">
        <f>+C94+C95+C96+C97+C98+C111</f>
        <v>60967736</v>
      </c>
    </row>
    <row r="94" spans="1:3" ht="12" customHeight="1" x14ac:dyDescent="0.2">
      <c r="A94" s="449" t="s">
        <v>100</v>
      </c>
      <c r="B94" s="10" t="s">
        <v>50</v>
      </c>
      <c r="C94" s="320">
        <v>15105056</v>
      </c>
    </row>
    <row r="95" spans="1:3" ht="12" customHeight="1" x14ac:dyDescent="0.2">
      <c r="A95" s="442" t="s">
        <v>101</v>
      </c>
      <c r="B95" s="8" t="s">
        <v>186</v>
      </c>
      <c r="C95" s="321">
        <v>3211569</v>
      </c>
    </row>
    <row r="96" spans="1:3" ht="12" customHeight="1" x14ac:dyDescent="0.2">
      <c r="A96" s="442" t="s">
        <v>102</v>
      </c>
      <c r="B96" s="8" t="s">
        <v>142</v>
      </c>
      <c r="C96" s="323">
        <v>26097170</v>
      </c>
    </row>
    <row r="97" spans="1:3" ht="12" customHeight="1" x14ac:dyDescent="0.2">
      <c r="A97" s="442" t="s">
        <v>103</v>
      </c>
      <c r="B97" s="11" t="s">
        <v>187</v>
      </c>
      <c r="C97" s="323">
        <v>750000</v>
      </c>
    </row>
    <row r="98" spans="1:3" ht="12" customHeight="1" x14ac:dyDescent="0.2">
      <c r="A98" s="442" t="s">
        <v>114</v>
      </c>
      <c r="B98" s="19" t="s">
        <v>188</v>
      </c>
      <c r="C98" s="323">
        <f>SUM(C99:C110)</f>
        <v>15803941</v>
      </c>
    </row>
    <row r="99" spans="1:3" ht="12" customHeight="1" x14ac:dyDescent="0.2">
      <c r="A99" s="442" t="s">
        <v>104</v>
      </c>
      <c r="B99" s="8" t="s">
        <v>517</v>
      </c>
      <c r="C99" s="323"/>
    </row>
    <row r="100" spans="1:3" ht="12" customHeight="1" x14ac:dyDescent="0.2">
      <c r="A100" s="442" t="s">
        <v>105</v>
      </c>
      <c r="B100" s="166" t="s">
        <v>448</v>
      </c>
      <c r="C100" s="323"/>
    </row>
    <row r="101" spans="1:3" ht="12" customHeight="1" x14ac:dyDescent="0.2">
      <c r="A101" s="442" t="s">
        <v>115</v>
      </c>
      <c r="B101" s="166" t="s">
        <v>447</v>
      </c>
      <c r="C101" s="323"/>
    </row>
    <row r="102" spans="1:3" ht="12" customHeight="1" x14ac:dyDescent="0.2">
      <c r="A102" s="442" t="s">
        <v>116</v>
      </c>
      <c r="B102" s="166" t="s">
        <v>355</v>
      </c>
      <c r="C102" s="323"/>
    </row>
    <row r="103" spans="1:3" ht="22.5" x14ac:dyDescent="0.2">
      <c r="A103" s="442" t="s">
        <v>117</v>
      </c>
      <c r="B103" s="167" t="s">
        <v>356</v>
      </c>
      <c r="C103" s="323"/>
    </row>
    <row r="104" spans="1:3" ht="22.5" x14ac:dyDescent="0.2">
      <c r="A104" s="442" t="s">
        <v>118</v>
      </c>
      <c r="B104" s="167" t="s">
        <v>357</v>
      </c>
      <c r="C104" s="323"/>
    </row>
    <row r="105" spans="1:3" ht="12" customHeight="1" x14ac:dyDescent="0.2">
      <c r="A105" s="442" t="s">
        <v>120</v>
      </c>
      <c r="B105" s="166" t="s">
        <v>358</v>
      </c>
      <c r="C105" s="323">
        <v>6131853</v>
      </c>
    </row>
    <row r="106" spans="1:3" ht="12" customHeight="1" x14ac:dyDescent="0.2">
      <c r="A106" s="442" t="s">
        <v>189</v>
      </c>
      <c r="B106" s="166" t="s">
        <v>359</v>
      </c>
      <c r="C106" s="323"/>
    </row>
    <row r="107" spans="1:3" ht="22.5" x14ac:dyDescent="0.2">
      <c r="A107" s="442" t="s">
        <v>353</v>
      </c>
      <c r="B107" s="167" t="s">
        <v>360</v>
      </c>
      <c r="C107" s="323"/>
    </row>
    <row r="108" spans="1:3" ht="12" customHeight="1" x14ac:dyDescent="0.2">
      <c r="A108" s="450" t="s">
        <v>354</v>
      </c>
      <c r="B108" s="168" t="s">
        <v>361</v>
      </c>
      <c r="C108" s="323"/>
    </row>
    <row r="109" spans="1:3" ht="12" customHeight="1" x14ac:dyDescent="0.2">
      <c r="A109" s="442" t="s">
        <v>445</v>
      </c>
      <c r="B109" s="168" t="s">
        <v>362</v>
      </c>
      <c r="C109" s="323"/>
    </row>
    <row r="110" spans="1:3" ht="22.5" x14ac:dyDescent="0.2">
      <c r="A110" s="442" t="s">
        <v>446</v>
      </c>
      <c r="B110" s="167" t="s">
        <v>363</v>
      </c>
      <c r="C110" s="321">
        <v>9672088</v>
      </c>
    </row>
    <row r="111" spans="1:3" ht="12" customHeight="1" x14ac:dyDescent="0.2">
      <c r="A111" s="442" t="s">
        <v>450</v>
      </c>
      <c r="B111" s="11" t="s">
        <v>51</v>
      </c>
      <c r="C111" s="321"/>
    </row>
    <row r="112" spans="1:3" ht="12" customHeight="1" x14ac:dyDescent="0.2">
      <c r="A112" s="443" t="s">
        <v>451</v>
      </c>
      <c r="B112" s="8" t="s">
        <v>518</v>
      </c>
      <c r="C112" s="323"/>
    </row>
    <row r="113" spans="1:3" ht="12" customHeight="1" thickBot="1" x14ac:dyDescent="0.25">
      <c r="A113" s="451" t="s">
        <v>452</v>
      </c>
      <c r="B113" s="169" t="s">
        <v>519</v>
      </c>
      <c r="C113" s="327"/>
    </row>
    <row r="114" spans="1:3" ht="12" customHeight="1" thickBot="1" x14ac:dyDescent="0.25">
      <c r="A114" s="37" t="s">
        <v>20</v>
      </c>
      <c r="B114" s="30" t="s">
        <v>364</v>
      </c>
      <c r="C114" s="319">
        <f>+C115+C117+C119</f>
        <v>321914059</v>
      </c>
    </row>
    <row r="115" spans="1:3" ht="12" customHeight="1" x14ac:dyDescent="0.2">
      <c r="A115" s="441" t="s">
        <v>106</v>
      </c>
      <c r="B115" s="8" t="s">
        <v>227</v>
      </c>
      <c r="C115" s="322">
        <v>110034398</v>
      </c>
    </row>
    <row r="116" spans="1:3" ht="12" customHeight="1" x14ac:dyDescent="0.2">
      <c r="A116" s="441" t="s">
        <v>107</v>
      </c>
      <c r="B116" s="12" t="s">
        <v>368</v>
      </c>
      <c r="C116" s="322"/>
    </row>
    <row r="117" spans="1:3" ht="12" customHeight="1" x14ac:dyDescent="0.2">
      <c r="A117" s="441" t="s">
        <v>108</v>
      </c>
      <c r="B117" s="12" t="s">
        <v>190</v>
      </c>
      <c r="C117" s="321">
        <v>211879661</v>
      </c>
    </row>
    <row r="118" spans="1:3" ht="12" customHeight="1" x14ac:dyDescent="0.2">
      <c r="A118" s="441" t="s">
        <v>109</v>
      </c>
      <c r="B118" s="12" t="s">
        <v>369</v>
      </c>
      <c r="C118" s="291"/>
    </row>
    <row r="119" spans="1:3" ht="12" customHeight="1" x14ac:dyDescent="0.2">
      <c r="A119" s="441" t="s">
        <v>110</v>
      </c>
      <c r="B119" s="316" t="s">
        <v>229</v>
      </c>
      <c r="C119" s="291"/>
    </row>
    <row r="120" spans="1:3" ht="22.5" x14ac:dyDescent="0.2">
      <c r="A120" s="441" t="s">
        <v>119</v>
      </c>
      <c r="B120" s="315" t="s">
        <v>432</v>
      </c>
      <c r="C120" s="291"/>
    </row>
    <row r="121" spans="1:3" ht="22.5" x14ac:dyDescent="0.2">
      <c r="A121" s="441" t="s">
        <v>121</v>
      </c>
      <c r="B121" s="425" t="s">
        <v>374</v>
      </c>
      <c r="C121" s="291"/>
    </row>
    <row r="122" spans="1:3" ht="22.5" x14ac:dyDescent="0.2">
      <c r="A122" s="441" t="s">
        <v>191</v>
      </c>
      <c r="B122" s="167" t="s">
        <v>357</v>
      </c>
      <c r="C122" s="291"/>
    </row>
    <row r="123" spans="1:3" ht="22.5" x14ac:dyDescent="0.2">
      <c r="A123" s="441" t="s">
        <v>192</v>
      </c>
      <c r="B123" s="167" t="s">
        <v>373</v>
      </c>
      <c r="C123" s="291"/>
    </row>
    <row r="124" spans="1:3" ht="22.5" x14ac:dyDescent="0.2">
      <c r="A124" s="441" t="s">
        <v>193</v>
      </c>
      <c r="B124" s="167" t="s">
        <v>372</v>
      </c>
      <c r="C124" s="291"/>
    </row>
    <row r="125" spans="1:3" ht="22.5" x14ac:dyDescent="0.2">
      <c r="A125" s="441" t="s">
        <v>365</v>
      </c>
      <c r="B125" s="167" t="s">
        <v>360</v>
      </c>
      <c r="C125" s="291"/>
    </row>
    <row r="126" spans="1:3" ht="12" customHeight="1" x14ac:dyDescent="0.2">
      <c r="A126" s="441" t="s">
        <v>366</v>
      </c>
      <c r="B126" s="167" t="s">
        <v>371</v>
      </c>
      <c r="C126" s="291"/>
    </row>
    <row r="127" spans="1:3" ht="23.25" thickBot="1" x14ac:dyDescent="0.25">
      <c r="A127" s="450" t="s">
        <v>367</v>
      </c>
      <c r="B127" s="167" t="s">
        <v>370</v>
      </c>
      <c r="C127" s="292"/>
    </row>
    <row r="128" spans="1:3" ht="12" customHeight="1" thickBot="1" x14ac:dyDescent="0.25">
      <c r="A128" s="37" t="s">
        <v>21</v>
      </c>
      <c r="B128" s="149" t="s">
        <v>455</v>
      </c>
      <c r="C128" s="319">
        <f>+C93+C114</f>
        <v>382881795</v>
      </c>
    </row>
    <row r="129" spans="1:11" ht="21.75" thickBot="1" x14ac:dyDescent="0.25">
      <c r="A129" s="37" t="s">
        <v>22</v>
      </c>
      <c r="B129" s="149" t="s">
        <v>456</v>
      </c>
      <c r="C129" s="319">
        <f>+C130+C131+C132</f>
        <v>0</v>
      </c>
    </row>
    <row r="130" spans="1:11" s="114" customFormat="1" ht="12" customHeight="1" x14ac:dyDescent="0.2">
      <c r="A130" s="441" t="s">
        <v>265</v>
      </c>
      <c r="B130" s="9" t="s">
        <v>523</v>
      </c>
      <c r="C130" s="291"/>
    </row>
    <row r="131" spans="1:11" ht="22.5" x14ac:dyDescent="0.2">
      <c r="A131" s="441" t="s">
        <v>268</v>
      </c>
      <c r="B131" s="9" t="s">
        <v>464</v>
      </c>
      <c r="C131" s="291"/>
    </row>
    <row r="132" spans="1:11" ht="12" customHeight="1" thickBot="1" x14ac:dyDescent="0.25">
      <c r="A132" s="450" t="s">
        <v>269</v>
      </c>
      <c r="B132" s="7" t="s">
        <v>522</v>
      </c>
      <c r="C132" s="291"/>
    </row>
    <row r="133" spans="1:11" ht="12" customHeight="1" thickBot="1" x14ac:dyDescent="0.25">
      <c r="A133" s="37" t="s">
        <v>23</v>
      </c>
      <c r="B133" s="149" t="s">
        <v>457</v>
      </c>
      <c r="C133" s="319">
        <f>+C134+C135+C136+C137+C138+C139</f>
        <v>0</v>
      </c>
    </row>
    <row r="134" spans="1:11" ht="12" customHeight="1" x14ac:dyDescent="0.2">
      <c r="A134" s="441" t="s">
        <v>93</v>
      </c>
      <c r="B134" s="9" t="s">
        <v>466</v>
      </c>
      <c r="C134" s="291"/>
    </row>
    <row r="135" spans="1:11" ht="12" customHeight="1" x14ac:dyDescent="0.2">
      <c r="A135" s="441" t="s">
        <v>94</v>
      </c>
      <c r="B135" s="9" t="s">
        <v>458</v>
      </c>
      <c r="C135" s="291"/>
    </row>
    <row r="136" spans="1:11" ht="12" customHeight="1" x14ac:dyDescent="0.2">
      <c r="A136" s="441" t="s">
        <v>95</v>
      </c>
      <c r="B136" s="9" t="s">
        <v>459</v>
      </c>
      <c r="C136" s="291"/>
    </row>
    <row r="137" spans="1:11" ht="12" customHeight="1" x14ac:dyDescent="0.2">
      <c r="A137" s="441" t="s">
        <v>178</v>
      </c>
      <c r="B137" s="9" t="s">
        <v>521</v>
      </c>
      <c r="C137" s="291"/>
    </row>
    <row r="138" spans="1:11" ht="12" customHeight="1" x14ac:dyDescent="0.2">
      <c r="A138" s="441" t="s">
        <v>179</v>
      </c>
      <c r="B138" s="9" t="s">
        <v>461</v>
      </c>
      <c r="C138" s="291"/>
    </row>
    <row r="139" spans="1:11" s="114" customFormat="1" ht="12" customHeight="1" thickBot="1" x14ac:dyDescent="0.25">
      <c r="A139" s="450" t="s">
        <v>180</v>
      </c>
      <c r="B139" s="7" t="s">
        <v>462</v>
      </c>
      <c r="C139" s="291"/>
    </row>
    <row r="140" spans="1:11" ht="12" customHeight="1" thickBot="1" x14ac:dyDescent="0.25">
      <c r="A140" s="37" t="s">
        <v>24</v>
      </c>
      <c r="B140" s="149" t="s">
        <v>544</v>
      </c>
      <c r="C140" s="325">
        <f>+C141+C142+C144+C145+C143</f>
        <v>37083267</v>
      </c>
      <c r="K140" s="274"/>
    </row>
    <row r="141" spans="1:11" x14ac:dyDescent="0.2">
      <c r="A141" s="441" t="s">
        <v>96</v>
      </c>
      <c r="B141" s="9" t="s">
        <v>375</v>
      </c>
      <c r="C141" s="291"/>
    </row>
    <row r="142" spans="1:11" ht="12" customHeight="1" x14ac:dyDescent="0.2">
      <c r="A142" s="441" t="s">
        <v>97</v>
      </c>
      <c r="B142" s="9" t="s">
        <v>376</v>
      </c>
      <c r="C142" s="291">
        <v>1530667</v>
      </c>
    </row>
    <row r="143" spans="1:11" ht="12" customHeight="1" x14ac:dyDescent="0.2">
      <c r="A143" s="441" t="s">
        <v>289</v>
      </c>
      <c r="B143" s="9" t="s">
        <v>543</v>
      </c>
      <c r="C143" s="291">
        <v>35552600</v>
      </c>
    </row>
    <row r="144" spans="1:11" s="114" customFormat="1" ht="12" customHeight="1" x14ac:dyDescent="0.2">
      <c r="A144" s="441" t="s">
        <v>290</v>
      </c>
      <c r="B144" s="9" t="s">
        <v>471</v>
      </c>
      <c r="C144" s="291"/>
    </row>
    <row r="145" spans="1:3" s="114" customFormat="1" ht="12" customHeight="1" thickBot="1" x14ac:dyDescent="0.25">
      <c r="A145" s="450" t="s">
        <v>291</v>
      </c>
      <c r="B145" s="7" t="s">
        <v>395</v>
      </c>
      <c r="C145" s="291"/>
    </row>
    <row r="146" spans="1:3" s="114" customFormat="1" ht="12" customHeight="1" thickBot="1" x14ac:dyDescent="0.25">
      <c r="A146" s="37" t="s">
        <v>25</v>
      </c>
      <c r="B146" s="149" t="s">
        <v>472</v>
      </c>
      <c r="C146" s="328">
        <f>+C147+C148+C149+C150+C151</f>
        <v>0</v>
      </c>
    </row>
    <row r="147" spans="1:3" s="114" customFormat="1" ht="12" customHeight="1" x14ac:dyDescent="0.2">
      <c r="A147" s="441" t="s">
        <v>98</v>
      </c>
      <c r="B147" s="9" t="s">
        <v>467</v>
      </c>
      <c r="C147" s="291"/>
    </row>
    <row r="148" spans="1:3" s="114" customFormat="1" ht="12" customHeight="1" x14ac:dyDescent="0.2">
      <c r="A148" s="441" t="s">
        <v>99</v>
      </c>
      <c r="B148" s="9" t="s">
        <v>474</v>
      </c>
      <c r="C148" s="291"/>
    </row>
    <row r="149" spans="1:3" s="114" customFormat="1" ht="12" customHeight="1" x14ac:dyDescent="0.2">
      <c r="A149" s="441" t="s">
        <v>301</v>
      </c>
      <c r="B149" s="9" t="s">
        <v>469</v>
      </c>
      <c r="C149" s="291"/>
    </row>
    <row r="150" spans="1:3" s="114" customFormat="1" ht="22.5" x14ac:dyDescent="0.2">
      <c r="A150" s="441" t="s">
        <v>302</v>
      </c>
      <c r="B150" s="9" t="s">
        <v>524</v>
      </c>
      <c r="C150" s="291"/>
    </row>
    <row r="151" spans="1:3" ht="12.75" customHeight="1" thickBot="1" x14ac:dyDescent="0.25">
      <c r="A151" s="450" t="s">
        <v>473</v>
      </c>
      <c r="B151" s="7" t="s">
        <v>476</v>
      </c>
      <c r="C151" s="292"/>
    </row>
    <row r="152" spans="1:3" ht="12.75" customHeight="1" thickBot="1" x14ac:dyDescent="0.25">
      <c r="A152" s="500" t="s">
        <v>26</v>
      </c>
      <c r="B152" s="149" t="s">
        <v>477</v>
      </c>
      <c r="C152" s="328"/>
    </row>
    <row r="153" spans="1:3" ht="12.75" customHeight="1" thickBot="1" x14ac:dyDescent="0.25">
      <c r="A153" s="500" t="s">
        <v>27</v>
      </c>
      <c r="B153" s="149" t="s">
        <v>478</v>
      </c>
      <c r="C153" s="328"/>
    </row>
    <row r="154" spans="1:3" ht="12" customHeight="1" thickBot="1" x14ac:dyDescent="0.25">
      <c r="A154" s="37" t="s">
        <v>28</v>
      </c>
      <c r="B154" s="149" t="s">
        <v>480</v>
      </c>
      <c r="C154" s="435">
        <f>+C129+C133+C140+C146+C152+C153</f>
        <v>37083267</v>
      </c>
    </row>
    <row r="155" spans="1:3" ht="15" customHeight="1" thickBot="1" x14ac:dyDescent="0.25">
      <c r="A155" s="452" t="s">
        <v>29</v>
      </c>
      <c r="B155" s="400" t="s">
        <v>479</v>
      </c>
      <c r="C155" s="435">
        <f>+C128+C154</f>
        <v>419965062</v>
      </c>
    </row>
    <row r="156" spans="1:3" ht="13.5" thickBot="1" x14ac:dyDescent="0.25">
      <c r="A156" s="402"/>
      <c r="B156" s="403"/>
      <c r="C156" s="404"/>
    </row>
    <row r="157" spans="1:3" ht="15" customHeight="1" thickBot="1" x14ac:dyDescent="0.25">
      <c r="A157" s="271" t="s">
        <v>525</v>
      </c>
      <c r="B157" s="272"/>
      <c r="C157" s="146">
        <v>4</v>
      </c>
    </row>
    <row r="158" spans="1:3" ht="14.25" customHeight="1" thickBot="1" x14ac:dyDescent="0.25">
      <c r="A158" s="271" t="s">
        <v>206</v>
      </c>
      <c r="B158" s="272"/>
      <c r="C158" s="146">
        <v>0</v>
      </c>
    </row>
    <row r="159" spans="1:3" ht="14.25" customHeight="1" x14ac:dyDescent="0.2">
      <c r="A159" s="589" t="s">
        <v>552</v>
      </c>
      <c r="B159" s="590"/>
      <c r="C159" s="516">
        <v>5</v>
      </c>
    </row>
  </sheetData>
  <sheetProtection formatCells="0"/>
  <mergeCells count="1">
    <mergeCell ref="A159:B159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K158"/>
  <sheetViews>
    <sheetView zoomScale="130" zoomScaleNormal="130" zoomScaleSheetLayoutView="85" workbookViewId="0">
      <selection activeCell="C14" sqref="C14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407" customWidth="1"/>
    <col min="4" max="16384" width="9.33203125" style="3"/>
  </cols>
  <sheetData>
    <row r="1" spans="1:3" s="2" customFormat="1" ht="16.5" customHeight="1" thickBot="1" x14ac:dyDescent="0.25">
      <c r="A1" s="251"/>
      <c r="B1" s="252"/>
      <c r="C1" s="273" t="s">
        <v>634</v>
      </c>
    </row>
    <row r="2" spans="1:3" s="110" customFormat="1" ht="21" customHeight="1" x14ac:dyDescent="0.2">
      <c r="A2" s="419" t="s">
        <v>63</v>
      </c>
      <c r="B2" s="374" t="s">
        <v>605</v>
      </c>
      <c r="C2" s="376" t="s">
        <v>55</v>
      </c>
    </row>
    <row r="3" spans="1:3" s="110" customFormat="1" ht="16.5" thickBot="1" x14ac:dyDescent="0.25">
      <c r="A3" s="253" t="s">
        <v>203</v>
      </c>
      <c r="B3" s="375" t="s">
        <v>433</v>
      </c>
      <c r="C3" s="499" t="s">
        <v>61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377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378"/>
    </row>
    <row r="8" spans="1:3" s="74" customFormat="1" ht="12" customHeight="1" thickBot="1" x14ac:dyDescent="0.25">
      <c r="A8" s="37" t="s">
        <v>19</v>
      </c>
      <c r="B8" s="21" t="s">
        <v>249</v>
      </c>
      <c r="C8" s="319">
        <f>+C9+C10+C11+C12+C13+C14</f>
        <v>48443057</v>
      </c>
    </row>
    <row r="9" spans="1:3" s="112" customFormat="1" ht="12" customHeight="1" x14ac:dyDescent="0.2">
      <c r="A9" s="441" t="s">
        <v>100</v>
      </c>
      <c r="B9" s="426" t="s">
        <v>250</v>
      </c>
      <c r="C9" s="322">
        <v>9276982</v>
      </c>
    </row>
    <row r="10" spans="1:3" s="113" customFormat="1" ht="12" customHeight="1" x14ac:dyDescent="0.2">
      <c r="A10" s="442" t="s">
        <v>101</v>
      </c>
      <c r="B10" s="427" t="s">
        <v>251</v>
      </c>
      <c r="C10" s="321">
        <v>29735750</v>
      </c>
    </row>
    <row r="11" spans="1:3" s="113" customFormat="1" ht="12" customHeight="1" x14ac:dyDescent="0.2">
      <c r="A11" s="442" t="s">
        <v>102</v>
      </c>
      <c r="B11" s="427" t="s">
        <v>600</v>
      </c>
      <c r="C11" s="321">
        <v>7630325</v>
      </c>
    </row>
    <row r="12" spans="1:3" s="113" customFormat="1" ht="12" customHeight="1" x14ac:dyDescent="0.2">
      <c r="A12" s="442" t="s">
        <v>103</v>
      </c>
      <c r="B12" s="427" t="s">
        <v>253</v>
      </c>
      <c r="C12" s="321">
        <v>1800000</v>
      </c>
    </row>
    <row r="13" spans="1:3" s="113" customFormat="1" ht="12" customHeight="1" x14ac:dyDescent="0.2">
      <c r="A13" s="442" t="s">
        <v>151</v>
      </c>
      <c r="B13" s="427" t="s">
        <v>511</v>
      </c>
      <c r="C13" s="321"/>
    </row>
    <row r="14" spans="1:3" s="112" customFormat="1" ht="12" customHeight="1" thickBot="1" x14ac:dyDescent="0.25">
      <c r="A14" s="443" t="s">
        <v>104</v>
      </c>
      <c r="B14" s="428" t="s">
        <v>437</v>
      </c>
      <c r="C14" s="321"/>
    </row>
    <row r="15" spans="1:3" s="112" customFormat="1" ht="12" customHeight="1" thickBot="1" x14ac:dyDescent="0.25">
      <c r="A15" s="37" t="s">
        <v>20</v>
      </c>
      <c r="B15" s="314" t="s">
        <v>254</v>
      </c>
      <c r="C15" s="319">
        <f>+C16+C17+C18+C19+C20</f>
        <v>5913600</v>
      </c>
    </row>
    <row r="16" spans="1:3" s="112" customFormat="1" ht="12" customHeight="1" x14ac:dyDescent="0.2">
      <c r="A16" s="441" t="s">
        <v>106</v>
      </c>
      <c r="B16" s="426" t="s">
        <v>255</v>
      </c>
      <c r="C16" s="322"/>
    </row>
    <row r="17" spans="1:3" s="112" customFormat="1" ht="12" customHeight="1" x14ac:dyDescent="0.2">
      <c r="A17" s="442" t="s">
        <v>107</v>
      </c>
      <c r="B17" s="427" t="s">
        <v>256</v>
      </c>
      <c r="C17" s="321"/>
    </row>
    <row r="18" spans="1:3" s="112" customFormat="1" ht="12" customHeight="1" x14ac:dyDescent="0.2">
      <c r="A18" s="442" t="s">
        <v>108</v>
      </c>
      <c r="B18" s="427" t="s">
        <v>426</v>
      </c>
      <c r="C18" s="321"/>
    </row>
    <row r="19" spans="1:3" s="112" customFormat="1" ht="12" customHeight="1" x14ac:dyDescent="0.2">
      <c r="A19" s="442" t="s">
        <v>109</v>
      </c>
      <c r="B19" s="427" t="s">
        <v>427</v>
      </c>
      <c r="C19" s="321"/>
    </row>
    <row r="20" spans="1:3" s="112" customFormat="1" ht="12" customHeight="1" x14ac:dyDescent="0.2">
      <c r="A20" s="442" t="s">
        <v>110</v>
      </c>
      <c r="B20" s="427" t="s">
        <v>257</v>
      </c>
      <c r="C20" s="321">
        <v>5913600</v>
      </c>
    </row>
    <row r="21" spans="1:3" s="113" customFormat="1" ht="12" customHeight="1" thickBot="1" x14ac:dyDescent="0.25">
      <c r="A21" s="443" t="s">
        <v>119</v>
      </c>
      <c r="B21" s="428" t="s">
        <v>258</v>
      </c>
      <c r="C21" s="323"/>
    </row>
    <row r="22" spans="1:3" s="113" customFormat="1" ht="12" customHeight="1" thickBot="1" x14ac:dyDescent="0.25">
      <c r="A22" s="37" t="s">
        <v>21</v>
      </c>
      <c r="B22" s="21" t="s">
        <v>259</v>
      </c>
      <c r="C22" s="319">
        <f>+C23+C24+C25+C26+C27</f>
        <v>94036513</v>
      </c>
    </row>
    <row r="23" spans="1:3" s="113" customFormat="1" ht="12" customHeight="1" x14ac:dyDescent="0.2">
      <c r="A23" s="441" t="s">
        <v>89</v>
      </c>
      <c r="B23" s="426" t="s">
        <v>260</v>
      </c>
      <c r="C23" s="322">
        <v>94036513</v>
      </c>
    </row>
    <row r="24" spans="1:3" s="112" customFormat="1" ht="12" customHeight="1" x14ac:dyDescent="0.2">
      <c r="A24" s="442" t="s">
        <v>90</v>
      </c>
      <c r="B24" s="427" t="s">
        <v>261</v>
      </c>
      <c r="C24" s="321"/>
    </row>
    <row r="25" spans="1:3" s="113" customFormat="1" ht="12" customHeight="1" x14ac:dyDescent="0.2">
      <c r="A25" s="442" t="s">
        <v>91</v>
      </c>
      <c r="B25" s="427" t="s">
        <v>428</v>
      </c>
      <c r="C25" s="321"/>
    </row>
    <row r="26" spans="1:3" s="113" customFormat="1" ht="12" customHeight="1" x14ac:dyDescent="0.2">
      <c r="A26" s="442" t="s">
        <v>92</v>
      </c>
      <c r="B26" s="427" t="s">
        <v>429</v>
      </c>
      <c r="C26" s="321"/>
    </row>
    <row r="27" spans="1:3" s="113" customFormat="1" ht="12" customHeight="1" x14ac:dyDescent="0.2">
      <c r="A27" s="442" t="s">
        <v>174</v>
      </c>
      <c r="B27" s="427" t="s">
        <v>262</v>
      </c>
      <c r="C27" s="321"/>
    </row>
    <row r="28" spans="1:3" s="113" customFormat="1" ht="12" customHeight="1" thickBot="1" x14ac:dyDescent="0.25">
      <c r="A28" s="443" t="s">
        <v>175</v>
      </c>
      <c r="B28" s="428" t="s">
        <v>263</v>
      </c>
      <c r="C28" s="323"/>
    </row>
    <row r="29" spans="1:3" s="113" customFormat="1" ht="12" customHeight="1" thickBot="1" x14ac:dyDescent="0.25">
      <c r="A29" s="37" t="s">
        <v>176</v>
      </c>
      <c r="B29" s="21" t="s">
        <v>264</v>
      </c>
      <c r="C29" s="325">
        <f>+C30+C34+C35+C36</f>
        <v>85571000</v>
      </c>
    </row>
    <row r="30" spans="1:3" s="113" customFormat="1" ht="12" customHeight="1" x14ac:dyDescent="0.2">
      <c r="A30" s="441" t="s">
        <v>265</v>
      </c>
      <c r="B30" s="426" t="s">
        <v>512</v>
      </c>
      <c r="C30" s="424">
        <f>SUM(C31:C33)</f>
        <v>82550000</v>
      </c>
    </row>
    <row r="31" spans="1:3" s="113" customFormat="1" ht="12" customHeight="1" x14ac:dyDescent="0.2">
      <c r="A31" s="442" t="s">
        <v>266</v>
      </c>
      <c r="B31" s="427" t="s">
        <v>271</v>
      </c>
      <c r="C31" s="321">
        <v>2180000</v>
      </c>
    </row>
    <row r="32" spans="1:3" s="113" customFormat="1" ht="12" customHeight="1" x14ac:dyDescent="0.2">
      <c r="A32" s="442" t="s">
        <v>267</v>
      </c>
      <c r="B32" s="427" t="s">
        <v>272</v>
      </c>
      <c r="C32" s="321"/>
    </row>
    <row r="33" spans="1:3" s="113" customFormat="1" ht="12" customHeight="1" x14ac:dyDescent="0.2">
      <c r="A33" s="442" t="s">
        <v>441</v>
      </c>
      <c r="B33" s="490" t="s">
        <v>442</v>
      </c>
      <c r="C33" s="321">
        <v>80370000</v>
      </c>
    </row>
    <row r="34" spans="1:3" s="113" customFormat="1" ht="12" customHeight="1" x14ac:dyDescent="0.2">
      <c r="A34" s="442" t="s">
        <v>268</v>
      </c>
      <c r="B34" s="427" t="s">
        <v>273</v>
      </c>
      <c r="C34" s="321">
        <v>2950000</v>
      </c>
    </row>
    <row r="35" spans="1:3" s="113" customFormat="1" ht="12" customHeight="1" x14ac:dyDescent="0.2">
      <c r="A35" s="442" t="s">
        <v>269</v>
      </c>
      <c r="B35" s="427" t="s">
        <v>274</v>
      </c>
      <c r="C35" s="321">
        <v>0</v>
      </c>
    </row>
    <row r="36" spans="1:3" s="113" customFormat="1" ht="12" customHeight="1" thickBot="1" x14ac:dyDescent="0.25">
      <c r="A36" s="443" t="s">
        <v>270</v>
      </c>
      <c r="B36" s="428" t="s">
        <v>275</v>
      </c>
      <c r="C36" s="323">
        <v>71000</v>
      </c>
    </row>
    <row r="37" spans="1:3" s="113" customFormat="1" ht="12" customHeight="1" thickBot="1" x14ac:dyDescent="0.25">
      <c r="A37" s="37" t="s">
        <v>23</v>
      </c>
      <c r="B37" s="21" t="s">
        <v>438</v>
      </c>
      <c r="C37" s="319">
        <f>SUM(C38:C48)</f>
        <v>5749165</v>
      </c>
    </row>
    <row r="38" spans="1:3" s="113" customFormat="1" ht="12" customHeight="1" x14ac:dyDescent="0.2">
      <c r="A38" s="441" t="s">
        <v>93</v>
      </c>
      <c r="B38" s="426" t="s">
        <v>278</v>
      </c>
      <c r="C38" s="322"/>
    </row>
    <row r="39" spans="1:3" s="113" customFormat="1" ht="12" customHeight="1" x14ac:dyDescent="0.2">
      <c r="A39" s="442" t="s">
        <v>94</v>
      </c>
      <c r="B39" s="427" t="s">
        <v>279</v>
      </c>
      <c r="C39" s="321">
        <v>2344165</v>
      </c>
    </row>
    <row r="40" spans="1:3" s="113" customFormat="1" ht="12" customHeight="1" x14ac:dyDescent="0.2">
      <c r="A40" s="442" t="s">
        <v>95</v>
      </c>
      <c r="B40" s="427" t="s">
        <v>280</v>
      </c>
      <c r="C40" s="321"/>
    </row>
    <row r="41" spans="1:3" s="113" customFormat="1" ht="12" customHeight="1" x14ac:dyDescent="0.2">
      <c r="A41" s="442" t="s">
        <v>178</v>
      </c>
      <c r="B41" s="427" t="s">
        <v>281</v>
      </c>
      <c r="C41" s="321"/>
    </row>
    <row r="42" spans="1:3" s="113" customFormat="1" ht="12" customHeight="1" x14ac:dyDescent="0.2">
      <c r="A42" s="442" t="s">
        <v>179</v>
      </c>
      <c r="B42" s="427" t="s">
        <v>282</v>
      </c>
      <c r="C42" s="321"/>
    </row>
    <row r="43" spans="1:3" s="113" customFormat="1" ht="12" customHeight="1" x14ac:dyDescent="0.2">
      <c r="A43" s="442" t="s">
        <v>180</v>
      </c>
      <c r="B43" s="427" t="s">
        <v>283</v>
      </c>
      <c r="C43" s="321"/>
    </row>
    <row r="44" spans="1:3" s="113" customFormat="1" ht="12" customHeight="1" x14ac:dyDescent="0.2">
      <c r="A44" s="442" t="s">
        <v>181</v>
      </c>
      <c r="B44" s="427" t="s">
        <v>284</v>
      </c>
      <c r="C44" s="321"/>
    </row>
    <row r="45" spans="1:3" s="113" customFormat="1" ht="12" customHeight="1" x14ac:dyDescent="0.2">
      <c r="A45" s="442" t="s">
        <v>182</v>
      </c>
      <c r="B45" s="427" t="s">
        <v>285</v>
      </c>
      <c r="C45" s="321">
        <v>200000</v>
      </c>
    </row>
    <row r="46" spans="1:3" s="113" customFormat="1" ht="12" customHeight="1" x14ac:dyDescent="0.2">
      <c r="A46" s="442" t="s">
        <v>276</v>
      </c>
      <c r="B46" s="427" t="s">
        <v>286</v>
      </c>
      <c r="C46" s="324"/>
    </row>
    <row r="47" spans="1:3" s="113" customFormat="1" ht="12" customHeight="1" x14ac:dyDescent="0.2">
      <c r="A47" s="443" t="s">
        <v>277</v>
      </c>
      <c r="B47" s="428" t="s">
        <v>440</v>
      </c>
      <c r="C47" s="415"/>
    </row>
    <row r="48" spans="1:3" s="113" customFormat="1" ht="12" customHeight="1" thickBot="1" x14ac:dyDescent="0.25">
      <c r="A48" s="443" t="s">
        <v>439</v>
      </c>
      <c r="B48" s="428" t="s">
        <v>287</v>
      </c>
      <c r="C48" s="415">
        <v>3205000</v>
      </c>
    </row>
    <row r="49" spans="1:3" s="113" customFormat="1" ht="12" customHeight="1" thickBot="1" x14ac:dyDescent="0.25">
      <c r="A49" s="37" t="s">
        <v>24</v>
      </c>
      <c r="B49" s="21" t="s">
        <v>288</v>
      </c>
      <c r="C49" s="319">
        <f>SUM(C50:C54)</f>
        <v>61000000</v>
      </c>
    </row>
    <row r="50" spans="1:3" s="113" customFormat="1" ht="12" customHeight="1" x14ac:dyDescent="0.2">
      <c r="A50" s="441" t="s">
        <v>96</v>
      </c>
      <c r="B50" s="426" t="s">
        <v>292</v>
      </c>
      <c r="C50" s="463"/>
    </row>
    <row r="51" spans="1:3" s="113" customFormat="1" ht="12" customHeight="1" x14ac:dyDescent="0.2">
      <c r="A51" s="442" t="s">
        <v>97</v>
      </c>
      <c r="B51" s="427" t="s">
        <v>293</v>
      </c>
      <c r="C51" s="324">
        <v>61000000</v>
      </c>
    </row>
    <row r="52" spans="1:3" s="113" customFormat="1" ht="12" customHeight="1" x14ac:dyDescent="0.2">
      <c r="A52" s="442" t="s">
        <v>289</v>
      </c>
      <c r="B52" s="427" t="s">
        <v>294</v>
      </c>
      <c r="C52" s="324"/>
    </row>
    <row r="53" spans="1:3" s="113" customFormat="1" ht="12" customHeight="1" x14ac:dyDescent="0.2">
      <c r="A53" s="442" t="s">
        <v>290</v>
      </c>
      <c r="B53" s="427" t="s">
        <v>295</v>
      </c>
      <c r="C53" s="324"/>
    </row>
    <row r="54" spans="1:3" s="113" customFormat="1" ht="12" customHeight="1" thickBot="1" x14ac:dyDescent="0.25">
      <c r="A54" s="443" t="s">
        <v>291</v>
      </c>
      <c r="B54" s="428" t="s">
        <v>296</v>
      </c>
      <c r="C54" s="415"/>
    </row>
    <row r="55" spans="1:3" s="113" customFormat="1" ht="12" customHeight="1" thickBot="1" x14ac:dyDescent="0.25">
      <c r="A55" s="37" t="s">
        <v>183</v>
      </c>
      <c r="B55" s="21" t="s">
        <v>297</v>
      </c>
      <c r="C55" s="319">
        <f>SUM(C56:C58)</f>
        <v>0</v>
      </c>
    </row>
    <row r="56" spans="1:3" s="113" customFormat="1" ht="12" customHeight="1" x14ac:dyDescent="0.2">
      <c r="A56" s="441" t="s">
        <v>98</v>
      </c>
      <c r="B56" s="426" t="s">
        <v>298</v>
      </c>
      <c r="C56" s="322"/>
    </row>
    <row r="57" spans="1:3" s="113" customFormat="1" ht="12" customHeight="1" x14ac:dyDescent="0.2">
      <c r="A57" s="442" t="s">
        <v>99</v>
      </c>
      <c r="B57" s="427" t="s">
        <v>430</v>
      </c>
      <c r="C57" s="321"/>
    </row>
    <row r="58" spans="1:3" s="113" customFormat="1" ht="12" customHeight="1" x14ac:dyDescent="0.2">
      <c r="A58" s="442" t="s">
        <v>301</v>
      </c>
      <c r="B58" s="427" t="s">
        <v>299</v>
      </c>
      <c r="C58" s="321"/>
    </row>
    <row r="59" spans="1:3" s="113" customFormat="1" ht="12" customHeight="1" thickBot="1" x14ac:dyDescent="0.25">
      <c r="A59" s="443" t="s">
        <v>302</v>
      </c>
      <c r="B59" s="428" t="s">
        <v>300</v>
      </c>
      <c r="C59" s="323"/>
    </row>
    <row r="60" spans="1:3" s="113" customFormat="1" ht="12" customHeight="1" thickBot="1" x14ac:dyDescent="0.25">
      <c r="A60" s="37" t="s">
        <v>26</v>
      </c>
      <c r="B60" s="314" t="s">
        <v>303</v>
      </c>
      <c r="C60" s="319">
        <f>SUM(C61:C63)</f>
        <v>176612</v>
      </c>
    </row>
    <row r="61" spans="1:3" s="113" customFormat="1" ht="12" customHeight="1" x14ac:dyDescent="0.2">
      <c r="A61" s="441" t="s">
        <v>184</v>
      </c>
      <c r="B61" s="426" t="s">
        <v>305</v>
      </c>
      <c r="C61" s="324"/>
    </row>
    <row r="62" spans="1:3" s="113" customFormat="1" ht="12" customHeight="1" x14ac:dyDescent="0.2">
      <c r="A62" s="442" t="s">
        <v>185</v>
      </c>
      <c r="B62" s="427" t="s">
        <v>431</v>
      </c>
      <c r="C62" s="324"/>
    </row>
    <row r="63" spans="1:3" s="113" customFormat="1" ht="12" customHeight="1" x14ac:dyDescent="0.2">
      <c r="A63" s="442" t="s">
        <v>228</v>
      </c>
      <c r="B63" s="427" t="s">
        <v>306</v>
      </c>
      <c r="C63" s="324">
        <v>176612</v>
      </c>
    </row>
    <row r="64" spans="1:3" s="113" customFormat="1" ht="12" customHeight="1" thickBot="1" x14ac:dyDescent="0.25">
      <c r="A64" s="443" t="s">
        <v>304</v>
      </c>
      <c r="B64" s="428" t="s">
        <v>307</v>
      </c>
      <c r="C64" s="324"/>
    </row>
    <row r="65" spans="1:3" s="113" customFormat="1" ht="12" customHeight="1" thickBot="1" x14ac:dyDescent="0.25">
      <c r="A65" s="37" t="s">
        <v>27</v>
      </c>
      <c r="B65" s="21" t="s">
        <v>308</v>
      </c>
      <c r="C65" s="325">
        <f>+C8+C15+C22+C29+C37+C49+C55+C60</f>
        <v>300889947</v>
      </c>
    </row>
    <row r="66" spans="1:3" s="113" customFormat="1" ht="12" customHeight="1" thickBot="1" x14ac:dyDescent="0.2">
      <c r="A66" s="444" t="s">
        <v>399</v>
      </c>
      <c r="B66" s="314" t="s">
        <v>310</v>
      </c>
      <c r="C66" s="319">
        <f>SUM(C67:C69)</f>
        <v>0</v>
      </c>
    </row>
    <row r="67" spans="1:3" s="113" customFormat="1" ht="12" customHeight="1" x14ac:dyDescent="0.2">
      <c r="A67" s="441" t="s">
        <v>341</v>
      </c>
      <c r="B67" s="426" t="s">
        <v>311</v>
      </c>
      <c r="C67" s="324"/>
    </row>
    <row r="68" spans="1:3" s="113" customFormat="1" ht="12" customHeight="1" x14ac:dyDescent="0.2">
      <c r="A68" s="442" t="s">
        <v>350</v>
      </c>
      <c r="B68" s="427" t="s">
        <v>312</v>
      </c>
      <c r="C68" s="324"/>
    </row>
    <row r="69" spans="1:3" s="113" customFormat="1" ht="12" customHeight="1" thickBot="1" x14ac:dyDescent="0.25">
      <c r="A69" s="443" t="s">
        <v>351</v>
      </c>
      <c r="B69" s="429" t="s">
        <v>313</v>
      </c>
      <c r="C69" s="324"/>
    </row>
    <row r="70" spans="1:3" s="113" customFormat="1" ht="12" customHeight="1" thickBot="1" x14ac:dyDescent="0.2">
      <c r="A70" s="444" t="s">
        <v>314</v>
      </c>
      <c r="B70" s="314" t="s">
        <v>315</v>
      </c>
      <c r="C70" s="319">
        <f>SUM(C71:C74)</f>
        <v>0</v>
      </c>
    </row>
    <row r="71" spans="1:3" s="113" customFormat="1" ht="12" customHeight="1" x14ac:dyDescent="0.2">
      <c r="A71" s="441" t="s">
        <v>152</v>
      </c>
      <c r="B71" s="426" t="s">
        <v>316</v>
      </c>
      <c r="C71" s="324"/>
    </row>
    <row r="72" spans="1:3" s="113" customFormat="1" ht="12" customHeight="1" x14ac:dyDescent="0.2">
      <c r="A72" s="442" t="s">
        <v>153</v>
      </c>
      <c r="B72" s="427" t="s">
        <v>317</v>
      </c>
      <c r="C72" s="324"/>
    </row>
    <row r="73" spans="1:3" s="113" customFormat="1" ht="12" customHeight="1" x14ac:dyDescent="0.2">
      <c r="A73" s="442" t="s">
        <v>342</v>
      </c>
      <c r="B73" s="427" t="s">
        <v>318</v>
      </c>
      <c r="C73" s="324"/>
    </row>
    <row r="74" spans="1:3" s="113" customFormat="1" ht="12" customHeight="1" thickBot="1" x14ac:dyDescent="0.25">
      <c r="A74" s="443" t="s">
        <v>343</v>
      </c>
      <c r="B74" s="428" t="s">
        <v>319</v>
      </c>
      <c r="C74" s="324"/>
    </row>
    <row r="75" spans="1:3" s="113" customFormat="1" ht="12" customHeight="1" thickBot="1" x14ac:dyDescent="0.2">
      <c r="A75" s="444" t="s">
        <v>320</v>
      </c>
      <c r="B75" s="314" t="s">
        <v>321</v>
      </c>
      <c r="C75" s="319">
        <f>SUM(C76:C77)</f>
        <v>119075115</v>
      </c>
    </row>
    <row r="76" spans="1:3" s="113" customFormat="1" ht="12" customHeight="1" x14ac:dyDescent="0.2">
      <c r="A76" s="441" t="s">
        <v>344</v>
      </c>
      <c r="B76" s="426" t="s">
        <v>322</v>
      </c>
      <c r="C76" s="324">
        <v>119075115</v>
      </c>
    </row>
    <row r="77" spans="1:3" s="113" customFormat="1" ht="12" customHeight="1" thickBot="1" x14ac:dyDescent="0.25">
      <c r="A77" s="443" t="s">
        <v>345</v>
      </c>
      <c r="B77" s="428" t="s">
        <v>323</v>
      </c>
      <c r="C77" s="324"/>
    </row>
    <row r="78" spans="1:3" s="112" customFormat="1" ht="12" customHeight="1" thickBot="1" x14ac:dyDescent="0.2">
      <c r="A78" s="444" t="s">
        <v>324</v>
      </c>
      <c r="B78" s="314" t="s">
        <v>325</v>
      </c>
      <c r="C78" s="319">
        <f>SUM(C79:C81)</f>
        <v>0</v>
      </c>
    </row>
    <row r="79" spans="1:3" s="113" customFormat="1" ht="12" customHeight="1" x14ac:dyDescent="0.2">
      <c r="A79" s="441" t="s">
        <v>346</v>
      </c>
      <c r="B79" s="426" t="s">
        <v>326</v>
      </c>
      <c r="C79" s="324"/>
    </row>
    <row r="80" spans="1:3" s="113" customFormat="1" ht="12" customHeight="1" x14ac:dyDescent="0.2">
      <c r="A80" s="442" t="s">
        <v>347</v>
      </c>
      <c r="B80" s="427" t="s">
        <v>327</v>
      </c>
      <c r="C80" s="324"/>
    </row>
    <row r="81" spans="1:3" s="113" customFormat="1" ht="12" customHeight="1" thickBot="1" x14ac:dyDescent="0.25">
      <c r="A81" s="443" t="s">
        <v>348</v>
      </c>
      <c r="B81" s="428" t="s">
        <v>328</v>
      </c>
      <c r="C81" s="324"/>
    </row>
    <row r="82" spans="1:3" s="113" customFormat="1" ht="12" customHeight="1" thickBot="1" x14ac:dyDescent="0.2">
      <c r="A82" s="444" t="s">
        <v>329</v>
      </c>
      <c r="B82" s="314" t="s">
        <v>349</v>
      </c>
      <c r="C82" s="319">
        <f>SUM(C83:C86)</f>
        <v>0</v>
      </c>
    </row>
    <row r="83" spans="1:3" s="113" customFormat="1" ht="12" customHeight="1" x14ac:dyDescent="0.2">
      <c r="A83" s="445" t="s">
        <v>330</v>
      </c>
      <c r="B83" s="426" t="s">
        <v>331</v>
      </c>
      <c r="C83" s="324"/>
    </row>
    <row r="84" spans="1:3" s="113" customFormat="1" ht="12" customHeight="1" x14ac:dyDescent="0.2">
      <c r="A84" s="446" t="s">
        <v>332</v>
      </c>
      <c r="B84" s="427" t="s">
        <v>333</v>
      </c>
      <c r="C84" s="324"/>
    </row>
    <row r="85" spans="1:3" s="113" customFormat="1" ht="12" customHeight="1" x14ac:dyDescent="0.2">
      <c r="A85" s="446" t="s">
        <v>334</v>
      </c>
      <c r="B85" s="427" t="s">
        <v>335</v>
      </c>
      <c r="C85" s="324"/>
    </row>
    <row r="86" spans="1:3" s="112" customFormat="1" ht="12" customHeight="1" thickBot="1" x14ac:dyDescent="0.25">
      <c r="A86" s="447" t="s">
        <v>336</v>
      </c>
      <c r="B86" s="428" t="s">
        <v>337</v>
      </c>
      <c r="C86" s="324"/>
    </row>
    <row r="87" spans="1:3" s="112" customFormat="1" ht="12" customHeight="1" thickBot="1" x14ac:dyDescent="0.2">
      <c r="A87" s="444" t="s">
        <v>338</v>
      </c>
      <c r="B87" s="314" t="s">
        <v>482</v>
      </c>
      <c r="C87" s="464"/>
    </row>
    <row r="88" spans="1:3" s="112" customFormat="1" ht="12" customHeight="1" thickBot="1" x14ac:dyDescent="0.2">
      <c r="A88" s="444" t="s">
        <v>513</v>
      </c>
      <c r="B88" s="314" t="s">
        <v>339</v>
      </c>
      <c r="C88" s="464"/>
    </row>
    <row r="89" spans="1:3" s="112" customFormat="1" ht="12" customHeight="1" thickBot="1" x14ac:dyDescent="0.2">
      <c r="A89" s="444" t="s">
        <v>514</v>
      </c>
      <c r="B89" s="433" t="s">
        <v>485</v>
      </c>
      <c r="C89" s="325">
        <f>+C66+C70+C75+C78+C82+C88+C87</f>
        <v>119075115</v>
      </c>
    </row>
    <row r="90" spans="1:3" s="112" customFormat="1" ht="12" customHeight="1" thickBot="1" x14ac:dyDescent="0.2">
      <c r="A90" s="448" t="s">
        <v>515</v>
      </c>
      <c r="B90" s="434" t="s">
        <v>516</v>
      </c>
      <c r="C90" s="325">
        <f>+C65+C89</f>
        <v>419965062</v>
      </c>
    </row>
    <row r="91" spans="1:3" s="113" customFormat="1" ht="15" customHeight="1" thickBot="1" x14ac:dyDescent="0.25">
      <c r="A91" s="263"/>
      <c r="B91" s="264"/>
      <c r="C91" s="383"/>
    </row>
    <row r="92" spans="1:3" s="74" customFormat="1" ht="16.5" customHeight="1" thickBot="1" x14ac:dyDescent="0.25">
      <c r="A92" s="267"/>
      <c r="B92" s="268" t="s">
        <v>59</v>
      </c>
      <c r="C92" s="385"/>
    </row>
    <row r="93" spans="1:3" s="114" customFormat="1" ht="12" customHeight="1" thickBot="1" x14ac:dyDescent="0.25">
      <c r="A93" s="421" t="s">
        <v>19</v>
      </c>
      <c r="B93" s="31" t="s">
        <v>520</v>
      </c>
      <c r="C93" s="318">
        <f>+C94+C95+C96+C97+C98+C111</f>
        <v>52437736</v>
      </c>
    </row>
    <row r="94" spans="1:3" ht="12" customHeight="1" x14ac:dyDescent="0.2">
      <c r="A94" s="449" t="s">
        <v>100</v>
      </c>
      <c r="B94" s="10" t="s">
        <v>50</v>
      </c>
      <c r="C94" s="320">
        <v>15105056</v>
      </c>
    </row>
    <row r="95" spans="1:3" ht="12" customHeight="1" x14ac:dyDescent="0.2">
      <c r="A95" s="442" t="s">
        <v>101</v>
      </c>
      <c r="B95" s="8" t="s">
        <v>186</v>
      </c>
      <c r="C95" s="321">
        <v>3211569</v>
      </c>
    </row>
    <row r="96" spans="1:3" ht="12" customHeight="1" x14ac:dyDescent="0.2">
      <c r="A96" s="442" t="s">
        <v>102</v>
      </c>
      <c r="B96" s="8" t="s">
        <v>142</v>
      </c>
      <c r="C96" s="323">
        <v>26097170</v>
      </c>
    </row>
    <row r="97" spans="1:3" ht="12" customHeight="1" x14ac:dyDescent="0.2">
      <c r="A97" s="442" t="s">
        <v>103</v>
      </c>
      <c r="B97" s="11" t="s">
        <v>187</v>
      </c>
      <c r="C97" s="323">
        <v>750000</v>
      </c>
    </row>
    <row r="98" spans="1:3" ht="12" customHeight="1" x14ac:dyDescent="0.2">
      <c r="A98" s="442" t="s">
        <v>114</v>
      </c>
      <c r="B98" s="19" t="s">
        <v>188</v>
      </c>
      <c r="C98" s="323">
        <f>SUM(C99:C110)</f>
        <v>7273941</v>
      </c>
    </row>
    <row r="99" spans="1:3" ht="12" customHeight="1" x14ac:dyDescent="0.2">
      <c r="A99" s="442" t="s">
        <v>104</v>
      </c>
      <c r="B99" s="8" t="s">
        <v>517</v>
      </c>
      <c r="C99" s="323"/>
    </row>
    <row r="100" spans="1:3" ht="12" customHeight="1" x14ac:dyDescent="0.2">
      <c r="A100" s="442" t="s">
        <v>105</v>
      </c>
      <c r="B100" s="166" t="s">
        <v>448</v>
      </c>
      <c r="C100" s="323"/>
    </row>
    <row r="101" spans="1:3" ht="12" customHeight="1" x14ac:dyDescent="0.2">
      <c r="A101" s="442" t="s">
        <v>115</v>
      </c>
      <c r="B101" s="166" t="s">
        <v>447</v>
      </c>
      <c r="C101" s="323"/>
    </row>
    <row r="102" spans="1:3" ht="12" customHeight="1" x14ac:dyDescent="0.2">
      <c r="A102" s="442" t="s">
        <v>116</v>
      </c>
      <c r="B102" s="166" t="s">
        <v>355</v>
      </c>
      <c r="C102" s="323"/>
    </row>
    <row r="103" spans="1:3" ht="12" customHeight="1" x14ac:dyDescent="0.2">
      <c r="A103" s="442" t="s">
        <v>117</v>
      </c>
      <c r="B103" s="167" t="s">
        <v>356</v>
      </c>
      <c r="C103" s="323"/>
    </row>
    <row r="104" spans="1:3" ht="12" customHeight="1" x14ac:dyDescent="0.2">
      <c r="A104" s="442" t="s">
        <v>118</v>
      </c>
      <c r="B104" s="167" t="s">
        <v>357</v>
      </c>
      <c r="C104" s="323"/>
    </row>
    <row r="105" spans="1:3" ht="12" customHeight="1" x14ac:dyDescent="0.2">
      <c r="A105" s="442" t="s">
        <v>120</v>
      </c>
      <c r="B105" s="166" t="s">
        <v>358</v>
      </c>
      <c r="C105" s="323">
        <v>6131853</v>
      </c>
    </row>
    <row r="106" spans="1:3" ht="12" customHeight="1" x14ac:dyDescent="0.2">
      <c r="A106" s="442" t="s">
        <v>189</v>
      </c>
      <c r="B106" s="166" t="s">
        <v>359</v>
      </c>
      <c r="C106" s="323"/>
    </row>
    <row r="107" spans="1:3" ht="12" customHeight="1" x14ac:dyDescent="0.2">
      <c r="A107" s="442" t="s">
        <v>353</v>
      </c>
      <c r="B107" s="167" t="s">
        <v>360</v>
      </c>
      <c r="C107" s="323"/>
    </row>
    <row r="108" spans="1:3" ht="12" customHeight="1" x14ac:dyDescent="0.2">
      <c r="A108" s="450" t="s">
        <v>354</v>
      </c>
      <c r="B108" s="168" t="s">
        <v>361</v>
      </c>
      <c r="C108" s="323"/>
    </row>
    <row r="109" spans="1:3" ht="12" customHeight="1" x14ac:dyDescent="0.2">
      <c r="A109" s="442" t="s">
        <v>445</v>
      </c>
      <c r="B109" s="168" t="s">
        <v>362</v>
      </c>
      <c r="C109" s="323"/>
    </row>
    <row r="110" spans="1:3" ht="12" customHeight="1" x14ac:dyDescent="0.2">
      <c r="A110" s="442" t="s">
        <v>446</v>
      </c>
      <c r="B110" s="167" t="s">
        <v>363</v>
      </c>
      <c r="C110" s="321">
        <v>1142088</v>
      </c>
    </row>
    <row r="111" spans="1:3" ht="12" customHeight="1" x14ac:dyDescent="0.2">
      <c r="A111" s="442" t="s">
        <v>450</v>
      </c>
      <c r="B111" s="11" t="s">
        <v>51</v>
      </c>
      <c r="C111" s="321"/>
    </row>
    <row r="112" spans="1:3" ht="12" customHeight="1" x14ac:dyDescent="0.2">
      <c r="A112" s="443" t="s">
        <v>451</v>
      </c>
      <c r="B112" s="8" t="s">
        <v>518</v>
      </c>
      <c r="C112" s="323"/>
    </row>
    <row r="113" spans="1:3" ht="12" customHeight="1" thickBot="1" x14ac:dyDescent="0.25">
      <c r="A113" s="451" t="s">
        <v>452</v>
      </c>
      <c r="B113" s="169" t="s">
        <v>519</v>
      </c>
      <c r="C113" s="327"/>
    </row>
    <row r="114" spans="1:3" ht="12" customHeight="1" thickBot="1" x14ac:dyDescent="0.25">
      <c r="A114" s="37" t="s">
        <v>20</v>
      </c>
      <c r="B114" s="30" t="s">
        <v>364</v>
      </c>
      <c r="C114" s="319">
        <f>+C115+C117+C119</f>
        <v>225163909</v>
      </c>
    </row>
    <row r="115" spans="1:3" ht="12" customHeight="1" x14ac:dyDescent="0.2">
      <c r="A115" s="441" t="s">
        <v>106</v>
      </c>
      <c r="B115" s="8" t="s">
        <v>227</v>
      </c>
      <c r="C115" s="322">
        <v>33580398</v>
      </c>
    </row>
    <row r="116" spans="1:3" ht="12" customHeight="1" x14ac:dyDescent="0.2">
      <c r="A116" s="441" t="s">
        <v>107</v>
      </c>
      <c r="B116" s="12" t="s">
        <v>368</v>
      </c>
      <c r="C116" s="322"/>
    </row>
    <row r="117" spans="1:3" ht="12" customHeight="1" x14ac:dyDescent="0.2">
      <c r="A117" s="441" t="s">
        <v>108</v>
      </c>
      <c r="B117" s="12" t="s">
        <v>190</v>
      </c>
      <c r="C117" s="321">
        <v>191583511</v>
      </c>
    </row>
    <row r="118" spans="1:3" ht="12" customHeight="1" x14ac:dyDescent="0.2">
      <c r="A118" s="441" t="s">
        <v>109</v>
      </c>
      <c r="B118" s="12" t="s">
        <v>369</v>
      </c>
      <c r="C118" s="291"/>
    </row>
    <row r="119" spans="1:3" ht="12" customHeight="1" x14ac:dyDescent="0.2">
      <c r="A119" s="441" t="s">
        <v>110</v>
      </c>
      <c r="B119" s="316" t="s">
        <v>229</v>
      </c>
      <c r="C119" s="291"/>
    </row>
    <row r="120" spans="1:3" ht="12" customHeight="1" x14ac:dyDescent="0.2">
      <c r="A120" s="441" t="s">
        <v>119</v>
      </c>
      <c r="B120" s="315" t="s">
        <v>432</v>
      </c>
      <c r="C120" s="291"/>
    </row>
    <row r="121" spans="1:3" ht="12" customHeight="1" x14ac:dyDescent="0.2">
      <c r="A121" s="441" t="s">
        <v>121</v>
      </c>
      <c r="B121" s="425" t="s">
        <v>374</v>
      </c>
      <c r="C121" s="291"/>
    </row>
    <row r="122" spans="1:3" ht="12" customHeight="1" x14ac:dyDescent="0.2">
      <c r="A122" s="441" t="s">
        <v>191</v>
      </c>
      <c r="B122" s="167" t="s">
        <v>357</v>
      </c>
      <c r="C122" s="291"/>
    </row>
    <row r="123" spans="1:3" ht="12" customHeight="1" x14ac:dyDescent="0.2">
      <c r="A123" s="441" t="s">
        <v>192</v>
      </c>
      <c r="B123" s="167" t="s">
        <v>373</v>
      </c>
      <c r="C123" s="291"/>
    </row>
    <row r="124" spans="1:3" ht="12" customHeight="1" x14ac:dyDescent="0.2">
      <c r="A124" s="441" t="s">
        <v>193</v>
      </c>
      <c r="B124" s="167" t="s">
        <v>372</v>
      </c>
      <c r="C124" s="291"/>
    </row>
    <row r="125" spans="1:3" ht="12" customHeight="1" x14ac:dyDescent="0.2">
      <c r="A125" s="441" t="s">
        <v>365</v>
      </c>
      <c r="B125" s="167" t="s">
        <v>360</v>
      </c>
      <c r="C125" s="291"/>
    </row>
    <row r="126" spans="1:3" ht="12" customHeight="1" x14ac:dyDescent="0.2">
      <c r="A126" s="441" t="s">
        <v>366</v>
      </c>
      <c r="B126" s="167" t="s">
        <v>371</v>
      </c>
      <c r="C126" s="291"/>
    </row>
    <row r="127" spans="1:3" ht="12" customHeight="1" thickBot="1" x14ac:dyDescent="0.25">
      <c r="A127" s="450" t="s">
        <v>367</v>
      </c>
      <c r="B127" s="167" t="s">
        <v>370</v>
      </c>
      <c r="C127" s="292"/>
    </row>
    <row r="128" spans="1:3" ht="12" customHeight="1" thickBot="1" x14ac:dyDescent="0.25">
      <c r="A128" s="37" t="s">
        <v>21</v>
      </c>
      <c r="B128" s="149" t="s">
        <v>455</v>
      </c>
      <c r="C128" s="319">
        <f>+C93+C114</f>
        <v>277601645</v>
      </c>
    </row>
    <row r="129" spans="1:11" ht="12" customHeight="1" thickBot="1" x14ac:dyDescent="0.25">
      <c r="A129" s="37" t="s">
        <v>22</v>
      </c>
      <c r="B129" s="149" t="s">
        <v>456</v>
      </c>
      <c r="C129" s="319">
        <f>+C130+C131+C132</f>
        <v>0</v>
      </c>
    </row>
    <row r="130" spans="1:11" s="114" customFormat="1" ht="12" customHeight="1" x14ac:dyDescent="0.2">
      <c r="A130" s="441" t="s">
        <v>265</v>
      </c>
      <c r="B130" s="9" t="s">
        <v>523</v>
      </c>
      <c r="C130" s="291"/>
    </row>
    <row r="131" spans="1:11" ht="12" customHeight="1" x14ac:dyDescent="0.2">
      <c r="A131" s="441" t="s">
        <v>268</v>
      </c>
      <c r="B131" s="9" t="s">
        <v>464</v>
      </c>
      <c r="C131" s="291"/>
    </row>
    <row r="132" spans="1:11" ht="12" customHeight="1" thickBot="1" x14ac:dyDescent="0.25">
      <c r="A132" s="450" t="s">
        <v>269</v>
      </c>
      <c r="B132" s="7" t="s">
        <v>522</v>
      </c>
      <c r="C132" s="291"/>
    </row>
    <row r="133" spans="1:11" ht="12" customHeight="1" thickBot="1" x14ac:dyDescent="0.25">
      <c r="A133" s="37" t="s">
        <v>23</v>
      </c>
      <c r="B133" s="149" t="s">
        <v>457</v>
      </c>
      <c r="C133" s="319">
        <f>+C134+C135+C136+C137+C138+C139</f>
        <v>0</v>
      </c>
    </row>
    <row r="134" spans="1:11" ht="12" customHeight="1" x14ac:dyDescent="0.2">
      <c r="A134" s="441" t="s">
        <v>93</v>
      </c>
      <c r="B134" s="9" t="s">
        <v>466</v>
      </c>
      <c r="C134" s="291"/>
    </row>
    <row r="135" spans="1:11" ht="12" customHeight="1" x14ac:dyDescent="0.2">
      <c r="A135" s="441" t="s">
        <v>94</v>
      </c>
      <c r="B135" s="9" t="s">
        <v>458</v>
      </c>
      <c r="C135" s="291"/>
    </row>
    <row r="136" spans="1:11" ht="12" customHeight="1" x14ac:dyDescent="0.2">
      <c r="A136" s="441" t="s">
        <v>95</v>
      </c>
      <c r="B136" s="9" t="s">
        <v>459</v>
      </c>
      <c r="C136" s="291"/>
    </row>
    <row r="137" spans="1:11" ht="12" customHeight="1" x14ac:dyDescent="0.2">
      <c r="A137" s="441" t="s">
        <v>178</v>
      </c>
      <c r="B137" s="9" t="s">
        <v>521</v>
      </c>
      <c r="C137" s="291"/>
    </row>
    <row r="138" spans="1:11" ht="12" customHeight="1" x14ac:dyDescent="0.2">
      <c r="A138" s="441" t="s">
        <v>179</v>
      </c>
      <c r="B138" s="9" t="s">
        <v>461</v>
      </c>
      <c r="C138" s="291"/>
    </row>
    <row r="139" spans="1:11" s="114" customFormat="1" ht="12" customHeight="1" thickBot="1" x14ac:dyDescent="0.25">
      <c r="A139" s="450" t="s">
        <v>180</v>
      </c>
      <c r="B139" s="7" t="s">
        <v>462</v>
      </c>
      <c r="C139" s="291"/>
    </row>
    <row r="140" spans="1:11" ht="12" customHeight="1" thickBot="1" x14ac:dyDescent="0.25">
      <c r="A140" s="37" t="s">
        <v>24</v>
      </c>
      <c r="B140" s="149" t="s">
        <v>544</v>
      </c>
      <c r="C140" s="325">
        <f>+C141+C142+C144+C145+C143</f>
        <v>37083267</v>
      </c>
      <c r="K140" s="274"/>
    </row>
    <row r="141" spans="1:11" x14ac:dyDescent="0.2">
      <c r="A141" s="441" t="s">
        <v>96</v>
      </c>
      <c r="B141" s="9" t="s">
        <v>375</v>
      </c>
      <c r="C141" s="291"/>
    </row>
    <row r="142" spans="1:11" ht="12" customHeight="1" x14ac:dyDescent="0.2">
      <c r="A142" s="441" t="s">
        <v>97</v>
      </c>
      <c r="B142" s="9" t="s">
        <v>376</v>
      </c>
      <c r="C142" s="291">
        <v>1530667</v>
      </c>
    </row>
    <row r="143" spans="1:11" s="114" customFormat="1" ht="12" customHeight="1" x14ac:dyDescent="0.2">
      <c r="A143" s="441" t="s">
        <v>289</v>
      </c>
      <c r="B143" s="9" t="s">
        <v>543</v>
      </c>
      <c r="C143" s="291">
        <v>35552600</v>
      </c>
    </row>
    <row r="144" spans="1:11" s="114" customFormat="1" ht="12" customHeight="1" x14ac:dyDescent="0.2">
      <c r="A144" s="441" t="s">
        <v>290</v>
      </c>
      <c r="B144" s="9" t="s">
        <v>471</v>
      </c>
      <c r="C144" s="291"/>
    </row>
    <row r="145" spans="1:3" s="114" customFormat="1" ht="12" customHeight="1" thickBot="1" x14ac:dyDescent="0.25">
      <c r="A145" s="450" t="s">
        <v>291</v>
      </c>
      <c r="B145" s="7" t="s">
        <v>395</v>
      </c>
      <c r="C145" s="291"/>
    </row>
    <row r="146" spans="1:3" s="114" customFormat="1" ht="12" customHeight="1" thickBot="1" x14ac:dyDescent="0.25">
      <c r="A146" s="37" t="s">
        <v>25</v>
      </c>
      <c r="B146" s="149" t="s">
        <v>472</v>
      </c>
      <c r="C146" s="328">
        <f>+C147+C148+C149+C150+C151</f>
        <v>0</v>
      </c>
    </row>
    <row r="147" spans="1:3" s="114" customFormat="1" ht="12" customHeight="1" x14ac:dyDescent="0.2">
      <c r="A147" s="441" t="s">
        <v>98</v>
      </c>
      <c r="B147" s="9" t="s">
        <v>467</v>
      </c>
      <c r="C147" s="291"/>
    </row>
    <row r="148" spans="1:3" s="114" customFormat="1" ht="12" customHeight="1" x14ac:dyDescent="0.2">
      <c r="A148" s="441" t="s">
        <v>99</v>
      </c>
      <c r="B148" s="9" t="s">
        <v>474</v>
      </c>
      <c r="C148" s="291"/>
    </row>
    <row r="149" spans="1:3" s="114" customFormat="1" ht="12" customHeight="1" x14ac:dyDescent="0.2">
      <c r="A149" s="441" t="s">
        <v>301</v>
      </c>
      <c r="B149" s="9" t="s">
        <v>469</v>
      </c>
      <c r="C149" s="291"/>
    </row>
    <row r="150" spans="1:3" ht="12.75" customHeight="1" x14ac:dyDescent="0.2">
      <c r="A150" s="441" t="s">
        <v>302</v>
      </c>
      <c r="B150" s="9" t="s">
        <v>524</v>
      </c>
      <c r="C150" s="291"/>
    </row>
    <row r="151" spans="1:3" ht="12.75" customHeight="1" thickBot="1" x14ac:dyDescent="0.25">
      <c r="A151" s="450" t="s">
        <v>473</v>
      </c>
      <c r="B151" s="7" t="s">
        <v>476</v>
      </c>
      <c r="C151" s="292"/>
    </row>
    <row r="152" spans="1:3" ht="12.75" customHeight="1" thickBot="1" x14ac:dyDescent="0.25">
      <c r="A152" s="500" t="s">
        <v>26</v>
      </c>
      <c r="B152" s="149" t="s">
        <v>477</v>
      </c>
      <c r="C152" s="328"/>
    </row>
    <row r="153" spans="1:3" ht="12" customHeight="1" thickBot="1" x14ac:dyDescent="0.25">
      <c r="A153" s="500" t="s">
        <v>27</v>
      </c>
      <c r="B153" s="149" t="s">
        <v>478</v>
      </c>
      <c r="C153" s="328"/>
    </row>
    <row r="154" spans="1:3" ht="15" customHeight="1" thickBot="1" x14ac:dyDescent="0.25">
      <c r="A154" s="37" t="s">
        <v>28</v>
      </c>
      <c r="B154" s="149" t="s">
        <v>480</v>
      </c>
      <c r="C154" s="435">
        <f>+C129+C133+C140+C146+C152+C153</f>
        <v>37083267</v>
      </c>
    </row>
    <row r="155" spans="1:3" ht="13.5" thickBot="1" x14ac:dyDescent="0.25">
      <c r="A155" s="452" t="s">
        <v>29</v>
      </c>
      <c r="B155" s="400" t="s">
        <v>479</v>
      </c>
      <c r="C155" s="435">
        <f>+C128+C154</f>
        <v>314684912</v>
      </c>
    </row>
    <row r="156" spans="1:3" ht="15" customHeight="1" thickBot="1" x14ac:dyDescent="0.25">
      <c r="A156" s="402"/>
      <c r="B156" s="403"/>
      <c r="C156" s="404"/>
    </row>
    <row r="157" spans="1:3" ht="14.25" customHeight="1" thickBot="1" x14ac:dyDescent="0.25">
      <c r="A157" s="271" t="s">
        <v>525</v>
      </c>
      <c r="B157" s="272"/>
      <c r="C157" s="146">
        <v>4</v>
      </c>
    </row>
    <row r="158" spans="1:3" ht="13.5" thickBot="1" x14ac:dyDescent="0.25">
      <c r="A158" s="271" t="s">
        <v>206</v>
      </c>
      <c r="B158" s="272"/>
      <c r="C158" s="14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407" customWidth="1"/>
    <col min="4" max="16384" width="9.33203125" style="3"/>
  </cols>
  <sheetData>
    <row r="1" spans="1:3" s="2" customFormat="1" ht="16.5" customHeight="1" thickBot="1" x14ac:dyDescent="0.25">
      <c r="A1" s="251"/>
      <c r="B1" s="252"/>
      <c r="C1" s="273" t="s">
        <v>635</v>
      </c>
    </row>
    <row r="2" spans="1:3" s="110" customFormat="1" ht="21" customHeight="1" x14ac:dyDescent="0.2">
      <c r="A2" s="419" t="s">
        <v>63</v>
      </c>
      <c r="B2" s="374" t="s">
        <v>605</v>
      </c>
      <c r="C2" s="376" t="s">
        <v>55</v>
      </c>
    </row>
    <row r="3" spans="1:3" s="110" customFormat="1" ht="16.5" thickBot="1" x14ac:dyDescent="0.25">
      <c r="A3" s="253" t="s">
        <v>203</v>
      </c>
      <c r="B3" s="375" t="s">
        <v>434</v>
      </c>
      <c r="C3" s="499" t="s">
        <v>62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377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378"/>
    </row>
    <row r="8" spans="1:3" s="74" customFormat="1" ht="12" customHeight="1" thickBot="1" x14ac:dyDescent="0.25">
      <c r="A8" s="37" t="s">
        <v>19</v>
      </c>
      <c r="B8" s="21" t="s">
        <v>249</v>
      </c>
      <c r="C8" s="319">
        <f>+C9+C10+C11+C12+C13+C14</f>
        <v>0</v>
      </c>
    </row>
    <row r="9" spans="1:3" s="112" customFormat="1" ht="12" customHeight="1" x14ac:dyDescent="0.2">
      <c r="A9" s="441" t="s">
        <v>100</v>
      </c>
      <c r="B9" s="426" t="s">
        <v>250</v>
      </c>
      <c r="C9" s="322"/>
    </row>
    <row r="10" spans="1:3" s="113" customFormat="1" ht="12" customHeight="1" x14ac:dyDescent="0.2">
      <c r="A10" s="442" t="s">
        <v>101</v>
      </c>
      <c r="B10" s="427" t="s">
        <v>251</v>
      </c>
      <c r="C10" s="321"/>
    </row>
    <row r="11" spans="1:3" s="113" customFormat="1" ht="12" customHeight="1" x14ac:dyDescent="0.2">
      <c r="A11" s="442" t="s">
        <v>102</v>
      </c>
      <c r="B11" s="427" t="s">
        <v>252</v>
      </c>
      <c r="C11" s="321"/>
    </row>
    <row r="12" spans="1:3" s="113" customFormat="1" ht="12" customHeight="1" x14ac:dyDescent="0.2">
      <c r="A12" s="442" t="s">
        <v>103</v>
      </c>
      <c r="B12" s="427" t="s">
        <v>253</v>
      </c>
      <c r="C12" s="321"/>
    </row>
    <row r="13" spans="1:3" s="113" customFormat="1" ht="12" customHeight="1" x14ac:dyDescent="0.2">
      <c r="A13" s="442" t="s">
        <v>151</v>
      </c>
      <c r="B13" s="427" t="s">
        <v>511</v>
      </c>
      <c r="C13" s="321"/>
    </row>
    <row r="14" spans="1:3" s="112" customFormat="1" ht="12" customHeight="1" thickBot="1" x14ac:dyDescent="0.25">
      <c r="A14" s="443" t="s">
        <v>104</v>
      </c>
      <c r="B14" s="428" t="s">
        <v>437</v>
      </c>
      <c r="C14" s="321"/>
    </row>
    <row r="15" spans="1:3" s="112" customFormat="1" ht="12" customHeight="1" thickBot="1" x14ac:dyDescent="0.25">
      <c r="A15" s="37" t="s">
        <v>20</v>
      </c>
      <c r="B15" s="314" t="s">
        <v>254</v>
      </c>
      <c r="C15" s="319">
        <f>+C16+C17+C18+C19+C20</f>
        <v>0</v>
      </c>
    </row>
    <row r="16" spans="1:3" s="112" customFormat="1" ht="12" customHeight="1" x14ac:dyDescent="0.2">
      <c r="A16" s="441" t="s">
        <v>106</v>
      </c>
      <c r="B16" s="426" t="s">
        <v>255</v>
      </c>
      <c r="C16" s="322"/>
    </row>
    <row r="17" spans="1:3" s="112" customFormat="1" ht="12" customHeight="1" x14ac:dyDescent="0.2">
      <c r="A17" s="442" t="s">
        <v>107</v>
      </c>
      <c r="B17" s="427" t="s">
        <v>256</v>
      </c>
      <c r="C17" s="321"/>
    </row>
    <row r="18" spans="1:3" s="112" customFormat="1" ht="12" customHeight="1" x14ac:dyDescent="0.2">
      <c r="A18" s="442" t="s">
        <v>108</v>
      </c>
      <c r="B18" s="427" t="s">
        <v>426</v>
      </c>
      <c r="C18" s="321"/>
    </row>
    <row r="19" spans="1:3" s="112" customFormat="1" ht="12" customHeight="1" x14ac:dyDescent="0.2">
      <c r="A19" s="442" t="s">
        <v>109</v>
      </c>
      <c r="B19" s="427" t="s">
        <v>427</v>
      </c>
      <c r="C19" s="321"/>
    </row>
    <row r="20" spans="1:3" s="112" customFormat="1" ht="12" customHeight="1" x14ac:dyDescent="0.2">
      <c r="A20" s="442" t="s">
        <v>110</v>
      </c>
      <c r="B20" s="427" t="s">
        <v>257</v>
      </c>
      <c r="C20" s="321"/>
    </row>
    <row r="21" spans="1:3" s="113" customFormat="1" ht="12" customHeight="1" thickBot="1" x14ac:dyDescent="0.25">
      <c r="A21" s="443" t="s">
        <v>119</v>
      </c>
      <c r="B21" s="428" t="s">
        <v>258</v>
      </c>
      <c r="C21" s="323"/>
    </row>
    <row r="22" spans="1:3" s="113" customFormat="1" ht="12" customHeight="1" thickBot="1" x14ac:dyDescent="0.25">
      <c r="A22" s="37" t="s">
        <v>21</v>
      </c>
      <c r="B22" s="21" t="s">
        <v>259</v>
      </c>
      <c r="C22" s="319">
        <f>+C23+C24+C25+C26+C27</f>
        <v>0</v>
      </c>
    </row>
    <row r="23" spans="1:3" s="113" customFormat="1" ht="12" customHeight="1" x14ac:dyDescent="0.2">
      <c r="A23" s="441" t="s">
        <v>89</v>
      </c>
      <c r="B23" s="426" t="s">
        <v>260</v>
      </c>
      <c r="C23" s="322"/>
    </row>
    <row r="24" spans="1:3" s="112" customFormat="1" ht="12" customHeight="1" x14ac:dyDescent="0.2">
      <c r="A24" s="442" t="s">
        <v>90</v>
      </c>
      <c r="B24" s="427" t="s">
        <v>261</v>
      </c>
      <c r="C24" s="321"/>
    </row>
    <row r="25" spans="1:3" s="113" customFormat="1" ht="12" customHeight="1" x14ac:dyDescent="0.2">
      <c r="A25" s="442" t="s">
        <v>91</v>
      </c>
      <c r="B25" s="427" t="s">
        <v>428</v>
      </c>
      <c r="C25" s="321"/>
    </row>
    <row r="26" spans="1:3" s="113" customFormat="1" ht="12" customHeight="1" x14ac:dyDescent="0.2">
      <c r="A26" s="442" t="s">
        <v>92</v>
      </c>
      <c r="B26" s="427" t="s">
        <v>429</v>
      </c>
      <c r="C26" s="321"/>
    </row>
    <row r="27" spans="1:3" s="113" customFormat="1" ht="12" customHeight="1" x14ac:dyDescent="0.2">
      <c r="A27" s="442" t="s">
        <v>174</v>
      </c>
      <c r="B27" s="427" t="s">
        <v>262</v>
      </c>
      <c r="C27" s="321"/>
    </row>
    <row r="28" spans="1:3" s="113" customFormat="1" ht="12" customHeight="1" thickBot="1" x14ac:dyDescent="0.25">
      <c r="A28" s="443" t="s">
        <v>175</v>
      </c>
      <c r="B28" s="428" t="s">
        <v>263</v>
      </c>
      <c r="C28" s="323"/>
    </row>
    <row r="29" spans="1:3" s="113" customFormat="1" ht="12" customHeight="1" thickBot="1" x14ac:dyDescent="0.25">
      <c r="A29" s="37" t="s">
        <v>176</v>
      </c>
      <c r="B29" s="21" t="s">
        <v>264</v>
      </c>
      <c r="C29" s="325">
        <f>+C30+C34+C35+C36</f>
        <v>0</v>
      </c>
    </row>
    <row r="30" spans="1:3" s="113" customFormat="1" ht="12" customHeight="1" x14ac:dyDescent="0.2">
      <c r="A30" s="441" t="s">
        <v>265</v>
      </c>
      <c r="B30" s="426" t="s">
        <v>512</v>
      </c>
      <c r="C30" s="424">
        <f>+C31+C32+C33</f>
        <v>0</v>
      </c>
    </row>
    <row r="31" spans="1:3" s="113" customFormat="1" ht="12" customHeight="1" x14ac:dyDescent="0.2">
      <c r="A31" s="442" t="s">
        <v>266</v>
      </c>
      <c r="B31" s="427" t="s">
        <v>271</v>
      </c>
      <c r="C31" s="321"/>
    </row>
    <row r="32" spans="1:3" s="113" customFormat="1" ht="12" customHeight="1" x14ac:dyDescent="0.2">
      <c r="A32" s="442" t="s">
        <v>267</v>
      </c>
      <c r="B32" s="427" t="s">
        <v>272</v>
      </c>
      <c r="C32" s="321"/>
    </row>
    <row r="33" spans="1:3" s="113" customFormat="1" ht="12" customHeight="1" x14ac:dyDescent="0.2">
      <c r="A33" s="442" t="s">
        <v>441</v>
      </c>
      <c r="B33" s="490" t="s">
        <v>442</v>
      </c>
      <c r="C33" s="321"/>
    </row>
    <row r="34" spans="1:3" s="113" customFormat="1" ht="12" customHeight="1" x14ac:dyDescent="0.2">
      <c r="A34" s="442" t="s">
        <v>268</v>
      </c>
      <c r="B34" s="427" t="s">
        <v>273</v>
      </c>
      <c r="C34" s="321"/>
    </row>
    <row r="35" spans="1:3" s="113" customFormat="1" ht="12" customHeight="1" x14ac:dyDescent="0.2">
      <c r="A35" s="442" t="s">
        <v>269</v>
      </c>
      <c r="B35" s="427" t="s">
        <v>274</v>
      </c>
      <c r="C35" s="321"/>
    </row>
    <row r="36" spans="1:3" s="113" customFormat="1" ht="12" customHeight="1" thickBot="1" x14ac:dyDescent="0.25">
      <c r="A36" s="443" t="s">
        <v>270</v>
      </c>
      <c r="B36" s="428" t="s">
        <v>275</v>
      </c>
      <c r="C36" s="323"/>
    </row>
    <row r="37" spans="1:3" s="113" customFormat="1" ht="12" customHeight="1" thickBot="1" x14ac:dyDescent="0.25">
      <c r="A37" s="37" t="s">
        <v>23</v>
      </c>
      <c r="B37" s="21" t="s">
        <v>438</v>
      </c>
      <c r="C37" s="319">
        <f>SUM(C38:C48)</f>
        <v>0</v>
      </c>
    </row>
    <row r="38" spans="1:3" s="113" customFormat="1" ht="12" customHeight="1" x14ac:dyDescent="0.2">
      <c r="A38" s="441" t="s">
        <v>93</v>
      </c>
      <c r="B38" s="426" t="s">
        <v>278</v>
      </c>
      <c r="C38" s="322"/>
    </row>
    <row r="39" spans="1:3" s="113" customFormat="1" ht="12" customHeight="1" x14ac:dyDescent="0.2">
      <c r="A39" s="442" t="s">
        <v>94</v>
      </c>
      <c r="B39" s="427" t="s">
        <v>279</v>
      </c>
      <c r="C39" s="321"/>
    </row>
    <row r="40" spans="1:3" s="113" customFormat="1" ht="12" customHeight="1" x14ac:dyDescent="0.2">
      <c r="A40" s="442" t="s">
        <v>95</v>
      </c>
      <c r="B40" s="427" t="s">
        <v>280</v>
      </c>
      <c r="C40" s="321"/>
    </row>
    <row r="41" spans="1:3" s="113" customFormat="1" ht="12" customHeight="1" x14ac:dyDescent="0.2">
      <c r="A41" s="442" t="s">
        <v>178</v>
      </c>
      <c r="B41" s="427" t="s">
        <v>281</v>
      </c>
      <c r="C41" s="321"/>
    </row>
    <row r="42" spans="1:3" s="113" customFormat="1" ht="12" customHeight="1" x14ac:dyDescent="0.2">
      <c r="A42" s="442" t="s">
        <v>179</v>
      </c>
      <c r="B42" s="427" t="s">
        <v>282</v>
      </c>
      <c r="C42" s="321"/>
    </row>
    <row r="43" spans="1:3" s="113" customFormat="1" ht="12" customHeight="1" x14ac:dyDescent="0.2">
      <c r="A43" s="442" t="s">
        <v>180</v>
      </c>
      <c r="B43" s="427" t="s">
        <v>283</v>
      </c>
      <c r="C43" s="321"/>
    </row>
    <row r="44" spans="1:3" s="113" customFormat="1" ht="12" customHeight="1" x14ac:dyDescent="0.2">
      <c r="A44" s="442" t="s">
        <v>181</v>
      </c>
      <c r="B44" s="427" t="s">
        <v>284</v>
      </c>
      <c r="C44" s="321"/>
    </row>
    <row r="45" spans="1:3" s="113" customFormat="1" ht="12" customHeight="1" x14ac:dyDescent="0.2">
      <c r="A45" s="442" t="s">
        <v>182</v>
      </c>
      <c r="B45" s="427" t="s">
        <v>285</v>
      </c>
      <c r="C45" s="321"/>
    </row>
    <row r="46" spans="1:3" s="113" customFormat="1" ht="12" customHeight="1" x14ac:dyDescent="0.2">
      <c r="A46" s="442" t="s">
        <v>276</v>
      </c>
      <c r="B46" s="427" t="s">
        <v>286</v>
      </c>
      <c r="C46" s="324"/>
    </row>
    <row r="47" spans="1:3" s="113" customFormat="1" ht="12" customHeight="1" x14ac:dyDescent="0.2">
      <c r="A47" s="443" t="s">
        <v>277</v>
      </c>
      <c r="B47" s="428" t="s">
        <v>440</v>
      </c>
      <c r="C47" s="415"/>
    </row>
    <row r="48" spans="1:3" s="113" customFormat="1" ht="12" customHeight="1" thickBot="1" x14ac:dyDescent="0.25">
      <c r="A48" s="443" t="s">
        <v>439</v>
      </c>
      <c r="B48" s="428" t="s">
        <v>287</v>
      </c>
      <c r="C48" s="415"/>
    </row>
    <row r="49" spans="1:3" s="113" customFormat="1" ht="12" customHeight="1" thickBot="1" x14ac:dyDescent="0.25">
      <c r="A49" s="37" t="s">
        <v>24</v>
      </c>
      <c r="B49" s="21" t="s">
        <v>288</v>
      </c>
      <c r="C49" s="319">
        <f>SUM(C50:C54)</f>
        <v>0</v>
      </c>
    </row>
    <row r="50" spans="1:3" s="113" customFormat="1" ht="12" customHeight="1" x14ac:dyDescent="0.2">
      <c r="A50" s="441" t="s">
        <v>96</v>
      </c>
      <c r="B50" s="426" t="s">
        <v>292</v>
      </c>
      <c r="C50" s="463"/>
    </row>
    <row r="51" spans="1:3" s="113" customFormat="1" ht="12" customHeight="1" x14ac:dyDescent="0.2">
      <c r="A51" s="442" t="s">
        <v>97</v>
      </c>
      <c r="B51" s="427" t="s">
        <v>293</v>
      </c>
      <c r="C51" s="324"/>
    </row>
    <row r="52" spans="1:3" s="113" customFormat="1" ht="12" customHeight="1" x14ac:dyDescent="0.2">
      <c r="A52" s="442" t="s">
        <v>289</v>
      </c>
      <c r="B52" s="427" t="s">
        <v>294</v>
      </c>
      <c r="C52" s="324"/>
    </row>
    <row r="53" spans="1:3" s="113" customFormat="1" ht="12" customHeight="1" x14ac:dyDescent="0.2">
      <c r="A53" s="442" t="s">
        <v>290</v>
      </c>
      <c r="B53" s="427" t="s">
        <v>295</v>
      </c>
      <c r="C53" s="324"/>
    </row>
    <row r="54" spans="1:3" s="113" customFormat="1" ht="12" customHeight="1" thickBot="1" x14ac:dyDescent="0.25">
      <c r="A54" s="443" t="s">
        <v>291</v>
      </c>
      <c r="B54" s="428" t="s">
        <v>296</v>
      </c>
      <c r="C54" s="415"/>
    </row>
    <row r="55" spans="1:3" s="113" customFormat="1" ht="12" customHeight="1" thickBot="1" x14ac:dyDescent="0.25">
      <c r="A55" s="37" t="s">
        <v>183</v>
      </c>
      <c r="B55" s="21" t="s">
        <v>297</v>
      </c>
      <c r="C55" s="319">
        <f>SUM(C56:C58)</f>
        <v>0</v>
      </c>
    </row>
    <row r="56" spans="1:3" s="113" customFormat="1" ht="12" customHeight="1" x14ac:dyDescent="0.2">
      <c r="A56" s="441" t="s">
        <v>98</v>
      </c>
      <c r="B56" s="426" t="s">
        <v>298</v>
      </c>
      <c r="C56" s="322"/>
    </row>
    <row r="57" spans="1:3" s="113" customFormat="1" ht="12" customHeight="1" x14ac:dyDescent="0.2">
      <c r="A57" s="442" t="s">
        <v>99</v>
      </c>
      <c r="B57" s="427" t="s">
        <v>430</v>
      </c>
      <c r="C57" s="321"/>
    </row>
    <row r="58" spans="1:3" s="113" customFormat="1" ht="12" customHeight="1" x14ac:dyDescent="0.2">
      <c r="A58" s="442" t="s">
        <v>301</v>
      </c>
      <c r="B58" s="427" t="s">
        <v>299</v>
      </c>
      <c r="C58" s="321"/>
    </row>
    <row r="59" spans="1:3" s="113" customFormat="1" ht="12" customHeight="1" thickBot="1" x14ac:dyDescent="0.25">
      <c r="A59" s="443" t="s">
        <v>302</v>
      </c>
      <c r="B59" s="428" t="s">
        <v>300</v>
      </c>
      <c r="C59" s="323"/>
    </row>
    <row r="60" spans="1:3" s="113" customFormat="1" ht="12" customHeight="1" thickBot="1" x14ac:dyDescent="0.25">
      <c r="A60" s="37" t="s">
        <v>26</v>
      </c>
      <c r="B60" s="314" t="s">
        <v>303</v>
      </c>
      <c r="C60" s="319">
        <f>SUM(C61:C63)</f>
        <v>0</v>
      </c>
    </row>
    <row r="61" spans="1:3" s="113" customFormat="1" ht="12" customHeight="1" x14ac:dyDescent="0.2">
      <c r="A61" s="441" t="s">
        <v>184</v>
      </c>
      <c r="B61" s="426" t="s">
        <v>305</v>
      </c>
      <c r="C61" s="324"/>
    </row>
    <row r="62" spans="1:3" s="113" customFormat="1" ht="12" customHeight="1" x14ac:dyDescent="0.2">
      <c r="A62" s="442" t="s">
        <v>185</v>
      </c>
      <c r="B62" s="427" t="s">
        <v>431</v>
      </c>
      <c r="C62" s="324"/>
    </row>
    <row r="63" spans="1:3" s="113" customFormat="1" ht="12" customHeight="1" x14ac:dyDescent="0.2">
      <c r="A63" s="442" t="s">
        <v>228</v>
      </c>
      <c r="B63" s="427" t="s">
        <v>306</v>
      </c>
      <c r="C63" s="324"/>
    </row>
    <row r="64" spans="1:3" s="113" customFormat="1" ht="12" customHeight="1" thickBot="1" x14ac:dyDescent="0.25">
      <c r="A64" s="443" t="s">
        <v>304</v>
      </c>
      <c r="B64" s="428" t="s">
        <v>307</v>
      </c>
      <c r="C64" s="324"/>
    </row>
    <row r="65" spans="1:3" s="113" customFormat="1" ht="12" customHeight="1" thickBot="1" x14ac:dyDescent="0.25">
      <c r="A65" s="37" t="s">
        <v>27</v>
      </c>
      <c r="B65" s="21" t="s">
        <v>308</v>
      </c>
      <c r="C65" s="325">
        <f>+C8+C15+C22+C29+C37+C49+C55+C60</f>
        <v>0</v>
      </c>
    </row>
    <row r="66" spans="1:3" s="113" customFormat="1" ht="12" customHeight="1" thickBot="1" x14ac:dyDescent="0.2">
      <c r="A66" s="444" t="s">
        <v>399</v>
      </c>
      <c r="B66" s="314" t="s">
        <v>310</v>
      </c>
      <c r="C66" s="319">
        <f>SUM(C67:C69)</f>
        <v>0</v>
      </c>
    </row>
    <row r="67" spans="1:3" s="113" customFormat="1" ht="12" customHeight="1" x14ac:dyDescent="0.2">
      <c r="A67" s="441" t="s">
        <v>341</v>
      </c>
      <c r="B67" s="426" t="s">
        <v>311</v>
      </c>
      <c r="C67" s="324"/>
    </row>
    <row r="68" spans="1:3" s="113" customFormat="1" ht="12" customHeight="1" x14ac:dyDescent="0.2">
      <c r="A68" s="442" t="s">
        <v>350</v>
      </c>
      <c r="B68" s="427" t="s">
        <v>312</v>
      </c>
      <c r="C68" s="324"/>
    </row>
    <row r="69" spans="1:3" s="113" customFormat="1" ht="12" customHeight="1" thickBot="1" x14ac:dyDescent="0.25">
      <c r="A69" s="443" t="s">
        <v>351</v>
      </c>
      <c r="B69" s="429" t="s">
        <v>313</v>
      </c>
      <c r="C69" s="324"/>
    </row>
    <row r="70" spans="1:3" s="113" customFormat="1" ht="12" customHeight="1" thickBot="1" x14ac:dyDescent="0.2">
      <c r="A70" s="444" t="s">
        <v>314</v>
      </c>
      <c r="B70" s="314" t="s">
        <v>315</v>
      </c>
      <c r="C70" s="319">
        <f>SUM(C71:C74)</f>
        <v>0</v>
      </c>
    </row>
    <row r="71" spans="1:3" s="113" customFormat="1" ht="12" customHeight="1" x14ac:dyDescent="0.2">
      <c r="A71" s="441" t="s">
        <v>152</v>
      </c>
      <c r="B71" s="426" t="s">
        <v>316</v>
      </c>
      <c r="C71" s="324"/>
    </row>
    <row r="72" spans="1:3" s="113" customFormat="1" ht="12" customHeight="1" x14ac:dyDescent="0.2">
      <c r="A72" s="442" t="s">
        <v>153</v>
      </c>
      <c r="B72" s="427" t="s">
        <v>317</v>
      </c>
      <c r="C72" s="324"/>
    </row>
    <row r="73" spans="1:3" s="113" customFormat="1" ht="12" customHeight="1" x14ac:dyDescent="0.2">
      <c r="A73" s="442" t="s">
        <v>342</v>
      </c>
      <c r="B73" s="427" t="s">
        <v>318</v>
      </c>
      <c r="C73" s="324"/>
    </row>
    <row r="74" spans="1:3" s="113" customFormat="1" ht="12" customHeight="1" thickBot="1" x14ac:dyDescent="0.25">
      <c r="A74" s="443" t="s">
        <v>343</v>
      </c>
      <c r="B74" s="428" t="s">
        <v>319</v>
      </c>
      <c r="C74" s="324"/>
    </row>
    <row r="75" spans="1:3" s="113" customFormat="1" ht="12" customHeight="1" thickBot="1" x14ac:dyDescent="0.2">
      <c r="A75" s="444" t="s">
        <v>320</v>
      </c>
      <c r="B75" s="314" t="s">
        <v>321</v>
      </c>
      <c r="C75" s="319">
        <f>SUM(C76:C77)</f>
        <v>0</v>
      </c>
    </row>
    <row r="76" spans="1:3" s="113" customFormat="1" ht="12" customHeight="1" x14ac:dyDescent="0.2">
      <c r="A76" s="441" t="s">
        <v>344</v>
      </c>
      <c r="B76" s="426" t="s">
        <v>322</v>
      </c>
      <c r="C76" s="324"/>
    </row>
    <row r="77" spans="1:3" s="113" customFormat="1" ht="12" customHeight="1" thickBot="1" x14ac:dyDescent="0.25">
      <c r="A77" s="443" t="s">
        <v>345</v>
      </c>
      <c r="B77" s="428" t="s">
        <v>323</v>
      </c>
      <c r="C77" s="324"/>
    </row>
    <row r="78" spans="1:3" s="112" customFormat="1" ht="12" customHeight="1" thickBot="1" x14ac:dyDescent="0.2">
      <c r="A78" s="444" t="s">
        <v>324</v>
      </c>
      <c r="B78" s="314" t="s">
        <v>325</v>
      </c>
      <c r="C78" s="319">
        <f>SUM(C79:C81)</f>
        <v>0</v>
      </c>
    </row>
    <row r="79" spans="1:3" s="113" customFormat="1" ht="12" customHeight="1" x14ac:dyDescent="0.2">
      <c r="A79" s="441" t="s">
        <v>346</v>
      </c>
      <c r="B79" s="426" t="s">
        <v>326</v>
      </c>
      <c r="C79" s="324"/>
    </row>
    <row r="80" spans="1:3" s="113" customFormat="1" ht="12" customHeight="1" x14ac:dyDescent="0.2">
      <c r="A80" s="442" t="s">
        <v>347</v>
      </c>
      <c r="B80" s="427" t="s">
        <v>327</v>
      </c>
      <c r="C80" s="324"/>
    </row>
    <row r="81" spans="1:3" s="113" customFormat="1" ht="12" customHeight="1" thickBot="1" x14ac:dyDescent="0.25">
      <c r="A81" s="443" t="s">
        <v>348</v>
      </c>
      <c r="B81" s="428" t="s">
        <v>328</v>
      </c>
      <c r="C81" s="324"/>
    </row>
    <row r="82" spans="1:3" s="113" customFormat="1" ht="12" customHeight="1" thickBot="1" x14ac:dyDescent="0.2">
      <c r="A82" s="444" t="s">
        <v>329</v>
      </c>
      <c r="B82" s="314" t="s">
        <v>349</v>
      </c>
      <c r="C82" s="319">
        <f>SUM(C83:C86)</f>
        <v>0</v>
      </c>
    </row>
    <row r="83" spans="1:3" s="113" customFormat="1" ht="12" customHeight="1" x14ac:dyDescent="0.2">
      <c r="A83" s="445" t="s">
        <v>330</v>
      </c>
      <c r="B83" s="426" t="s">
        <v>331</v>
      </c>
      <c r="C83" s="324"/>
    </row>
    <row r="84" spans="1:3" s="113" customFormat="1" ht="12" customHeight="1" x14ac:dyDescent="0.2">
      <c r="A84" s="446" t="s">
        <v>332</v>
      </c>
      <c r="B84" s="427" t="s">
        <v>333</v>
      </c>
      <c r="C84" s="324"/>
    </row>
    <row r="85" spans="1:3" s="113" customFormat="1" ht="12" customHeight="1" x14ac:dyDescent="0.2">
      <c r="A85" s="446" t="s">
        <v>334</v>
      </c>
      <c r="B85" s="427" t="s">
        <v>335</v>
      </c>
      <c r="C85" s="324"/>
    </row>
    <row r="86" spans="1:3" s="112" customFormat="1" ht="12" customHeight="1" thickBot="1" x14ac:dyDescent="0.25">
      <c r="A86" s="447" t="s">
        <v>336</v>
      </c>
      <c r="B86" s="428" t="s">
        <v>337</v>
      </c>
      <c r="C86" s="324"/>
    </row>
    <row r="87" spans="1:3" s="112" customFormat="1" ht="12" customHeight="1" thickBot="1" x14ac:dyDescent="0.2">
      <c r="A87" s="444" t="s">
        <v>338</v>
      </c>
      <c r="B87" s="314" t="s">
        <v>482</v>
      </c>
      <c r="C87" s="464"/>
    </row>
    <row r="88" spans="1:3" s="112" customFormat="1" ht="12" customHeight="1" thickBot="1" x14ac:dyDescent="0.2">
      <c r="A88" s="444" t="s">
        <v>513</v>
      </c>
      <c r="B88" s="314" t="s">
        <v>339</v>
      </c>
      <c r="C88" s="464"/>
    </row>
    <row r="89" spans="1:3" s="112" customFormat="1" ht="12" customHeight="1" thickBot="1" x14ac:dyDescent="0.2">
      <c r="A89" s="444" t="s">
        <v>514</v>
      </c>
      <c r="B89" s="433" t="s">
        <v>485</v>
      </c>
      <c r="C89" s="325">
        <f>+C66+C70+C75+C78+C82+C88+C87</f>
        <v>0</v>
      </c>
    </row>
    <row r="90" spans="1:3" s="112" customFormat="1" ht="12" customHeight="1" thickBot="1" x14ac:dyDescent="0.2">
      <c r="A90" s="448" t="s">
        <v>515</v>
      </c>
      <c r="B90" s="434" t="s">
        <v>516</v>
      </c>
      <c r="C90" s="325">
        <f>+C65+C89</f>
        <v>0</v>
      </c>
    </row>
    <row r="91" spans="1:3" s="113" customFormat="1" ht="15" customHeight="1" thickBot="1" x14ac:dyDescent="0.25">
      <c r="A91" s="263"/>
      <c r="B91" s="264"/>
      <c r="C91" s="383"/>
    </row>
    <row r="92" spans="1:3" s="74" customFormat="1" ht="16.5" customHeight="1" thickBot="1" x14ac:dyDescent="0.25">
      <c r="A92" s="267"/>
      <c r="B92" s="268" t="s">
        <v>59</v>
      </c>
      <c r="C92" s="385"/>
    </row>
    <row r="93" spans="1:3" s="114" customFormat="1" ht="12" customHeight="1" thickBot="1" x14ac:dyDescent="0.25">
      <c r="A93" s="421" t="s">
        <v>19</v>
      </c>
      <c r="B93" s="31" t="s">
        <v>520</v>
      </c>
      <c r="C93" s="318">
        <f>SUM(C94:C98)</f>
        <v>8530000</v>
      </c>
    </row>
    <row r="94" spans="1:3" ht="12" customHeight="1" x14ac:dyDescent="0.2">
      <c r="A94" s="449" t="s">
        <v>100</v>
      </c>
      <c r="B94" s="10" t="s">
        <v>50</v>
      </c>
      <c r="C94" s="320"/>
    </row>
    <row r="95" spans="1:3" ht="12" customHeight="1" x14ac:dyDescent="0.2">
      <c r="A95" s="442" t="s">
        <v>101</v>
      </c>
      <c r="B95" s="8" t="s">
        <v>186</v>
      </c>
      <c r="C95" s="321"/>
    </row>
    <row r="96" spans="1:3" ht="12" customHeight="1" x14ac:dyDescent="0.2">
      <c r="A96" s="442" t="s">
        <v>102</v>
      </c>
      <c r="B96" s="8" t="s">
        <v>142</v>
      </c>
      <c r="C96" s="323"/>
    </row>
    <row r="97" spans="1:3" ht="12" customHeight="1" x14ac:dyDescent="0.2">
      <c r="A97" s="442" t="s">
        <v>103</v>
      </c>
      <c r="B97" s="11" t="s">
        <v>187</v>
      </c>
      <c r="C97" s="323"/>
    </row>
    <row r="98" spans="1:3" ht="12" customHeight="1" x14ac:dyDescent="0.2">
      <c r="A98" s="442" t="s">
        <v>114</v>
      </c>
      <c r="B98" s="19" t="s">
        <v>188</v>
      </c>
      <c r="C98" s="323">
        <f>SUM(C99:C110)</f>
        <v>8530000</v>
      </c>
    </row>
    <row r="99" spans="1:3" ht="12" customHeight="1" x14ac:dyDescent="0.2">
      <c r="A99" s="442" t="s">
        <v>104</v>
      </c>
      <c r="B99" s="8" t="s">
        <v>517</v>
      </c>
      <c r="C99" s="323"/>
    </row>
    <row r="100" spans="1:3" ht="12" customHeight="1" x14ac:dyDescent="0.2">
      <c r="A100" s="442" t="s">
        <v>105</v>
      </c>
      <c r="B100" s="166" t="s">
        <v>448</v>
      </c>
      <c r="C100" s="323"/>
    </row>
    <row r="101" spans="1:3" ht="12" customHeight="1" x14ac:dyDescent="0.2">
      <c r="A101" s="442" t="s">
        <v>115</v>
      </c>
      <c r="B101" s="166" t="s">
        <v>447</v>
      </c>
      <c r="C101" s="323"/>
    </row>
    <row r="102" spans="1:3" ht="12" customHeight="1" x14ac:dyDescent="0.2">
      <c r="A102" s="442" t="s">
        <v>116</v>
      </c>
      <c r="B102" s="166" t="s">
        <v>355</v>
      </c>
      <c r="C102" s="323"/>
    </row>
    <row r="103" spans="1:3" ht="12" customHeight="1" x14ac:dyDescent="0.2">
      <c r="A103" s="442" t="s">
        <v>117</v>
      </c>
      <c r="B103" s="167" t="s">
        <v>356</v>
      </c>
      <c r="C103" s="323"/>
    </row>
    <row r="104" spans="1:3" ht="12" customHeight="1" x14ac:dyDescent="0.2">
      <c r="A104" s="442" t="s">
        <v>118</v>
      </c>
      <c r="B104" s="167" t="s">
        <v>357</v>
      </c>
      <c r="C104" s="323"/>
    </row>
    <row r="105" spans="1:3" ht="12" customHeight="1" x14ac:dyDescent="0.2">
      <c r="A105" s="442" t="s">
        <v>120</v>
      </c>
      <c r="B105" s="166" t="s">
        <v>358</v>
      </c>
      <c r="C105" s="323"/>
    </row>
    <row r="106" spans="1:3" ht="12" customHeight="1" x14ac:dyDescent="0.2">
      <c r="A106" s="442" t="s">
        <v>189</v>
      </c>
      <c r="B106" s="166" t="s">
        <v>359</v>
      </c>
      <c r="C106" s="323"/>
    </row>
    <row r="107" spans="1:3" ht="12" customHeight="1" x14ac:dyDescent="0.2">
      <c r="A107" s="442" t="s">
        <v>353</v>
      </c>
      <c r="B107" s="167" t="s">
        <v>360</v>
      </c>
      <c r="C107" s="323"/>
    </row>
    <row r="108" spans="1:3" ht="12" customHeight="1" x14ac:dyDescent="0.2">
      <c r="A108" s="450" t="s">
        <v>354</v>
      </c>
      <c r="B108" s="168" t="s">
        <v>361</v>
      </c>
      <c r="C108" s="323"/>
    </row>
    <row r="109" spans="1:3" ht="12" customHeight="1" x14ac:dyDescent="0.2">
      <c r="A109" s="442" t="s">
        <v>445</v>
      </c>
      <c r="B109" s="168" t="s">
        <v>362</v>
      </c>
      <c r="C109" s="323"/>
    </row>
    <row r="110" spans="1:3" ht="12" customHeight="1" x14ac:dyDescent="0.2">
      <c r="A110" s="442" t="s">
        <v>446</v>
      </c>
      <c r="B110" s="167" t="s">
        <v>363</v>
      </c>
      <c r="C110" s="321">
        <v>8530000</v>
      </c>
    </row>
    <row r="111" spans="1:3" ht="12" customHeight="1" x14ac:dyDescent="0.2">
      <c r="A111" s="442" t="s">
        <v>450</v>
      </c>
      <c r="B111" s="11" t="s">
        <v>51</v>
      </c>
      <c r="C111" s="321"/>
    </row>
    <row r="112" spans="1:3" ht="12" customHeight="1" x14ac:dyDescent="0.2">
      <c r="A112" s="443" t="s">
        <v>451</v>
      </c>
      <c r="B112" s="8" t="s">
        <v>518</v>
      </c>
      <c r="C112" s="323"/>
    </row>
    <row r="113" spans="1:3" ht="12" customHeight="1" thickBot="1" x14ac:dyDescent="0.25">
      <c r="A113" s="451" t="s">
        <v>452</v>
      </c>
      <c r="B113" s="169" t="s">
        <v>519</v>
      </c>
      <c r="C113" s="327"/>
    </row>
    <row r="114" spans="1:3" ht="12" customHeight="1" thickBot="1" x14ac:dyDescent="0.25">
      <c r="A114" s="37" t="s">
        <v>20</v>
      </c>
      <c r="B114" s="30" t="s">
        <v>364</v>
      </c>
      <c r="C114" s="319">
        <f>+C115+C117+C119</f>
        <v>96750150</v>
      </c>
    </row>
    <row r="115" spans="1:3" ht="12" customHeight="1" x14ac:dyDescent="0.2">
      <c r="A115" s="441" t="s">
        <v>106</v>
      </c>
      <c r="B115" s="8" t="s">
        <v>227</v>
      </c>
      <c r="C115" s="322">
        <v>76454000</v>
      </c>
    </row>
    <row r="116" spans="1:3" ht="12" customHeight="1" x14ac:dyDescent="0.2">
      <c r="A116" s="441" t="s">
        <v>107</v>
      </c>
      <c r="B116" s="12" t="s">
        <v>368</v>
      </c>
      <c r="C116" s="322"/>
    </row>
    <row r="117" spans="1:3" ht="12" customHeight="1" x14ac:dyDescent="0.2">
      <c r="A117" s="441" t="s">
        <v>108</v>
      </c>
      <c r="B117" s="12" t="s">
        <v>190</v>
      </c>
      <c r="C117" s="321">
        <v>20296150</v>
      </c>
    </row>
    <row r="118" spans="1:3" ht="12" customHeight="1" x14ac:dyDescent="0.2">
      <c r="A118" s="441" t="s">
        <v>109</v>
      </c>
      <c r="B118" s="12" t="s">
        <v>369</v>
      </c>
      <c r="C118" s="291"/>
    </row>
    <row r="119" spans="1:3" ht="12" customHeight="1" x14ac:dyDescent="0.2">
      <c r="A119" s="441" t="s">
        <v>110</v>
      </c>
      <c r="B119" s="316" t="s">
        <v>229</v>
      </c>
      <c r="C119" s="291"/>
    </row>
    <row r="120" spans="1:3" ht="12" customHeight="1" x14ac:dyDescent="0.2">
      <c r="A120" s="441" t="s">
        <v>119</v>
      </c>
      <c r="B120" s="315" t="s">
        <v>432</v>
      </c>
      <c r="C120" s="291"/>
    </row>
    <row r="121" spans="1:3" ht="12" customHeight="1" x14ac:dyDescent="0.2">
      <c r="A121" s="441" t="s">
        <v>121</v>
      </c>
      <c r="B121" s="425" t="s">
        <v>374</v>
      </c>
      <c r="C121" s="291"/>
    </row>
    <row r="122" spans="1:3" ht="12" customHeight="1" x14ac:dyDescent="0.2">
      <c r="A122" s="441" t="s">
        <v>191</v>
      </c>
      <c r="B122" s="167" t="s">
        <v>357</v>
      </c>
      <c r="C122" s="291"/>
    </row>
    <row r="123" spans="1:3" ht="12" customHeight="1" x14ac:dyDescent="0.2">
      <c r="A123" s="441" t="s">
        <v>192</v>
      </c>
      <c r="B123" s="167" t="s">
        <v>373</v>
      </c>
      <c r="C123" s="291"/>
    </row>
    <row r="124" spans="1:3" ht="12" customHeight="1" x14ac:dyDescent="0.2">
      <c r="A124" s="441" t="s">
        <v>193</v>
      </c>
      <c r="B124" s="167" t="s">
        <v>372</v>
      </c>
      <c r="C124" s="291"/>
    </row>
    <row r="125" spans="1:3" ht="12" customHeight="1" x14ac:dyDescent="0.2">
      <c r="A125" s="441" t="s">
        <v>365</v>
      </c>
      <c r="B125" s="167" t="s">
        <v>360</v>
      </c>
      <c r="C125" s="291"/>
    </row>
    <row r="126" spans="1:3" ht="12" customHeight="1" x14ac:dyDescent="0.2">
      <c r="A126" s="441" t="s">
        <v>366</v>
      </c>
      <c r="B126" s="167" t="s">
        <v>371</v>
      </c>
      <c r="C126" s="291"/>
    </row>
    <row r="127" spans="1:3" ht="12" customHeight="1" thickBot="1" x14ac:dyDescent="0.25">
      <c r="A127" s="450" t="s">
        <v>367</v>
      </c>
      <c r="B127" s="167" t="s">
        <v>370</v>
      </c>
      <c r="C127" s="292"/>
    </row>
    <row r="128" spans="1:3" ht="12" customHeight="1" thickBot="1" x14ac:dyDescent="0.25">
      <c r="A128" s="37" t="s">
        <v>21</v>
      </c>
      <c r="B128" s="149" t="s">
        <v>455</v>
      </c>
      <c r="C128" s="319">
        <f>C93+C114</f>
        <v>105280150</v>
      </c>
    </row>
    <row r="129" spans="1:11" ht="12" customHeight="1" thickBot="1" x14ac:dyDescent="0.25">
      <c r="A129" s="37" t="s">
        <v>22</v>
      </c>
      <c r="B129" s="149" t="s">
        <v>456</v>
      </c>
      <c r="C129" s="319">
        <f>+C130+C131+C132</f>
        <v>0</v>
      </c>
    </row>
    <row r="130" spans="1:11" s="114" customFormat="1" ht="12" customHeight="1" x14ac:dyDescent="0.2">
      <c r="A130" s="441" t="s">
        <v>265</v>
      </c>
      <c r="B130" s="9" t="s">
        <v>523</v>
      </c>
      <c r="C130" s="291"/>
    </row>
    <row r="131" spans="1:11" ht="12" customHeight="1" x14ac:dyDescent="0.2">
      <c r="A131" s="441" t="s">
        <v>268</v>
      </c>
      <c r="B131" s="9" t="s">
        <v>464</v>
      </c>
      <c r="C131" s="291"/>
    </row>
    <row r="132" spans="1:11" ht="12" customHeight="1" thickBot="1" x14ac:dyDescent="0.25">
      <c r="A132" s="450" t="s">
        <v>269</v>
      </c>
      <c r="B132" s="7" t="s">
        <v>522</v>
      </c>
      <c r="C132" s="291"/>
    </row>
    <row r="133" spans="1:11" ht="12" customHeight="1" thickBot="1" x14ac:dyDescent="0.25">
      <c r="A133" s="37" t="s">
        <v>23</v>
      </c>
      <c r="B133" s="149" t="s">
        <v>457</v>
      </c>
      <c r="C133" s="319">
        <f>+C134+C135+C136+C137+C138+C139</f>
        <v>0</v>
      </c>
    </row>
    <row r="134" spans="1:11" ht="12" customHeight="1" x14ac:dyDescent="0.2">
      <c r="A134" s="441" t="s">
        <v>93</v>
      </c>
      <c r="B134" s="9" t="s">
        <v>466</v>
      </c>
      <c r="C134" s="291"/>
    </row>
    <row r="135" spans="1:11" ht="12" customHeight="1" x14ac:dyDescent="0.2">
      <c r="A135" s="441" t="s">
        <v>94</v>
      </c>
      <c r="B135" s="9" t="s">
        <v>458</v>
      </c>
      <c r="C135" s="291"/>
    </row>
    <row r="136" spans="1:11" ht="12" customHeight="1" x14ac:dyDescent="0.2">
      <c r="A136" s="441" t="s">
        <v>95</v>
      </c>
      <c r="B136" s="9" t="s">
        <v>459</v>
      </c>
      <c r="C136" s="291"/>
    </row>
    <row r="137" spans="1:11" ht="12" customHeight="1" x14ac:dyDescent="0.2">
      <c r="A137" s="441" t="s">
        <v>178</v>
      </c>
      <c r="B137" s="9" t="s">
        <v>521</v>
      </c>
      <c r="C137" s="291"/>
    </row>
    <row r="138" spans="1:11" ht="12" customHeight="1" x14ac:dyDescent="0.2">
      <c r="A138" s="441" t="s">
        <v>179</v>
      </c>
      <c r="B138" s="9" t="s">
        <v>461</v>
      </c>
      <c r="C138" s="291"/>
    </row>
    <row r="139" spans="1:11" s="114" customFormat="1" ht="12" customHeight="1" thickBot="1" x14ac:dyDescent="0.25">
      <c r="A139" s="450" t="s">
        <v>180</v>
      </c>
      <c r="B139" s="7" t="s">
        <v>462</v>
      </c>
      <c r="C139" s="291"/>
    </row>
    <row r="140" spans="1:11" ht="12" customHeight="1" thickBot="1" x14ac:dyDescent="0.25">
      <c r="A140" s="37" t="s">
        <v>24</v>
      </c>
      <c r="B140" s="149" t="s">
        <v>544</v>
      </c>
      <c r="C140" s="325">
        <f>+C141+C142+C144+C145+C143</f>
        <v>0</v>
      </c>
      <c r="K140" s="274"/>
    </row>
    <row r="141" spans="1:11" x14ac:dyDescent="0.2">
      <c r="A141" s="441" t="s">
        <v>96</v>
      </c>
      <c r="B141" s="9" t="s">
        <v>375</v>
      </c>
      <c r="C141" s="291"/>
    </row>
    <row r="142" spans="1:11" ht="12" customHeight="1" x14ac:dyDescent="0.2">
      <c r="A142" s="441" t="s">
        <v>97</v>
      </c>
      <c r="B142" s="9" t="s">
        <v>376</v>
      </c>
      <c r="C142" s="291"/>
    </row>
    <row r="143" spans="1:11" s="114" customFormat="1" ht="12" customHeight="1" x14ac:dyDescent="0.2">
      <c r="A143" s="441" t="s">
        <v>289</v>
      </c>
      <c r="B143" s="9" t="s">
        <v>543</v>
      </c>
      <c r="C143" s="291"/>
    </row>
    <row r="144" spans="1:11" s="114" customFormat="1" ht="12" customHeight="1" x14ac:dyDescent="0.2">
      <c r="A144" s="441" t="s">
        <v>290</v>
      </c>
      <c r="B144" s="9" t="s">
        <v>471</v>
      </c>
      <c r="C144" s="291"/>
    </row>
    <row r="145" spans="1:3" s="114" customFormat="1" ht="12" customHeight="1" thickBot="1" x14ac:dyDescent="0.25">
      <c r="A145" s="450" t="s">
        <v>291</v>
      </c>
      <c r="B145" s="7" t="s">
        <v>395</v>
      </c>
      <c r="C145" s="291"/>
    </row>
    <row r="146" spans="1:3" s="114" customFormat="1" ht="12" customHeight="1" thickBot="1" x14ac:dyDescent="0.25">
      <c r="A146" s="37" t="s">
        <v>25</v>
      </c>
      <c r="B146" s="149" t="s">
        <v>472</v>
      </c>
      <c r="C146" s="328">
        <f>+C147+C148+C149+C150+C151</f>
        <v>0</v>
      </c>
    </row>
    <row r="147" spans="1:3" s="114" customFormat="1" ht="12" customHeight="1" x14ac:dyDescent="0.2">
      <c r="A147" s="441" t="s">
        <v>98</v>
      </c>
      <c r="B147" s="9" t="s">
        <v>467</v>
      </c>
      <c r="C147" s="291"/>
    </row>
    <row r="148" spans="1:3" s="114" customFormat="1" ht="12" customHeight="1" x14ac:dyDescent="0.2">
      <c r="A148" s="441" t="s">
        <v>99</v>
      </c>
      <c r="B148" s="9" t="s">
        <v>474</v>
      </c>
      <c r="C148" s="291"/>
    </row>
    <row r="149" spans="1:3" s="114" customFormat="1" ht="12" customHeight="1" x14ac:dyDescent="0.2">
      <c r="A149" s="441" t="s">
        <v>301</v>
      </c>
      <c r="B149" s="9" t="s">
        <v>469</v>
      </c>
      <c r="C149" s="291"/>
    </row>
    <row r="150" spans="1:3" ht="12.75" customHeight="1" x14ac:dyDescent="0.2">
      <c r="A150" s="441" t="s">
        <v>302</v>
      </c>
      <c r="B150" s="9" t="s">
        <v>524</v>
      </c>
      <c r="C150" s="291"/>
    </row>
    <row r="151" spans="1:3" ht="12.75" customHeight="1" thickBot="1" x14ac:dyDescent="0.25">
      <c r="A151" s="450" t="s">
        <v>473</v>
      </c>
      <c r="B151" s="7" t="s">
        <v>476</v>
      </c>
      <c r="C151" s="292"/>
    </row>
    <row r="152" spans="1:3" ht="12.75" customHeight="1" thickBot="1" x14ac:dyDescent="0.25">
      <c r="A152" s="500" t="s">
        <v>26</v>
      </c>
      <c r="B152" s="149" t="s">
        <v>477</v>
      </c>
      <c r="C152" s="328"/>
    </row>
    <row r="153" spans="1:3" ht="12" customHeight="1" thickBot="1" x14ac:dyDescent="0.25">
      <c r="A153" s="500" t="s">
        <v>27</v>
      </c>
      <c r="B153" s="149" t="s">
        <v>478</v>
      </c>
      <c r="C153" s="328"/>
    </row>
    <row r="154" spans="1:3" ht="15" customHeight="1" thickBot="1" x14ac:dyDescent="0.25">
      <c r="A154" s="37" t="s">
        <v>28</v>
      </c>
      <c r="B154" s="149" t="s">
        <v>480</v>
      </c>
      <c r="C154" s="435">
        <f>+C129+C133+C140+C146+C152+C153</f>
        <v>0</v>
      </c>
    </row>
    <row r="155" spans="1:3" ht="13.5" thickBot="1" x14ac:dyDescent="0.25">
      <c r="A155" s="452" t="s">
        <v>29</v>
      </c>
      <c r="B155" s="400" t="s">
        <v>479</v>
      </c>
      <c r="C155" s="435">
        <f>+C128+C154</f>
        <v>105280150</v>
      </c>
    </row>
    <row r="156" spans="1:3" ht="15" customHeight="1" thickBot="1" x14ac:dyDescent="0.25">
      <c r="A156" s="402"/>
      <c r="B156" s="403"/>
      <c r="C156" s="404"/>
    </row>
    <row r="157" spans="1:3" ht="14.25" customHeight="1" thickBot="1" x14ac:dyDescent="0.25">
      <c r="A157" s="271" t="s">
        <v>525</v>
      </c>
      <c r="B157" s="272"/>
      <c r="C157" s="146">
        <v>0</v>
      </c>
    </row>
    <row r="158" spans="1:3" ht="13.5" thickBot="1" x14ac:dyDescent="0.25">
      <c r="A158" s="271" t="s">
        <v>206</v>
      </c>
      <c r="B158" s="272"/>
      <c r="C158" s="14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:K158"/>
  <sheetViews>
    <sheetView zoomScale="130" zoomScaleNormal="130" zoomScaleSheetLayoutView="85" workbookViewId="0">
      <selection activeCell="C8" sqref="C8"/>
    </sheetView>
  </sheetViews>
  <sheetFormatPr defaultRowHeight="12.75" x14ac:dyDescent="0.2"/>
  <cols>
    <col min="1" max="1" width="19.5" style="405" customWidth="1"/>
    <col min="2" max="2" width="72" style="406" customWidth="1"/>
    <col min="3" max="3" width="25" style="407" customWidth="1"/>
    <col min="4" max="16384" width="9.33203125" style="3"/>
  </cols>
  <sheetData>
    <row r="1" spans="1:3" s="2" customFormat="1" ht="16.5" customHeight="1" thickBot="1" x14ac:dyDescent="0.25">
      <c r="A1" s="251"/>
      <c r="B1" s="252"/>
      <c r="C1" s="273" t="s">
        <v>636</v>
      </c>
    </row>
    <row r="2" spans="1:3" s="110" customFormat="1" ht="21" customHeight="1" x14ac:dyDescent="0.2">
      <c r="A2" s="419" t="s">
        <v>63</v>
      </c>
      <c r="B2" s="374" t="s">
        <v>605</v>
      </c>
      <c r="C2" s="376" t="s">
        <v>55</v>
      </c>
    </row>
    <row r="3" spans="1:3" s="110" customFormat="1" ht="16.5" thickBot="1" x14ac:dyDescent="0.25">
      <c r="A3" s="253" t="s">
        <v>203</v>
      </c>
      <c r="B3" s="375" t="s">
        <v>532</v>
      </c>
      <c r="C3" s="499" t="s">
        <v>435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377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378"/>
    </row>
    <row r="8" spans="1:3" s="74" customFormat="1" ht="12" customHeight="1" thickBot="1" x14ac:dyDescent="0.25">
      <c r="A8" s="37" t="s">
        <v>19</v>
      </c>
      <c r="B8" s="21" t="s">
        <v>249</v>
      </c>
      <c r="C8" s="319">
        <f>+C9+C10+C11+C12+C13+C14</f>
        <v>0</v>
      </c>
    </row>
    <row r="9" spans="1:3" s="112" customFormat="1" ht="12" customHeight="1" x14ac:dyDescent="0.2">
      <c r="A9" s="441" t="s">
        <v>100</v>
      </c>
      <c r="B9" s="426" t="s">
        <v>250</v>
      </c>
      <c r="C9" s="322"/>
    </row>
    <row r="10" spans="1:3" s="113" customFormat="1" ht="12" customHeight="1" x14ac:dyDescent="0.2">
      <c r="A10" s="442" t="s">
        <v>101</v>
      </c>
      <c r="B10" s="427" t="s">
        <v>251</v>
      </c>
      <c r="C10" s="321"/>
    </row>
    <row r="11" spans="1:3" s="113" customFormat="1" ht="12" customHeight="1" x14ac:dyDescent="0.2">
      <c r="A11" s="442" t="s">
        <v>102</v>
      </c>
      <c r="B11" s="427" t="s">
        <v>252</v>
      </c>
      <c r="C11" s="321"/>
    </row>
    <row r="12" spans="1:3" s="113" customFormat="1" ht="12" customHeight="1" x14ac:dyDescent="0.2">
      <c r="A12" s="442" t="s">
        <v>103</v>
      </c>
      <c r="B12" s="427" t="s">
        <v>253</v>
      </c>
      <c r="C12" s="321"/>
    </row>
    <row r="13" spans="1:3" s="113" customFormat="1" ht="12" customHeight="1" x14ac:dyDescent="0.2">
      <c r="A13" s="442" t="s">
        <v>151</v>
      </c>
      <c r="B13" s="427" t="s">
        <v>511</v>
      </c>
      <c r="C13" s="321"/>
    </row>
    <row r="14" spans="1:3" s="112" customFormat="1" ht="12" customHeight="1" thickBot="1" x14ac:dyDescent="0.25">
      <c r="A14" s="443" t="s">
        <v>104</v>
      </c>
      <c r="B14" s="428" t="s">
        <v>437</v>
      </c>
      <c r="C14" s="321"/>
    </row>
    <row r="15" spans="1:3" s="112" customFormat="1" ht="12" customHeight="1" thickBot="1" x14ac:dyDescent="0.25">
      <c r="A15" s="37" t="s">
        <v>20</v>
      </c>
      <c r="B15" s="314" t="s">
        <v>254</v>
      </c>
      <c r="C15" s="319">
        <f>+C16+C17+C18+C19+C20</f>
        <v>0</v>
      </c>
    </row>
    <row r="16" spans="1:3" s="112" customFormat="1" ht="12" customHeight="1" x14ac:dyDescent="0.2">
      <c r="A16" s="441" t="s">
        <v>106</v>
      </c>
      <c r="B16" s="426" t="s">
        <v>255</v>
      </c>
      <c r="C16" s="322"/>
    </row>
    <row r="17" spans="1:3" s="112" customFormat="1" ht="12" customHeight="1" x14ac:dyDescent="0.2">
      <c r="A17" s="442" t="s">
        <v>107</v>
      </c>
      <c r="B17" s="427" t="s">
        <v>256</v>
      </c>
      <c r="C17" s="321"/>
    </row>
    <row r="18" spans="1:3" s="112" customFormat="1" ht="12" customHeight="1" x14ac:dyDescent="0.2">
      <c r="A18" s="442" t="s">
        <v>108</v>
      </c>
      <c r="B18" s="427" t="s">
        <v>426</v>
      </c>
      <c r="C18" s="321"/>
    </row>
    <row r="19" spans="1:3" s="112" customFormat="1" ht="12" customHeight="1" x14ac:dyDescent="0.2">
      <c r="A19" s="442" t="s">
        <v>109</v>
      </c>
      <c r="B19" s="427" t="s">
        <v>427</v>
      </c>
      <c r="C19" s="321"/>
    </row>
    <row r="20" spans="1:3" s="112" customFormat="1" ht="12" customHeight="1" x14ac:dyDescent="0.2">
      <c r="A20" s="442" t="s">
        <v>110</v>
      </c>
      <c r="B20" s="427" t="s">
        <v>257</v>
      </c>
      <c r="C20" s="321"/>
    </row>
    <row r="21" spans="1:3" s="113" customFormat="1" ht="12" customHeight="1" thickBot="1" x14ac:dyDescent="0.25">
      <c r="A21" s="443" t="s">
        <v>119</v>
      </c>
      <c r="B21" s="428" t="s">
        <v>258</v>
      </c>
      <c r="C21" s="323"/>
    </row>
    <row r="22" spans="1:3" s="113" customFormat="1" ht="12" customHeight="1" thickBot="1" x14ac:dyDescent="0.25">
      <c r="A22" s="37" t="s">
        <v>21</v>
      </c>
      <c r="B22" s="21" t="s">
        <v>259</v>
      </c>
      <c r="C22" s="319">
        <f>+C23+C24+C25+C26+C27</f>
        <v>0</v>
      </c>
    </row>
    <row r="23" spans="1:3" s="113" customFormat="1" ht="12" customHeight="1" x14ac:dyDescent="0.2">
      <c r="A23" s="441" t="s">
        <v>89</v>
      </c>
      <c r="B23" s="426" t="s">
        <v>260</v>
      </c>
      <c r="C23" s="322"/>
    </row>
    <row r="24" spans="1:3" s="112" customFormat="1" ht="12" customHeight="1" x14ac:dyDescent="0.2">
      <c r="A24" s="442" t="s">
        <v>90</v>
      </c>
      <c r="B24" s="427" t="s">
        <v>261</v>
      </c>
      <c r="C24" s="321"/>
    </row>
    <row r="25" spans="1:3" s="113" customFormat="1" ht="12" customHeight="1" x14ac:dyDescent="0.2">
      <c r="A25" s="442" t="s">
        <v>91</v>
      </c>
      <c r="B25" s="427" t="s">
        <v>428</v>
      </c>
      <c r="C25" s="321"/>
    </row>
    <row r="26" spans="1:3" s="113" customFormat="1" ht="12" customHeight="1" x14ac:dyDescent="0.2">
      <c r="A26" s="442" t="s">
        <v>92</v>
      </c>
      <c r="B26" s="427" t="s">
        <v>429</v>
      </c>
      <c r="C26" s="321"/>
    </row>
    <row r="27" spans="1:3" s="113" customFormat="1" ht="12" customHeight="1" x14ac:dyDescent="0.2">
      <c r="A27" s="442" t="s">
        <v>174</v>
      </c>
      <c r="B27" s="427" t="s">
        <v>262</v>
      </c>
      <c r="C27" s="321"/>
    </row>
    <row r="28" spans="1:3" s="113" customFormat="1" ht="12" customHeight="1" thickBot="1" x14ac:dyDescent="0.25">
      <c r="A28" s="443" t="s">
        <v>175</v>
      </c>
      <c r="B28" s="428" t="s">
        <v>263</v>
      </c>
      <c r="C28" s="323"/>
    </row>
    <row r="29" spans="1:3" s="113" customFormat="1" ht="12" customHeight="1" thickBot="1" x14ac:dyDescent="0.25">
      <c r="A29" s="37" t="s">
        <v>176</v>
      </c>
      <c r="B29" s="21" t="s">
        <v>264</v>
      </c>
      <c r="C29" s="325">
        <f>+C30+C34+C35+C36</f>
        <v>0</v>
      </c>
    </row>
    <row r="30" spans="1:3" s="113" customFormat="1" ht="12" customHeight="1" x14ac:dyDescent="0.2">
      <c r="A30" s="441" t="s">
        <v>265</v>
      </c>
      <c r="B30" s="426" t="s">
        <v>512</v>
      </c>
      <c r="C30" s="424">
        <f>+C31+C32+C33</f>
        <v>0</v>
      </c>
    </row>
    <row r="31" spans="1:3" s="113" customFormat="1" ht="12" customHeight="1" x14ac:dyDescent="0.2">
      <c r="A31" s="442" t="s">
        <v>266</v>
      </c>
      <c r="B31" s="427" t="s">
        <v>271</v>
      </c>
      <c r="C31" s="321"/>
    </row>
    <row r="32" spans="1:3" s="113" customFormat="1" ht="12" customHeight="1" x14ac:dyDescent="0.2">
      <c r="A32" s="442" t="s">
        <v>267</v>
      </c>
      <c r="B32" s="427" t="s">
        <v>272</v>
      </c>
      <c r="C32" s="321"/>
    </row>
    <row r="33" spans="1:3" s="113" customFormat="1" ht="12" customHeight="1" x14ac:dyDescent="0.2">
      <c r="A33" s="442" t="s">
        <v>441</v>
      </c>
      <c r="B33" s="490" t="s">
        <v>442</v>
      </c>
      <c r="C33" s="321"/>
    </row>
    <row r="34" spans="1:3" s="113" customFormat="1" ht="12" customHeight="1" x14ac:dyDescent="0.2">
      <c r="A34" s="442" t="s">
        <v>268</v>
      </c>
      <c r="B34" s="427" t="s">
        <v>273</v>
      </c>
      <c r="C34" s="321"/>
    </row>
    <row r="35" spans="1:3" s="113" customFormat="1" ht="12" customHeight="1" x14ac:dyDescent="0.2">
      <c r="A35" s="442" t="s">
        <v>269</v>
      </c>
      <c r="B35" s="427" t="s">
        <v>274</v>
      </c>
      <c r="C35" s="321"/>
    </row>
    <row r="36" spans="1:3" s="113" customFormat="1" ht="12" customHeight="1" thickBot="1" x14ac:dyDescent="0.25">
      <c r="A36" s="443" t="s">
        <v>270</v>
      </c>
      <c r="B36" s="428" t="s">
        <v>275</v>
      </c>
      <c r="C36" s="323"/>
    </row>
    <row r="37" spans="1:3" s="113" customFormat="1" ht="12" customHeight="1" thickBot="1" x14ac:dyDescent="0.25">
      <c r="A37" s="37" t="s">
        <v>23</v>
      </c>
      <c r="B37" s="21" t="s">
        <v>438</v>
      </c>
      <c r="C37" s="319">
        <f>SUM(C38:C48)</f>
        <v>0</v>
      </c>
    </row>
    <row r="38" spans="1:3" s="113" customFormat="1" ht="12" customHeight="1" x14ac:dyDescent="0.2">
      <c r="A38" s="441" t="s">
        <v>93</v>
      </c>
      <c r="B38" s="426" t="s">
        <v>278</v>
      </c>
      <c r="C38" s="322"/>
    </row>
    <row r="39" spans="1:3" s="113" customFormat="1" ht="12" customHeight="1" x14ac:dyDescent="0.2">
      <c r="A39" s="442" t="s">
        <v>94</v>
      </c>
      <c r="B39" s="427" t="s">
        <v>279</v>
      </c>
      <c r="C39" s="321"/>
    </row>
    <row r="40" spans="1:3" s="113" customFormat="1" ht="12" customHeight="1" x14ac:dyDescent="0.2">
      <c r="A40" s="442" t="s">
        <v>95</v>
      </c>
      <c r="B40" s="427" t="s">
        <v>280</v>
      </c>
      <c r="C40" s="321"/>
    </row>
    <row r="41" spans="1:3" s="113" customFormat="1" ht="12" customHeight="1" x14ac:dyDescent="0.2">
      <c r="A41" s="442" t="s">
        <v>178</v>
      </c>
      <c r="B41" s="427" t="s">
        <v>281</v>
      </c>
      <c r="C41" s="321"/>
    </row>
    <row r="42" spans="1:3" s="113" customFormat="1" ht="12" customHeight="1" x14ac:dyDescent="0.2">
      <c r="A42" s="442" t="s">
        <v>179</v>
      </c>
      <c r="B42" s="427" t="s">
        <v>282</v>
      </c>
      <c r="C42" s="321"/>
    </row>
    <row r="43" spans="1:3" s="113" customFormat="1" ht="12" customHeight="1" x14ac:dyDescent="0.2">
      <c r="A43" s="442" t="s">
        <v>180</v>
      </c>
      <c r="B43" s="427" t="s">
        <v>283</v>
      </c>
      <c r="C43" s="321"/>
    </row>
    <row r="44" spans="1:3" s="113" customFormat="1" ht="12" customHeight="1" x14ac:dyDescent="0.2">
      <c r="A44" s="442" t="s">
        <v>181</v>
      </c>
      <c r="B44" s="427" t="s">
        <v>284</v>
      </c>
      <c r="C44" s="321"/>
    </row>
    <row r="45" spans="1:3" s="113" customFormat="1" ht="12" customHeight="1" x14ac:dyDescent="0.2">
      <c r="A45" s="442" t="s">
        <v>182</v>
      </c>
      <c r="B45" s="427" t="s">
        <v>285</v>
      </c>
      <c r="C45" s="321"/>
    </row>
    <row r="46" spans="1:3" s="113" customFormat="1" ht="12" customHeight="1" x14ac:dyDescent="0.2">
      <c r="A46" s="442" t="s">
        <v>276</v>
      </c>
      <c r="B46" s="427" t="s">
        <v>286</v>
      </c>
      <c r="C46" s="324"/>
    </row>
    <row r="47" spans="1:3" s="113" customFormat="1" ht="12" customHeight="1" x14ac:dyDescent="0.2">
      <c r="A47" s="443" t="s">
        <v>277</v>
      </c>
      <c r="B47" s="428" t="s">
        <v>440</v>
      </c>
      <c r="C47" s="415"/>
    </row>
    <row r="48" spans="1:3" s="113" customFormat="1" ht="12" customHeight="1" thickBot="1" x14ac:dyDescent="0.25">
      <c r="A48" s="443" t="s">
        <v>439</v>
      </c>
      <c r="B48" s="428" t="s">
        <v>287</v>
      </c>
      <c r="C48" s="415"/>
    </row>
    <row r="49" spans="1:3" s="113" customFormat="1" ht="12" customHeight="1" thickBot="1" x14ac:dyDescent="0.25">
      <c r="A49" s="37" t="s">
        <v>24</v>
      </c>
      <c r="B49" s="21" t="s">
        <v>288</v>
      </c>
      <c r="C49" s="319">
        <f>SUM(C50:C54)</f>
        <v>0</v>
      </c>
    </row>
    <row r="50" spans="1:3" s="113" customFormat="1" ht="12" customHeight="1" x14ac:dyDescent="0.2">
      <c r="A50" s="441" t="s">
        <v>96</v>
      </c>
      <c r="B50" s="426" t="s">
        <v>292</v>
      </c>
      <c r="C50" s="463"/>
    </row>
    <row r="51" spans="1:3" s="113" customFormat="1" ht="12" customHeight="1" x14ac:dyDescent="0.2">
      <c r="A51" s="442" t="s">
        <v>97</v>
      </c>
      <c r="B51" s="427" t="s">
        <v>293</v>
      </c>
      <c r="C51" s="324"/>
    </row>
    <row r="52" spans="1:3" s="113" customFormat="1" ht="12" customHeight="1" x14ac:dyDescent="0.2">
      <c r="A52" s="442" t="s">
        <v>289</v>
      </c>
      <c r="B52" s="427" t="s">
        <v>294</v>
      </c>
      <c r="C52" s="324"/>
    </row>
    <row r="53" spans="1:3" s="113" customFormat="1" ht="12" customHeight="1" x14ac:dyDescent="0.2">
      <c r="A53" s="442" t="s">
        <v>290</v>
      </c>
      <c r="B53" s="427" t="s">
        <v>295</v>
      </c>
      <c r="C53" s="324"/>
    </row>
    <row r="54" spans="1:3" s="113" customFormat="1" ht="12" customHeight="1" thickBot="1" x14ac:dyDescent="0.25">
      <c r="A54" s="443" t="s">
        <v>291</v>
      </c>
      <c r="B54" s="428" t="s">
        <v>296</v>
      </c>
      <c r="C54" s="415"/>
    </row>
    <row r="55" spans="1:3" s="113" customFormat="1" ht="12" customHeight="1" thickBot="1" x14ac:dyDescent="0.25">
      <c r="A55" s="37" t="s">
        <v>183</v>
      </c>
      <c r="B55" s="21" t="s">
        <v>297</v>
      </c>
      <c r="C55" s="319">
        <f>SUM(C56:C58)</f>
        <v>0</v>
      </c>
    </row>
    <row r="56" spans="1:3" s="113" customFormat="1" ht="12" customHeight="1" x14ac:dyDescent="0.2">
      <c r="A56" s="441" t="s">
        <v>98</v>
      </c>
      <c r="B56" s="426" t="s">
        <v>298</v>
      </c>
      <c r="C56" s="322"/>
    </row>
    <row r="57" spans="1:3" s="113" customFormat="1" ht="12" customHeight="1" x14ac:dyDescent="0.2">
      <c r="A57" s="442" t="s">
        <v>99</v>
      </c>
      <c r="B57" s="427" t="s">
        <v>430</v>
      </c>
      <c r="C57" s="321"/>
    </row>
    <row r="58" spans="1:3" s="113" customFormat="1" ht="12" customHeight="1" x14ac:dyDescent="0.2">
      <c r="A58" s="442" t="s">
        <v>301</v>
      </c>
      <c r="B58" s="427" t="s">
        <v>299</v>
      </c>
      <c r="C58" s="321"/>
    </row>
    <row r="59" spans="1:3" s="113" customFormat="1" ht="12" customHeight="1" thickBot="1" x14ac:dyDescent="0.25">
      <c r="A59" s="443" t="s">
        <v>302</v>
      </c>
      <c r="B59" s="428" t="s">
        <v>300</v>
      </c>
      <c r="C59" s="323"/>
    </row>
    <row r="60" spans="1:3" s="113" customFormat="1" ht="12" customHeight="1" thickBot="1" x14ac:dyDescent="0.25">
      <c r="A60" s="37" t="s">
        <v>26</v>
      </c>
      <c r="B60" s="314" t="s">
        <v>303</v>
      </c>
      <c r="C60" s="319">
        <f>SUM(C61:C63)</f>
        <v>0</v>
      </c>
    </row>
    <row r="61" spans="1:3" s="113" customFormat="1" ht="12" customHeight="1" x14ac:dyDescent="0.2">
      <c r="A61" s="441" t="s">
        <v>184</v>
      </c>
      <c r="B61" s="426" t="s">
        <v>305</v>
      </c>
      <c r="C61" s="324"/>
    </row>
    <row r="62" spans="1:3" s="113" customFormat="1" ht="12" customHeight="1" x14ac:dyDescent="0.2">
      <c r="A62" s="442" t="s">
        <v>185</v>
      </c>
      <c r="B62" s="427" t="s">
        <v>431</v>
      </c>
      <c r="C62" s="324"/>
    </row>
    <row r="63" spans="1:3" s="113" customFormat="1" ht="12" customHeight="1" x14ac:dyDescent="0.2">
      <c r="A63" s="442" t="s">
        <v>228</v>
      </c>
      <c r="B63" s="427" t="s">
        <v>306</v>
      </c>
      <c r="C63" s="324"/>
    </row>
    <row r="64" spans="1:3" s="113" customFormat="1" ht="12" customHeight="1" thickBot="1" x14ac:dyDescent="0.25">
      <c r="A64" s="443" t="s">
        <v>304</v>
      </c>
      <c r="B64" s="428" t="s">
        <v>307</v>
      </c>
      <c r="C64" s="324"/>
    </row>
    <row r="65" spans="1:3" s="113" customFormat="1" ht="12" customHeight="1" thickBot="1" x14ac:dyDescent="0.25">
      <c r="A65" s="37" t="s">
        <v>27</v>
      </c>
      <c r="B65" s="21" t="s">
        <v>308</v>
      </c>
      <c r="C65" s="325">
        <f>+C8+C15+C22+C29+C37+C49+C55+C60</f>
        <v>0</v>
      </c>
    </row>
    <row r="66" spans="1:3" s="113" customFormat="1" ht="12" customHeight="1" thickBot="1" x14ac:dyDescent="0.2">
      <c r="A66" s="444" t="s">
        <v>399</v>
      </c>
      <c r="B66" s="314" t="s">
        <v>310</v>
      </c>
      <c r="C66" s="319">
        <f>SUM(C67:C69)</f>
        <v>0</v>
      </c>
    </row>
    <row r="67" spans="1:3" s="113" customFormat="1" ht="12" customHeight="1" x14ac:dyDescent="0.2">
      <c r="A67" s="441" t="s">
        <v>341</v>
      </c>
      <c r="B67" s="426" t="s">
        <v>311</v>
      </c>
      <c r="C67" s="324"/>
    </row>
    <row r="68" spans="1:3" s="113" customFormat="1" ht="12" customHeight="1" x14ac:dyDescent="0.2">
      <c r="A68" s="442" t="s">
        <v>350</v>
      </c>
      <c r="B68" s="427" t="s">
        <v>312</v>
      </c>
      <c r="C68" s="324"/>
    </row>
    <row r="69" spans="1:3" s="113" customFormat="1" ht="12" customHeight="1" thickBot="1" x14ac:dyDescent="0.25">
      <c r="A69" s="443" t="s">
        <v>351</v>
      </c>
      <c r="B69" s="429" t="s">
        <v>313</v>
      </c>
      <c r="C69" s="324"/>
    </row>
    <row r="70" spans="1:3" s="113" customFormat="1" ht="12" customHeight="1" thickBot="1" x14ac:dyDescent="0.2">
      <c r="A70" s="444" t="s">
        <v>314</v>
      </c>
      <c r="B70" s="314" t="s">
        <v>315</v>
      </c>
      <c r="C70" s="319">
        <f>SUM(C71:C74)</f>
        <v>0</v>
      </c>
    </row>
    <row r="71" spans="1:3" s="113" customFormat="1" ht="12" customHeight="1" x14ac:dyDescent="0.2">
      <c r="A71" s="441" t="s">
        <v>152</v>
      </c>
      <c r="B71" s="426" t="s">
        <v>316</v>
      </c>
      <c r="C71" s="324"/>
    </row>
    <row r="72" spans="1:3" s="113" customFormat="1" ht="12" customHeight="1" x14ac:dyDescent="0.2">
      <c r="A72" s="442" t="s">
        <v>153</v>
      </c>
      <c r="B72" s="427" t="s">
        <v>317</v>
      </c>
      <c r="C72" s="324"/>
    </row>
    <row r="73" spans="1:3" s="113" customFormat="1" ht="12" customHeight="1" x14ac:dyDescent="0.2">
      <c r="A73" s="442" t="s">
        <v>342</v>
      </c>
      <c r="B73" s="427" t="s">
        <v>318</v>
      </c>
      <c r="C73" s="324"/>
    </row>
    <row r="74" spans="1:3" s="113" customFormat="1" ht="12" customHeight="1" thickBot="1" x14ac:dyDescent="0.25">
      <c r="A74" s="443" t="s">
        <v>343</v>
      </c>
      <c r="B74" s="428" t="s">
        <v>319</v>
      </c>
      <c r="C74" s="324"/>
    </row>
    <row r="75" spans="1:3" s="113" customFormat="1" ht="12" customHeight="1" thickBot="1" x14ac:dyDescent="0.2">
      <c r="A75" s="444" t="s">
        <v>320</v>
      </c>
      <c r="B75" s="314" t="s">
        <v>321</v>
      </c>
      <c r="C75" s="319">
        <f>SUM(C76:C77)</f>
        <v>0</v>
      </c>
    </row>
    <row r="76" spans="1:3" s="113" customFormat="1" ht="12" customHeight="1" x14ac:dyDescent="0.2">
      <c r="A76" s="441" t="s">
        <v>344</v>
      </c>
      <c r="B76" s="426" t="s">
        <v>322</v>
      </c>
      <c r="C76" s="324"/>
    </row>
    <row r="77" spans="1:3" s="113" customFormat="1" ht="12" customHeight="1" thickBot="1" x14ac:dyDescent="0.25">
      <c r="A77" s="443" t="s">
        <v>345</v>
      </c>
      <c r="B77" s="428" t="s">
        <v>323</v>
      </c>
      <c r="C77" s="324"/>
    </row>
    <row r="78" spans="1:3" s="112" customFormat="1" ht="12" customHeight="1" thickBot="1" x14ac:dyDescent="0.2">
      <c r="A78" s="444" t="s">
        <v>324</v>
      </c>
      <c r="B78" s="314" t="s">
        <v>325</v>
      </c>
      <c r="C78" s="319">
        <f>SUM(C79:C81)</f>
        <v>0</v>
      </c>
    </row>
    <row r="79" spans="1:3" s="113" customFormat="1" ht="12" customHeight="1" x14ac:dyDescent="0.2">
      <c r="A79" s="441" t="s">
        <v>346</v>
      </c>
      <c r="B79" s="426" t="s">
        <v>326</v>
      </c>
      <c r="C79" s="324"/>
    </row>
    <row r="80" spans="1:3" s="113" customFormat="1" ht="12" customHeight="1" x14ac:dyDescent="0.2">
      <c r="A80" s="442" t="s">
        <v>347</v>
      </c>
      <c r="B80" s="427" t="s">
        <v>327</v>
      </c>
      <c r="C80" s="324"/>
    </row>
    <row r="81" spans="1:3" s="113" customFormat="1" ht="12" customHeight="1" thickBot="1" x14ac:dyDescent="0.25">
      <c r="A81" s="443" t="s">
        <v>348</v>
      </c>
      <c r="B81" s="428" t="s">
        <v>328</v>
      </c>
      <c r="C81" s="324"/>
    </row>
    <row r="82" spans="1:3" s="113" customFormat="1" ht="12" customHeight="1" thickBot="1" x14ac:dyDescent="0.2">
      <c r="A82" s="444" t="s">
        <v>329</v>
      </c>
      <c r="B82" s="314" t="s">
        <v>349</v>
      </c>
      <c r="C82" s="319">
        <f>SUM(C83:C86)</f>
        <v>0</v>
      </c>
    </row>
    <row r="83" spans="1:3" s="113" customFormat="1" ht="12" customHeight="1" x14ac:dyDescent="0.2">
      <c r="A83" s="445" t="s">
        <v>330</v>
      </c>
      <c r="B83" s="426" t="s">
        <v>331</v>
      </c>
      <c r="C83" s="324"/>
    </row>
    <row r="84" spans="1:3" s="113" customFormat="1" ht="12" customHeight="1" x14ac:dyDescent="0.2">
      <c r="A84" s="446" t="s">
        <v>332</v>
      </c>
      <c r="B84" s="427" t="s">
        <v>333</v>
      </c>
      <c r="C84" s="324"/>
    </row>
    <row r="85" spans="1:3" s="113" customFormat="1" ht="12" customHeight="1" x14ac:dyDescent="0.2">
      <c r="A85" s="446" t="s">
        <v>334</v>
      </c>
      <c r="B85" s="427" t="s">
        <v>335</v>
      </c>
      <c r="C85" s="324"/>
    </row>
    <row r="86" spans="1:3" s="112" customFormat="1" ht="12" customHeight="1" thickBot="1" x14ac:dyDescent="0.25">
      <c r="A86" s="447" t="s">
        <v>336</v>
      </c>
      <c r="B86" s="428" t="s">
        <v>337</v>
      </c>
      <c r="C86" s="324"/>
    </row>
    <row r="87" spans="1:3" s="112" customFormat="1" ht="12" customHeight="1" thickBot="1" x14ac:dyDescent="0.2">
      <c r="A87" s="444" t="s">
        <v>338</v>
      </c>
      <c r="B87" s="314" t="s">
        <v>482</v>
      </c>
      <c r="C87" s="464"/>
    </row>
    <row r="88" spans="1:3" s="112" customFormat="1" ht="12" customHeight="1" thickBot="1" x14ac:dyDescent="0.2">
      <c r="A88" s="444" t="s">
        <v>513</v>
      </c>
      <c r="B88" s="314" t="s">
        <v>339</v>
      </c>
      <c r="C88" s="464"/>
    </row>
    <row r="89" spans="1:3" s="112" customFormat="1" ht="12" customHeight="1" thickBot="1" x14ac:dyDescent="0.2">
      <c r="A89" s="444" t="s">
        <v>514</v>
      </c>
      <c r="B89" s="433" t="s">
        <v>485</v>
      </c>
      <c r="C89" s="325">
        <f>+C66+C70+C75+C78+C82+C88+C87</f>
        <v>0</v>
      </c>
    </row>
    <row r="90" spans="1:3" s="112" customFormat="1" ht="12" customHeight="1" thickBot="1" x14ac:dyDescent="0.2">
      <c r="A90" s="448" t="s">
        <v>515</v>
      </c>
      <c r="B90" s="434" t="s">
        <v>516</v>
      </c>
      <c r="C90" s="325">
        <f>+C65+C89</f>
        <v>0</v>
      </c>
    </row>
    <row r="91" spans="1:3" s="113" customFormat="1" ht="15" customHeight="1" thickBot="1" x14ac:dyDescent="0.25">
      <c r="A91" s="263"/>
      <c r="B91" s="264"/>
      <c r="C91" s="383"/>
    </row>
    <row r="92" spans="1:3" s="74" customFormat="1" ht="16.5" customHeight="1" thickBot="1" x14ac:dyDescent="0.25">
      <c r="A92" s="267"/>
      <c r="B92" s="268" t="s">
        <v>59</v>
      </c>
      <c r="C92" s="385"/>
    </row>
    <row r="93" spans="1:3" s="114" customFormat="1" ht="12" customHeight="1" thickBot="1" x14ac:dyDescent="0.25">
      <c r="A93" s="421" t="s">
        <v>19</v>
      </c>
      <c r="B93" s="31" t="s">
        <v>520</v>
      </c>
      <c r="C93" s="318">
        <f>+C94+C95+C96+C97+C98+C111</f>
        <v>0</v>
      </c>
    </row>
    <row r="94" spans="1:3" ht="12" customHeight="1" x14ac:dyDescent="0.2">
      <c r="A94" s="449" t="s">
        <v>100</v>
      </c>
      <c r="B94" s="10" t="s">
        <v>50</v>
      </c>
      <c r="C94" s="320"/>
    </row>
    <row r="95" spans="1:3" ht="12" customHeight="1" x14ac:dyDescent="0.2">
      <c r="A95" s="442" t="s">
        <v>101</v>
      </c>
      <c r="B95" s="8" t="s">
        <v>186</v>
      </c>
      <c r="C95" s="321"/>
    </row>
    <row r="96" spans="1:3" ht="12" customHeight="1" x14ac:dyDescent="0.2">
      <c r="A96" s="442" t="s">
        <v>102</v>
      </c>
      <c r="B96" s="8" t="s">
        <v>142</v>
      </c>
      <c r="C96" s="323"/>
    </row>
    <row r="97" spans="1:3" ht="12" customHeight="1" x14ac:dyDescent="0.2">
      <c r="A97" s="442" t="s">
        <v>103</v>
      </c>
      <c r="B97" s="11" t="s">
        <v>187</v>
      </c>
      <c r="C97" s="323"/>
    </row>
    <row r="98" spans="1:3" ht="12" customHeight="1" x14ac:dyDescent="0.2">
      <c r="A98" s="442" t="s">
        <v>114</v>
      </c>
      <c r="B98" s="19" t="s">
        <v>188</v>
      </c>
      <c r="C98" s="323"/>
    </row>
    <row r="99" spans="1:3" ht="12" customHeight="1" x14ac:dyDescent="0.2">
      <c r="A99" s="442" t="s">
        <v>104</v>
      </c>
      <c r="B99" s="8" t="s">
        <v>517</v>
      </c>
      <c r="C99" s="323"/>
    </row>
    <row r="100" spans="1:3" ht="12" customHeight="1" x14ac:dyDescent="0.2">
      <c r="A100" s="442" t="s">
        <v>105</v>
      </c>
      <c r="B100" s="166" t="s">
        <v>448</v>
      </c>
      <c r="C100" s="323"/>
    </row>
    <row r="101" spans="1:3" ht="12" customHeight="1" x14ac:dyDescent="0.2">
      <c r="A101" s="442" t="s">
        <v>115</v>
      </c>
      <c r="B101" s="166" t="s">
        <v>447</v>
      </c>
      <c r="C101" s="323"/>
    </row>
    <row r="102" spans="1:3" ht="12" customHeight="1" x14ac:dyDescent="0.2">
      <c r="A102" s="442" t="s">
        <v>116</v>
      </c>
      <c r="B102" s="166" t="s">
        <v>355</v>
      </c>
      <c r="C102" s="323"/>
    </row>
    <row r="103" spans="1:3" ht="12" customHeight="1" x14ac:dyDescent="0.2">
      <c r="A103" s="442" t="s">
        <v>117</v>
      </c>
      <c r="B103" s="167" t="s">
        <v>356</v>
      </c>
      <c r="C103" s="323"/>
    </row>
    <row r="104" spans="1:3" ht="12" customHeight="1" x14ac:dyDescent="0.2">
      <c r="A104" s="442" t="s">
        <v>118</v>
      </c>
      <c r="B104" s="167" t="s">
        <v>357</v>
      </c>
      <c r="C104" s="323"/>
    </row>
    <row r="105" spans="1:3" ht="12" customHeight="1" x14ac:dyDescent="0.2">
      <c r="A105" s="442" t="s">
        <v>120</v>
      </c>
      <c r="B105" s="166" t="s">
        <v>358</v>
      </c>
      <c r="C105" s="323"/>
    </row>
    <row r="106" spans="1:3" ht="12" customHeight="1" x14ac:dyDescent="0.2">
      <c r="A106" s="442" t="s">
        <v>189</v>
      </c>
      <c r="B106" s="166" t="s">
        <v>359</v>
      </c>
      <c r="C106" s="323"/>
    </row>
    <row r="107" spans="1:3" ht="12" customHeight="1" x14ac:dyDescent="0.2">
      <c r="A107" s="442" t="s">
        <v>353</v>
      </c>
      <c r="B107" s="167" t="s">
        <v>360</v>
      </c>
      <c r="C107" s="323"/>
    </row>
    <row r="108" spans="1:3" ht="12" customHeight="1" x14ac:dyDescent="0.2">
      <c r="A108" s="450" t="s">
        <v>354</v>
      </c>
      <c r="B108" s="168" t="s">
        <v>361</v>
      </c>
      <c r="C108" s="323"/>
    </row>
    <row r="109" spans="1:3" ht="12" customHeight="1" x14ac:dyDescent="0.2">
      <c r="A109" s="442" t="s">
        <v>445</v>
      </c>
      <c r="B109" s="168" t="s">
        <v>362</v>
      </c>
      <c r="C109" s="323"/>
    </row>
    <row r="110" spans="1:3" ht="12" customHeight="1" x14ac:dyDescent="0.2">
      <c r="A110" s="442" t="s">
        <v>446</v>
      </c>
      <c r="B110" s="167" t="s">
        <v>363</v>
      </c>
      <c r="C110" s="321"/>
    </row>
    <row r="111" spans="1:3" ht="12" customHeight="1" x14ac:dyDescent="0.2">
      <c r="A111" s="442" t="s">
        <v>450</v>
      </c>
      <c r="B111" s="11" t="s">
        <v>51</v>
      </c>
      <c r="C111" s="321"/>
    </row>
    <row r="112" spans="1:3" ht="12" customHeight="1" x14ac:dyDescent="0.2">
      <c r="A112" s="443" t="s">
        <v>451</v>
      </c>
      <c r="B112" s="8" t="s">
        <v>518</v>
      </c>
      <c r="C112" s="323"/>
    </row>
    <row r="113" spans="1:3" ht="12" customHeight="1" thickBot="1" x14ac:dyDescent="0.25">
      <c r="A113" s="451" t="s">
        <v>452</v>
      </c>
      <c r="B113" s="169" t="s">
        <v>519</v>
      </c>
      <c r="C113" s="327"/>
    </row>
    <row r="114" spans="1:3" ht="12" customHeight="1" thickBot="1" x14ac:dyDescent="0.25">
      <c r="A114" s="37" t="s">
        <v>20</v>
      </c>
      <c r="B114" s="30" t="s">
        <v>364</v>
      </c>
      <c r="C114" s="319">
        <f>+C115+C117+C119</f>
        <v>0</v>
      </c>
    </row>
    <row r="115" spans="1:3" ht="12" customHeight="1" x14ac:dyDescent="0.2">
      <c r="A115" s="441" t="s">
        <v>106</v>
      </c>
      <c r="B115" s="8" t="s">
        <v>227</v>
      </c>
      <c r="C115" s="322"/>
    </row>
    <row r="116" spans="1:3" ht="12" customHeight="1" x14ac:dyDescent="0.2">
      <c r="A116" s="441" t="s">
        <v>107</v>
      </c>
      <c r="B116" s="12" t="s">
        <v>368</v>
      </c>
      <c r="C116" s="322"/>
    </row>
    <row r="117" spans="1:3" ht="12" customHeight="1" x14ac:dyDescent="0.2">
      <c r="A117" s="441" t="s">
        <v>108</v>
      </c>
      <c r="B117" s="12" t="s">
        <v>190</v>
      </c>
      <c r="C117" s="321"/>
    </row>
    <row r="118" spans="1:3" ht="12" customHeight="1" x14ac:dyDescent="0.2">
      <c r="A118" s="441" t="s">
        <v>109</v>
      </c>
      <c r="B118" s="12" t="s">
        <v>369</v>
      </c>
      <c r="C118" s="291"/>
    </row>
    <row r="119" spans="1:3" ht="12" customHeight="1" x14ac:dyDescent="0.2">
      <c r="A119" s="441" t="s">
        <v>110</v>
      </c>
      <c r="B119" s="316" t="s">
        <v>229</v>
      </c>
      <c r="C119" s="291"/>
    </row>
    <row r="120" spans="1:3" ht="12" customHeight="1" x14ac:dyDescent="0.2">
      <c r="A120" s="441" t="s">
        <v>119</v>
      </c>
      <c r="B120" s="315" t="s">
        <v>432</v>
      </c>
      <c r="C120" s="291"/>
    </row>
    <row r="121" spans="1:3" ht="12" customHeight="1" x14ac:dyDescent="0.2">
      <c r="A121" s="441" t="s">
        <v>121</v>
      </c>
      <c r="B121" s="425" t="s">
        <v>374</v>
      </c>
      <c r="C121" s="291"/>
    </row>
    <row r="122" spans="1:3" ht="12" customHeight="1" x14ac:dyDescent="0.2">
      <c r="A122" s="441" t="s">
        <v>191</v>
      </c>
      <c r="B122" s="167" t="s">
        <v>357</v>
      </c>
      <c r="C122" s="291"/>
    </row>
    <row r="123" spans="1:3" ht="12" customHeight="1" x14ac:dyDescent="0.2">
      <c r="A123" s="441" t="s">
        <v>192</v>
      </c>
      <c r="B123" s="167" t="s">
        <v>373</v>
      </c>
      <c r="C123" s="291"/>
    </row>
    <row r="124" spans="1:3" ht="12" customHeight="1" x14ac:dyDescent="0.2">
      <c r="A124" s="441" t="s">
        <v>193</v>
      </c>
      <c r="B124" s="167" t="s">
        <v>372</v>
      </c>
      <c r="C124" s="291"/>
    </row>
    <row r="125" spans="1:3" ht="12" customHeight="1" x14ac:dyDescent="0.2">
      <c r="A125" s="441" t="s">
        <v>365</v>
      </c>
      <c r="B125" s="167" t="s">
        <v>360</v>
      </c>
      <c r="C125" s="291"/>
    </row>
    <row r="126" spans="1:3" ht="12" customHeight="1" x14ac:dyDescent="0.2">
      <c r="A126" s="441" t="s">
        <v>366</v>
      </c>
      <c r="B126" s="167" t="s">
        <v>371</v>
      </c>
      <c r="C126" s="291"/>
    </row>
    <row r="127" spans="1:3" ht="12" customHeight="1" thickBot="1" x14ac:dyDescent="0.25">
      <c r="A127" s="450" t="s">
        <v>367</v>
      </c>
      <c r="B127" s="167" t="s">
        <v>370</v>
      </c>
      <c r="C127" s="292"/>
    </row>
    <row r="128" spans="1:3" ht="12" customHeight="1" thickBot="1" x14ac:dyDescent="0.25">
      <c r="A128" s="37" t="s">
        <v>21</v>
      </c>
      <c r="B128" s="149" t="s">
        <v>455</v>
      </c>
      <c r="C128" s="319">
        <f>+C93+C114</f>
        <v>0</v>
      </c>
    </row>
    <row r="129" spans="1:11" ht="12" customHeight="1" thickBot="1" x14ac:dyDescent="0.25">
      <c r="A129" s="37" t="s">
        <v>22</v>
      </c>
      <c r="B129" s="149" t="s">
        <v>456</v>
      </c>
      <c r="C129" s="319">
        <f>+C130+C131+C132</f>
        <v>0</v>
      </c>
    </row>
    <row r="130" spans="1:11" s="114" customFormat="1" ht="12" customHeight="1" x14ac:dyDescent="0.2">
      <c r="A130" s="441" t="s">
        <v>265</v>
      </c>
      <c r="B130" s="9" t="s">
        <v>523</v>
      </c>
      <c r="C130" s="291"/>
    </row>
    <row r="131" spans="1:11" ht="12" customHeight="1" x14ac:dyDescent="0.2">
      <c r="A131" s="441" t="s">
        <v>268</v>
      </c>
      <c r="B131" s="9" t="s">
        <v>464</v>
      </c>
      <c r="C131" s="291"/>
    </row>
    <row r="132" spans="1:11" ht="12" customHeight="1" thickBot="1" x14ac:dyDescent="0.25">
      <c r="A132" s="450" t="s">
        <v>269</v>
      </c>
      <c r="B132" s="7" t="s">
        <v>522</v>
      </c>
      <c r="C132" s="291"/>
    </row>
    <row r="133" spans="1:11" ht="12" customHeight="1" thickBot="1" x14ac:dyDescent="0.25">
      <c r="A133" s="37" t="s">
        <v>23</v>
      </c>
      <c r="B133" s="149" t="s">
        <v>457</v>
      </c>
      <c r="C133" s="319">
        <f>+C134+C135+C136+C137+C138+C139</f>
        <v>0</v>
      </c>
    </row>
    <row r="134" spans="1:11" ht="12" customHeight="1" x14ac:dyDescent="0.2">
      <c r="A134" s="441" t="s">
        <v>93</v>
      </c>
      <c r="B134" s="9" t="s">
        <v>466</v>
      </c>
      <c r="C134" s="291"/>
    </row>
    <row r="135" spans="1:11" ht="12" customHeight="1" x14ac:dyDescent="0.2">
      <c r="A135" s="441" t="s">
        <v>94</v>
      </c>
      <c r="B135" s="9" t="s">
        <v>458</v>
      </c>
      <c r="C135" s="291"/>
    </row>
    <row r="136" spans="1:11" ht="12" customHeight="1" x14ac:dyDescent="0.2">
      <c r="A136" s="441" t="s">
        <v>95</v>
      </c>
      <c r="B136" s="9" t="s">
        <v>459</v>
      </c>
      <c r="C136" s="291"/>
    </row>
    <row r="137" spans="1:11" ht="12" customHeight="1" x14ac:dyDescent="0.2">
      <c r="A137" s="441" t="s">
        <v>178</v>
      </c>
      <c r="B137" s="9" t="s">
        <v>521</v>
      </c>
      <c r="C137" s="291"/>
    </row>
    <row r="138" spans="1:11" ht="12" customHeight="1" x14ac:dyDescent="0.2">
      <c r="A138" s="441" t="s">
        <v>179</v>
      </c>
      <c r="B138" s="9" t="s">
        <v>461</v>
      </c>
      <c r="C138" s="291"/>
    </row>
    <row r="139" spans="1:11" s="114" customFormat="1" ht="12" customHeight="1" thickBot="1" x14ac:dyDescent="0.25">
      <c r="A139" s="450" t="s">
        <v>180</v>
      </c>
      <c r="B139" s="7" t="s">
        <v>462</v>
      </c>
      <c r="C139" s="291"/>
    </row>
    <row r="140" spans="1:11" ht="12" customHeight="1" thickBot="1" x14ac:dyDescent="0.25">
      <c r="A140" s="37" t="s">
        <v>24</v>
      </c>
      <c r="B140" s="149" t="s">
        <v>544</v>
      </c>
      <c r="C140" s="325">
        <f>+C141+C142+C144+C145+C143</f>
        <v>0</v>
      </c>
      <c r="K140" s="274"/>
    </row>
    <row r="141" spans="1:11" x14ac:dyDescent="0.2">
      <c r="A141" s="441" t="s">
        <v>96</v>
      </c>
      <c r="B141" s="9" t="s">
        <v>375</v>
      </c>
      <c r="C141" s="291"/>
    </row>
    <row r="142" spans="1:11" ht="12" customHeight="1" x14ac:dyDescent="0.2">
      <c r="A142" s="441" t="s">
        <v>97</v>
      </c>
      <c r="B142" s="9" t="s">
        <v>376</v>
      </c>
      <c r="C142" s="291"/>
    </row>
    <row r="143" spans="1:11" s="114" customFormat="1" ht="12" customHeight="1" x14ac:dyDescent="0.2">
      <c r="A143" s="441" t="s">
        <v>289</v>
      </c>
      <c r="B143" s="9" t="s">
        <v>543</v>
      </c>
      <c r="C143" s="291"/>
    </row>
    <row r="144" spans="1:11" s="114" customFormat="1" ht="12" customHeight="1" x14ac:dyDescent="0.2">
      <c r="A144" s="441" t="s">
        <v>290</v>
      </c>
      <c r="B144" s="9" t="s">
        <v>471</v>
      </c>
      <c r="C144" s="291"/>
    </row>
    <row r="145" spans="1:3" s="114" customFormat="1" ht="12" customHeight="1" thickBot="1" x14ac:dyDescent="0.25">
      <c r="A145" s="450" t="s">
        <v>291</v>
      </c>
      <c r="B145" s="7" t="s">
        <v>395</v>
      </c>
      <c r="C145" s="291"/>
    </row>
    <row r="146" spans="1:3" s="114" customFormat="1" ht="12" customHeight="1" thickBot="1" x14ac:dyDescent="0.25">
      <c r="A146" s="37" t="s">
        <v>25</v>
      </c>
      <c r="B146" s="149" t="s">
        <v>472</v>
      </c>
      <c r="C146" s="328">
        <f>+C147+C148+C149+C150+C151</f>
        <v>0</v>
      </c>
    </row>
    <row r="147" spans="1:3" s="114" customFormat="1" ht="12" customHeight="1" x14ac:dyDescent="0.2">
      <c r="A147" s="441" t="s">
        <v>98</v>
      </c>
      <c r="B147" s="9" t="s">
        <v>467</v>
      </c>
      <c r="C147" s="291"/>
    </row>
    <row r="148" spans="1:3" s="114" customFormat="1" ht="12" customHeight="1" x14ac:dyDescent="0.2">
      <c r="A148" s="441" t="s">
        <v>99</v>
      </c>
      <c r="B148" s="9" t="s">
        <v>474</v>
      </c>
      <c r="C148" s="291"/>
    </row>
    <row r="149" spans="1:3" s="114" customFormat="1" ht="12" customHeight="1" x14ac:dyDescent="0.2">
      <c r="A149" s="441" t="s">
        <v>301</v>
      </c>
      <c r="B149" s="9" t="s">
        <v>469</v>
      </c>
      <c r="C149" s="291"/>
    </row>
    <row r="150" spans="1:3" ht="12.75" customHeight="1" x14ac:dyDescent="0.2">
      <c r="A150" s="441" t="s">
        <v>302</v>
      </c>
      <c r="B150" s="9" t="s">
        <v>524</v>
      </c>
      <c r="C150" s="291"/>
    </row>
    <row r="151" spans="1:3" ht="12.75" customHeight="1" thickBot="1" x14ac:dyDescent="0.25">
      <c r="A151" s="450" t="s">
        <v>473</v>
      </c>
      <c r="B151" s="7" t="s">
        <v>476</v>
      </c>
      <c r="C151" s="292"/>
    </row>
    <row r="152" spans="1:3" ht="12.75" customHeight="1" thickBot="1" x14ac:dyDescent="0.25">
      <c r="A152" s="500" t="s">
        <v>26</v>
      </c>
      <c r="B152" s="149" t="s">
        <v>477</v>
      </c>
      <c r="C152" s="328"/>
    </row>
    <row r="153" spans="1:3" ht="12" customHeight="1" thickBot="1" x14ac:dyDescent="0.25">
      <c r="A153" s="500" t="s">
        <v>27</v>
      </c>
      <c r="B153" s="149" t="s">
        <v>478</v>
      </c>
      <c r="C153" s="328"/>
    </row>
    <row r="154" spans="1:3" ht="15" customHeight="1" thickBot="1" x14ac:dyDescent="0.25">
      <c r="A154" s="37" t="s">
        <v>28</v>
      </c>
      <c r="B154" s="149" t="s">
        <v>480</v>
      </c>
      <c r="C154" s="435">
        <f>+C129+C133+C140+C146+C152+C153</f>
        <v>0</v>
      </c>
    </row>
    <row r="155" spans="1:3" ht="13.5" thickBot="1" x14ac:dyDescent="0.25">
      <c r="A155" s="452" t="s">
        <v>29</v>
      </c>
      <c r="B155" s="400" t="s">
        <v>479</v>
      </c>
      <c r="C155" s="435">
        <f>+C128+C154</f>
        <v>0</v>
      </c>
    </row>
    <row r="156" spans="1:3" ht="15" customHeight="1" thickBot="1" x14ac:dyDescent="0.25">
      <c r="A156" s="402"/>
      <c r="B156" s="403"/>
      <c r="C156" s="404"/>
    </row>
    <row r="157" spans="1:3" ht="14.25" customHeight="1" thickBot="1" x14ac:dyDescent="0.25">
      <c r="A157" s="271" t="s">
        <v>525</v>
      </c>
      <c r="B157" s="272"/>
      <c r="C157" s="146"/>
    </row>
    <row r="158" spans="1:3" ht="13.5" thickBot="1" x14ac:dyDescent="0.25">
      <c r="A158" s="271" t="s">
        <v>206</v>
      </c>
      <c r="B158" s="272"/>
      <c r="C158" s="14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</sheetPr>
  <dimension ref="A1:C61"/>
  <sheetViews>
    <sheetView view="pageLayout" zoomScaleNormal="130" workbookViewId="0">
      <selection activeCell="C13" sqref="C13"/>
    </sheetView>
  </sheetViews>
  <sheetFormatPr defaultRowHeight="12.75" x14ac:dyDescent="0.2"/>
  <cols>
    <col min="1" max="1" width="13.83203125" style="270" customWidth="1"/>
    <col min="2" max="2" width="60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251"/>
      <c r="B1" s="252"/>
      <c r="C1" s="462" t="s">
        <v>637</v>
      </c>
    </row>
    <row r="2" spans="1:3" s="110" customFormat="1" ht="36" x14ac:dyDescent="0.2">
      <c r="A2" s="419" t="s">
        <v>204</v>
      </c>
      <c r="B2" s="374" t="s">
        <v>606</v>
      </c>
      <c r="C2" s="388" t="s">
        <v>61</v>
      </c>
    </row>
    <row r="3" spans="1:3" s="110" customFormat="1" ht="24.75" thickBot="1" x14ac:dyDescent="0.25">
      <c r="A3" s="456" t="s">
        <v>203</v>
      </c>
      <c r="B3" s="375" t="s">
        <v>403</v>
      </c>
      <c r="C3" s="389" t="s">
        <v>55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256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259"/>
    </row>
    <row r="8" spans="1:3" s="112" customFormat="1" ht="12" customHeight="1" thickBot="1" x14ac:dyDescent="0.25">
      <c r="A8" s="41" t="s">
        <v>19</v>
      </c>
      <c r="B8" s="260" t="s">
        <v>526</v>
      </c>
      <c r="C8" s="339">
        <f>SUM(C9:C19)</f>
        <v>500000</v>
      </c>
    </row>
    <row r="9" spans="1:3" s="112" customFormat="1" ht="12" customHeight="1" x14ac:dyDescent="0.2">
      <c r="A9" s="457" t="s">
        <v>100</v>
      </c>
      <c r="B9" s="10" t="s">
        <v>278</v>
      </c>
      <c r="C9" s="379"/>
    </row>
    <row r="10" spans="1:3" s="112" customFormat="1" ht="12" customHeight="1" x14ac:dyDescent="0.2">
      <c r="A10" s="458" t="s">
        <v>101</v>
      </c>
      <c r="B10" s="8" t="s">
        <v>279</v>
      </c>
      <c r="C10" s="337"/>
    </row>
    <row r="11" spans="1:3" s="112" customFormat="1" ht="12" customHeight="1" x14ac:dyDescent="0.2">
      <c r="A11" s="458" t="s">
        <v>102</v>
      </c>
      <c r="B11" s="8" t="s">
        <v>280</v>
      </c>
      <c r="C11" s="337"/>
    </row>
    <row r="12" spans="1:3" s="112" customFormat="1" ht="12" customHeight="1" x14ac:dyDescent="0.2">
      <c r="A12" s="458" t="s">
        <v>103</v>
      </c>
      <c r="B12" s="8" t="s">
        <v>281</v>
      </c>
      <c r="C12" s="337"/>
    </row>
    <row r="13" spans="1:3" s="112" customFormat="1" ht="12" customHeight="1" x14ac:dyDescent="0.2">
      <c r="A13" s="458" t="s">
        <v>151</v>
      </c>
      <c r="B13" s="8" t="s">
        <v>282</v>
      </c>
      <c r="C13" s="337">
        <v>500000</v>
      </c>
    </row>
    <row r="14" spans="1:3" s="112" customFormat="1" ht="12" customHeight="1" x14ac:dyDescent="0.2">
      <c r="A14" s="458" t="s">
        <v>104</v>
      </c>
      <c r="B14" s="8" t="s">
        <v>404</v>
      </c>
      <c r="C14" s="337"/>
    </row>
    <row r="15" spans="1:3" s="112" customFormat="1" ht="12" customHeight="1" x14ac:dyDescent="0.2">
      <c r="A15" s="458" t="s">
        <v>105</v>
      </c>
      <c r="B15" s="7" t="s">
        <v>405</v>
      </c>
      <c r="C15" s="337"/>
    </row>
    <row r="16" spans="1:3" s="112" customFormat="1" ht="12" customHeight="1" x14ac:dyDescent="0.2">
      <c r="A16" s="458" t="s">
        <v>115</v>
      </c>
      <c r="B16" s="8" t="s">
        <v>285</v>
      </c>
      <c r="C16" s="380"/>
    </row>
    <row r="17" spans="1:3" s="113" customFormat="1" ht="12" customHeight="1" x14ac:dyDescent="0.2">
      <c r="A17" s="458" t="s">
        <v>116</v>
      </c>
      <c r="B17" s="8" t="s">
        <v>286</v>
      </c>
      <c r="C17" s="337"/>
    </row>
    <row r="18" spans="1:3" s="113" customFormat="1" ht="12" customHeight="1" x14ac:dyDescent="0.2">
      <c r="A18" s="458" t="s">
        <v>117</v>
      </c>
      <c r="B18" s="8" t="s">
        <v>440</v>
      </c>
      <c r="C18" s="338"/>
    </row>
    <row r="19" spans="1:3" s="113" customFormat="1" ht="12" customHeight="1" thickBot="1" x14ac:dyDescent="0.25">
      <c r="A19" s="458" t="s">
        <v>118</v>
      </c>
      <c r="B19" s="7" t="s">
        <v>287</v>
      </c>
      <c r="C19" s="338"/>
    </row>
    <row r="20" spans="1:3" s="112" customFormat="1" ht="21.75" thickBot="1" x14ac:dyDescent="0.25">
      <c r="A20" s="41" t="s">
        <v>20</v>
      </c>
      <c r="B20" s="260" t="s">
        <v>406</v>
      </c>
      <c r="C20" s="339">
        <f>SUM(C21:C23)</f>
        <v>0</v>
      </c>
    </row>
    <row r="21" spans="1:3" s="113" customFormat="1" ht="12" customHeight="1" x14ac:dyDescent="0.2">
      <c r="A21" s="458" t="s">
        <v>106</v>
      </c>
      <c r="B21" s="9" t="s">
        <v>255</v>
      </c>
      <c r="C21" s="337"/>
    </row>
    <row r="22" spans="1:3" s="113" customFormat="1" ht="12" customHeight="1" x14ac:dyDescent="0.2">
      <c r="A22" s="458" t="s">
        <v>107</v>
      </c>
      <c r="B22" s="8" t="s">
        <v>407</v>
      </c>
      <c r="C22" s="337"/>
    </row>
    <row r="23" spans="1:3" s="113" customFormat="1" ht="12" customHeight="1" x14ac:dyDescent="0.2">
      <c r="A23" s="458" t="s">
        <v>108</v>
      </c>
      <c r="B23" s="8" t="s">
        <v>408</v>
      </c>
      <c r="C23" s="337"/>
    </row>
    <row r="24" spans="1:3" s="113" customFormat="1" ht="12" customHeight="1" thickBot="1" x14ac:dyDescent="0.25">
      <c r="A24" s="458" t="s">
        <v>109</v>
      </c>
      <c r="B24" s="8" t="s">
        <v>527</v>
      </c>
      <c r="C24" s="337"/>
    </row>
    <row r="25" spans="1:3" s="113" customFormat="1" ht="12" customHeight="1" thickBot="1" x14ac:dyDescent="0.25">
      <c r="A25" s="42" t="s">
        <v>21</v>
      </c>
      <c r="B25" s="149" t="s">
        <v>177</v>
      </c>
      <c r="C25" s="364"/>
    </row>
    <row r="26" spans="1:3" s="113" customFormat="1" ht="21.75" thickBot="1" x14ac:dyDescent="0.25">
      <c r="A26" s="42" t="s">
        <v>22</v>
      </c>
      <c r="B26" s="149" t="s">
        <v>528</v>
      </c>
      <c r="C26" s="339">
        <f>+C27+C28+C29</f>
        <v>0</v>
      </c>
    </row>
    <row r="27" spans="1:3" s="113" customFormat="1" ht="12" customHeight="1" x14ac:dyDescent="0.2">
      <c r="A27" s="459" t="s">
        <v>265</v>
      </c>
      <c r="B27" s="460" t="s">
        <v>260</v>
      </c>
      <c r="C27" s="92"/>
    </row>
    <row r="28" spans="1:3" s="113" customFormat="1" ht="12" customHeight="1" x14ac:dyDescent="0.2">
      <c r="A28" s="459" t="s">
        <v>268</v>
      </c>
      <c r="B28" s="460" t="s">
        <v>407</v>
      </c>
      <c r="C28" s="337"/>
    </row>
    <row r="29" spans="1:3" s="113" customFormat="1" ht="12" customHeight="1" x14ac:dyDescent="0.2">
      <c r="A29" s="459" t="s">
        <v>269</v>
      </c>
      <c r="B29" s="461" t="s">
        <v>409</v>
      </c>
      <c r="C29" s="337"/>
    </row>
    <row r="30" spans="1:3" s="113" customFormat="1" ht="12" customHeight="1" thickBot="1" x14ac:dyDescent="0.25">
      <c r="A30" s="458" t="s">
        <v>270</v>
      </c>
      <c r="B30" s="165" t="s">
        <v>529</v>
      </c>
      <c r="C30" s="99"/>
    </row>
    <row r="31" spans="1:3" s="113" customFormat="1" ht="12" customHeight="1" thickBot="1" x14ac:dyDescent="0.25">
      <c r="A31" s="42" t="s">
        <v>23</v>
      </c>
      <c r="B31" s="149" t="s">
        <v>410</v>
      </c>
      <c r="C31" s="339">
        <f>+C32+C33+C34</f>
        <v>0</v>
      </c>
    </row>
    <row r="32" spans="1:3" s="113" customFormat="1" ht="12" customHeight="1" x14ac:dyDescent="0.2">
      <c r="A32" s="459" t="s">
        <v>93</v>
      </c>
      <c r="B32" s="460" t="s">
        <v>292</v>
      </c>
      <c r="C32" s="92"/>
    </row>
    <row r="33" spans="1:3" s="113" customFormat="1" ht="12" customHeight="1" x14ac:dyDescent="0.2">
      <c r="A33" s="459" t="s">
        <v>94</v>
      </c>
      <c r="B33" s="461" t="s">
        <v>293</v>
      </c>
      <c r="C33" s="340"/>
    </row>
    <row r="34" spans="1:3" s="113" customFormat="1" ht="12" customHeight="1" thickBot="1" x14ac:dyDescent="0.25">
      <c r="A34" s="458" t="s">
        <v>95</v>
      </c>
      <c r="B34" s="165" t="s">
        <v>294</v>
      </c>
      <c r="C34" s="99"/>
    </row>
    <row r="35" spans="1:3" s="112" customFormat="1" ht="12" customHeight="1" thickBot="1" x14ac:dyDescent="0.25">
      <c r="A35" s="42" t="s">
        <v>24</v>
      </c>
      <c r="B35" s="149" t="s">
        <v>380</v>
      </c>
      <c r="C35" s="364"/>
    </row>
    <row r="36" spans="1:3" s="112" customFormat="1" ht="12" customHeight="1" thickBot="1" x14ac:dyDescent="0.25">
      <c r="A36" s="42" t="s">
        <v>25</v>
      </c>
      <c r="B36" s="149" t="s">
        <v>411</v>
      </c>
      <c r="C36" s="381"/>
    </row>
    <row r="37" spans="1:3" s="112" customFormat="1" ht="12" customHeight="1" thickBot="1" x14ac:dyDescent="0.25">
      <c r="A37" s="41" t="s">
        <v>26</v>
      </c>
      <c r="B37" s="149" t="s">
        <v>412</v>
      </c>
      <c r="C37" s="382">
        <f>+C8+C20+C25+C26+C31+C35+C36</f>
        <v>500000</v>
      </c>
    </row>
    <row r="38" spans="1:3" s="112" customFormat="1" ht="12" customHeight="1" thickBot="1" x14ac:dyDescent="0.25">
      <c r="A38" s="261" t="s">
        <v>27</v>
      </c>
      <c r="B38" s="149" t="s">
        <v>413</v>
      </c>
      <c r="C38" s="382">
        <f>+C39+C40+C41</f>
        <v>35552600</v>
      </c>
    </row>
    <row r="39" spans="1:3" s="112" customFormat="1" ht="12" customHeight="1" x14ac:dyDescent="0.2">
      <c r="A39" s="459" t="s">
        <v>414</v>
      </c>
      <c r="B39" s="460" t="s">
        <v>236</v>
      </c>
      <c r="C39" s="92"/>
    </row>
    <row r="40" spans="1:3" s="112" customFormat="1" ht="12" customHeight="1" x14ac:dyDescent="0.2">
      <c r="A40" s="459" t="s">
        <v>415</v>
      </c>
      <c r="B40" s="461" t="s">
        <v>2</v>
      </c>
      <c r="C40" s="340"/>
    </row>
    <row r="41" spans="1:3" s="113" customFormat="1" ht="12" customHeight="1" thickBot="1" x14ac:dyDescent="0.25">
      <c r="A41" s="458" t="s">
        <v>416</v>
      </c>
      <c r="B41" s="165" t="s">
        <v>417</v>
      </c>
      <c r="C41" s="99">
        <v>35552600</v>
      </c>
    </row>
    <row r="42" spans="1:3" s="113" customFormat="1" ht="15" customHeight="1" thickBot="1" x14ac:dyDescent="0.25">
      <c r="A42" s="261" t="s">
        <v>28</v>
      </c>
      <c r="B42" s="262" t="s">
        <v>418</v>
      </c>
      <c r="C42" s="385">
        <f>+C37+C38</f>
        <v>36052600</v>
      </c>
    </row>
    <row r="43" spans="1:3" s="113" customFormat="1" ht="15" customHeight="1" x14ac:dyDescent="0.2">
      <c r="A43" s="263"/>
      <c r="B43" s="264"/>
      <c r="C43" s="383"/>
    </row>
    <row r="44" spans="1:3" ht="13.5" thickBot="1" x14ac:dyDescent="0.25">
      <c r="A44" s="265"/>
      <c r="B44" s="266"/>
      <c r="C44" s="384"/>
    </row>
    <row r="45" spans="1:3" s="74" customFormat="1" ht="16.5" customHeight="1" thickBot="1" x14ac:dyDescent="0.25">
      <c r="A45" s="267"/>
      <c r="B45" s="268" t="s">
        <v>59</v>
      </c>
      <c r="C45" s="385"/>
    </row>
    <row r="46" spans="1:3" s="114" customFormat="1" ht="12" customHeight="1" thickBot="1" x14ac:dyDescent="0.25">
      <c r="A46" s="42" t="s">
        <v>19</v>
      </c>
      <c r="B46" s="149" t="s">
        <v>419</v>
      </c>
      <c r="C46" s="339">
        <f>SUM(C47:C51)</f>
        <v>35925600</v>
      </c>
    </row>
    <row r="47" spans="1:3" ht="12" customHeight="1" x14ac:dyDescent="0.2">
      <c r="A47" s="458" t="s">
        <v>100</v>
      </c>
      <c r="B47" s="9" t="s">
        <v>50</v>
      </c>
      <c r="C47" s="92">
        <v>20988398</v>
      </c>
    </row>
    <row r="48" spans="1:3" ht="12" customHeight="1" x14ac:dyDescent="0.2">
      <c r="A48" s="458" t="s">
        <v>101</v>
      </c>
      <c r="B48" s="8" t="s">
        <v>186</v>
      </c>
      <c r="C48" s="95">
        <v>4114069</v>
      </c>
    </row>
    <row r="49" spans="1:3" ht="12" customHeight="1" x14ac:dyDescent="0.2">
      <c r="A49" s="458" t="s">
        <v>102</v>
      </c>
      <c r="B49" s="8" t="s">
        <v>142</v>
      </c>
      <c r="C49" s="95">
        <v>10823133</v>
      </c>
    </row>
    <row r="50" spans="1:3" ht="12" customHeight="1" x14ac:dyDescent="0.2">
      <c r="A50" s="458" t="s">
        <v>103</v>
      </c>
      <c r="B50" s="8" t="s">
        <v>187</v>
      </c>
      <c r="C50" s="95"/>
    </row>
    <row r="51" spans="1:3" ht="12" customHeight="1" thickBot="1" x14ac:dyDescent="0.25">
      <c r="A51" s="458" t="s">
        <v>151</v>
      </c>
      <c r="B51" s="8" t="s">
        <v>188</v>
      </c>
      <c r="C51" s="95"/>
    </row>
    <row r="52" spans="1:3" ht="12" customHeight="1" thickBot="1" x14ac:dyDescent="0.25">
      <c r="A52" s="42" t="s">
        <v>20</v>
      </c>
      <c r="B52" s="149" t="s">
        <v>420</v>
      </c>
      <c r="C52" s="339">
        <f>SUM(C53:C55)</f>
        <v>127000</v>
      </c>
    </row>
    <row r="53" spans="1:3" s="114" customFormat="1" ht="12" customHeight="1" x14ac:dyDescent="0.2">
      <c r="A53" s="458" t="s">
        <v>106</v>
      </c>
      <c r="B53" s="9" t="s">
        <v>227</v>
      </c>
      <c r="C53" s="92">
        <v>127000</v>
      </c>
    </row>
    <row r="54" spans="1:3" ht="12" customHeight="1" x14ac:dyDescent="0.2">
      <c r="A54" s="458" t="s">
        <v>107</v>
      </c>
      <c r="B54" s="8" t="s">
        <v>190</v>
      </c>
      <c r="C54" s="95"/>
    </row>
    <row r="55" spans="1:3" ht="12" customHeight="1" x14ac:dyDescent="0.2">
      <c r="A55" s="458" t="s">
        <v>108</v>
      </c>
      <c r="B55" s="8" t="s">
        <v>60</v>
      </c>
      <c r="C55" s="95"/>
    </row>
    <row r="56" spans="1:3" ht="12" customHeight="1" thickBot="1" x14ac:dyDescent="0.25">
      <c r="A56" s="458" t="s">
        <v>109</v>
      </c>
      <c r="B56" s="8" t="s">
        <v>530</v>
      </c>
      <c r="C56" s="95"/>
    </row>
    <row r="57" spans="1:3" ht="12" customHeight="1" thickBot="1" x14ac:dyDescent="0.25">
      <c r="A57" s="42" t="s">
        <v>21</v>
      </c>
      <c r="B57" s="149" t="s">
        <v>13</v>
      </c>
      <c r="C57" s="364"/>
    </row>
    <row r="58" spans="1:3" ht="15" customHeight="1" thickBot="1" x14ac:dyDescent="0.25">
      <c r="A58" s="42" t="s">
        <v>22</v>
      </c>
      <c r="B58" s="269" t="s">
        <v>533</v>
      </c>
      <c r="C58" s="386">
        <f>+C46+C52+C57</f>
        <v>36052600</v>
      </c>
    </row>
    <row r="59" spans="1:3" ht="13.5" thickBot="1" x14ac:dyDescent="0.25">
      <c r="C59" s="387"/>
    </row>
    <row r="60" spans="1:3" ht="15" customHeight="1" thickBot="1" x14ac:dyDescent="0.25">
      <c r="A60" s="271" t="s">
        <v>525</v>
      </c>
      <c r="B60" s="272"/>
      <c r="C60" s="146">
        <v>6</v>
      </c>
    </row>
    <row r="61" spans="1:3" ht="14.25" customHeight="1" thickBot="1" x14ac:dyDescent="0.25">
      <c r="A61" s="271" t="s">
        <v>206</v>
      </c>
      <c r="B61" s="272"/>
      <c r="C61" s="146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002060"/>
  </sheetPr>
  <dimension ref="A1:I159"/>
  <sheetViews>
    <sheetView tabSelected="1" view="pageLayout" zoomScaleNormal="130" zoomScaleSheetLayoutView="100" workbookViewId="0">
      <selection activeCell="A2" sqref="A2:B2"/>
    </sheetView>
  </sheetViews>
  <sheetFormatPr defaultRowHeight="15.75" x14ac:dyDescent="0.25"/>
  <cols>
    <col min="1" max="1" width="9.5" style="44" customWidth="1"/>
    <col min="2" max="2" width="70.83203125" style="44" customWidth="1"/>
    <col min="3" max="3" width="21.6640625" style="401" customWidth="1"/>
    <col min="4" max="4" width="9" style="44" customWidth="1"/>
    <col min="5" max="16384" width="9.33203125" style="44"/>
  </cols>
  <sheetData>
    <row r="1" spans="1:3" ht="15.95" customHeight="1" x14ac:dyDescent="0.25">
      <c r="A1" s="543" t="s">
        <v>16</v>
      </c>
      <c r="B1" s="543"/>
      <c r="C1" s="543"/>
    </row>
    <row r="2" spans="1:3" ht="15.95" customHeight="1" thickBot="1" x14ac:dyDescent="0.3">
      <c r="A2" s="544" t="s">
        <v>629</v>
      </c>
      <c r="B2" s="545"/>
      <c r="C2" s="329" t="s">
        <v>566</v>
      </c>
    </row>
    <row r="3" spans="1:3" ht="38.1" customHeight="1" thickBot="1" x14ac:dyDescent="0.3">
      <c r="A3" s="23" t="s">
        <v>71</v>
      </c>
      <c r="B3" s="24" t="s">
        <v>18</v>
      </c>
      <c r="C3" s="45" t="s">
        <v>578</v>
      </c>
    </row>
    <row r="4" spans="1:3" s="46" customFormat="1" ht="12" customHeight="1" thickBot="1" x14ac:dyDescent="0.25">
      <c r="A4" s="421" t="s">
        <v>500</v>
      </c>
      <c r="B4" s="422" t="s">
        <v>501</v>
      </c>
      <c r="C4" s="423" t="s">
        <v>502</v>
      </c>
    </row>
    <row r="5" spans="1:3" s="1" customFormat="1" ht="12" customHeight="1" thickBot="1" x14ac:dyDescent="0.25">
      <c r="A5" s="20" t="s">
        <v>19</v>
      </c>
      <c r="B5" s="21" t="s">
        <v>249</v>
      </c>
      <c r="C5" s="319">
        <f>+C6+C7+C8+C9+C10+C11</f>
        <v>48443057</v>
      </c>
    </row>
    <row r="6" spans="1:3" s="1" customFormat="1" ht="12" customHeight="1" x14ac:dyDescent="0.2">
      <c r="A6" s="15" t="s">
        <v>100</v>
      </c>
      <c r="B6" s="426" t="s">
        <v>250</v>
      </c>
      <c r="C6" s="322">
        <v>9276982</v>
      </c>
    </row>
    <row r="7" spans="1:3" s="1" customFormat="1" ht="12" customHeight="1" x14ac:dyDescent="0.2">
      <c r="A7" s="14" t="s">
        <v>101</v>
      </c>
      <c r="B7" s="427" t="s">
        <v>251</v>
      </c>
      <c r="C7" s="321">
        <v>29735750</v>
      </c>
    </row>
    <row r="8" spans="1:3" s="1" customFormat="1" ht="12" customHeight="1" x14ac:dyDescent="0.2">
      <c r="A8" s="14" t="s">
        <v>102</v>
      </c>
      <c r="B8" s="427" t="s">
        <v>252</v>
      </c>
      <c r="C8" s="321">
        <v>7630325</v>
      </c>
    </row>
    <row r="9" spans="1:3" s="1" customFormat="1" ht="12" customHeight="1" x14ac:dyDescent="0.2">
      <c r="A9" s="14" t="s">
        <v>103</v>
      </c>
      <c r="B9" s="427" t="s">
        <v>253</v>
      </c>
      <c r="C9" s="321">
        <v>1800000</v>
      </c>
    </row>
    <row r="10" spans="1:3" s="1" customFormat="1" ht="12" customHeight="1" x14ac:dyDescent="0.2">
      <c r="A10" s="14" t="s">
        <v>151</v>
      </c>
      <c r="B10" s="315" t="s">
        <v>436</v>
      </c>
      <c r="C10" s="321">
        <v>0</v>
      </c>
    </row>
    <row r="11" spans="1:3" s="1" customFormat="1" ht="12" customHeight="1" thickBot="1" x14ac:dyDescent="0.25">
      <c r="A11" s="16" t="s">
        <v>104</v>
      </c>
      <c r="B11" s="316" t="s">
        <v>437</v>
      </c>
      <c r="C11" s="321">
        <v>0</v>
      </c>
    </row>
    <row r="12" spans="1:3" s="1" customFormat="1" ht="12" customHeight="1" thickBot="1" x14ac:dyDescent="0.25">
      <c r="A12" s="20" t="s">
        <v>20</v>
      </c>
      <c r="B12" s="314" t="s">
        <v>254</v>
      </c>
      <c r="C12" s="319">
        <f>+C13+C14+C15+C16+C17</f>
        <v>5913600</v>
      </c>
    </row>
    <row r="13" spans="1:3" s="1" customFormat="1" ht="12" customHeight="1" x14ac:dyDescent="0.2">
      <c r="A13" s="15" t="s">
        <v>106</v>
      </c>
      <c r="B13" s="426" t="s">
        <v>255</v>
      </c>
      <c r="C13" s="322"/>
    </row>
    <row r="14" spans="1:3" s="1" customFormat="1" ht="12" customHeight="1" x14ac:dyDescent="0.2">
      <c r="A14" s="14" t="s">
        <v>107</v>
      </c>
      <c r="B14" s="427" t="s">
        <v>256</v>
      </c>
      <c r="C14" s="321"/>
    </row>
    <row r="15" spans="1:3" s="1" customFormat="1" ht="12" customHeight="1" x14ac:dyDescent="0.2">
      <c r="A15" s="14" t="s">
        <v>108</v>
      </c>
      <c r="B15" s="427" t="s">
        <v>426</v>
      </c>
      <c r="C15" s="321"/>
    </row>
    <row r="16" spans="1:3" s="1" customFormat="1" ht="12" customHeight="1" x14ac:dyDescent="0.2">
      <c r="A16" s="14" t="s">
        <v>109</v>
      </c>
      <c r="B16" s="427" t="s">
        <v>427</v>
      </c>
      <c r="C16" s="321"/>
    </row>
    <row r="17" spans="1:3" s="1" customFormat="1" ht="12" customHeight="1" x14ac:dyDescent="0.2">
      <c r="A17" s="14" t="s">
        <v>110</v>
      </c>
      <c r="B17" s="427" t="s">
        <v>257</v>
      </c>
      <c r="C17" s="321">
        <v>5913600</v>
      </c>
    </row>
    <row r="18" spans="1:3" s="1" customFormat="1" ht="12" customHeight="1" thickBot="1" x14ac:dyDescent="0.25">
      <c r="A18" s="16" t="s">
        <v>119</v>
      </c>
      <c r="B18" s="316" t="s">
        <v>258</v>
      </c>
      <c r="C18" s="323"/>
    </row>
    <row r="19" spans="1:3" s="1" customFormat="1" ht="12" customHeight="1" thickBot="1" x14ac:dyDescent="0.25">
      <c r="A19" s="20" t="s">
        <v>21</v>
      </c>
      <c r="B19" s="21" t="s">
        <v>259</v>
      </c>
      <c r="C19" s="319">
        <f>+C20+C21+C22+C23+C24</f>
        <v>94036513</v>
      </c>
    </row>
    <row r="20" spans="1:3" s="1" customFormat="1" ht="12" customHeight="1" x14ac:dyDescent="0.2">
      <c r="A20" s="15" t="s">
        <v>89</v>
      </c>
      <c r="B20" s="426" t="s">
        <v>260</v>
      </c>
      <c r="C20" s="322"/>
    </row>
    <row r="21" spans="1:3" s="1" customFormat="1" ht="12" customHeight="1" x14ac:dyDescent="0.2">
      <c r="A21" s="14" t="s">
        <v>90</v>
      </c>
      <c r="B21" s="427" t="s">
        <v>261</v>
      </c>
      <c r="C21" s="321"/>
    </row>
    <row r="22" spans="1:3" s="1" customFormat="1" ht="12" customHeight="1" x14ac:dyDescent="0.2">
      <c r="A22" s="14" t="s">
        <v>91</v>
      </c>
      <c r="B22" s="427" t="s">
        <v>428</v>
      </c>
      <c r="C22" s="321"/>
    </row>
    <row r="23" spans="1:3" s="1" customFormat="1" ht="12" customHeight="1" x14ac:dyDescent="0.2">
      <c r="A23" s="14" t="s">
        <v>92</v>
      </c>
      <c r="B23" s="427" t="s">
        <v>429</v>
      </c>
      <c r="C23" s="321"/>
    </row>
    <row r="24" spans="1:3" s="1" customFormat="1" ht="12" customHeight="1" x14ac:dyDescent="0.2">
      <c r="A24" s="14" t="s">
        <v>174</v>
      </c>
      <c r="B24" s="427" t="s">
        <v>262</v>
      </c>
      <c r="C24" s="321">
        <v>94036513</v>
      </c>
    </row>
    <row r="25" spans="1:3" s="1" customFormat="1" ht="12" customHeight="1" thickBot="1" x14ac:dyDescent="0.25">
      <c r="A25" s="16" t="s">
        <v>175</v>
      </c>
      <c r="B25" s="428" t="s">
        <v>263</v>
      </c>
      <c r="C25" s="323"/>
    </row>
    <row r="26" spans="1:3" s="1" customFormat="1" ht="12" customHeight="1" thickBot="1" x14ac:dyDescent="0.25">
      <c r="A26" s="20" t="s">
        <v>176</v>
      </c>
      <c r="B26" s="21" t="s">
        <v>264</v>
      </c>
      <c r="C26" s="325">
        <f>+C27+C31+C32+C33</f>
        <v>85571000</v>
      </c>
    </row>
    <row r="27" spans="1:3" s="1" customFormat="1" ht="12" customHeight="1" x14ac:dyDescent="0.2">
      <c r="A27" s="15" t="s">
        <v>265</v>
      </c>
      <c r="B27" s="426" t="s">
        <v>443</v>
      </c>
      <c r="C27" s="424">
        <f>SUM(C28:C30)</f>
        <v>82550000</v>
      </c>
    </row>
    <row r="28" spans="1:3" s="1" customFormat="1" ht="12" customHeight="1" x14ac:dyDescent="0.2">
      <c r="A28" s="14" t="s">
        <v>266</v>
      </c>
      <c r="B28" s="427" t="s">
        <v>271</v>
      </c>
      <c r="C28" s="321">
        <v>2180000</v>
      </c>
    </row>
    <row r="29" spans="1:3" s="1" customFormat="1" ht="12" customHeight="1" x14ac:dyDescent="0.2">
      <c r="A29" s="14" t="s">
        <v>267</v>
      </c>
      <c r="B29" s="427" t="s">
        <v>272</v>
      </c>
      <c r="C29" s="321"/>
    </row>
    <row r="30" spans="1:3" s="1" customFormat="1" ht="12" customHeight="1" x14ac:dyDescent="0.2">
      <c r="A30" s="14" t="s">
        <v>441</v>
      </c>
      <c r="B30" s="490" t="s">
        <v>442</v>
      </c>
      <c r="C30" s="321">
        <v>80370000</v>
      </c>
    </row>
    <row r="31" spans="1:3" s="1" customFormat="1" ht="12" customHeight="1" x14ac:dyDescent="0.2">
      <c r="A31" s="14" t="s">
        <v>268</v>
      </c>
      <c r="B31" s="427" t="s">
        <v>273</v>
      </c>
      <c r="C31" s="321">
        <v>2950000</v>
      </c>
    </row>
    <row r="32" spans="1:3" s="1" customFormat="1" ht="12" customHeight="1" x14ac:dyDescent="0.2">
      <c r="A32" s="14" t="s">
        <v>269</v>
      </c>
      <c r="B32" s="427" t="s">
        <v>274</v>
      </c>
      <c r="C32" s="321">
        <v>0</v>
      </c>
    </row>
    <row r="33" spans="1:3" s="1" customFormat="1" ht="12" customHeight="1" thickBot="1" x14ac:dyDescent="0.25">
      <c r="A33" s="16" t="s">
        <v>270</v>
      </c>
      <c r="B33" s="428" t="s">
        <v>275</v>
      </c>
      <c r="C33" s="323">
        <v>71000</v>
      </c>
    </row>
    <row r="34" spans="1:3" s="1" customFormat="1" ht="12" customHeight="1" thickBot="1" x14ac:dyDescent="0.25">
      <c r="A34" s="20" t="s">
        <v>23</v>
      </c>
      <c r="B34" s="21" t="s">
        <v>438</v>
      </c>
      <c r="C34" s="319">
        <f>SUM(C35:C45)</f>
        <v>6249165</v>
      </c>
    </row>
    <row r="35" spans="1:3" s="1" customFormat="1" ht="12" customHeight="1" x14ac:dyDescent="0.2">
      <c r="A35" s="15" t="s">
        <v>93</v>
      </c>
      <c r="B35" s="426" t="s">
        <v>278</v>
      </c>
      <c r="C35" s="322"/>
    </row>
    <row r="36" spans="1:3" s="1" customFormat="1" ht="12" customHeight="1" x14ac:dyDescent="0.2">
      <c r="A36" s="14" t="s">
        <v>94</v>
      </c>
      <c r="B36" s="427" t="s">
        <v>279</v>
      </c>
      <c r="C36" s="321">
        <v>2844165</v>
      </c>
    </row>
    <row r="37" spans="1:3" s="1" customFormat="1" ht="12" customHeight="1" x14ac:dyDescent="0.2">
      <c r="A37" s="14" t="s">
        <v>95</v>
      </c>
      <c r="B37" s="427" t="s">
        <v>280</v>
      </c>
      <c r="C37" s="321"/>
    </row>
    <row r="38" spans="1:3" s="1" customFormat="1" ht="12" customHeight="1" x14ac:dyDescent="0.2">
      <c r="A38" s="14" t="s">
        <v>178</v>
      </c>
      <c r="B38" s="427" t="s">
        <v>281</v>
      </c>
      <c r="C38" s="321"/>
    </row>
    <row r="39" spans="1:3" s="1" customFormat="1" ht="12" customHeight="1" x14ac:dyDescent="0.2">
      <c r="A39" s="14" t="s">
        <v>179</v>
      </c>
      <c r="B39" s="427" t="s">
        <v>282</v>
      </c>
      <c r="C39" s="321"/>
    </row>
    <row r="40" spans="1:3" s="1" customFormat="1" ht="12" customHeight="1" x14ac:dyDescent="0.2">
      <c r="A40" s="14" t="s">
        <v>180</v>
      </c>
      <c r="B40" s="427" t="s">
        <v>283</v>
      </c>
      <c r="C40" s="321"/>
    </row>
    <row r="41" spans="1:3" s="1" customFormat="1" ht="12" customHeight="1" x14ac:dyDescent="0.2">
      <c r="A41" s="14" t="s">
        <v>181</v>
      </c>
      <c r="B41" s="427" t="s">
        <v>284</v>
      </c>
      <c r="C41" s="321"/>
    </row>
    <row r="42" spans="1:3" s="1" customFormat="1" ht="12" customHeight="1" x14ac:dyDescent="0.2">
      <c r="A42" s="14" t="s">
        <v>182</v>
      </c>
      <c r="B42" s="427" t="s">
        <v>285</v>
      </c>
      <c r="C42" s="321">
        <v>200000</v>
      </c>
    </row>
    <row r="43" spans="1:3" s="1" customFormat="1" ht="12" customHeight="1" x14ac:dyDescent="0.2">
      <c r="A43" s="14" t="s">
        <v>276</v>
      </c>
      <c r="B43" s="427" t="s">
        <v>286</v>
      </c>
      <c r="C43" s="324"/>
    </row>
    <row r="44" spans="1:3" s="1" customFormat="1" ht="12" customHeight="1" x14ac:dyDescent="0.2">
      <c r="A44" s="16" t="s">
        <v>277</v>
      </c>
      <c r="B44" s="428" t="s">
        <v>440</v>
      </c>
      <c r="C44" s="415"/>
    </row>
    <row r="45" spans="1:3" s="1" customFormat="1" ht="12" customHeight="1" thickBot="1" x14ac:dyDescent="0.25">
      <c r="A45" s="16" t="s">
        <v>439</v>
      </c>
      <c r="B45" s="316" t="s">
        <v>287</v>
      </c>
      <c r="C45" s="415">
        <v>3205000</v>
      </c>
    </row>
    <row r="46" spans="1:3" s="1" customFormat="1" ht="12" customHeight="1" thickBot="1" x14ac:dyDescent="0.25">
      <c r="A46" s="20" t="s">
        <v>24</v>
      </c>
      <c r="B46" s="21" t="s">
        <v>288</v>
      </c>
      <c r="C46" s="319">
        <f>SUM(C47:C51)</f>
        <v>61000000</v>
      </c>
    </row>
    <row r="47" spans="1:3" s="1" customFormat="1" ht="12" customHeight="1" x14ac:dyDescent="0.2">
      <c r="A47" s="15" t="s">
        <v>96</v>
      </c>
      <c r="B47" s="426" t="s">
        <v>292</v>
      </c>
      <c r="C47" s="463"/>
    </row>
    <row r="48" spans="1:3" s="1" customFormat="1" ht="12" customHeight="1" x14ac:dyDescent="0.2">
      <c r="A48" s="14" t="s">
        <v>97</v>
      </c>
      <c r="B48" s="427" t="s">
        <v>293</v>
      </c>
      <c r="C48" s="324">
        <v>61000000</v>
      </c>
    </row>
    <row r="49" spans="1:3" s="1" customFormat="1" ht="12" customHeight="1" x14ac:dyDescent="0.2">
      <c r="A49" s="14" t="s">
        <v>289</v>
      </c>
      <c r="B49" s="427" t="s">
        <v>294</v>
      </c>
      <c r="C49" s="324"/>
    </row>
    <row r="50" spans="1:3" s="1" customFormat="1" ht="12" customHeight="1" x14ac:dyDescent="0.2">
      <c r="A50" s="14" t="s">
        <v>290</v>
      </c>
      <c r="B50" s="427" t="s">
        <v>295</v>
      </c>
      <c r="C50" s="324"/>
    </row>
    <row r="51" spans="1:3" s="1" customFormat="1" ht="12" customHeight="1" thickBot="1" x14ac:dyDescent="0.25">
      <c r="A51" s="16" t="s">
        <v>291</v>
      </c>
      <c r="B51" s="316" t="s">
        <v>296</v>
      </c>
      <c r="C51" s="415"/>
    </row>
    <row r="52" spans="1:3" s="1" customFormat="1" ht="12" customHeight="1" thickBot="1" x14ac:dyDescent="0.25">
      <c r="A52" s="20" t="s">
        <v>183</v>
      </c>
      <c r="B52" s="21" t="s">
        <v>297</v>
      </c>
      <c r="C52" s="319">
        <f>SUM(C53:C55)</f>
        <v>0</v>
      </c>
    </row>
    <row r="53" spans="1:3" s="1" customFormat="1" ht="12" customHeight="1" x14ac:dyDescent="0.2">
      <c r="A53" s="15" t="s">
        <v>98</v>
      </c>
      <c r="B53" s="426" t="s">
        <v>298</v>
      </c>
      <c r="C53" s="322"/>
    </row>
    <row r="54" spans="1:3" s="1" customFormat="1" ht="12" customHeight="1" x14ac:dyDescent="0.2">
      <c r="A54" s="14" t="s">
        <v>99</v>
      </c>
      <c r="B54" s="427" t="s">
        <v>430</v>
      </c>
      <c r="C54" s="321"/>
    </row>
    <row r="55" spans="1:3" s="1" customFormat="1" ht="12" customHeight="1" x14ac:dyDescent="0.2">
      <c r="A55" s="14" t="s">
        <v>301</v>
      </c>
      <c r="B55" s="427" t="s">
        <v>299</v>
      </c>
      <c r="C55" s="321"/>
    </row>
    <row r="56" spans="1:3" s="1" customFormat="1" ht="12" customHeight="1" thickBot="1" x14ac:dyDescent="0.25">
      <c r="A56" s="16" t="s">
        <v>302</v>
      </c>
      <c r="B56" s="316" t="s">
        <v>300</v>
      </c>
      <c r="C56" s="323"/>
    </row>
    <row r="57" spans="1:3" s="1" customFormat="1" ht="12" customHeight="1" thickBot="1" x14ac:dyDescent="0.25">
      <c r="A57" s="20" t="s">
        <v>26</v>
      </c>
      <c r="B57" s="314" t="s">
        <v>303</v>
      </c>
      <c r="C57" s="319">
        <f>SUM(C58:C60)</f>
        <v>176612</v>
      </c>
    </row>
    <row r="58" spans="1:3" s="1" customFormat="1" ht="12" customHeight="1" x14ac:dyDescent="0.2">
      <c r="A58" s="15" t="s">
        <v>184</v>
      </c>
      <c r="B58" s="426" t="s">
        <v>305</v>
      </c>
      <c r="C58" s="324"/>
    </row>
    <row r="59" spans="1:3" s="1" customFormat="1" ht="12" customHeight="1" x14ac:dyDescent="0.2">
      <c r="A59" s="14" t="s">
        <v>185</v>
      </c>
      <c r="B59" s="427" t="s">
        <v>431</v>
      </c>
      <c r="C59" s="324"/>
    </row>
    <row r="60" spans="1:3" s="1" customFormat="1" ht="12" customHeight="1" x14ac:dyDescent="0.2">
      <c r="A60" s="14" t="s">
        <v>228</v>
      </c>
      <c r="B60" s="427" t="s">
        <v>306</v>
      </c>
      <c r="C60" s="324">
        <v>176612</v>
      </c>
    </row>
    <row r="61" spans="1:3" s="1" customFormat="1" ht="12" customHeight="1" thickBot="1" x14ac:dyDescent="0.25">
      <c r="A61" s="16" t="s">
        <v>304</v>
      </c>
      <c r="B61" s="316" t="s">
        <v>307</v>
      </c>
      <c r="C61" s="324"/>
    </row>
    <row r="62" spans="1:3" s="1" customFormat="1" ht="12" customHeight="1" thickBot="1" x14ac:dyDescent="0.25">
      <c r="A62" s="497" t="s">
        <v>483</v>
      </c>
      <c r="B62" s="21" t="s">
        <v>308</v>
      </c>
      <c r="C62" s="325">
        <f>+C5+C12+C19+C26+C34+C46+C52+C57</f>
        <v>301389947</v>
      </c>
    </row>
    <row r="63" spans="1:3" s="1" customFormat="1" ht="12" customHeight="1" thickBot="1" x14ac:dyDescent="0.25">
      <c r="A63" s="465" t="s">
        <v>309</v>
      </c>
      <c r="B63" s="314" t="s">
        <v>310</v>
      </c>
      <c r="C63" s="319">
        <f>SUM(C64:C66)</f>
        <v>0</v>
      </c>
    </row>
    <row r="64" spans="1:3" s="1" customFormat="1" ht="12" customHeight="1" x14ac:dyDescent="0.2">
      <c r="A64" s="15" t="s">
        <v>341</v>
      </c>
      <c r="B64" s="426" t="s">
        <v>311</v>
      </c>
      <c r="C64" s="324"/>
    </row>
    <row r="65" spans="1:3" s="1" customFormat="1" ht="12" customHeight="1" x14ac:dyDescent="0.2">
      <c r="A65" s="14" t="s">
        <v>350</v>
      </c>
      <c r="B65" s="427" t="s">
        <v>312</v>
      </c>
      <c r="C65" s="324"/>
    </row>
    <row r="66" spans="1:3" s="1" customFormat="1" ht="12" customHeight="1" thickBot="1" x14ac:dyDescent="0.25">
      <c r="A66" s="16" t="s">
        <v>351</v>
      </c>
      <c r="B66" s="491" t="s">
        <v>468</v>
      </c>
      <c r="C66" s="324"/>
    </row>
    <row r="67" spans="1:3" s="1" customFormat="1" ht="12" customHeight="1" thickBot="1" x14ac:dyDescent="0.25">
      <c r="A67" s="465" t="s">
        <v>314</v>
      </c>
      <c r="B67" s="314" t="s">
        <v>315</v>
      </c>
      <c r="C67" s="319">
        <f>SUM(C68:C71)</f>
        <v>0</v>
      </c>
    </row>
    <row r="68" spans="1:3" s="1" customFormat="1" ht="12" customHeight="1" x14ac:dyDescent="0.2">
      <c r="A68" s="15" t="s">
        <v>152</v>
      </c>
      <c r="B68" s="426" t="s">
        <v>316</v>
      </c>
      <c r="C68" s="324"/>
    </row>
    <row r="69" spans="1:3" s="1" customFormat="1" ht="12" customHeight="1" x14ac:dyDescent="0.2">
      <c r="A69" s="14" t="s">
        <v>153</v>
      </c>
      <c r="B69" s="427" t="s">
        <v>317</v>
      </c>
      <c r="C69" s="324"/>
    </row>
    <row r="70" spans="1:3" s="1" customFormat="1" ht="12" customHeight="1" x14ac:dyDescent="0.2">
      <c r="A70" s="14" t="s">
        <v>342</v>
      </c>
      <c r="B70" s="427" t="s">
        <v>318</v>
      </c>
      <c r="C70" s="324"/>
    </row>
    <row r="71" spans="1:3" s="1" customFormat="1" ht="12" customHeight="1" thickBot="1" x14ac:dyDescent="0.25">
      <c r="A71" s="16" t="s">
        <v>343</v>
      </c>
      <c r="B71" s="316" t="s">
        <v>319</v>
      </c>
      <c r="C71" s="324"/>
    </row>
    <row r="72" spans="1:3" s="1" customFormat="1" ht="12" customHeight="1" thickBot="1" x14ac:dyDescent="0.25">
      <c r="A72" s="465" t="s">
        <v>320</v>
      </c>
      <c r="B72" s="314" t="s">
        <v>321</v>
      </c>
      <c r="C72" s="319">
        <f>SUM(C73:C74)</f>
        <v>119075115</v>
      </c>
    </row>
    <row r="73" spans="1:3" s="1" customFormat="1" ht="12" customHeight="1" x14ac:dyDescent="0.2">
      <c r="A73" s="15" t="s">
        <v>344</v>
      </c>
      <c r="B73" s="426" t="s">
        <v>322</v>
      </c>
      <c r="C73" s="324">
        <v>119075115</v>
      </c>
    </row>
    <row r="74" spans="1:3" s="1" customFormat="1" ht="12" customHeight="1" thickBot="1" x14ac:dyDescent="0.25">
      <c r="A74" s="16" t="s">
        <v>345</v>
      </c>
      <c r="B74" s="316" t="s">
        <v>323</v>
      </c>
      <c r="C74" s="324"/>
    </row>
    <row r="75" spans="1:3" s="1" customFormat="1" ht="12" customHeight="1" thickBot="1" x14ac:dyDescent="0.25">
      <c r="A75" s="465" t="s">
        <v>324</v>
      </c>
      <c r="B75" s="314" t="s">
        <v>325</v>
      </c>
      <c r="C75" s="319">
        <f>SUM(C76:C78)</f>
        <v>0</v>
      </c>
    </row>
    <row r="76" spans="1:3" s="1" customFormat="1" ht="12" customHeight="1" x14ac:dyDescent="0.2">
      <c r="A76" s="15" t="s">
        <v>346</v>
      </c>
      <c r="B76" s="426" t="s">
        <v>326</v>
      </c>
      <c r="C76" s="324"/>
    </row>
    <row r="77" spans="1:3" s="1" customFormat="1" ht="12" customHeight="1" x14ac:dyDescent="0.2">
      <c r="A77" s="14" t="s">
        <v>347</v>
      </c>
      <c r="B77" s="427" t="s">
        <v>327</v>
      </c>
      <c r="C77" s="324"/>
    </row>
    <row r="78" spans="1:3" s="1" customFormat="1" ht="12" customHeight="1" thickBot="1" x14ac:dyDescent="0.25">
      <c r="A78" s="16" t="s">
        <v>348</v>
      </c>
      <c r="B78" s="316" t="s">
        <v>328</v>
      </c>
      <c r="C78" s="324"/>
    </row>
    <row r="79" spans="1:3" s="1" customFormat="1" ht="12" customHeight="1" thickBot="1" x14ac:dyDescent="0.25">
      <c r="A79" s="465" t="s">
        <v>329</v>
      </c>
      <c r="B79" s="314" t="s">
        <v>349</v>
      </c>
      <c r="C79" s="319">
        <f>SUM(C80:C83)</f>
        <v>0</v>
      </c>
    </row>
    <row r="80" spans="1:3" s="1" customFormat="1" ht="12" customHeight="1" x14ac:dyDescent="0.2">
      <c r="A80" s="430" t="s">
        <v>330</v>
      </c>
      <c r="B80" s="426" t="s">
        <v>331</v>
      </c>
      <c r="C80" s="324"/>
    </row>
    <row r="81" spans="1:3" s="1" customFormat="1" ht="12" customHeight="1" x14ac:dyDescent="0.2">
      <c r="A81" s="431" t="s">
        <v>332</v>
      </c>
      <c r="B81" s="427" t="s">
        <v>333</v>
      </c>
      <c r="C81" s="324"/>
    </row>
    <row r="82" spans="1:3" s="1" customFormat="1" ht="12" customHeight="1" x14ac:dyDescent="0.2">
      <c r="A82" s="431" t="s">
        <v>334</v>
      </c>
      <c r="B82" s="427" t="s">
        <v>335</v>
      </c>
      <c r="C82" s="324"/>
    </row>
    <row r="83" spans="1:3" s="1" customFormat="1" ht="12" customHeight="1" thickBot="1" x14ac:dyDescent="0.25">
      <c r="A83" s="432" t="s">
        <v>336</v>
      </c>
      <c r="B83" s="316" t="s">
        <v>337</v>
      </c>
      <c r="C83" s="324"/>
    </row>
    <row r="84" spans="1:3" s="1" customFormat="1" ht="12" customHeight="1" thickBot="1" x14ac:dyDescent="0.25">
      <c r="A84" s="465" t="s">
        <v>338</v>
      </c>
      <c r="B84" s="314" t="s">
        <v>482</v>
      </c>
      <c r="C84" s="464"/>
    </row>
    <row r="85" spans="1:3" s="1" customFormat="1" ht="13.5" customHeight="1" thickBot="1" x14ac:dyDescent="0.25">
      <c r="A85" s="465" t="s">
        <v>340</v>
      </c>
      <c r="B85" s="314" t="s">
        <v>339</v>
      </c>
      <c r="C85" s="464"/>
    </row>
    <row r="86" spans="1:3" s="1" customFormat="1" ht="15.75" customHeight="1" thickBot="1" x14ac:dyDescent="0.25">
      <c r="A86" s="465" t="s">
        <v>352</v>
      </c>
      <c r="B86" s="433" t="s">
        <v>485</v>
      </c>
      <c r="C86" s="325">
        <f>+C63+C67+C72+C75+C79+C85+C84</f>
        <v>119075115</v>
      </c>
    </row>
    <row r="87" spans="1:3" s="1" customFormat="1" ht="16.5" customHeight="1" thickBot="1" x14ac:dyDescent="0.25">
      <c r="A87" s="466" t="s">
        <v>484</v>
      </c>
      <c r="B87" s="434" t="s">
        <v>486</v>
      </c>
      <c r="C87" s="325">
        <f>+C62+C86</f>
        <v>420465062</v>
      </c>
    </row>
    <row r="88" spans="1:3" s="1" customFormat="1" ht="83.25" customHeight="1" x14ac:dyDescent="0.2">
      <c r="A88" s="5"/>
      <c r="B88" s="6"/>
      <c r="C88" s="326"/>
    </row>
    <row r="89" spans="1:3" ht="16.5" customHeight="1" x14ac:dyDescent="0.25">
      <c r="A89" s="543" t="s">
        <v>48</v>
      </c>
      <c r="B89" s="543"/>
      <c r="C89" s="543"/>
    </row>
    <row r="90" spans="1:3" ht="16.5" customHeight="1" thickBot="1" x14ac:dyDescent="0.3">
      <c r="A90" s="546" t="s">
        <v>156</v>
      </c>
      <c r="B90" s="546"/>
      <c r="C90" s="163" t="s">
        <v>566</v>
      </c>
    </row>
    <row r="91" spans="1:3" ht="38.1" customHeight="1" thickBot="1" x14ac:dyDescent="0.3">
      <c r="A91" s="23" t="s">
        <v>71</v>
      </c>
      <c r="B91" s="24" t="s">
        <v>49</v>
      </c>
      <c r="C91" s="45">
        <f ca="1">C91:C135=+C3</f>
        <v>0</v>
      </c>
    </row>
    <row r="92" spans="1:3" s="46" customFormat="1" ht="12" customHeight="1" thickBot="1" x14ac:dyDescent="0.25">
      <c r="A92" s="37" t="s">
        <v>500</v>
      </c>
      <c r="B92" s="38" t="s">
        <v>501</v>
      </c>
      <c r="C92" s="39" t="s">
        <v>502</v>
      </c>
    </row>
    <row r="93" spans="1:3" ht="12" customHeight="1" thickBot="1" x14ac:dyDescent="0.3">
      <c r="A93" s="22" t="s">
        <v>19</v>
      </c>
      <c r="B93" s="31" t="s">
        <v>444</v>
      </c>
      <c r="C93" s="318">
        <f>C94+C95+C96+C97+C98+C111</f>
        <v>96893336</v>
      </c>
    </row>
    <row r="94" spans="1:3" ht="12" customHeight="1" x14ac:dyDescent="0.25">
      <c r="A94" s="17" t="s">
        <v>100</v>
      </c>
      <c r="B94" s="10" t="s">
        <v>50</v>
      </c>
      <c r="C94" s="320">
        <v>36093454</v>
      </c>
    </row>
    <row r="95" spans="1:3" ht="12" customHeight="1" x14ac:dyDescent="0.25">
      <c r="A95" s="14" t="s">
        <v>101</v>
      </c>
      <c r="B95" s="8" t="s">
        <v>186</v>
      </c>
      <c r="C95" s="321">
        <v>7325638</v>
      </c>
    </row>
    <row r="96" spans="1:3" ht="12" customHeight="1" x14ac:dyDescent="0.25">
      <c r="A96" s="14" t="s">
        <v>102</v>
      </c>
      <c r="B96" s="8" t="s">
        <v>142</v>
      </c>
      <c r="C96" s="323">
        <v>36920303</v>
      </c>
    </row>
    <row r="97" spans="1:3" ht="12" customHeight="1" x14ac:dyDescent="0.25">
      <c r="A97" s="14" t="s">
        <v>103</v>
      </c>
      <c r="B97" s="11" t="s">
        <v>187</v>
      </c>
      <c r="C97" s="323">
        <v>750000</v>
      </c>
    </row>
    <row r="98" spans="1:3" ht="12" customHeight="1" x14ac:dyDescent="0.25">
      <c r="A98" s="14" t="s">
        <v>114</v>
      </c>
      <c r="B98" s="19" t="s">
        <v>188</v>
      </c>
      <c r="C98" s="323">
        <f>SUM(C99:C110)</f>
        <v>15803941</v>
      </c>
    </row>
    <row r="99" spans="1:3" ht="12" customHeight="1" x14ac:dyDescent="0.25">
      <c r="A99" s="14" t="s">
        <v>104</v>
      </c>
      <c r="B99" s="8" t="s">
        <v>449</v>
      </c>
      <c r="C99" s="323"/>
    </row>
    <row r="100" spans="1:3" ht="12" customHeight="1" x14ac:dyDescent="0.25">
      <c r="A100" s="14" t="s">
        <v>105</v>
      </c>
      <c r="B100" s="168" t="s">
        <v>448</v>
      </c>
      <c r="C100" s="323"/>
    </row>
    <row r="101" spans="1:3" ht="12" customHeight="1" x14ac:dyDescent="0.25">
      <c r="A101" s="14" t="s">
        <v>115</v>
      </c>
      <c r="B101" s="168" t="s">
        <v>447</v>
      </c>
      <c r="C101" s="323"/>
    </row>
    <row r="102" spans="1:3" ht="12" customHeight="1" x14ac:dyDescent="0.25">
      <c r="A102" s="14" t="s">
        <v>116</v>
      </c>
      <c r="B102" s="166" t="s">
        <v>355</v>
      </c>
      <c r="C102" s="323"/>
    </row>
    <row r="103" spans="1:3" ht="12" customHeight="1" x14ac:dyDescent="0.25">
      <c r="A103" s="14" t="s">
        <v>117</v>
      </c>
      <c r="B103" s="167" t="s">
        <v>356</v>
      </c>
      <c r="C103" s="323"/>
    </row>
    <row r="104" spans="1:3" ht="12" customHeight="1" x14ac:dyDescent="0.25">
      <c r="A104" s="14" t="s">
        <v>118</v>
      </c>
      <c r="B104" s="167" t="s">
        <v>357</v>
      </c>
      <c r="C104" s="323"/>
    </row>
    <row r="105" spans="1:3" ht="12" customHeight="1" x14ac:dyDescent="0.25">
      <c r="A105" s="14" t="s">
        <v>120</v>
      </c>
      <c r="B105" s="166" t="s">
        <v>358</v>
      </c>
      <c r="C105" s="323">
        <v>6131853</v>
      </c>
    </row>
    <row r="106" spans="1:3" ht="12" customHeight="1" x14ac:dyDescent="0.25">
      <c r="A106" s="14" t="s">
        <v>189</v>
      </c>
      <c r="B106" s="166" t="s">
        <v>359</v>
      </c>
      <c r="C106" s="323"/>
    </row>
    <row r="107" spans="1:3" ht="12" customHeight="1" x14ac:dyDescent="0.25">
      <c r="A107" s="14" t="s">
        <v>353</v>
      </c>
      <c r="B107" s="167" t="s">
        <v>360</v>
      </c>
      <c r="C107" s="323"/>
    </row>
    <row r="108" spans="1:3" ht="12" customHeight="1" x14ac:dyDescent="0.25">
      <c r="A108" s="13" t="s">
        <v>354</v>
      </c>
      <c r="B108" s="168" t="s">
        <v>361</v>
      </c>
      <c r="C108" s="323"/>
    </row>
    <row r="109" spans="1:3" ht="12" customHeight="1" x14ac:dyDescent="0.25">
      <c r="A109" s="14" t="s">
        <v>445</v>
      </c>
      <c r="B109" s="168" t="s">
        <v>362</v>
      </c>
      <c r="C109" s="323"/>
    </row>
    <row r="110" spans="1:3" ht="12" customHeight="1" x14ac:dyDescent="0.25">
      <c r="A110" s="16" t="s">
        <v>446</v>
      </c>
      <c r="B110" s="168" t="s">
        <v>363</v>
      </c>
      <c r="C110" s="323">
        <v>9672088</v>
      </c>
    </row>
    <row r="111" spans="1:3" ht="12" customHeight="1" x14ac:dyDescent="0.25">
      <c r="A111" s="14" t="s">
        <v>450</v>
      </c>
      <c r="B111" s="11" t="s">
        <v>51</v>
      </c>
      <c r="C111" s="321"/>
    </row>
    <row r="112" spans="1:3" ht="12" customHeight="1" x14ac:dyDescent="0.25">
      <c r="A112" s="14" t="s">
        <v>451</v>
      </c>
      <c r="B112" s="8" t="s">
        <v>453</v>
      </c>
      <c r="C112" s="321"/>
    </row>
    <row r="113" spans="1:3" ht="12" customHeight="1" thickBot="1" x14ac:dyDescent="0.3">
      <c r="A113" s="18" t="s">
        <v>452</v>
      </c>
      <c r="B113" s="495" t="s">
        <v>454</v>
      </c>
      <c r="C113" s="327"/>
    </row>
    <row r="114" spans="1:3" ht="12" customHeight="1" thickBot="1" x14ac:dyDescent="0.3">
      <c r="A114" s="492" t="s">
        <v>20</v>
      </c>
      <c r="B114" s="493" t="s">
        <v>364</v>
      </c>
      <c r="C114" s="494">
        <f>+C115+C117+C119</f>
        <v>322041059</v>
      </c>
    </row>
    <row r="115" spans="1:3" ht="12" customHeight="1" x14ac:dyDescent="0.25">
      <c r="A115" s="15" t="s">
        <v>106</v>
      </c>
      <c r="B115" s="8" t="s">
        <v>227</v>
      </c>
      <c r="C115" s="322">
        <v>110161398</v>
      </c>
    </row>
    <row r="116" spans="1:3" ht="12" customHeight="1" x14ac:dyDescent="0.25">
      <c r="A116" s="15" t="s">
        <v>107</v>
      </c>
      <c r="B116" s="12" t="s">
        <v>368</v>
      </c>
      <c r="C116" s="322"/>
    </row>
    <row r="117" spans="1:3" ht="12" customHeight="1" x14ac:dyDescent="0.25">
      <c r="A117" s="15" t="s">
        <v>108</v>
      </c>
      <c r="B117" s="12" t="s">
        <v>190</v>
      </c>
      <c r="C117" s="321">
        <v>211879661</v>
      </c>
    </row>
    <row r="118" spans="1:3" ht="12" customHeight="1" x14ac:dyDescent="0.25">
      <c r="A118" s="15" t="s">
        <v>109</v>
      </c>
      <c r="B118" s="12" t="s">
        <v>369</v>
      </c>
      <c r="C118" s="291"/>
    </row>
    <row r="119" spans="1:3" ht="12" customHeight="1" x14ac:dyDescent="0.25">
      <c r="A119" s="15" t="s">
        <v>110</v>
      </c>
      <c r="B119" s="316" t="s">
        <v>229</v>
      </c>
      <c r="C119" s="291"/>
    </row>
    <row r="120" spans="1:3" ht="12" customHeight="1" x14ac:dyDescent="0.25">
      <c r="A120" s="15" t="s">
        <v>119</v>
      </c>
      <c r="B120" s="315" t="s">
        <v>432</v>
      </c>
      <c r="C120" s="291"/>
    </row>
    <row r="121" spans="1:3" ht="12" customHeight="1" x14ac:dyDescent="0.25">
      <c r="A121" s="15" t="s">
        <v>121</v>
      </c>
      <c r="B121" s="425" t="s">
        <v>374</v>
      </c>
      <c r="C121" s="291"/>
    </row>
    <row r="122" spans="1:3" x14ac:dyDescent="0.25">
      <c r="A122" s="15" t="s">
        <v>191</v>
      </c>
      <c r="B122" s="167" t="s">
        <v>357</v>
      </c>
      <c r="C122" s="291"/>
    </row>
    <row r="123" spans="1:3" ht="12" customHeight="1" x14ac:dyDescent="0.25">
      <c r="A123" s="15" t="s">
        <v>192</v>
      </c>
      <c r="B123" s="167" t="s">
        <v>373</v>
      </c>
      <c r="C123" s="291"/>
    </row>
    <row r="124" spans="1:3" ht="12" customHeight="1" x14ac:dyDescent="0.25">
      <c r="A124" s="15" t="s">
        <v>193</v>
      </c>
      <c r="B124" s="167" t="s">
        <v>372</v>
      </c>
      <c r="C124" s="291"/>
    </row>
    <row r="125" spans="1:3" ht="12" customHeight="1" x14ac:dyDescent="0.25">
      <c r="A125" s="15" t="s">
        <v>365</v>
      </c>
      <c r="B125" s="167" t="s">
        <v>360</v>
      </c>
      <c r="C125" s="291"/>
    </row>
    <row r="126" spans="1:3" ht="12" customHeight="1" x14ac:dyDescent="0.25">
      <c r="A126" s="15" t="s">
        <v>366</v>
      </c>
      <c r="B126" s="167" t="s">
        <v>371</v>
      </c>
      <c r="C126" s="291"/>
    </row>
    <row r="127" spans="1:3" ht="16.5" thickBot="1" x14ac:dyDescent="0.3">
      <c r="A127" s="13" t="s">
        <v>367</v>
      </c>
      <c r="B127" s="167" t="s">
        <v>370</v>
      </c>
      <c r="C127" s="292"/>
    </row>
    <row r="128" spans="1:3" ht="12" customHeight="1" thickBot="1" x14ac:dyDescent="0.3">
      <c r="A128" s="20" t="s">
        <v>21</v>
      </c>
      <c r="B128" s="149" t="s">
        <v>455</v>
      </c>
      <c r="C128" s="319">
        <f>+C93+C114</f>
        <v>418934395</v>
      </c>
    </row>
    <row r="129" spans="1:3" ht="12" customHeight="1" thickBot="1" x14ac:dyDescent="0.3">
      <c r="A129" s="20" t="s">
        <v>22</v>
      </c>
      <c r="B129" s="149" t="s">
        <v>456</v>
      </c>
      <c r="C129" s="319">
        <f>+C130+C131+C132</f>
        <v>0</v>
      </c>
    </row>
    <row r="130" spans="1:3" ht="12" customHeight="1" x14ac:dyDescent="0.25">
      <c r="A130" s="15" t="s">
        <v>265</v>
      </c>
      <c r="B130" s="12" t="s">
        <v>463</v>
      </c>
      <c r="C130" s="291"/>
    </row>
    <row r="131" spans="1:3" ht="12" customHeight="1" x14ac:dyDescent="0.25">
      <c r="A131" s="15" t="s">
        <v>268</v>
      </c>
      <c r="B131" s="12" t="s">
        <v>464</v>
      </c>
      <c r="C131" s="291"/>
    </row>
    <row r="132" spans="1:3" ht="12" customHeight="1" thickBot="1" x14ac:dyDescent="0.3">
      <c r="A132" s="13" t="s">
        <v>269</v>
      </c>
      <c r="B132" s="12" t="s">
        <v>465</v>
      </c>
      <c r="C132" s="291"/>
    </row>
    <row r="133" spans="1:3" ht="12" customHeight="1" thickBot="1" x14ac:dyDescent="0.3">
      <c r="A133" s="20" t="s">
        <v>23</v>
      </c>
      <c r="B133" s="149" t="s">
        <v>457</v>
      </c>
      <c r="C133" s="319">
        <f>SUM(C134:C139)</f>
        <v>0</v>
      </c>
    </row>
    <row r="134" spans="1:3" ht="12" customHeight="1" x14ac:dyDescent="0.25">
      <c r="A134" s="15" t="s">
        <v>93</v>
      </c>
      <c r="B134" s="9" t="s">
        <v>466</v>
      </c>
      <c r="C134" s="291"/>
    </row>
    <row r="135" spans="1:3" ht="12" customHeight="1" x14ac:dyDescent="0.25">
      <c r="A135" s="15" t="s">
        <v>94</v>
      </c>
      <c r="B135" s="9" t="s">
        <v>458</v>
      </c>
      <c r="C135" s="291"/>
    </row>
    <row r="136" spans="1:3" ht="12" customHeight="1" x14ac:dyDescent="0.25">
      <c r="A136" s="15" t="s">
        <v>95</v>
      </c>
      <c r="B136" s="9" t="s">
        <v>459</v>
      </c>
      <c r="C136" s="291"/>
    </row>
    <row r="137" spans="1:3" ht="12" customHeight="1" x14ac:dyDescent="0.25">
      <c r="A137" s="15" t="s">
        <v>178</v>
      </c>
      <c r="B137" s="9" t="s">
        <v>460</v>
      </c>
      <c r="C137" s="291"/>
    </row>
    <row r="138" spans="1:3" ht="12" customHeight="1" x14ac:dyDescent="0.25">
      <c r="A138" s="15" t="s">
        <v>179</v>
      </c>
      <c r="B138" s="9" t="s">
        <v>461</v>
      </c>
      <c r="C138" s="291"/>
    </row>
    <row r="139" spans="1:3" ht="12" customHeight="1" thickBot="1" x14ac:dyDescent="0.3">
      <c r="A139" s="13" t="s">
        <v>180</v>
      </c>
      <c r="B139" s="9" t="s">
        <v>462</v>
      </c>
      <c r="C139" s="291"/>
    </row>
    <row r="140" spans="1:3" ht="12" customHeight="1" thickBot="1" x14ac:dyDescent="0.3">
      <c r="A140" s="20" t="s">
        <v>24</v>
      </c>
      <c r="B140" s="149" t="s">
        <v>470</v>
      </c>
      <c r="C140" s="325">
        <f>+C141+C142+C143+C144</f>
        <v>1530667</v>
      </c>
    </row>
    <row r="141" spans="1:3" ht="12" customHeight="1" x14ac:dyDescent="0.25">
      <c r="A141" s="15" t="s">
        <v>96</v>
      </c>
      <c r="B141" s="9" t="s">
        <v>375</v>
      </c>
      <c r="C141" s="291"/>
    </row>
    <row r="142" spans="1:3" ht="12" customHeight="1" x14ac:dyDescent="0.25">
      <c r="A142" s="15" t="s">
        <v>97</v>
      </c>
      <c r="B142" s="9" t="s">
        <v>376</v>
      </c>
      <c r="C142" s="291">
        <v>1530667</v>
      </c>
    </row>
    <row r="143" spans="1:3" ht="12" customHeight="1" x14ac:dyDescent="0.25">
      <c r="A143" s="15" t="s">
        <v>289</v>
      </c>
      <c r="B143" s="9" t="s">
        <v>471</v>
      </c>
      <c r="C143" s="291"/>
    </row>
    <row r="144" spans="1:3" ht="12" customHeight="1" thickBot="1" x14ac:dyDescent="0.3">
      <c r="A144" s="13" t="s">
        <v>290</v>
      </c>
      <c r="B144" s="7" t="s">
        <v>395</v>
      </c>
      <c r="C144" s="291"/>
    </row>
    <row r="145" spans="1:9" ht="12" customHeight="1" thickBot="1" x14ac:dyDescent="0.3">
      <c r="A145" s="20" t="s">
        <v>25</v>
      </c>
      <c r="B145" s="149" t="s">
        <v>472</v>
      </c>
      <c r="C145" s="328">
        <f>SUM(C146:C150)</f>
        <v>0</v>
      </c>
    </row>
    <row r="146" spans="1:9" ht="12" customHeight="1" x14ac:dyDescent="0.25">
      <c r="A146" s="15" t="s">
        <v>98</v>
      </c>
      <c r="B146" s="9" t="s">
        <v>467</v>
      </c>
      <c r="C146" s="291"/>
    </row>
    <row r="147" spans="1:9" ht="12" customHeight="1" x14ac:dyDescent="0.25">
      <c r="A147" s="15" t="s">
        <v>99</v>
      </c>
      <c r="B147" s="9" t="s">
        <v>474</v>
      </c>
      <c r="C147" s="291"/>
    </row>
    <row r="148" spans="1:9" ht="12" customHeight="1" x14ac:dyDescent="0.25">
      <c r="A148" s="15" t="s">
        <v>301</v>
      </c>
      <c r="B148" s="9" t="s">
        <v>469</v>
      </c>
      <c r="C148" s="291"/>
    </row>
    <row r="149" spans="1:9" ht="12" customHeight="1" x14ac:dyDescent="0.25">
      <c r="A149" s="15" t="s">
        <v>302</v>
      </c>
      <c r="B149" s="9" t="s">
        <v>475</v>
      </c>
      <c r="C149" s="291"/>
    </row>
    <row r="150" spans="1:9" ht="12" customHeight="1" thickBot="1" x14ac:dyDescent="0.3">
      <c r="A150" s="15" t="s">
        <v>473</v>
      </c>
      <c r="B150" s="9" t="s">
        <v>476</v>
      </c>
      <c r="C150" s="291"/>
    </row>
    <row r="151" spans="1:9" ht="12" customHeight="1" thickBot="1" x14ac:dyDescent="0.3">
      <c r="A151" s="20" t="s">
        <v>26</v>
      </c>
      <c r="B151" s="149" t="s">
        <v>477</v>
      </c>
      <c r="C151" s="496"/>
    </row>
    <row r="152" spans="1:9" ht="12" customHeight="1" thickBot="1" x14ac:dyDescent="0.3">
      <c r="A152" s="20" t="s">
        <v>27</v>
      </c>
      <c r="B152" s="149" t="s">
        <v>478</v>
      </c>
      <c r="C152" s="496"/>
    </row>
    <row r="153" spans="1:9" ht="15" customHeight="1" thickBot="1" x14ac:dyDescent="0.3">
      <c r="A153" s="20" t="s">
        <v>28</v>
      </c>
      <c r="B153" s="149" t="s">
        <v>480</v>
      </c>
      <c r="C153" s="435">
        <f>+C129+C133+C140+C145+C151+C152</f>
        <v>1530667</v>
      </c>
      <c r="F153" s="47"/>
      <c r="G153" s="150"/>
      <c r="H153" s="150"/>
      <c r="I153" s="150"/>
    </row>
    <row r="154" spans="1:9" s="1" customFormat="1" ht="12.95" customHeight="1" thickBot="1" x14ac:dyDescent="0.25">
      <c r="A154" s="317" t="s">
        <v>29</v>
      </c>
      <c r="B154" s="400" t="s">
        <v>479</v>
      </c>
      <c r="C154" s="435">
        <f>+C128+C153</f>
        <v>420465062</v>
      </c>
    </row>
    <row r="155" spans="1:9" ht="7.5" customHeight="1" x14ac:dyDescent="0.25"/>
    <row r="156" spans="1:9" x14ac:dyDescent="0.25">
      <c r="A156" s="547" t="s">
        <v>377</v>
      </c>
      <c r="B156" s="547"/>
      <c r="C156" s="547"/>
    </row>
    <row r="157" spans="1:9" ht="15" customHeight="1" thickBot="1" x14ac:dyDescent="0.3">
      <c r="A157" s="545" t="s">
        <v>157</v>
      </c>
      <c r="B157" s="545"/>
      <c r="C157" s="329" t="s">
        <v>566</v>
      </c>
    </row>
    <row r="158" spans="1:9" ht="13.5" customHeight="1" thickBot="1" x14ac:dyDescent="0.3">
      <c r="A158" s="20">
        <v>1</v>
      </c>
      <c r="B158" s="530" t="s">
        <v>481</v>
      </c>
      <c r="C158" s="319">
        <f>+C62-C128</f>
        <v>-117544448</v>
      </c>
    </row>
    <row r="159" spans="1:9" ht="32.25" thickBot="1" x14ac:dyDescent="0.3">
      <c r="A159" s="20" t="s">
        <v>20</v>
      </c>
      <c r="B159" s="30" t="s">
        <v>487</v>
      </c>
      <c r="C159" s="319">
        <f>+C86-C153</f>
        <v>117544448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Mezőörs Község Önkormányzata
2019. ÉVI KÖLTSÉGVETÉSÉNEK ÖSSZEVONT MÉRLEGE&amp;10
&amp;R&amp;"Times New Roman CE,Félkövér dőlt"&amp;11
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</sheetPr>
  <dimension ref="A1:C61"/>
  <sheetViews>
    <sheetView zoomScale="130" zoomScaleNormal="130" workbookViewId="0">
      <selection activeCell="C15" sqref="C15"/>
    </sheetView>
  </sheetViews>
  <sheetFormatPr defaultRowHeight="12.75" x14ac:dyDescent="0.2"/>
  <cols>
    <col min="1" max="1" width="13.83203125" style="270" customWidth="1"/>
    <col min="2" max="2" width="66.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251"/>
      <c r="B1" s="252"/>
      <c r="C1" s="462" t="s">
        <v>638</v>
      </c>
    </row>
    <row r="2" spans="1:3" s="110" customFormat="1" ht="31.9" customHeight="1" x14ac:dyDescent="0.2">
      <c r="A2" s="419" t="s">
        <v>204</v>
      </c>
      <c r="B2" s="374" t="s">
        <v>607</v>
      </c>
      <c r="C2" s="388" t="s">
        <v>61</v>
      </c>
    </row>
    <row r="3" spans="1:3" s="110" customFormat="1" ht="24.75" thickBot="1" x14ac:dyDescent="0.25">
      <c r="A3" s="456" t="s">
        <v>203</v>
      </c>
      <c r="B3" s="375" t="s">
        <v>421</v>
      </c>
      <c r="C3" s="389" t="s">
        <v>61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256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259"/>
    </row>
    <row r="8" spans="1:3" s="112" customFormat="1" ht="12" customHeight="1" thickBot="1" x14ac:dyDescent="0.25">
      <c r="A8" s="41" t="s">
        <v>19</v>
      </c>
      <c r="B8" s="260" t="s">
        <v>526</v>
      </c>
      <c r="C8" s="339">
        <f>SUM(C9:C19)</f>
        <v>500000</v>
      </c>
    </row>
    <row r="9" spans="1:3" s="112" customFormat="1" ht="12" customHeight="1" x14ac:dyDescent="0.2">
      <c r="A9" s="457" t="s">
        <v>100</v>
      </c>
      <c r="B9" s="10" t="s">
        <v>278</v>
      </c>
      <c r="C9" s="379"/>
    </row>
    <row r="10" spans="1:3" s="112" customFormat="1" ht="12" customHeight="1" x14ac:dyDescent="0.2">
      <c r="A10" s="458" t="s">
        <v>101</v>
      </c>
      <c r="B10" s="8" t="s">
        <v>279</v>
      </c>
      <c r="C10" s="337"/>
    </row>
    <row r="11" spans="1:3" s="112" customFormat="1" ht="12" customHeight="1" x14ac:dyDescent="0.2">
      <c r="A11" s="458" t="s">
        <v>102</v>
      </c>
      <c r="B11" s="8" t="s">
        <v>280</v>
      </c>
      <c r="C11" s="337"/>
    </row>
    <row r="12" spans="1:3" s="112" customFormat="1" ht="12" customHeight="1" x14ac:dyDescent="0.2">
      <c r="A12" s="458" t="s">
        <v>103</v>
      </c>
      <c r="B12" s="8" t="s">
        <v>281</v>
      </c>
      <c r="C12" s="337"/>
    </row>
    <row r="13" spans="1:3" s="112" customFormat="1" ht="12" customHeight="1" x14ac:dyDescent="0.2">
      <c r="A13" s="458" t="s">
        <v>151</v>
      </c>
      <c r="B13" s="8" t="s">
        <v>282</v>
      </c>
      <c r="C13" s="337">
        <v>500000</v>
      </c>
    </row>
    <row r="14" spans="1:3" s="112" customFormat="1" ht="12" customHeight="1" x14ac:dyDescent="0.2">
      <c r="A14" s="458" t="s">
        <v>104</v>
      </c>
      <c r="B14" s="8" t="s">
        <v>404</v>
      </c>
      <c r="C14" s="337"/>
    </row>
    <row r="15" spans="1:3" s="112" customFormat="1" ht="12" customHeight="1" x14ac:dyDescent="0.2">
      <c r="A15" s="458" t="s">
        <v>105</v>
      </c>
      <c r="B15" s="7" t="s">
        <v>405</v>
      </c>
      <c r="C15" s="337"/>
    </row>
    <row r="16" spans="1:3" s="112" customFormat="1" ht="12" customHeight="1" x14ac:dyDescent="0.2">
      <c r="A16" s="458" t="s">
        <v>115</v>
      </c>
      <c r="B16" s="8" t="s">
        <v>285</v>
      </c>
      <c r="C16" s="380"/>
    </row>
    <row r="17" spans="1:3" s="113" customFormat="1" ht="12" customHeight="1" x14ac:dyDescent="0.2">
      <c r="A17" s="458" t="s">
        <v>116</v>
      </c>
      <c r="B17" s="8" t="s">
        <v>286</v>
      </c>
      <c r="C17" s="337"/>
    </row>
    <row r="18" spans="1:3" s="113" customFormat="1" ht="12" customHeight="1" x14ac:dyDescent="0.2">
      <c r="A18" s="458" t="s">
        <v>117</v>
      </c>
      <c r="B18" s="8" t="s">
        <v>440</v>
      </c>
      <c r="C18" s="338"/>
    </row>
    <row r="19" spans="1:3" s="113" customFormat="1" ht="12" customHeight="1" thickBot="1" x14ac:dyDescent="0.25">
      <c r="A19" s="458" t="s">
        <v>118</v>
      </c>
      <c r="B19" s="7" t="s">
        <v>287</v>
      </c>
      <c r="C19" s="338"/>
    </row>
    <row r="20" spans="1:3" s="112" customFormat="1" ht="12" customHeight="1" thickBot="1" x14ac:dyDescent="0.25">
      <c r="A20" s="41" t="s">
        <v>20</v>
      </c>
      <c r="B20" s="260" t="s">
        <v>406</v>
      </c>
      <c r="C20" s="339">
        <f>SUM(C21:C23)</f>
        <v>0</v>
      </c>
    </row>
    <row r="21" spans="1:3" s="113" customFormat="1" ht="12" customHeight="1" x14ac:dyDescent="0.2">
      <c r="A21" s="458" t="s">
        <v>106</v>
      </c>
      <c r="B21" s="9" t="s">
        <v>255</v>
      </c>
      <c r="C21" s="337"/>
    </row>
    <row r="22" spans="1:3" s="113" customFormat="1" ht="12" customHeight="1" x14ac:dyDescent="0.2">
      <c r="A22" s="458" t="s">
        <v>107</v>
      </c>
      <c r="B22" s="8" t="s">
        <v>407</v>
      </c>
      <c r="C22" s="337"/>
    </row>
    <row r="23" spans="1:3" s="113" customFormat="1" ht="12" customHeight="1" x14ac:dyDescent="0.2">
      <c r="A23" s="458" t="s">
        <v>108</v>
      </c>
      <c r="B23" s="8" t="s">
        <v>408</v>
      </c>
      <c r="C23" s="337"/>
    </row>
    <row r="24" spans="1:3" s="113" customFormat="1" ht="12" customHeight="1" thickBot="1" x14ac:dyDescent="0.25">
      <c r="A24" s="458" t="s">
        <v>109</v>
      </c>
      <c r="B24" s="8" t="s">
        <v>527</v>
      </c>
      <c r="C24" s="337"/>
    </row>
    <row r="25" spans="1:3" s="113" customFormat="1" ht="12" customHeight="1" thickBot="1" x14ac:dyDescent="0.25">
      <c r="A25" s="42" t="s">
        <v>21</v>
      </c>
      <c r="B25" s="149" t="s">
        <v>177</v>
      </c>
      <c r="C25" s="364"/>
    </row>
    <row r="26" spans="1:3" s="113" customFormat="1" ht="12" customHeight="1" thickBot="1" x14ac:dyDescent="0.25">
      <c r="A26" s="42" t="s">
        <v>22</v>
      </c>
      <c r="B26" s="149" t="s">
        <v>528</v>
      </c>
      <c r="C26" s="339">
        <f>+C27+C28+C29</f>
        <v>0</v>
      </c>
    </row>
    <row r="27" spans="1:3" s="113" customFormat="1" ht="12" customHeight="1" x14ac:dyDescent="0.2">
      <c r="A27" s="459" t="s">
        <v>265</v>
      </c>
      <c r="B27" s="460" t="s">
        <v>260</v>
      </c>
      <c r="C27" s="92"/>
    </row>
    <row r="28" spans="1:3" s="113" customFormat="1" ht="12" customHeight="1" x14ac:dyDescent="0.2">
      <c r="A28" s="459" t="s">
        <v>268</v>
      </c>
      <c r="B28" s="460" t="s">
        <v>407</v>
      </c>
      <c r="C28" s="337"/>
    </row>
    <row r="29" spans="1:3" s="113" customFormat="1" ht="12" customHeight="1" x14ac:dyDescent="0.2">
      <c r="A29" s="459" t="s">
        <v>269</v>
      </c>
      <c r="B29" s="461" t="s">
        <v>409</v>
      </c>
      <c r="C29" s="337"/>
    </row>
    <row r="30" spans="1:3" s="113" customFormat="1" ht="12" customHeight="1" thickBot="1" x14ac:dyDescent="0.25">
      <c r="A30" s="458" t="s">
        <v>270</v>
      </c>
      <c r="B30" s="165" t="s">
        <v>529</v>
      </c>
      <c r="C30" s="99"/>
    </row>
    <row r="31" spans="1:3" s="113" customFormat="1" ht="12" customHeight="1" thickBot="1" x14ac:dyDescent="0.25">
      <c r="A31" s="42" t="s">
        <v>23</v>
      </c>
      <c r="B31" s="149" t="s">
        <v>410</v>
      </c>
      <c r="C31" s="339">
        <f>+C32+C33+C34</f>
        <v>0</v>
      </c>
    </row>
    <row r="32" spans="1:3" s="113" customFormat="1" ht="12" customHeight="1" x14ac:dyDescent="0.2">
      <c r="A32" s="459" t="s">
        <v>93</v>
      </c>
      <c r="B32" s="460" t="s">
        <v>292</v>
      </c>
      <c r="C32" s="92"/>
    </row>
    <row r="33" spans="1:3" s="113" customFormat="1" ht="12" customHeight="1" x14ac:dyDescent="0.2">
      <c r="A33" s="459" t="s">
        <v>94</v>
      </c>
      <c r="B33" s="461" t="s">
        <v>293</v>
      </c>
      <c r="C33" s="340"/>
    </row>
    <row r="34" spans="1:3" s="113" customFormat="1" ht="12" customHeight="1" thickBot="1" x14ac:dyDescent="0.25">
      <c r="A34" s="458" t="s">
        <v>95</v>
      </c>
      <c r="B34" s="165" t="s">
        <v>294</v>
      </c>
      <c r="C34" s="99"/>
    </row>
    <row r="35" spans="1:3" s="112" customFormat="1" ht="12" customHeight="1" thickBot="1" x14ac:dyDescent="0.25">
      <c r="A35" s="42" t="s">
        <v>24</v>
      </c>
      <c r="B35" s="149" t="s">
        <v>380</v>
      </c>
      <c r="C35" s="364"/>
    </row>
    <row r="36" spans="1:3" s="112" customFormat="1" ht="12" customHeight="1" thickBot="1" x14ac:dyDescent="0.25">
      <c r="A36" s="42" t="s">
        <v>25</v>
      </c>
      <c r="B36" s="149" t="s">
        <v>411</v>
      </c>
      <c r="C36" s="381"/>
    </row>
    <row r="37" spans="1:3" s="112" customFormat="1" ht="12" customHeight="1" thickBot="1" x14ac:dyDescent="0.25">
      <c r="A37" s="41" t="s">
        <v>26</v>
      </c>
      <c r="B37" s="149" t="s">
        <v>412</v>
      </c>
      <c r="C37" s="382">
        <f>+C8+C20+C25+C26+C31+C35+C36</f>
        <v>500000</v>
      </c>
    </row>
    <row r="38" spans="1:3" s="112" customFormat="1" ht="12" customHeight="1" thickBot="1" x14ac:dyDescent="0.25">
      <c r="A38" s="261" t="s">
        <v>27</v>
      </c>
      <c r="B38" s="149" t="s">
        <v>413</v>
      </c>
      <c r="C38" s="382">
        <f>+C39+C40+C41</f>
        <v>35552600</v>
      </c>
    </row>
    <row r="39" spans="1:3" s="112" customFormat="1" ht="12" customHeight="1" x14ac:dyDescent="0.2">
      <c r="A39" s="459" t="s">
        <v>414</v>
      </c>
      <c r="B39" s="460" t="s">
        <v>236</v>
      </c>
      <c r="C39" s="92"/>
    </row>
    <row r="40" spans="1:3" s="112" customFormat="1" ht="12" customHeight="1" x14ac:dyDescent="0.2">
      <c r="A40" s="459" t="s">
        <v>415</v>
      </c>
      <c r="B40" s="461" t="s">
        <v>2</v>
      </c>
      <c r="C40" s="340"/>
    </row>
    <row r="41" spans="1:3" s="113" customFormat="1" ht="12" customHeight="1" thickBot="1" x14ac:dyDescent="0.25">
      <c r="A41" s="458" t="s">
        <v>416</v>
      </c>
      <c r="B41" s="165" t="s">
        <v>417</v>
      </c>
      <c r="C41" s="99">
        <v>35552600</v>
      </c>
    </row>
    <row r="42" spans="1:3" s="113" customFormat="1" ht="15" customHeight="1" thickBot="1" x14ac:dyDescent="0.25">
      <c r="A42" s="261" t="s">
        <v>28</v>
      </c>
      <c r="B42" s="262" t="s">
        <v>418</v>
      </c>
      <c r="C42" s="385">
        <f>+C37+C38</f>
        <v>36052600</v>
      </c>
    </row>
    <row r="43" spans="1:3" s="113" customFormat="1" ht="15" customHeight="1" x14ac:dyDescent="0.2">
      <c r="A43" s="263"/>
      <c r="B43" s="264"/>
      <c r="C43" s="383"/>
    </row>
    <row r="44" spans="1:3" ht="13.5" thickBot="1" x14ac:dyDescent="0.25">
      <c r="A44" s="265"/>
      <c r="B44" s="266"/>
      <c r="C44" s="384"/>
    </row>
    <row r="45" spans="1:3" s="74" customFormat="1" ht="16.5" customHeight="1" thickBot="1" x14ac:dyDescent="0.25">
      <c r="A45" s="267"/>
      <c r="B45" s="268" t="s">
        <v>59</v>
      </c>
      <c r="C45" s="385"/>
    </row>
    <row r="46" spans="1:3" s="114" customFormat="1" ht="12" customHeight="1" thickBot="1" x14ac:dyDescent="0.25">
      <c r="A46" s="42" t="s">
        <v>19</v>
      </c>
      <c r="B46" s="149" t="s">
        <v>419</v>
      </c>
      <c r="C46" s="339">
        <f>SUM(C47:C51)</f>
        <v>35925600</v>
      </c>
    </row>
    <row r="47" spans="1:3" ht="12" customHeight="1" x14ac:dyDescent="0.2">
      <c r="A47" s="458" t="s">
        <v>100</v>
      </c>
      <c r="B47" s="9" t="s">
        <v>50</v>
      </c>
      <c r="C47" s="92">
        <v>20988398</v>
      </c>
    </row>
    <row r="48" spans="1:3" ht="12" customHeight="1" x14ac:dyDescent="0.2">
      <c r="A48" s="458" t="s">
        <v>101</v>
      </c>
      <c r="B48" s="8" t="s">
        <v>186</v>
      </c>
      <c r="C48" s="95">
        <v>4114069</v>
      </c>
    </row>
    <row r="49" spans="1:3" ht="12" customHeight="1" x14ac:dyDescent="0.2">
      <c r="A49" s="458" t="s">
        <v>102</v>
      </c>
      <c r="B49" s="8" t="s">
        <v>142</v>
      </c>
      <c r="C49" s="95">
        <v>10823133</v>
      </c>
    </row>
    <row r="50" spans="1:3" ht="12" customHeight="1" x14ac:dyDescent="0.2">
      <c r="A50" s="458" t="s">
        <v>103</v>
      </c>
      <c r="B50" s="8" t="s">
        <v>187</v>
      </c>
      <c r="C50" s="95"/>
    </row>
    <row r="51" spans="1:3" ht="12" customHeight="1" thickBot="1" x14ac:dyDescent="0.25">
      <c r="A51" s="458" t="s">
        <v>151</v>
      </c>
      <c r="B51" s="8" t="s">
        <v>188</v>
      </c>
      <c r="C51" s="95"/>
    </row>
    <row r="52" spans="1:3" ht="12" customHeight="1" thickBot="1" x14ac:dyDescent="0.25">
      <c r="A52" s="42" t="s">
        <v>20</v>
      </c>
      <c r="B52" s="149" t="s">
        <v>420</v>
      </c>
      <c r="C52" s="339">
        <f>SUM(C53:C55)</f>
        <v>127000</v>
      </c>
    </row>
    <row r="53" spans="1:3" s="114" customFormat="1" ht="12" customHeight="1" x14ac:dyDescent="0.2">
      <c r="A53" s="458" t="s">
        <v>106</v>
      </c>
      <c r="B53" s="9" t="s">
        <v>227</v>
      </c>
      <c r="C53" s="92">
        <v>127000</v>
      </c>
    </row>
    <row r="54" spans="1:3" ht="12" customHeight="1" x14ac:dyDescent="0.2">
      <c r="A54" s="458" t="s">
        <v>107</v>
      </c>
      <c r="B54" s="8" t="s">
        <v>190</v>
      </c>
      <c r="C54" s="95"/>
    </row>
    <row r="55" spans="1:3" ht="12" customHeight="1" x14ac:dyDescent="0.2">
      <c r="A55" s="458" t="s">
        <v>108</v>
      </c>
      <c r="B55" s="8" t="s">
        <v>60</v>
      </c>
      <c r="C55" s="95"/>
    </row>
    <row r="56" spans="1:3" ht="12" customHeight="1" thickBot="1" x14ac:dyDescent="0.25">
      <c r="A56" s="458" t="s">
        <v>109</v>
      </c>
      <c r="B56" s="8" t="s">
        <v>530</v>
      </c>
      <c r="C56" s="95"/>
    </row>
    <row r="57" spans="1:3" ht="15" customHeight="1" thickBot="1" x14ac:dyDescent="0.25">
      <c r="A57" s="42" t="s">
        <v>21</v>
      </c>
      <c r="B57" s="149" t="s">
        <v>13</v>
      </c>
      <c r="C57" s="364"/>
    </row>
    <row r="58" spans="1:3" ht="13.5" thickBot="1" x14ac:dyDescent="0.25">
      <c r="A58" s="42" t="s">
        <v>22</v>
      </c>
      <c r="B58" s="269" t="s">
        <v>533</v>
      </c>
      <c r="C58" s="386">
        <f>+C46+C52+C57</f>
        <v>36052600</v>
      </c>
    </row>
    <row r="59" spans="1:3" ht="15" customHeight="1" thickBot="1" x14ac:dyDescent="0.25">
      <c r="C59" s="387"/>
    </row>
    <row r="60" spans="1:3" ht="14.25" customHeight="1" thickBot="1" x14ac:dyDescent="0.25">
      <c r="A60" s="271" t="s">
        <v>525</v>
      </c>
      <c r="B60" s="272"/>
      <c r="C60" s="146">
        <v>6</v>
      </c>
    </row>
    <row r="61" spans="1:3" ht="13.5" thickBot="1" x14ac:dyDescent="0.25">
      <c r="A61" s="271" t="s">
        <v>206</v>
      </c>
      <c r="B61" s="272"/>
      <c r="C61" s="14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206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70" customWidth="1"/>
    <col min="2" max="2" width="79.164062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25">
      <c r="A1" s="251"/>
      <c r="B1" s="252"/>
      <c r="C1" s="462" t="s">
        <v>639</v>
      </c>
    </row>
    <row r="2" spans="1:3" s="110" customFormat="1" ht="36" x14ac:dyDescent="0.2">
      <c r="A2" s="419" t="s">
        <v>204</v>
      </c>
      <c r="B2" s="374" t="s">
        <v>607</v>
      </c>
      <c r="C2" s="388" t="s">
        <v>61</v>
      </c>
    </row>
    <row r="3" spans="1:3" s="110" customFormat="1" ht="24.75" thickBot="1" x14ac:dyDescent="0.25">
      <c r="A3" s="456" t="s">
        <v>203</v>
      </c>
      <c r="B3" s="375" t="s">
        <v>422</v>
      </c>
      <c r="C3" s="389" t="s">
        <v>62</v>
      </c>
    </row>
    <row r="4" spans="1:3" s="111" customFormat="1" ht="15.95" customHeight="1" thickBot="1" x14ac:dyDescent="0.3">
      <c r="A4" s="254"/>
      <c r="B4" s="254"/>
      <c r="C4" s="4" t="s">
        <v>567</v>
      </c>
    </row>
    <row r="5" spans="1:3" ht="13.5" thickBot="1" x14ac:dyDescent="0.25">
      <c r="A5" s="420" t="s">
        <v>205</v>
      </c>
      <c r="B5" s="255" t="s">
        <v>56</v>
      </c>
      <c r="C5" s="256" t="s">
        <v>57</v>
      </c>
    </row>
    <row r="6" spans="1:3" s="74" customFormat="1" ht="12.95" customHeight="1" thickBot="1" x14ac:dyDescent="0.25">
      <c r="A6" s="41" t="s">
        <v>500</v>
      </c>
      <c r="B6" s="223" t="s">
        <v>501</v>
      </c>
      <c r="C6" s="224" t="s">
        <v>502</v>
      </c>
    </row>
    <row r="7" spans="1:3" s="74" customFormat="1" ht="15.95" customHeight="1" thickBot="1" x14ac:dyDescent="0.25">
      <c r="A7" s="257"/>
      <c r="B7" s="258" t="s">
        <v>58</v>
      </c>
      <c r="C7" s="259"/>
    </row>
    <row r="8" spans="1:3" s="112" customFormat="1" ht="12" customHeight="1" thickBot="1" x14ac:dyDescent="0.25">
      <c r="A8" s="41" t="s">
        <v>19</v>
      </c>
      <c r="B8" s="260" t="s">
        <v>526</v>
      </c>
      <c r="C8" s="339">
        <f>SUM(C9:C19)</f>
        <v>0</v>
      </c>
    </row>
    <row r="9" spans="1:3" s="112" customFormat="1" ht="12" customHeight="1" x14ac:dyDescent="0.2">
      <c r="A9" s="457" t="s">
        <v>100</v>
      </c>
      <c r="B9" s="10" t="s">
        <v>278</v>
      </c>
      <c r="C9" s="379"/>
    </row>
    <row r="10" spans="1:3" s="112" customFormat="1" ht="12" customHeight="1" x14ac:dyDescent="0.2">
      <c r="A10" s="458" t="s">
        <v>101</v>
      </c>
      <c r="B10" s="8" t="s">
        <v>279</v>
      </c>
      <c r="C10" s="337"/>
    </row>
    <row r="11" spans="1:3" s="112" customFormat="1" ht="12" customHeight="1" x14ac:dyDescent="0.2">
      <c r="A11" s="458" t="s">
        <v>102</v>
      </c>
      <c r="B11" s="8" t="s">
        <v>280</v>
      </c>
      <c r="C11" s="337"/>
    </row>
    <row r="12" spans="1:3" s="112" customFormat="1" ht="12" customHeight="1" x14ac:dyDescent="0.2">
      <c r="A12" s="458" t="s">
        <v>103</v>
      </c>
      <c r="B12" s="8" t="s">
        <v>281</v>
      </c>
      <c r="C12" s="337"/>
    </row>
    <row r="13" spans="1:3" s="112" customFormat="1" ht="12" customHeight="1" x14ac:dyDescent="0.2">
      <c r="A13" s="458" t="s">
        <v>151</v>
      </c>
      <c r="B13" s="8" t="s">
        <v>282</v>
      </c>
      <c r="C13" s="337"/>
    </row>
    <row r="14" spans="1:3" s="112" customFormat="1" ht="12" customHeight="1" x14ac:dyDescent="0.2">
      <c r="A14" s="458" t="s">
        <v>104</v>
      </c>
      <c r="B14" s="8" t="s">
        <v>404</v>
      </c>
      <c r="C14" s="337"/>
    </row>
    <row r="15" spans="1:3" s="112" customFormat="1" ht="12" customHeight="1" x14ac:dyDescent="0.2">
      <c r="A15" s="458" t="s">
        <v>105</v>
      </c>
      <c r="B15" s="7" t="s">
        <v>405</v>
      </c>
      <c r="C15" s="337"/>
    </row>
    <row r="16" spans="1:3" s="112" customFormat="1" ht="12" customHeight="1" x14ac:dyDescent="0.2">
      <c r="A16" s="458" t="s">
        <v>115</v>
      </c>
      <c r="B16" s="8" t="s">
        <v>285</v>
      </c>
      <c r="C16" s="380"/>
    </row>
    <row r="17" spans="1:3" s="113" customFormat="1" ht="12" customHeight="1" x14ac:dyDescent="0.2">
      <c r="A17" s="458" t="s">
        <v>116</v>
      </c>
      <c r="B17" s="8" t="s">
        <v>286</v>
      </c>
      <c r="C17" s="337"/>
    </row>
    <row r="18" spans="1:3" s="113" customFormat="1" ht="12" customHeight="1" x14ac:dyDescent="0.2">
      <c r="A18" s="458" t="s">
        <v>117</v>
      </c>
      <c r="B18" s="8" t="s">
        <v>440</v>
      </c>
      <c r="C18" s="338"/>
    </row>
    <row r="19" spans="1:3" s="113" customFormat="1" ht="12" customHeight="1" thickBot="1" x14ac:dyDescent="0.25">
      <c r="A19" s="458" t="s">
        <v>118</v>
      </c>
      <c r="B19" s="7" t="s">
        <v>287</v>
      </c>
      <c r="C19" s="338"/>
    </row>
    <row r="20" spans="1:3" s="112" customFormat="1" ht="12" customHeight="1" thickBot="1" x14ac:dyDescent="0.25">
      <c r="A20" s="41" t="s">
        <v>20</v>
      </c>
      <c r="B20" s="260" t="s">
        <v>406</v>
      </c>
      <c r="C20" s="339">
        <f>SUM(C21:C23)</f>
        <v>0</v>
      </c>
    </row>
    <row r="21" spans="1:3" s="113" customFormat="1" ht="12" customHeight="1" x14ac:dyDescent="0.2">
      <c r="A21" s="458" t="s">
        <v>106</v>
      </c>
      <c r="B21" s="9" t="s">
        <v>255</v>
      </c>
      <c r="C21" s="337"/>
    </row>
    <row r="22" spans="1:3" s="113" customFormat="1" ht="12" customHeight="1" x14ac:dyDescent="0.2">
      <c r="A22" s="458" t="s">
        <v>107</v>
      </c>
      <c r="B22" s="8" t="s">
        <v>407</v>
      </c>
      <c r="C22" s="337"/>
    </row>
    <row r="23" spans="1:3" s="113" customFormat="1" ht="12" customHeight="1" x14ac:dyDescent="0.2">
      <c r="A23" s="458" t="s">
        <v>108</v>
      </c>
      <c r="B23" s="8" t="s">
        <v>408</v>
      </c>
      <c r="C23" s="337"/>
    </row>
    <row r="24" spans="1:3" s="113" customFormat="1" ht="12" customHeight="1" thickBot="1" x14ac:dyDescent="0.25">
      <c r="A24" s="458" t="s">
        <v>109</v>
      </c>
      <c r="B24" s="8" t="s">
        <v>527</v>
      </c>
      <c r="C24" s="337"/>
    </row>
    <row r="25" spans="1:3" s="113" customFormat="1" ht="12" customHeight="1" thickBot="1" x14ac:dyDescent="0.25">
      <c r="A25" s="42" t="s">
        <v>21</v>
      </c>
      <c r="B25" s="149" t="s">
        <v>177</v>
      </c>
      <c r="C25" s="364"/>
    </row>
    <row r="26" spans="1:3" s="113" customFormat="1" ht="12" customHeight="1" thickBot="1" x14ac:dyDescent="0.25">
      <c r="A26" s="42" t="s">
        <v>22</v>
      </c>
      <c r="B26" s="149" t="s">
        <v>528</v>
      </c>
      <c r="C26" s="339">
        <f>+C27+C28+C29</f>
        <v>0</v>
      </c>
    </row>
    <row r="27" spans="1:3" s="113" customFormat="1" ht="12" customHeight="1" x14ac:dyDescent="0.2">
      <c r="A27" s="459" t="s">
        <v>265</v>
      </c>
      <c r="B27" s="460" t="s">
        <v>260</v>
      </c>
      <c r="C27" s="92"/>
    </row>
    <row r="28" spans="1:3" s="113" customFormat="1" ht="12" customHeight="1" x14ac:dyDescent="0.2">
      <c r="A28" s="459" t="s">
        <v>268</v>
      </c>
      <c r="B28" s="460" t="s">
        <v>407</v>
      </c>
      <c r="C28" s="337"/>
    </row>
    <row r="29" spans="1:3" s="113" customFormat="1" ht="12" customHeight="1" x14ac:dyDescent="0.2">
      <c r="A29" s="459" t="s">
        <v>269</v>
      </c>
      <c r="B29" s="461" t="s">
        <v>409</v>
      </c>
      <c r="C29" s="337"/>
    </row>
    <row r="30" spans="1:3" s="113" customFormat="1" ht="12" customHeight="1" thickBot="1" x14ac:dyDescent="0.25">
      <c r="A30" s="458" t="s">
        <v>270</v>
      </c>
      <c r="B30" s="165" t="s">
        <v>529</v>
      </c>
      <c r="C30" s="99"/>
    </row>
    <row r="31" spans="1:3" s="113" customFormat="1" ht="12" customHeight="1" thickBot="1" x14ac:dyDescent="0.25">
      <c r="A31" s="42" t="s">
        <v>23</v>
      </c>
      <c r="B31" s="149" t="s">
        <v>410</v>
      </c>
      <c r="C31" s="339">
        <f>+C32+C33+C34</f>
        <v>0</v>
      </c>
    </row>
    <row r="32" spans="1:3" s="113" customFormat="1" ht="12" customHeight="1" x14ac:dyDescent="0.2">
      <c r="A32" s="459" t="s">
        <v>93</v>
      </c>
      <c r="B32" s="460" t="s">
        <v>292</v>
      </c>
      <c r="C32" s="92"/>
    </row>
    <row r="33" spans="1:3" s="113" customFormat="1" ht="12" customHeight="1" x14ac:dyDescent="0.2">
      <c r="A33" s="459" t="s">
        <v>94</v>
      </c>
      <c r="B33" s="461" t="s">
        <v>293</v>
      </c>
      <c r="C33" s="340"/>
    </row>
    <row r="34" spans="1:3" s="113" customFormat="1" ht="12" customHeight="1" thickBot="1" x14ac:dyDescent="0.25">
      <c r="A34" s="458" t="s">
        <v>95</v>
      </c>
      <c r="B34" s="165" t="s">
        <v>294</v>
      </c>
      <c r="C34" s="99"/>
    </row>
    <row r="35" spans="1:3" s="112" customFormat="1" ht="12" customHeight="1" thickBot="1" x14ac:dyDescent="0.25">
      <c r="A35" s="42" t="s">
        <v>24</v>
      </c>
      <c r="B35" s="149" t="s">
        <v>380</v>
      </c>
      <c r="C35" s="364"/>
    </row>
    <row r="36" spans="1:3" s="112" customFormat="1" ht="12" customHeight="1" thickBot="1" x14ac:dyDescent="0.25">
      <c r="A36" s="42" t="s">
        <v>25</v>
      </c>
      <c r="B36" s="149" t="s">
        <v>411</v>
      </c>
      <c r="C36" s="381"/>
    </row>
    <row r="37" spans="1:3" s="112" customFormat="1" ht="12" customHeight="1" thickBot="1" x14ac:dyDescent="0.25">
      <c r="A37" s="41" t="s">
        <v>26</v>
      </c>
      <c r="B37" s="149" t="s">
        <v>412</v>
      </c>
      <c r="C37" s="382">
        <f>+C8+C20+C25+C26+C31+C35+C36</f>
        <v>0</v>
      </c>
    </row>
    <row r="38" spans="1:3" s="112" customFormat="1" ht="12" customHeight="1" thickBot="1" x14ac:dyDescent="0.25">
      <c r="A38" s="261" t="s">
        <v>27</v>
      </c>
      <c r="B38" s="149" t="s">
        <v>413</v>
      </c>
      <c r="C38" s="382">
        <f>+C39+C40+C41</f>
        <v>0</v>
      </c>
    </row>
    <row r="39" spans="1:3" s="112" customFormat="1" ht="12" customHeight="1" x14ac:dyDescent="0.2">
      <c r="A39" s="459" t="s">
        <v>414</v>
      </c>
      <c r="B39" s="460" t="s">
        <v>236</v>
      </c>
      <c r="C39" s="92"/>
    </row>
    <row r="40" spans="1:3" s="112" customFormat="1" ht="12" customHeight="1" x14ac:dyDescent="0.2">
      <c r="A40" s="459" t="s">
        <v>415</v>
      </c>
      <c r="B40" s="461" t="s">
        <v>2</v>
      </c>
      <c r="C40" s="340"/>
    </row>
    <row r="41" spans="1:3" s="113" customFormat="1" ht="12" customHeight="1" thickBot="1" x14ac:dyDescent="0.25">
      <c r="A41" s="458" t="s">
        <v>416</v>
      </c>
      <c r="B41" s="165" t="s">
        <v>417</v>
      </c>
      <c r="C41" s="99"/>
    </row>
    <row r="42" spans="1:3" s="113" customFormat="1" ht="15" customHeight="1" thickBot="1" x14ac:dyDescent="0.25">
      <c r="A42" s="261" t="s">
        <v>28</v>
      </c>
      <c r="B42" s="262" t="s">
        <v>418</v>
      </c>
      <c r="C42" s="385">
        <f>+C37+C38</f>
        <v>0</v>
      </c>
    </row>
    <row r="43" spans="1:3" s="113" customFormat="1" ht="15" customHeight="1" x14ac:dyDescent="0.2">
      <c r="A43" s="263"/>
      <c r="B43" s="264"/>
      <c r="C43" s="383"/>
    </row>
    <row r="44" spans="1:3" ht="13.5" thickBot="1" x14ac:dyDescent="0.25">
      <c r="A44" s="265"/>
      <c r="B44" s="266"/>
      <c r="C44" s="384"/>
    </row>
    <row r="45" spans="1:3" s="74" customFormat="1" ht="16.5" customHeight="1" thickBot="1" x14ac:dyDescent="0.25">
      <c r="A45" s="267"/>
      <c r="B45" s="268" t="s">
        <v>59</v>
      </c>
      <c r="C45" s="385"/>
    </row>
    <row r="46" spans="1:3" s="114" customFormat="1" ht="12" customHeight="1" thickBot="1" x14ac:dyDescent="0.25">
      <c r="A46" s="42" t="s">
        <v>19</v>
      </c>
      <c r="B46" s="149" t="s">
        <v>419</v>
      </c>
      <c r="C46" s="339">
        <f>SUM(C47:C51)</f>
        <v>0</v>
      </c>
    </row>
    <row r="47" spans="1:3" ht="12" customHeight="1" x14ac:dyDescent="0.2">
      <c r="A47" s="458" t="s">
        <v>100</v>
      </c>
      <c r="B47" s="9" t="s">
        <v>50</v>
      </c>
      <c r="C47" s="92"/>
    </row>
    <row r="48" spans="1:3" ht="12" customHeight="1" x14ac:dyDescent="0.2">
      <c r="A48" s="458" t="s">
        <v>101</v>
      </c>
      <c r="B48" s="8" t="s">
        <v>186</v>
      </c>
      <c r="C48" s="95"/>
    </row>
    <row r="49" spans="1:3" ht="12" customHeight="1" x14ac:dyDescent="0.2">
      <c r="A49" s="458" t="s">
        <v>102</v>
      </c>
      <c r="B49" s="8" t="s">
        <v>142</v>
      </c>
      <c r="C49" s="95"/>
    </row>
    <row r="50" spans="1:3" ht="12" customHeight="1" x14ac:dyDescent="0.2">
      <c r="A50" s="458" t="s">
        <v>103</v>
      </c>
      <c r="B50" s="8" t="s">
        <v>187</v>
      </c>
      <c r="C50" s="95"/>
    </row>
    <row r="51" spans="1:3" ht="12" customHeight="1" thickBot="1" x14ac:dyDescent="0.25">
      <c r="A51" s="458" t="s">
        <v>151</v>
      </c>
      <c r="B51" s="8" t="s">
        <v>188</v>
      </c>
      <c r="C51" s="95"/>
    </row>
    <row r="52" spans="1:3" ht="12" customHeight="1" thickBot="1" x14ac:dyDescent="0.25">
      <c r="A52" s="42" t="s">
        <v>20</v>
      </c>
      <c r="B52" s="149" t="s">
        <v>420</v>
      </c>
      <c r="C52" s="339">
        <f>SUM(C53:C55)</f>
        <v>0</v>
      </c>
    </row>
    <row r="53" spans="1:3" s="114" customFormat="1" ht="12" customHeight="1" x14ac:dyDescent="0.2">
      <c r="A53" s="458" t="s">
        <v>106</v>
      </c>
      <c r="B53" s="9" t="s">
        <v>227</v>
      </c>
      <c r="C53" s="92"/>
    </row>
    <row r="54" spans="1:3" ht="12" customHeight="1" x14ac:dyDescent="0.2">
      <c r="A54" s="458" t="s">
        <v>107</v>
      </c>
      <c r="B54" s="8" t="s">
        <v>190</v>
      </c>
      <c r="C54" s="95"/>
    </row>
    <row r="55" spans="1:3" ht="12" customHeight="1" x14ac:dyDescent="0.2">
      <c r="A55" s="458" t="s">
        <v>108</v>
      </c>
      <c r="B55" s="8" t="s">
        <v>60</v>
      </c>
      <c r="C55" s="95"/>
    </row>
    <row r="56" spans="1:3" ht="12" customHeight="1" thickBot="1" x14ac:dyDescent="0.25">
      <c r="A56" s="458" t="s">
        <v>109</v>
      </c>
      <c r="B56" s="8" t="s">
        <v>530</v>
      </c>
      <c r="C56" s="95"/>
    </row>
    <row r="57" spans="1:3" ht="15" customHeight="1" thickBot="1" x14ac:dyDescent="0.25">
      <c r="A57" s="42" t="s">
        <v>21</v>
      </c>
      <c r="B57" s="149" t="s">
        <v>13</v>
      </c>
      <c r="C57" s="364"/>
    </row>
    <row r="58" spans="1:3" ht="13.5" thickBot="1" x14ac:dyDescent="0.25">
      <c r="A58" s="42" t="s">
        <v>22</v>
      </c>
      <c r="B58" s="269" t="s">
        <v>533</v>
      </c>
      <c r="C58" s="386">
        <f>+C46+C52+C57</f>
        <v>0</v>
      </c>
    </row>
    <row r="59" spans="1:3" ht="15" customHeight="1" thickBot="1" x14ac:dyDescent="0.25">
      <c r="C59" s="387"/>
    </row>
    <row r="60" spans="1:3" ht="14.25" customHeight="1" thickBot="1" x14ac:dyDescent="0.25">
      <c r="A60" s="271" t="s">
        <v>525</v>
      </c>
      <c r="B60" s="272"/>
      <c r="C60" s="146"/>
    </row>
    <row r="61" spans="1:3" ht="13.5" thickBot="1" x14ac:dyDescent="0.25">
      <c r="A61" s="271" t="s">
        <v>206</v>
      </c>
      <c r="B61" s="272"/>
      <c r="C61" s="14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2060"/>
  </sheetPr>
  <dimension ref="A1:G26"/>
  <sheetViews>
    <sheetView view="pageLayout" zoomScaleNormal="100" workbookViewId="0">
      <selection activeCell="G4" sqref="G4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25">
      <c r="A1" s="592" t="s">
        <v>3</v>
      </c>
      <c r="B1" s="592"/>
      <c r="C1" s="592"/>
      <c r="D1" s="592"/>
      <c r="E1" s="592"/>
      <c r="F1" s="592"/>
      <c r="G1" s="592"/>
    </row>
    <row r="3" spans="1:7" s="188" customFormat="1" ht="27" customHeight="1" x14ac:dyDescent="0.25">
      <c r="A3" s="186" t="s">
        <v>210</v>
      </c>
      <c r="B3" s="187"/>
      <c r="C3" s="591"/>
      <c r="D3" s="591"/>
      <c r="E3" s="591"/>
      <c r="F3" s="591"/>
      <c r="G3" s="591"/>
    </row>
    <row r="4" spans="1:7" s="188" customFormat="1" ht="15.75" x14ac:dyDescent="0.25">
      <c r="A4" s="187"/>
      <c r="B4" s="187"/>
      <c r="C4" s="187"/>
      <c r="D4" s="187"/>
      <c r="E4" s="187"/>
      <c r="F4" s="187"/>
      <c r="G4" s="187"/>
    </row>
    <row r="5" spans="1:7" s="188" customFormat="1" ht="24.75" customHeight="1" x14ac:dyDescent="0.25">
      <c r="A5" s="186" t="s">
        <v>211</v>
      </c>
      <c r="B5" s="187"/>
      <c r="C5" s="591"/>
      <c r="D5" s="591"/>
      <c r="E5" s="591"/>
      <c r="F5" s="591"/>
      <c r="G5" s="187"/>
    </row>
    <row r="6" spans="1:7" s="189" customFormat="1" x14ac:dyDescent="0.2">
      <c r="A6"/>
      <c r="B6"/>
      <c r="C6"/>
      <c r="D6"/>
      <c r="E6"/>
      <c r="F6"/>
      <c r="G6"/>
    </row>
    <row r="7" spans="1:7" s="190" customFormat="1" ht="15" customHeight="1" x14ac:dyDescent="0.25">
      <c r="A7" s="289" t="s">
        <v>569</v>
      </c>
      <c r="B7" s="288"/>
      <c r="C7" s="288"/>
    </row>
    <row r="8" spans="1:7" s="190" customFormat="1" ht="15" customHeight="1" thickBot="1" x14ac:dyDescent="0.3">
      <c r="A8" s="289" t="s">
        <v>570</v>
      </c>
    </row>
    <row r="9" spans="1:7" s="91" customFormat="1" ht="42" customHeight="1" thickBot="1" x14ac:dyDescent="0.25">
      <c r="A9" s="90" t="s">
        <v>17</v>
      </c>
      <c r="B9" s="221" t="s">
        <v>212</v>
      </c>
      <c r="C9" s="221" t="s">
        <v>213</v>
      </c>
      <c r="D9" s="221" t="s">
        <v>214</v>
      </c>
      <c r="E9" s="221" t="s">
        <v>215</v>
      </c>
      <c r="F9" s="221" t="s">
        <v>216</v>
      </c>
      <c r="G9" s="222" t="s">
        <v>54</v>
      </c>
    </row>
    <row r="10" spans="1:7" ht="24" customHeight="1" x14ac:dyDescent="0.2">
      <c r="A10" s="275" t="s">
        <v>19</v>
      </c>
      <c r="B10" s="228" t="s">
        <v>217</v>
      </c>
      <c r="C10" s="191"/>
      <c r="D10" s="191"/>
      <c r="E10" s="191"/>
      <c r="F10" s="191"/>
      <c r="G10" s="276"/>
    </row>
    <row r="11" spans="1:7" ht="24" customHeight="1" x14ac:dyDescent="0.2">
      <c r="A11" s="277" t="s">
        <v>20</v>
      </c>
      <c r="B11" s="229" t="s">
        <v>218</v>
      </c>
      <c r="C11" s="192"/>
      <c r="D11" s="192"/>
      <c r="E11" s="192"/>
      <c r="F11" s="192"/>
      <c r="G11" s="278">
        <f t="shared" ref="G11:G15" si="0">SUM(C11:F11)</f>
        <v>0</v>
      </c>
    </row>
    <row r="12" spans="1:7" ht="24" customHeight="1" x14ac:dyDescent="0.2">
      <c r="A12" s="277" t="s">
        <v>21</v>
      </c>
      <c r="B12" s="229" t="s">
        <v>219</v>
      </c>
      <c r="C12" s="192"/>
      <c r="D12" s="192"/>
      <c r="E12" s="192"/>
      <c r="F12" s="192"/>
      <c r="G12" s="278">
        <f t="shared" si="0"/>
        <v>0</v>
      </c>
    </row>
    <row r="13" spans="1:7" ht="24" customHeight="1" x14ac:dyDescent="0.2">
      <c r="A13" s="277" t="s">
        <v>22</v>
      </c>
      <c r="B13" s="229" t="s">
        <v>220</v>
      </c>
      <c r="C13" s="192"/>
      <c r="D13" s="192"/>
      <c r="E13" s="192"/>
      <c r="F13" s="192"/>
      <c r="G13" s="278">
        <f t="shared" si="0"/>
        <v>0</v>
      </c>
    </row>
    <row r="14" spans="1:7" ht="24" customHeight="1" x14ac:dyDescent="0.2">
      <c r="A14" s="277" t="s">
        <v>23</v>
      </c>
      <c r="B14" s="229" t="s">
        <v>221</v>
      </c>
      <c r="C14" s="192"/>
      <c r="D14" s="192"/>
      <c r="E14" s="192"/>
      <c r="F14" s="192"/>
      <c r="G14" s="278">
        <f t="shared" si="0"/>
        <v>0</v>
      </c>
    </row>
    <row r="15" spans="1:7" ht="24" customHeight="1" thickBot="1" x14ac:dyDescent="0.25">
      <c r="A15" s="279" t="s">
        <v>24</v>
      </c>
      <c r="B15" s="280" t="s">
        <v>222</v>
      </c>
      <c r="C15" s="193"/>
      <c r="D15" s="193"/>
      <c r="E15" s="193"/>
      <c r="F15" s="193"/>
      <c r="G15" s="281">
        <f t="shared" si="0"/>
        <v>0</v>
      </c>
    </row>
    <row r="16" spans="1:7" s="194" customFormat="1" ht="24" customHeight="1" thickBot="1" x14ac:dyDescent="0.25">
      <c r="A16" s="282" t="s">
        <v>25</v>
      </c>
      <c r="B16" s="283" t="s">
        <v>54</v>
      </c>
      <c r="C16" s="284"/>
      <c r="D16" s="284"/>
      <c r="E16" s="284"/>
      <c r="F16" s="284"/>
      <c r="G16" s="285"/>
    </row>
    <row r="17" spans="1:7" s="189" customFormat="1" x14ac:dyDescent="0.2">
      <c r="A17"/>
      <c r="B17"/>
      <c r="C17"/>
      <c r="D17"/>
      <c r="E17"/>
      <c r="F17"/>
      <c r="G17"/>
    </row>
    <row r="18" spans="1:7" s="189" customFormat="1" x14ac:dyDescent="0.2">
      <c r="A18"/>
      <c r="B18"/>
      <c r="C18"/>
      <c r="D18"/>
      <c r="E18"/>
      <c r="F18"/>
      <c r="G18"/>
    </row>
    <row r="19" spans="1:7" s="189" customFormat="1" x14ac:dyDescent="0.2">
      <c r="A19"/>
      <c r="B19"/>
      <c r="C19"/>
      <c r="D19"/>
      <c r="E19"/>
      <c r="F19"/>
      <c r="G19"/>
    </row>
    <row r="20" spans="1:7" s="189" customFormat="1" ht="15.75" x14ac:dyDescent="0.25">
      <c r="A20" s="188" t="s">
        <v>608</v>
      </c>
      <c r="B20"/>
      <c r="C20"/>
      <c r="D20"/>
      <c r="E20"/>
      <c r="F20"/>
      <c r="G20"/>
    </row>
    <row r="21" spans="1:7" s="189" customFormat="1" x14ac:dyDescent="0.2">
      <c r="A21"/>
      <c r="B21"/>
      <c r="C21"/>
      <c r="D21"/>
      <c r="E21"/>
      <c r="F21"/>
      <c r="G21"/>
    </row>
    <row r="23" spans="1:7" x14ac:dyDescent="0.2">
      <c r="C23" s="189"/>
      <c r="D23" s="189"/>
      <c r="E23" s="189"/>
      <c r="F23" s="189"/>
    </row>
    <row r="24" spans="1:7" ht="13.5" x14ac:dyDescent="0.25">
      <c r="C24" s="286"/>
      <c r="D24" s="287" t="s">
        <v>223</v>
      </c>
      <c r="E24" s="287"/>
      <c r="F24" s="286"/>
    </row>
    <row r="25" spans="1:7" ht="13.5" x14ac:dyDescent="0.25">
      <c r="D25" s="195"/>
      <c r="E25" s="195"/>
    </row>
    <row r="26" spans="1:7" ht="13.5" x14ac:dyDescent="0.25">
      <c r="D26" s="195"/>
      <c r="E26" s="195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&amp;R&amp;"Times New Roman CE,Félkövér dőlt"&amp;11 10. melléklet az 3/2019. (III.14.) számú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</sheetPr>
  <dimension ref="A1:D31"/>
  <sheetViews>
    <sheetView view="pageLayout" zoomScaleNormal="100" workbookViewId="0">
      <selection activeCell="A2" sqref="A2:C2"/>
    </sheetView>
  </sheetViews>
  <sheetFormatPr defaultRowHeight="12.75" x14ac:dyDescent="0.2"/>
  <cols>
    <col min="1" max="1" width="5.83203125" style="101" customWidth="1"/>
    <col min="2" max="2" width="54.83203125" style="3" customWidth="1"/>
    <col min="3" max="3" width="17.6640625" style="3" customWidth="1"/>
    <col min="4" max="4" width="18" style="3" customWidth="1"/>
    <col min="5" max="16384" width="9.33203125" style="3"/>
  </cols>
  <sheetData>
    <row r="1" spans="1:4" ht="61.5" customHeight="1" x14ac:dyDescent="0.25">
      <c r="B1" s="594" t="s">
        <v>7</v>
      </c>
      <c r="C1" s="594"/>
      <c r="D1" s="594"/>
    </row>
    <row r="2" spans="1:4" s="89" customFormat="1" ht="16.5" customHeight="1" thickBot="1" x14ac:dyDescent="0.25">
      <c r="A2" s="595" t="s">
        <v>640</v>
      </c>
      <c r="B2" s="595"/>
      <c r="C2" s="595"/>
      <c r="D2" s="50" t="s">
        <v>565</v>
      </c>
    </row>
    <row r="3" spans="1:4" s="91" customFormat="1" ht="48" customHeight="1" thickBot="1" x14ac:dyDescent="0.25">
      <c r="A3" s="90" t="s">
        <v>17</v>
      </c>
      <c r="B3" s="221" t="s">
        <v>18</v>
      </c>
      <c r="C3" s="221" t="s">
        <v>73</v>
      </c>
      <c r="D3" s="222" t="s">
        <v>74</v>
      </c>
    </row>
    <row r="4" spans="1:4" s="91" customFormat="1" ht="14.1" customHeight="1" thickBot="1" x14ac:dyDescent="0.25">
      <c r="A4" s="41" t="s">
        <v>500</v>
      </c>
      <c r="B4" s="223" t="s">
        <v>501</v>
      </c>
      <c r="C4" s="223" t="s">
        <v>502</v>
      </c>
      <c r="D4" s="224" t="s">
        <v>504</v>
      </c>
    </row>
    <row r="5" spans="1:4" ht="18" customHeight="1" x14ac:dyDescent="0.2">
      <c r="A5" s="159" t="s">
        <v>19</v>
      </c>
      <c r="B5" s="225" t="s">
        <v>170</v>
      </c>
      <c r="C5" s="157"/>
      <c r="D5" s="92"/>
    </row>
    <row r="6" spans="1:4" ht="18" customHeight="1" x14ac:dyDescent="0.2">
      <c r="A6" s="93" t="s">
        <v>20</v>
      </c>
      <c r="B6" s="226" t="s">
        <v>171</v>
      </c>
      <c r="C6" s="158"/>
      <c r="D6" s="95"/>
    </row>
    <row r="7" spans="1:4" ht="18" customHeight="1" x14ac:dyDescent="0.2">
      <c r="A7" s="93" t="s">
        <v>21</v>
      </c>
      <c r="B7" s="226" t="s">
        <v>122</v>
      </c>
      <c r="C7" s="158"/>
      <c r="D7" s="95"/>
    </row>
    <row r="8" spans="1:4" ht="18" customHeight="1" x14ac:dyDescent="0.2">
      <c r="A8" s="93" t="s">
        <v>22</v>
      </c>
      <c r="B8" s="226" t="s">
        <v>123</v>
      </c>
      <c r="C8" s="158"/>
      <c r="D8" s="95"/>
    </row>
    <row r="9" spans="1:4" ht="18" customHeight="1" x14ac:dyDescent="0.2">
      <c r="A9" s="93" t="s">
        <v>23</v>
      </c>
      <c r="B9" s="226" t="s">
        <v>163</v>
      </c>
      <c r="C9" s="158"/>
      <c r="D9" s="95"/>
    </row>
    <row r="10" spans="1:4" ht="18" customHeight="1" x14ac:dyDescent="0.2">
      <c r="A10" s="93" t="s">
        <v>24</v>
      </c>
      <c r="B10" s="226" t="s">
        <v>164</v>
      </c>
      <c r="C10" s="158"/>
      <c r="D10" s="95"/>
    </row>
    <row r="11" spans="1:4" ht="18" customHeight="1" x14ac:dyDescent="0.2">
      <c r="A11" s="93" t="s">
        <v>25</v>
      </c>
      <c r="B11" s="227" t="s">
        <v>165</v>
      </c>
      <c r="C11" s="158"/>
      <c r="D11" s="95"/>
    </row>
    <row r="12" spans="1:4" ht="18" customHeight="1" x14ac:dyDescent="0.2">
      <c r="A12" s="93" t="s">
        <v>27</v>
      </c>
      <c r="B12" s="227" t="s">
        <v>166</v>
      </c>
      <c r="C12" s="158"/>
      <c r="D12" s="95"/>
    </row>
    <row r="13" spans="1:4" ht="18" customHeight="1" x14ac:dyDescent="0.2">
      <c r="A13" s="93" t="s">
        <v>28</v>
      </c>
      <c r="B13" s="227" t="s">
        <v>167</v>
      </c>
      <c r="C13" s="158"/>
      <c r="D13" s="95"/>
    </row>
    <row r="14" spans="1:4" ht="18" customHeight="1" x14ac:dyDescent="0.2">
      <c r="A14" s="93" t="s">
        <v>29</v>
      </c>
      <c r="B14" s="227" t="s">
        <v>168</v>
      </c>
      <c r="C14" s="158"/>
      <c r="D14" s="95"/>
    </row>
    <row r="15" spans="1:4" ht="22.5" customHeight="1" x14ac:dyDescent="0.2">
      <c r="A15" s="93" t="s">
        <v>30</v>
      </c>
      <c r="B15" s="227" t="s">
        <v>169</v>
      </c>
      <c r="C15" s="158"/>
      <c r="D15" s="95"/>
    </row>
    <row r="16" spans="1:4" ht="18" customHeight="1" x14ac:dyDescent="0.2">
      <c r="A16" s="93" t="s">
        <v>31</v>
      </c>
      <c r="B16" s="226" t="s">
        <v>124</v>
      </c>
      <c r="C16" s="158"/>
      <c r="D16" s="95"/>
    </row>
    <row r="17" spans="1:4" ht="18" customHeight="1" x14ac:dyDescent="0.2">
      <c r="A17" s="93" t="s">
        <v>32</v>
      </c>
      <c r="B17" s="226" t="s">
        <v>9</v>
      </c>
      <c r="C17" s="158"/>
      <c r="D17" s="95"/>
    </row>
    <row r="18" spans="1:4" ht="18" customHeight="1" x14ac:dyDescent="0.2">
      <c r="A18" s="93" t="s">
        <v>33</v>
      </c>
      <c r="B18" s="226" t="s">
        <v>8</v>
      </c>
      <c r="C18" s="158"/>
      <c r="D18" s="95"/>
    </row>
    <row r="19" spans="1:4" ht="18" customHeight="1" x14ac:dyDescent="0.2">
      <c r="A19" s="93" t="s">
        <v>34</v>
      </c>
      <c r="B19" s="226" t="s">
        <v>125</v>
      </c>
      <c r="C19" s="158"/>
      <c r="D19" s="95"/>
    </row>
    <row r="20" spans="1:4" ht="18" customHeight="1" x14ac:dyDescent="0.2">
      <c r="A20" s="93" t="s">
        <v>35</v>
      </c>
      <c r="B20" s="226" t="s">
        <v>126</v>
      </c>
      <c r="C20" s="158"/>
      <c r="D20" s="95"/>
    </row>
    <row r="21" spans="1:4" ht="18" customHeight="1" x14ac:dyDescent="0.2">
      <c r="A21" s="93" t="s">
        <v>36</v>
      </c>
      <c r="B21" s="148"/>
      <c r="C21" s="94"/>
      <c r="D21" s="95"/>
    </row>
    <row r="22" spans="1:4" ht="18" customHeight="1" x14ac:dyDescent="0.2">
      <c r="A22" s="93" t="s">
        <v>37</v>
      </c>
      <c r="B22" s="96"/>
      <c r="C22" s="94"/>
      <c r="D22" s="95"/>
    </row>
    <row r="23" spans="1:4" ht="18" customHeight="1" x14ac:dyDescent="0.2">
      <c r="A23" s="93" t="s">
        <v>38</v>
      </c>
      <c r="B23" s="96"/>
      <c r="C23" s="94"/>
      <c r="D23" s="95"/>
    </row>
    <row r="24" spans="1:4" ht="18" customHeight="1" x14ac:dyDescent="0.2">
      <c r="A24" s="93" t="s">
        <v>39</v>
      </c>
      <c r="B24" s="96"/>
      <c r="C24" s="94"/>
      <c r="D24" s="95"/>
    </row>
    <row r="25" spans="1:4" ht="18" customHeight="1" x14ac:dyDescent="0.2">
      <c r="A25" s="93" t="s">
        <v>40</v>
      </c>
      <c r="B25" s="96"/>
      <c r="C25" s="94"/>
      <c r="D25" s="95"/>
    </row>
    <row r="26" spans="1:4" ht="18" customHeight="1" x14ac:dyDescent="0.2">
      <c r="A26" s="93" t="s">
        <v>41</v>
      </c>
      <c r="B26" s="96"/>
      <c r="C26" s="94"/>
      <c r="D26" s="95"/>
    </row>
    <row r="27" spans="1:4" ht="18" customHeight="1" x14ac:dyDescent="0.2">
      <c r="A27" s="93" t="s">
        <v>42</v>
      </c>
      <c r="B27" s="96"/>
      <c r="C27" s="94"/>
      <c r="D27" s="95"/>
    </row>
    <row r="28" spans="1:4" ht="18" customHeight="1" x14ac:dyDescent="0.2">
      <c r="A28" s="93" t="s">
        <v>43</v>
      </c>
      <c r="B28" s="96"/>
      <c r="C28" s="94"/>
      <c r="D28" s="95"/>
    </row>
    <row r="29" spans="1:4" ht="18" customHeight="1" thickBot="1" x14ac:dyDescent="0.25">
      <c r="A29" s="160" t="s">
        <v>44</v>
      </c>
      <c r="B29" s="97"/>
      <c r="C29" s="98"/>
      <c r="D29" s="99"/>
    </row>
    <row r="30" spans="1:4" ht="18" customHeight="1" thickBot="1" x14ac:dyDescent="0.25">
      <c r="A30" s="42" t="s">
        <v>45</v>
      </c>
      <c r="B30" s="230" t="s">
        <v>54</v>
      </c>
      <c r="C30" s="231">
        <f>+C5+C6+C7+C8+C9+C16+C17+C18+C19+C20+C21+C22+C23+C24+C25+C26+C27+C28+C29</f>
        <v>0</v>
      </c>
      <c r="D30" s="232">
        <f>+D5+D6+D7+D8+D9+D16+D17+D18+D19+D20+D21+D22+D23+D24+D25+D26+D27+D28+D29</f>
        <v>0</v>
      </c>
    </row>
    <row r="31" spans="1:4" ht="8.25" customHeight="1" x14ac:dyDescent="0.2">
      <c r="A31" s="100"/>
      <c r="B31" s="593"/>
      <c r="C31" s="593"/>
      <c r="D31" s="593"/>
    </row>
  </sheetData>
  <mergeCells count="3">
    <mergeCell ref="B31:D31"/>
    <mergeCell ref="B1:D1"/>
    <mergeCell ref="A2:C2"/>
  </mergeCells>
  <phoneticPr fontId="30" type="noConversion"/>
  <printOptions horizontalCentered="1"/>
  <pageMargins left="0.78740157480314965" right="0.7817708333333333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2060"/>
  </sheetPr>
  <dimension ref="A1:J18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6.83203125" style="49" customWidth="1"/>
    <col min="2" max="2" width="49.6640625" style="48" customWidth="1"/>
    <col min="3" max="8" width="12.83203125" style="48" customWidth="1"/>
    <col min="9" max="9" width="14.33203125" style="48" customWidth="1"/>
    <col min="10" max="10" width="3.33203125" style="48" customWidth="1"/>
    <col min="11" max="16384" width="9.33203125" style="48"/>
  </cols>
  <sheetData>
    <row r="1" spans="1:10" ht="27.75" customHeight="1" x14ac:dyDescent="0.2">
      <c r="A1" s="565" t="s">
        <v>4</v>
      </c>
      <c r="B1" s="565"/>
      <c r="C1" s="565"/>
      <c r="D1" s="565"/>
      <c r="E1" s="565"/>
      <c r="F1" s="565"/>
      <c r="G1" s="565"/>
      <c r="H1" s="565"/>
      <c r="I1" s="565"/>
    </row>
    <row r="2" spans="1:10" ht="20.25" customHeight="1" thickBot="1" x14ac:dyDescent="0.3">
      <c r="I2" s="484" t="s">
        <v>565</v>
      </c>
    </row>
    <row r="3" spans="1:10" s="485" customFormat="1" ht="26.25" customHeight="1" x14ac:dyDescent="0.2">
      <c r="A3" s="604" t="s">
        <v>71</v>
      </c>
      <c r="B3" s="599" t="s">
        <v>87</v>
      </c>
      <c r="C3" s="604" t="s">
        <v>88</v>
      </c>
      <c r="D3" s="604" t="s">
        <v>593</v>
      </c>
      <c r="E3" s="601" t="s">
        <v>70</v>
      </c>
      <c r="F3" s="602"/>
      <c r="G3" s="602"/>
      <c r="H3" s="603"/>
      <c r="I3" s="599" t="s">
        <v>52</v>
      </c>
    </row>
    <row r="4" spans="1:10" s="486" customFormat="1" ht="32.25" customHeight="1" thickBot="1" x14ac:dyDescent="0.25">
      <c r="A4" s="605"/>
      <c r="B4" s="600"/>
      <c r="C4" s="600"/>
      <c r="D4" s="605"/>
      <c r="E4" s="519" t="s">
        <v>571</v>
      </c>
      <c r="F4" s="519" t="s">
        <v>576</v>
      </c>
      <c r="G4" s="519" t="s">
        <v>594</v>
      </c>
      <c r="H4" s="293" t="s">
        <v>577</v>
      </c>
      <c r="I4" s="600"/>
    </row>
    <row r="5" spans="1:10" s="487" customFormat="1" ht="12.95" customHeight="1" thickBot="1" x14ac:dyDescent="0.25">
      <c r="A5" s="294" t="s">
        <v>500</v>
      </c>
      <c r="B5" s="295" t="s">
        <v>501</v>
      </c>
      <c r="C5" s="296" t="s">
        <v>502</v>
      </c>
      <c r="D5" s="295" t="s">
        <v>504</v>
      </c>
      <c r="E5" s="294" t="s">
        <v>503</v>
      </c>
      <c r="F5" s="296" t="s">
        <v>505</v>
      </c>
      <c r="G5" s="296" t="s">
        <v>507</v>
      </c>
      <c r="H5" s="297" t="s">
        <v>508</v>
      </c>
      <c r="I5" s="298" t="s">
        <v>509</v>
      </c>
    </row>
    <row r="6" spans="1:10" ht="24.75" customHeight="1" thickBot="1" x14ac:dyDescent="0.25">
      <c r="A6" s="299" t="s">
        <v>19</v>
      </c>
      <c r="B6" s="300" t="s">
        <v>5</v>
      </c>
      <c r="C6" s="479"/>
      <c r="D6" s="75">
        <f>+D7+D8</f>
        <v>0</v>
      </c>
      <c r="E6" s="76">
        <f>+E7+E8</f>
        <v>0</v>
      </c>
      <c r="F6" s="77">
        <f>+F7+F8</f>
        <v>0</v>
      </c>
      <c r="G6" s="77">
        <f>+G7+G8</f>
        <v>0</v>
      </c>
      <c r="H6" s="78">
        <f>+H7+H8</f>
        <v>0</v>
      </c>
      <c r="I6" s="75">
        <f t="shared" ref="I6:I17" si="0">SUM(D6:H6)</f>
        <v>0</v>
      </c>
    </row>
    <row r="7" spans="1:10" ht="20.100000000000001" customHeight="1" x14ac:dyDescent="0.2">
      <c r="A7" s="301" t="s">
        <v>20</v>
      </c>
      <c r="B7" s="79" t="s">
        <v>72</v>
      </c>
      <c r="C7" s="480"/>
      <c r="D7" s="80"/>
      <c r="E7" s="81"/>
      <c r="F7" s="28"/>
      <c r="G7" s="28"/>
      <c r="H7" s="25"/>
      <c r="I7" s="302">
        <f t="shared" si="0"/>
        <v>0</v>
      </c>
      <c r="J7" s="596"/>
    </row>
    <row r="8" spans="1:10" ht="20.100000000000001" customHeight="1" thickBot="1" x14ac:dyDescent="0.25">
      <c r="A8" s="301" t="s">
        <v>21</v>
      </c>
      <c r="B8" s="79" t="s">
        <v>72</v>
      </c>
      <c r="C8" s="480"/>
      <c r="D8" s="80"/>
      <c r="E8" s="81"/>
      <c r="F8" s="28"/>
      <c r="G8" s="28"/>
      <c r="H8" s="25"/>
      <c r="I8" s="302">
        <f t="shared" si="0"/>
        <v>0</v>
      </c>
      <c r="J8" s="596"/>
    </row>
    <row r="9" spans="1:10" ht="26.1" customHeight="1" thickBot="1" x14ac:dyDescent="0.25">
      <c r="A9" s="299" t="s">
        <v>22</v>
      </c>
      <c r="B9" s="300" t="s">
        <v>6</v>
      </c>
      <c r="C9" s="481"/>
      <c r="D9" s="75">
        <f>+D10+D11</f>
        <v>0</v>
      </c>
      <c r="E9" s="76">
        <f>+E10+E11</f>
        <v>0</v>
      </c>
      <c r="F9" s="77">
        <f>+F10+F11</f>
        <v>0</v>
      </c>
      <c r="G9" s="77">
        <f>+G10+G11</f>
        <v>0</v>
      </c>
      <c r="H9" s="78">
        <f>+H10+H11</f>
        <v>0</v>
      </c>
      <c r="I9" s="75">
        <f t="shared" si="0"/>
        <v>0</v>
      </c>
      <c r="J9" s="596"/>
    </row>
    <row r="10" spans="1:10" ht="20.100000000000001" customHeight="1" x14ac:dyDescent="0.2">
      <c r="A10" s="301" t="s">
        <v>23</v>
      </c>
      <c r="B10" s="79" t="s">
        <v>575</v>
      </c>
      <c r="C10" s="480"/>
      <c r="D10" s="80"/>
      <c r="E10" s="81"/>
      <c r="F10" s="28"/>
      <c r="G10" s="28"/>
      <c r="H10" s="25"/>
      <c r="I10" s="302">
        <f t="shared" si="0"/>
        <v>0</v>
      </c>
      <c r="J10" s="596"/>
    </row>
    <row r="11" spans="1:10" ht="20.100000000000001" customHeight="1" thickBot="1" x14ac:dyDescent="0.25">
      <c r="A11" s="301" t="s">
        <v>24</v>
      </c>
      <c r="B11" s="79" t="s">
        <v>72</v>
      </c>
      <c r="C11" s="480"/>
      <c r="D11" s="80"/>
      <c r="E11" s="81"/>
      <c r="F11" s="28"/>
      <c r="G11" s="28"/>
      <c r="H11" s="25"/>
      <c r="I11" s="302">
        <f t="shared" si="0"/>
        <v>0</v>
      </c>
      <c r="J11" s="596"/>
    </row>
    <row r="12" spans="1:10" ht="20.100000000000001" customHeight="1" thickBot="1" x14ac:dyDescent="0.25">
      <c r="A12" s="299" t="s">
        <v>25</v>
      </c>
      <c r="B12" s="300" t="s">
        <v>207</v>
      </c>
      <c r="C12" s="481"/>
      <c r="D12" s="75">
        <f>+D13</f>
        <v>0</v>
      </c>
      <c r="E12" s="76">
        <f>+E13</f>
        <v>0</v>
      </c>
      <c r="F12" s="77">
        <f>+F13</f>
        <v>0</v>
      </c>
      <c r="G12" s="77">
        <f>+G13</f>
        <v>0</v>
      </c>
      <c r="H12" s="78">
        <f>+H13</f>
        <v>0</v>
      </c>
      <c r="I12" s="75">
        <f t="shared" si="0"/>
        <v>0</v>
      </c>
      <c r="J12" s="596"/>
    </row>
    <row r="13" spans="1:10" ht="20.100000000000001" customHeight="1" thickBot="1" x14ac:dyDescent="0.25">
      <c r="A13" s="301" t="s">
        <v>26</v>
      </c>
      <c r="B13" s="79" t="s">
        <v>72</v>
      </c>
      <c r="C13" s="480"/>
      <c r="D13" s="80"/>
      <c r="E13" s="81"/>
      <c r="F13" s="28"/>
      <c r="G13" s="28"/>
      <c r="H13" s="25"/>
      <c r="I13" s="302">
        <f t="shared" si="0"/>
        <v>0</v>
      </c>
      <c r="J13" s="596"/>
    </row>
    <row r="14" spans="1:10" ht="20.100000000000001" customHeight="1" thickBot="1" x14ac:dyDescent="0.25">
      <c r="A14" s="299" t="s">
        <v>27</v>
      </c>
      <c r="B14" s="300" t="s">
        <v>208</v>
      </c>
      <c r="C14" s="481"/>
      <c r="D14" s="75">
        <f>+D15</f>
        <v>0</v>
      </c>
      <c r="E14" s="76">
        <f>+E15</f>
        <v>0</v>
      </c>
      <c r="F14" s="77">
        <f>+F15</f>
        <v>0</v>
      </c>
      <c r="G14" s="77">
        <f>+G15</f>
        <v>0</v>
      </c>
      <c r="H14" s="78">
        <f>+H15</f>
        <v>0</v>
      </c>
      <c r="I14" s="75">
        <f t="shared" si="0"/>
        <v>0</v>
      </c>
      <c r="J14" s="596"/>
    </row>
    <row r="15" spans="1:10" ht="20.100000000000001" customHeight="1" thickBot="1" x14ac:dyDescent="0.25">
      <c r="A15" s="303" t="s">
        <v>28</v>
      </c>
      <c r="B15" s="82" t="s">
        <v>72</v>
      </c>
      <c r="C15" s="482"/>
      <c r="D15" s="83"/>
      <c r="E15" s="84"/>
      <c r="F15" s="29"/>
      <c r="G15" s="29"/>
      <c r="H15" s="27"/>
      <c r="I15" s="304">
        <f t="shared" si="0"/>
        <v>0</v>
      </c>
      <c r="J15" s="596"/>
    </row>
    <row r="16" spans="1:10" ht="20.100000000000001" customHeight="1" thickBot="1" x14ac:dyDescent="0.25">
      <c r="A16" s="299" t="s">
        <v>29</v>
      </c>
      <c r="B16" s="305" t="s">
        <v>209</v>
      </c>
      <c r="C16" s="481"/>
      <c r="D16" s="75">
        <f>+D17</f>
        <v>0</v>
      </c>
      <c r="E16" s="76">
        <f>+E17</f>
        <v>0</v>
      </c>
      <c r="F16" s="77">
        <f>+F17</f>
        <v>0</v>
      </c>
      <c r="G16" s="77">
        <f>+G17</f>
        <v>0</v>
      </c>
      <c r="H16" s="78">
        <f>+H17</f>
        <v>0</v>
      </c>
      <c r="I16" s="75">
        <f t="shared" si="0"/>
        <v>0</v>
      </c>
      <c r="J16" s="596"/>
    </row>
    <row r="17" spans="1:10" ht="20.100000000000001" customHeight="1" thickBot="1" x14ac:dyDescent="0.25">
      <c r="A17" s="306" t="s">
        <v>30</v>
      </c>
      <c r="B17" s="85" t="s">
        <v>72</v>
      </c>
      <c r="C17" s="483"/>
      <c r="D17" s="86"/>
      <c r="E17" s="87"/>
      <c r="F17" s="88"/>
      <c r="G17" s="88"/>
      <c r="H17" s="26"/>
      <c r="I17" s="307">
        <f t="shared" si="0"/>
        <v>0</v>
      </c>
      <c r="J17" s="596"/>
    </row>
    <row r="18" spans="1:10" ht="20.100000000000001" customHeight="1" thickBot="1" x14ac:dyDescent="0.25">
      <c r="A18" s="597" t="s">
        <v>148</v>
      </c>
      <c r="B18" s="598"/>
      <c r="C18" s="145"/>
      <c r="D18" s="75">
        <f t="shared" ref="D18:I18" si="1">+D6+D9+D12+D14+D16</f>
        <v>0</v>
      </c>
      <c r="E18" s="76">
        <f t="shared" si="1"/>
        <v>0</v>
      </c>
      <c r="F18" s="77">
        <f t="shared" si="1"/>
        <v>0</v>
      </c>
      <c r="G18" s="77">
        <f t="shared" si="1"/>
        <v>0</v>
      </c>
      <c r="H18" s="78">
        <f t="shared" si="1"/>
        <v>0</v>
      </c>
      <c r="I18" s="75">
        <f t="shared" si="1"/>
        <v>0</v>
      </c>
      <c r="J18" s="596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>
    <oddHeader>&amp;R12. számú melléklet a 3/2019. (III.14.) számú 
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25">
    <tabColor rgb="FF002060"/>
    <pageSetUpPr fitToPage="1"/>
  </sheetPr>
  <dimension ref="A1:O81"/>
  <sheetViews>
    <sheetView view="pageLayout" zoomScaleNormal="100" workbookViewId="0">
      <selection activeCell="M6" sqref="M6"/>
    </sheetView>
  </sheetViews>
  <sheetFormatPr defaultRowHeight="15.75" x14ac:dyDescent="0.25"/>
  <cols>
    <col min="1" max="1" width="4.83203125" style="118" customWidth="1"/>
    <col min="2" max="2" width="31.1640625" style="136" customWidth="1"/>
    <col min="3" max="3" width="11.1640625" style="136" bestFit="1" customWidth="1"/>
    <col min="4" max="4" width="10.83203125" style="136" bestFit="1" customWidth="1"/>
    <col min="5" max="5" width="10.1640625" style="136" bestFit="1" customWidth="1"/>
    <col min="6" max="8" width="10.83203125" style="136" bestFit="1" customWidth="1"/>
    <col min="9" max="9" width="10.1640625" style="136" bestFit="1" customWidth="1"/>
    <col min="10" max="10" width="10.83203125" style="136" bestFit="1" customWidth="1"/>
    <col min="11" max="11" width="11.1640625" style="136" bestFit="1" customWidth="1"/>
    <col min="12" max="12" width="9.5" style="136" customWidth="1"/>
    <col min="13" max="13" width="10.1640625" style="136" bestFit="1" customWidth="1"/>
    <col min="14" max="14" width="11.1640625" style="136" bestFit="1" customWidth="1"/>
    <col min="15" max="15" width="12.6640625" style="118" customWidth="1"/>
    <col min="16" max="16384" width="9.33203125" style="136"/>
  </cols>
  <sheetData>
    <row r="1" spans="1:15" ht="31.5" customHeight="1" x14ac:dyDescent="0.25">
      <c r="A1" s="609" t="str">
        <f>+CONCATENATE("Előirányzat-felhasználási terv 2019. évre")</f>
        <v>Előirányzat-felhasználási terv 2019. évre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  <c r="O1" s="610"/>
    </row>
    <row r="2" spans="1:15" ht="16.5" thickBot="1" x14ac:dyDescent="0.3">
      <c r="O2" s="4" t="s">
        <v>567</v>
      </c>
    </row>
    <row r="3" spans="1:15" s="118" customFormat="1" ht="36.75" thickBot="1" x14ac:dyDescent="0.3">
      <c r="A3" s="115" t="s">
        <v>17</v>
      </c>
      <c r="B3" s="116" t="s">
        <v>63</v>
      </c>
      <c r="C3" s="116" t="s">
        <v>75</v>
      </c>
      <c r="D3" s="116" t="s">
        <v>76</v>
      </c>
      <c r="E3" s="116" t="s">
        <v>77</v>
      </c>
      <c r="F3" s="116" t="s">
        <v>78</v>
      </c>
      <c r="G3" s="116" t="s">
        <v>79</v>
      </c>
      <c r="H3" s="116" t="s">
        <v>80</v>
      </c>
      <c r="I3" s="116" t="s">
        <v>81</v>
      </c>
      <c r="J3" s="116" t="s">
        <v>82</v>
      </c>
      <c r="K3" s="116" t="s">
        <v>83</v>
      </c>
      <c r="L3" s="116" t="s">
        <v>84</v>
      </c>
      <c r="M3" s="116" t="s">
        <v>85</v>
      </c>
      <c r="N3" s="116" t="s">
        <v>86</v>
      </c>
      <c r="O3" s="117" t="s">
        <v>54</v>
      </c>
    </row>
    <row r="4" spans="1:15" s="120" customFormat="1" ht="15" customHeight="1" thickBot="1" x14ac:dyDescent="0.25">
      <c r="A4" s="119" t="s">
        <v>19</v>
      </c>
      <c r="B4" s="606" t="s">
        <v>58</v>
      </c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8"/>
    </row>
    <row r="5" spans="1:15" s="120" customFormat="1" ht="22.5" x14ac:dyDescent="0.2">
      <c r="A5" s="121" t="s">
        <v>20</v>
      </c>
      <c r="B5" s="488" t="s">
        <v>378</v>
      </c>
      <c r="C5" s="122">
        <v>4036921</v>
      </c>
      <c r="D5" s="122">
        <v>4036922</v>
      </c>
      <c r="E5" s="122">
        <v>4036921</v>
      </c>
      <c r="F5" s="122">
        <v>4036922</v>
      </c>
      <c r="G5" s="122">
        <v>4036921</v>
      </c>
      <c r="H5" s="122">
        <v>4036922</v>
      </c>
      <c r="I5" s="122">
        <v>4036921</v>
      </c>
      <c r="J5" s="122">
        <v>4036922</v>
      </c>
      <c r="K5" s="122">
        <v>4036921</v>
      </c>
      <c r="L5" s="122">
        <v>4036922</v>
      </c>
      <c r="M5" s="122">
        <v>4036921</v>
      </c>
      <c r="N5" s="122">
        <v>4036921</v>
      </c>
      <c r="O5" s="123">
        <f t="shared" ref="O5:O25" si="0">SUM(C5:N5)</f>
        <v>48443057</v>
      </c>
    </row>
    <row r="6" spans="1:15" s="127" customFormat="1" ht="22.5" x14ac:dyDescent="0.2">
      <c r="A6" s="124" t="s">
        <v>21</v>
      </c>
      <c r="B6" s="310" t="s">
        <v>423</v>
      </c>
      <c r="C6" s="125">
        <v>492800</v>
      </c>
      <c r="D6" s="125">
        <v>492800</v>
      </c>
      <c r="E6" s="125">
        <v>492800</v>
      </c>
      <c r="F6" s="125">
        <v>492800</v>
      </c>
      <c r="G6" s="125">
        <v>492800</v>
      </c>
      <c r="H6" s="125">
        <v>492800</v>
      </c>
      <c r="I6" s="125">
        <v>492800</v>
      </c>
      <c r="J6" s="125">
        <v>492800</v>
      </c>
      <c r="K6" s="125">
        <v>492800</v>
      </c>
      <c r="L6" s="125">
        <v>492800</v>
      </c>
      <c r="M6" s="125">
        <v>492800</v>
      </c>
      <c r="N6" s="125">
        <v>492800</v>
      </c>
      <c r="O6" s="126">
        <f t="shared" si="0"/>
        <v>5913600</v>
      </c>
    </row>
    <row r="7" spans="1:15" s="127" customFormat="1" ht="22.5" x14ac:dyDescent="0.2">
      <c r="A7" s="124" t="s">
        <v>22</v>
      </c>
      <c r="B7" s="309" t="s">
        <v>424</v>
      </c>
      <c r="C7" s="128"/>
      <c r="D7" s="128"/>
      <c r="E7" s="128"/>
      <c r="F7" s="128"/>
      <c r="G7" s="128"/>
      <c r="H7" s="128"/>
      <c r="I7" s="128"/>
      <c r="J7" s="128"/>
      <c r="K7" s="128">
        <v>94036513</v>
      </c>
      <c r="L7" s="128"/>
      <c r="M7" s="128"/>
      <c r="N7" s="128"/>
      <c r="O7" s="129">
        <f t="shared" si="0"/>
        <v>94036513</v>
      </c>
    </row>
    <row r="8" spans="1:15" s="127" customFormat="1" ht="14.1" customHeight="1" x14ac:dyDescent="0.2">
      <c r="A8" s="124" t="s">
        <v>23</v>
      </c>
      <c r="B8" s="308" t="s">
        <v>177</v>
      </c>
      <c r="C8" s="125">
        <v>398080</v>
      </c>
      <c r="D8" s="125">
        <v>408080</v>
      </c>
      <c r="E8" s="125">
        <v>40185000</v>
      </c>
      <c r="F8" s="125">
        <v>1040200</v>
      </c>
      <c r="G8" s="125">
        <v>520100</v>
      </c>
      <c r="H8" s="125">
        <v>398080</v>
      </c>
      <c r="I8" s="125">
        <v>398080</v>
      </c>
      <c r="J8" s="125">
        <v>398080</v>
      </c>
      <c r="K8" s="125">
        <v>40185000</v>
      </c>
      <c r="L8" s="125">
        <v>1040200</v>
      </c>
      <c r="M8" s="125">
        <v>520100</v>
      </c>
      <c r="N8" s="125">
        <v>80000</v>
      </c>
      <c r="O8" s="126">
        <f t="shared" si="0"/>
        <v>85571000</v>
      </c>
    </row>
    <row r="9" spans="1:15" s="127" customFormat="1" ht="14.1" customHeight="1" x14ac:dyDescent="0.2">
      <c r="A9" s="124" t="s">
        <v>24</v>
      </c>
      <c r="B9" s="308" t="s">
        <v>425</v>
      </c>
      <c r="C9" s="125">
        <v>304416</v>
      </c>
      <c r="D9" s="125">
        <v>304417</v>
      </c>
      <c r="E9" s="125">
        <v>304416</v>
      </c>
      <c r="F9" s="125">
        <v>1602500</v>
      </c>
      <c r="G9" s="125">
        <v>304417</v>
      </c>
      <c r="H9" s="125">
        <v>304416</v>
      </c>
      <c r="I9" s="125">
        <v>304417</v>
      </c>
      <c r="J9" s="125">
        <v>304416</v>
      </c>
      <c r="K9" s="125">
        <v>1602500</v>
      </c>
      <c r="L9" s="125">
        <v>304417</v>
      </c>
      <c r="M9" s="125">
        <v>304416</v>
      </c>
      <c r="N9" s="125">
        <v>304417</v>
      </c>
      <c r="O9" s="126">
        <f t="shared" si="0"/>
        <v>6249165</v>
      </c>
    </row>
    <row r="10" spans="1:15" s="127" customFormat="1" ht="14.1" customHeight="1" x14ac:dyDescent="0.2">
      <c r="A10" s="124" t="s">
        <v>25</v>
      </c>
      <c r="B10" s="308" t="s">
        <v>10</v>
      </c>
      <c r="C10" s="125"/>
      <c r="D10" s="125"/>
      <c r="E10" s="125"/>
      <c r="F10" s="125"/>
      <c r="G10" s="125"/>
      <c r="H10" s="125"/>
      <c r="I10" s="125">
        <v>61000000</v>
      </c>
      <c r="J10" s="125"/>
      <c r="K10" s="125"/>
      <c r="L10" s="125"/>
      <c r="M10" s="125"/>
      <c r="N10" s="125"/>
      <c r="O10" s="126">
        <f t="shared" si="0"/>
        <v>61000000</v>
      </c>
    </row>
    <row r="11" spans="1:15" s="127" customFormat="1" ht="14.1" customHeight="1" x14ac:dyDescent="0.2">
      <c r="A11" s="124" t="s">
        <v>26</v>
      </c>
      <c r="B11" s="308" t="s">
        <v>380</v>
      </c>
      <c r="C11" s="125"/>
      <c r="D11" s="125"/>
      <c r="E11" s="125"/>
      <c r="F11" s="125">
        <v>88306</v>
      </c>
      <c r="G11" s="125"/>
      <c r="H11" s="125"/>
      <c r="I11" s="125"/>
      <c r="J11" s="125">
        <v>88306</v>
      </c>
      <c r="K11" s="125"/>
      <c r="L11" s="125"/>
      <c r="M11" s="125"/>
      <c r="N11" s="125"/>
      <c r="O11" s="126">
        <f t="shared" si="0"/>
        <v>176612</v>
      </c>
    </row>
    <row r="12" spans="1:15" s="127" customFormat="1" ht="22.5" x14ac:dyDescent="0.2">
      <c r="A12" s="124" t="s">
        <v>27</v>
      </c>
      <c r="B12" s="310" t="s">
        <v>411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>
        <f t="shared" si="0"/>
        <v>0</v>
      </c>
    </row>
    <row r="13" spans="1:15" s="127" customFormat="1" ht="14.1" customHeight="1" thickBot="1" x14ac:dyDescent="0.25">
      <c r="A13" s="124" t="s">
        <v>28</v>
      </c>
      <c r="B13" s="308" t="s">
        <v>11</v>
      </c>
      <c r="C13" s="125">
        <v>119075115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6">
        <f t="shared" si="0"/>
        <v>119075115</v>
      </c>
    </row>
    <row r="14" spans="1:15" s="120" customFormat="1" ht="15.95" customHeight="1" thickBot="1" x14ac:dyDescent="0.25">
      <c r="A14" s="119" t="s">
        <v>29</v>
      </c>
      <c r="B14" s="43" t="s">
        <v>111</v>
      </c>
      <c r="C14" s="130">
        <f t="shared" ref="C14:N14" si="1">SUM(C5:C13)</f>
        <v>124307332</v>
      </c>
      <c r="D14" s="130">
        <f t="shared" si="1"/>
        <v>5242219</v>
      </c>
      <c r="E14" s="130">
        <f t="shared" si="1"/>
        <v>45019137</v>
      </c>
      <c r="F14" s="130">
        <f t="shared" si="1"/>
        <v>7260728</v>
      </c>
      <c r="G14" s="130">
        <f t="shared" si="1"/>
        <v>5354238</v>
      </c>
      <c r="H14" s="130">
        <f t="shared" si="1"/>
        <v>5232218</v>
      </c>
      <c r="I14" s="130">
        <f t="shared" si="1"/>
        <v>66232218</v>
      </c>
      <c r="J14" s="130">
        <f t="shared" si="1"/>
        <v>5320524</v>
      </c>
      <c r="K14" s="130">
        <f t="shared" si="1"/>
        <v>140353734</v>
      </c>
      <c r="L14" s="130">
        <f t="shared" si="1"/>
        <v>5874339</v>
      </c>
      <c r="M14" s="130">
        <f t="shared" si="1"/>
        <v>5354237</v>
      </c>
      <c r="N14" s="130">
        <f t="shared" si="1"/>
        <v>4914138</v>
      </c>
      <c r="O14" s="131">
        <f>SUM(C14:N14)</f>
        <v>420465062</v>
      </c>
    </row>
    <row r="15" spans="1:15" s="120" customFormat="1" ht="15" customHeight="1" thickBot="1" x14ac:dyDescent="0.25">
      <c r="A15" s="119" t="s">
        <v>30</v>
      </c>
      <c r="B15" s="606" t="s">
        <v>59</v>
      </c>
      <c r="C15" s="607"/>
      <c r="D15" s="607"/>
      <c r="E15" s="607"/>
      <c r="F15" s="607"/>
      <c r="G15" s="607"/>
      <c r="H15" s="607"/>
      <c r="I15" s="607"/>
      <c r="J15" s="607"/>
      <c r="K15" s="607"/>
      <c r="L15" s="607"/>
      <c r="M15" s="607"/>
      <c r="N15" s="607"/>
      <c r="O15" s="608"/>
    </row>
    <row r="16" spans="1:15" s="127" customFormat="1" ht="14.1" customHeight="1" x14ac:dyDescent="0.2">
      <c r="A16" s="132" t="s">
        <v>31</v>
      </c>
      <c r="B16" s="311" t="s">
        <v>64</v>
      </c>
      <c r="C16" s="128">
        <v>3007788</v>
      </c>
      <c r="D16" s="128">
        <v>3007788</v>
      </c>
      <c r="E16" s="128">
        <v>3007788</v>
      </c>
      <c r="F16" s="128">
        <v>3007788</v>
      </c>
      <c r="G16" s="128">
        <v>3007788</v>
      </c>
      <c r="H16" s="128">
        <v>3007787</v>
      </c>
      <c r="I16" s="128">
        <v>3007788</v>
      </c>
      <c r="J16" s="128">
        <v>3007787</v>
      </c>
      <c r="K16" s="128">
        <v>3007788</v>
      </c>
      <c r="L16" s="128">
        <v>3007788</v>
      </c>
      <c r="M16" s="128">
        <v>3007788</v>
      </c>
      <c r="N16" s="128">
        <v>3007788</v>
      </c>
      <c r="O16" s="129">
        <f t="shared" si="0"/>
        <v>36093454</v>
      </c>
    </row>
    <row r="17" spans="1:15" s="127" customFormat="1" ht="27" customHeight="1" x14ac:dyDescent="0.2">
      <c r="A17" s="124" t="s">
        <v>32</v>
      </c>
      <c r="B17" s="310" t="s">
        <v>186</v>
      </c>
      <c r="C17" s="125">
        <v>610470</v>
      </c>
      <c r="D17" s="125">
        <v>610470</v>
      </c>
      <c r="E17" s="125">
        <v>610470</v>
      </c>
      <c r="F17" s="125">
        <v>610470</v>
      </c>
      <c r="G17" s="125">
        <v>610470</v>
      </c>
      <c r="H17" s="125">
        <v>610469</v>
      </c>
      <c r="I17" s="125">
        <v>610470</v>
      </c>
      <c r="J17" s="125">
        <v>610469</v>
      </c>
      <c r="K17" s="125">
        <v>610470</v>
      </c>
      <c r="L17" s="125">
        <v>610470</v>
      </c>
      <c r="M17" s="125">
        <v>610470</v>
      </c>
      <c r="N17" s="125">
        <v>610470</v>
      </c>
      <c r="O17" s="126">
        <f t="shared" si="0"/>
        <v>7325638</v>
      </c>
    </row>
    <row r="18" spans="1:15" s="127" customFormat="1" ht="14.1" customHeight="1" x14ac:dyDescent="0.2">
      <c r="A18" s="124" t="s">
        <v>33</v>
      </c>
      <c r="B18" s="308" t="s">
        <v>142</v>
      </c>
      <c r="C18" s="125">
        <v>3076692</v>
      </c>
      <c r="D18" s="125">
        <v>3076692</v>
      </c>
      <c r="E18" s="125">
        <v>3076692</v>
      </c>
      <c r="F18" s="125">
        <v>3076692</v>
      </c>
      <c r="G18" s="125">
        <v>3076692</v>
      </c>
      <c r="H18" s="125">
        <v>3076692</v>
      </c>
      <c r="I18" s="125">
        <v>3076692</v>
      </c>
      <c r="J18" s="125">
        <v>3076692</v>
      </c>
      <c r="K18" s="125">
        <v>3076691</v>
      </c>
      <c r="L18" s="125">
        <v>3076691</v>
      </c>
      <c r="M18" s="125">
        <v>3076692</v>
      </c>
      <c r="N18" s="125">
        <v>3076693</v>
      </c>
      <c r="O18" s="126">
        <f t="shared" si="0"/>
        <v>36920303</v>
      </c>
    </row>
    <row r="19" spans="1:15" s="127" customFormat="1" ht="14.1" customHeight="1" x14ac:dyDescent="0.2">
      <c r="A19" s="124" t="s">
        <v>34</v>
      </c>
      <c r="B19" s="308" t="s">
        <v>187</v>
      </c>
      <c r="C19" s="125">
        <v>62500</v>
      </c>
      <c r="D19" s="125">
        <v>62500</v>
      </c>
      <c r="E19" s="125">
        <v>62500</v>
      </c>
      <c r="F19" s="125">
        <v>62500</v>
      </c>
      <c r="G19" s="125">
        <v>62500</v>
      </c>
      <c r="H19" s="125">
        <v>62500</v>
      </c>
      <c r="I19" s="125">
        <v>62500</v>
      </c>
      <c r="J19" s="125">
        <v>62500</v>
      </c>
      <c r="K19" s="125">
        <v>62500</v>
      </c>
      <c r="L19" s="125">
        <v>62500</v>
      </c>
      <c r="M19" s="125">
        <v>62500</v>
      </c>
      <c r="N19" s="125">
        <v>62500</v>
      </c>
      <c r="O19" s="126">
        <f t="shared" si="0"/>
        <v>750000</v>
      </c>
    </row>
    <row r="20" spans="1:15" s="127" customFormat="1" ht="14.1" customHeight="1" x14ac:dyDescent="0.2">
      <c r="A20" s="124" t="s">
        <v>35</v>
      </c>
      <c r="B20" s="308" t="s">
        <v>12</v>
      </c>
      <c r="C20" s="125"/>
      <c r="D20" s="125"/>
      <c r="E20" s="125"/>
      <c r="F20" s="125">
        <v>3950985</v>
      </c>
      <c r="G20" s="125"/>
      <c r="H20" s="125">
        <v>3950985</v>
      </c>
      <c r="I20" s="125"/>
      <c r="J20" s="125"/>
      <c r="K20" s="125">
        <v>3950985</v>
      </c>
      <c r="L20" s="125"/>
      <c r="M20" s="125">
        <v>3950986</v>
      </c>
      <c r="N20" s="125"/>
      <c r="O20" s="126">
        <f t="shared" si="0"/>
        <v>15803941</v>
      </c>
    </row>
    <row r="21" spans="1:15" s="127" customFormat="1" ht="14.1" customHeight="1" x14ac:dyDescent="0.2">
      <c r="A21" s="124" t="s">
        <v>36</v>
      </c>
      <c r="B21" s="308" t="s">
        <v>227</v>
      </c>
      <c r="C21" s="125"/>
      <c r="D21" s="125"/>
      <c r="E21" s="125"/>
      <c r="F21" s="125">
        <v>20000000</v>
      </c>
      <c r="G21" s="125">
        <v>30000000</v>
      </c>
      <c r="H21" s="125">
        <v>15080699</v>
      </c>
      <c r="I21" s="125"/>
      <c r="J21" s="125">
        <v>30000000</v>
      </c>
      <c r="K21" s="125">
        <v>15080699</v>
      </c>
      <c r="L21" s="125"/>
      <c r="M21" s="125"/>
      <c r="N21" s="125"/>
      <c r="O21" s="126">
        <f t="shared" si="0"/>
        <v>110161398</v>
      </c>
    </row>
    <row r="22" spans="1:15" s="127" customFormat="1" x14ac:dyDescent="0.2">
      <c r="A22" s="124" t="s">
        <v>37</v>
      </c>
      <c r="B22" s="310" t="s">
        <v>190</v>
      </c>
      <c r="C22" s="125"/>
      <c r="D22" s="125">
        <v>30000000</v>
      </c>
      <c r="E22" s="125">
        <v>30000000</v>
      </c>
      <c r="F22" s="125">
        <v>30000000</v>
      </c>
      <c r="G22" s="125"/>
      <c r="H22" s="125">
        <v>40626553</v>
      </c>
      <c r="I22" s="125"/>
      <c r="J22" s="125">
        <v>40626553</v>
      </c>
      <c r="K22" s="125">
        <v>40626555</v>
      </c>
      <c r="L22" s="125"/>
      <c r="M22" s="125"/>
      <c r="N22" s="125"/>
      <c r="O22" s="126">
        <f t="shared" si="0"/>
        <v>211879661</v>
      </c>
    </row>
    <row r="23" spans="1:15" s="127" customFormat="1" ht="14.1" customHeight="1" x14ac:dyDescent="0.2">
      <c r="A23" s="124" t="s">
        <v>38</v>
      </c>
      <c r="B23" s="308" t="s">
        <v>229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6">
        <f t="shared" si="0"/>
        <v>0</v>
      </c>
    </row>
    <row r="24" spans="1:15" s="127" customFormat="1" ht="14.1" customHeight="1" thickBot="1" x14ac:dyDescent="0.25">
      <c r="A24" s="124" t="s">
        <v>39</v>
      </c>
      <c r="B24" s="308" t="s">
        <v>13</v>
      </c>
      <c r="C24" s="125">
        <v>1530667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6">
        <f t="shared" si="0"/>
        <v>1530667</v>
      </c>
    </row>
    <row r="25" spans="1:15" s="120" customFormat="1" ht="15.95" customHeight="1" thickBot="1" x14ac:dyDescent="0.25">
      <c r="A25" s="133" t="s">
        <v>40</v>
      </c>
      <c r="B25" s="43" t="s">
        <v>112</v>
      </c>
      <c r="C25" s="130">
        <f t="shared" ref="C25:N25" si="2">SUM(C16:C24)</f>
        <v>8288117</v>
      </c>
      <c r="D25" s="130">
        <f t="shared" si="2"/>
        <v>36757450</v>
      </c>
      <c r="E25" s="130">
        <f t="shared" si="2"/>
        <v>36757450</v>
      </c>
      <c r="F25" s="130">
        <f t="shared" si="2"/>
        <v>60708435</v>
      </c>
      <c r="G25" s="130">
        <f t="shared" si="2"/>
        <v>36757450</v>
      </c>
      <c r="H25" s="130">
        <f t="shared" si="2"/>
        <v>66415685</v>
      </c>
      <c r="I25" s="130">
        <f t="shared" si="2"/>
        <v>6757450</v>
      </c>
      <c r="J25" s="130">
        <f t="shared" si="2"/>
        <v>77384001</v>
      </c>
      <c r="K25" s="130">
        <f t="shared" si="2"/>
        <v>66415688</v>
      </c>
      <c r="L25" s="130">
        <f t="shared" si="2"/>
        <v>6757449</v>
      </c>
      <c r="M25" s="130">
        <f t="shared" si="2"/>
        <v>10708436</v>
      </c>
      <c r="N25" s="130">
        <f t="shared" si="2"/>
        <v>6757451</v>
      </c>
      <c r="O25" s="131">
        <f t="shared" si="0"/>
        <v>420465062</v>
      </c>
    </row>
    <row r="26" spans="1:15" ht="16.5" thickBot="1" x14ac:dyDescent="0.3">
      <c r="A26" s="133" t="s">
        <v>41</v>
      </c>
      <c r="B26" s="312" t="s">
        <v>113</v>
      </c>
      <c r="C26" s="134">
        <f t="shared" ref="C26:O26" si="3">C14-C25</f>
        <v>116019215</v>
      </c>
      <c r="D26" s="134">
        <f t="shared" si="3"/>
        <v>-31515231</v>
      </c>
      <c r="E26" s="134">
        <f t="shared" si="3"/>
        <v>8261687</v>
      </c>
      <c r="F26" s="134">
        <f t="shared" si="3"/>
        <v>-53447707</v>
      </c>
      <c r="G26" s="134">
        <f t="shared" si="3"/>
        <v>-31403212</v>
      </c>
      <c r="H26" s="134">
        <f t="shared" si="3"/>
        <v>-61183467</v>
      </c>
      <c r="I26" s="134">
        <f t="shared" si="3"/>
        <v>59474768</v>
      </c>
      <c r="J26" s="134">
        <f t="shared" si="3"/>
        <v>-72063477</v>
      </c>
      <c r="K26" s="134">
        <f t="shared" si="3"/>
        <v>73938046</v>
      </c>
      <c r="L26" s="134">
        <f t="shared" si="3"/>
        <v>-883110</v>
      </c>
      <c r="M26" s="134">
        <f t="shared" si="3"/>
        <v>-5354199</v>
      </c>
      <c r="N26" s="134">
        <f t="shared" si="3"/>
        <v>-1843313</v>
      </c>
      <c r="O26" s="135">
        <f t="shared" si="3"/>
        <v>0</v>
      </c>
    </row>
    <row r="27" spans="1:15" x14ac:dyDescent="0.25">
      <c r="A27" s="137"/>
    </row>
    <row r="28" spans="1:15" x14ac:dyDescent="0.25">
      <c r="B28" s="138"/>
      <c r="C28" s="139"/>
      <c r="D28" s="139"/>
      <c r="O28" s="136"/>
    </row>
    <row r="29" spans="1:15" x14ac:dyDescent="0.25">
      <c r="O29" s="136"/>
    </row>
    <row r="30" spans="1:15" x14ac:dyDescent="0.25">
      <c r="O30" s="136"/>
    </row>
    <row r="31" spans="1:15" x14ac:dyDescent="0.25">
      <c r="O31" s="136"/>
    </row>
    <row r="32" spans="1:15" x14ac:dyDescent="0.25">
      <c r="O32" s="136"/>
    </row>
    <row r="33" spans="15:15" x14ac:dyDescent="0.25">
      <c r="O33" s="136"/>
    </row>
    <row r="34" spans="15:15" x14ac:dyDescent="0.25">
      <c r="O34" s="136"/>
    </row>
    <row r="35" spans="15:15" x14ac:dyDescent="0.25">
      <c r="O35" s="136"/>
    </row>
    <row r="36" spans="15:15" x14ac:dyDescent="0.25">
      <c r="O36" s="136"/>
    </row>
    <row r="37" spans="15:15" x14ac:dyDescent="0.25">
      <c r="O37" s="136"/>
    </row>
    <row r="38" spans="15:15" x14ac:dyDescent="0.25">
      <c r="O38" s="136"/>
    </row>
    <row r="39" spans="15:15" x14ac:dyDescent="0.25">
      <c r="O39" s="136"/>
    </row>
    <row r="40" spans="15:15" x14ac:dyDescent="0.25">
      <c r="O40" s="136"/>
    </row>
    <row r="41" spans="15:15" x14ac:dyDescent="0.25">
      <c r="O41" s="136"/>
    </row>
    <row r="42" spans="15:15" x14ac:dyDescent="0.25">
      <c r="O42" s="136"/>
    </row>
    <row r="43" spans="15:15" x14ac:dyDescent="0.25">
      <c r="O43" s="136"/>
    </row>
    <row r="44" spans="15:15" x14ac:dyDescent="0.25">
      <c r="O44" s="136"/>
    </row>
    <row r="45" spans="15:15" x14ac:dyDescent="0.25">
      <c r="O45" s="136"/>
    </row>
    <row r="46" spans="15:15" x14ac:dyDescent="0.25">
      <c r="O46" s="136"/>
    </row>
    <row r="47" spans="15:15" x14ac:dyDescent="0.25">
      <c r="O47" s="136"/>
    </row>
    <row r="48" spans="15:15" x14ac:dyDescent="0.25">
      <c r="O48" s="136"/>
    </row>
    <row r="49" spans="15:15" x14ac:dyDescent="0.25">
      <c r="O49" s="136"/>
    </row>
    <row r="50" spans="15:15" x14ac:dyDescent="0.25">
      <c r="O50" s="136"/>
    </row>
    <row r="51" spans="15:15" x14ac:dyDescent="0.25">
      <c r="O51" s="136"/>
    </row>
    <row r="52" spans="15:15" x14ac:dyDescent="0.25">
      <c r="O52" s="136"/>
    </row>
    <row r="53" spans="15:15" x14ac:dyDescent="0.25">
      <c r="O53" s="136"/>
    </row>
    <row r="54" spans="15:15" x14ac:dyDescent="0.25">
      <c r="O54" s="136"/>
    </row>
    <row r="55" spans="15:15" x14ac:dyDescent="0.25">
      <c r="O55" s="136"/>
    </row>
    <row r="56" spans="15:15" x14ac:dyDescent="0.25">
      <c r="O56" s="136"/>
    </row>
    <row r="57" spans="15:15" x14ac:dyDescent="0.25">
      <c r="O57" s="136"/>
    </row>
    <row r="58" spans="15:15" x14ac:dyDescent="0.25">
      <c r="O58" s="136"/>
    </row>
    <row r="59" spans="15:15" x14ac:dyDescent="0.25">
      <c r="O59" s="136"/>
    </row>
    <row r="60" spans="15:15" x14ac:dyDescent="0.25">
      <c r="O60" s="136"/>
    </row>
    <row r="61" spans="15:15" x14ac:dyDescent="0.25">
      <c r="O61" s="136"/>
    </row>
    <row r="62" spans="15:15" x14ac:dyDescent="0.25">
      <c r="O62" s="136"/>
    </row>
    <row r="63" spans="15:15" x14ac:dyDescent="0.25">
      <c r="O63" s="136"/>
    </row>
    <row r="64" spans="15:15" x14ac:dyDescent="0.25">
      <c r="O64" s="136"/>
    </row>
    <row r="65" spans="15:15" x14ac:dyDescent="0.25">
      <c r="O65" s="136"/>
    </row>
    <row r="66" spans="15:15" x14ac:dyDescent="0.25">
      <c r="O66" s="136"/>
    </row>
    <row r="67" spans="15:15" x14ac:dyDescent="0.25">
      <c r="O67" s="136"/>
    </row>
    <row r="68" spans="15:15" x14ac:dyDescent="0.25">
      <c r="O68" s="136"/>
    </row>
    <row r="69" spans="15:15" x14ac:dyDescent="0.25">
      <c r="O69" s="136"/>
    </row>
    <row r="70" spans="15:15" x14ac:dyDescent="0.25">
      <c r="O70" s="136"/>
    </row>
    <row r="71" spans="15:15" x14ac:dyDescent="0.25">
      <c r="O71" s="136"/>
    </row>
    <row r="72" spans="15:15" x14ac:dyDescent="0.25">
      <c r="O72" s="136"/>
    </row>
    <row r="73" spans="15:15" x14ac:dyDescent="0.25">
      <c r="O73" s="136"/>
    </row>
    <row r="74" spans="15:15" x14ac:dyDescent="0.25">
      <c r="O74" s="136"/>
    </row>
    <row r="75" spans="15:15" x14ac:dyDescent="0.25">
      <c r="O75" s="136"/>
    </row>
    <row r="76" spans="15:15" x14ac:dyDescent="0.25">
      <c r="O76" s="136"/>
    </row>
    <row r="77" spans="15:15" x14ac:dyDescent="0.25">
      <c r="O77" s="136"/>
    </row>
    <row r="78" spans="15:15" x14ac:dyDescent="0.25">
      <c r="O78" s="136"/>
    </row>
    <row r="79" spans="15:15" x14ac:dyDescent="0.25">
      <c r="O79" s="136"/>
    </row>
    <row r="80" spans="15:15" x14ac:dyDescent="0.25">
      <c r="O80" s="136"/>
    </row>
    <row r="81" spans="15:15" x14ac:dyDescent="0.25">
      <c r="O81" s="136"/>
    </row>
  </sheetData>
  <sheetProtection selectLockedCells="1" selectUnlockedCells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81" orientation="landscape" r:id="rId1"/>
  <headerFooter alignWithMargins="0">
    <oddHeader>&amp;R&amp;"Times New Roman CE,Félkövér dőlt"&amp;11  3/2019. (III.14.) önkormányzati rendelet 13. sz. melléklete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3">
    <tabColor rgb="FF002060"/>
    <pageSetUpPr fitToPage="1"/>
  </sheetPr>
  <dimension ref="A1:C25"/>
  <sheetViews>
    <sheetView view="pageLayout" zoomScaleNormal="100" workbookViewId="0">
      <selection activeCell="D12" sqref="D12"/>
    </sheetView>
  </sheetViews>
  <sheetFormatPr defaultRowHeight="12.75" x14ac:dyDescent="0.2"/>
  <cols>
    <col min="1" max="1" width="88.6640625" customWidth="1"/>
    <col min="2" max="2" width="27.83203125" customWidth="1"/>
    <col min="3" max="3" width="3.5" customWidth="1"/>
  </cols>
  <sheetData>
    <row r="1" spans="1:3" ht="47.25" customHeight="1" x14ac:dyDescent="0.2">
      <c r="A1" s="611" t="s">
        <v>595</v>
      </c>
      <c r="B1" s="611"/>
    </row>
    <row r="2" spans="1:3" ht="22.5" customHeight="1" thickBot="1" x14ac:dyDescent="0.25">
      <c r="A2" s="395"/>
      <c r="B2" s="396" t="s">
        <v>14</v>
      </c>
    </row>
    <row r="3" spans="1:3" ht="24" customHeight="1" thickBot="1" x14ac:dyDescent="0.25">
      <c r="A3" s="313" t="s">
        <v>53</v>
      </c>
      <c r="B3" s="394" t="s">
        <v>596</v>
      </c>
    </row>
    <row r="4" spans="1:3" s="53" customFormat="1" ht="13.5" thickBot="1" x14ac:dyDescent="0.25">
      <c r="A4" s="215" t="s">
        <v>500</v>
      </c>
      <c r="B4" s="216" t="s">
        <v>501</v>
      </c>
    </row>
    <row r="5" spans="1:3" x14ac:dyDescent="0.2">
      <c r="A5" s="140" t="s">
        <v>556</v>
      </c>
      <c r="B5" s="418">
        <v>4511290</v>
      </c>
    </row>
    <row r="6" spans="1:3" ht="12.75" customHeight="1" x14ac:dyDescent="0.2">
      <c r="A6" s="141" t="s">
        <v>557</v>
      </c>
      <c r="B6" s="418">
        <v>2016000</v>
      </c>
    </row>
    <row r="7" spans="1:3" x14ac:dyDescent="0.2">
      <c r="A7" s="141" t="s">
        <v>558</v>
      </c>
      <c r="B7" s="418">
        <v>100000</v>
      </c>
    </row>
    <row r="8" spans="1:3" x14ac:dyDescent="0.2">
      <c r="A8" s="141" t="s">
        <v>559</v>
      </c>
      <c r="B8" s="418">
        <v>1402860</v>
      </c>
    </row>
    <row r="9" spans="1:3" x14ac:dyDescent="0.2">
      <c r="A9" s="141" t="s">
        <v>597</v>
      </c>
      <c r="B9" s="418">
        <v>686532</v>
      </c>
    </row>
    <row r="10" spans="1:3" x14ac:dyDescent="0.2">
      <c r="A10" s="141" t="s">
        <v>598</v>
      </c>
      <c r="B10" s="418">
        <v>560300</v>
      </c>
    </row>
    <row r="11" spans="1:3" x14ac:dyDescent="0.2">
      <c r="A11" s="141" t="s">
        <v>560</v>
      </c>
      <c r="B11" s="418">
        <v>29735750</v>
      </c>
    </row>
    <row r="12" spans="1:3" x14ac:dyDescent="0.2">
      <c r="A12" s="141" t="s">
        <v>561</v>
      </c>
      <c r="B12" s="418">
        <v>4086773</v>
      </c>
    </row>
    <row r="13" spans="1:3" x14ac:dyDescent="0.2">
      <c r="A13" s="141" t="s">
        <v>599</v>
      </c>
      <c r="B13" s="418">
        <v>84552</v>
      </c>
    </row>
    <row r="14" spans="1:3" x14ac:dyDescent="0.2">
      <c r="A14" s="141" t="s">
        <v>562</v>
      </c>
      <c r="B14" s="418">
        <v>3459000</v>
      </c>
    </row>
    <row r="15" spans="1:3" x14ac:dyDescent="0.2">
      <c r="A15" s="141" t="s">
        <v>563</v>
      </c>
      <c r="B15" s="418">
        <v>1800000</v>
      </c>
      <c r="C15" s="612" t="s">
        <v>531</v>
      </c>
    </row>
    <row r="16" spans="1:3" x14ac:dyDescent="0.2">
      <c r="A16" s="141"/>
      <c r="B16" s="418"/>
      <c r="C16" s="612"/>
    </row>
    <row r="17" spans="1:3" x14ac:dyDescent="0.2">
      <c r="A17" s="141"/>
      <c r="B17" s="418"/>
      <c r="C17" s="612"/>
    </row>
    <row r="18" spans="1:3" x14ac:dyDescent="0.2">
      <c r="A18" s="141"/>
      <c r="B18" s="418"/>
      <c r="C18" s="612"/>
    </row>
    <row r="19" spans="1:3" x14ac:dyDescent="0.2">
      <c r="A19" s="141"/>
      <c r="B19" s="418"/>
      <c r="C19" s="612"/>
    </row>
    <row r="20" spans="1:3" x14ac:dyDescent="0.2">
      <c r="A20" s="141"/>
      <c r="B20" s="418"/>
      <c r="C20" s="612"/>
    </row>
    <row r="21" spans="1:3" x14ac:dyDescent="0.2">
      <c r="A21" s="141"/>
      <c r="B21" s="418"/>
      <c r="C21" s="612"/>
    </row>
    <row r="22" spans="1:3" x14ac:dyDescent="0.2">
      <c r="A22" s="141"/>
      <c r="B22" s="418"/>
      <c r="C22" s="612"/>
    </row>
    <row r="23" spans="1:3" x14ac:dyDescent="0.2">
      <c r="A23" s="141"/>
      <c r="B23" s="418"/>
      <c r="C23" s="612"/>
    </row>
    <row r="24" spans="1:3" ht="13.5" thickBot="1" x14ac:dyDescent="0.25">
      <c r="A24" s="142"/>
      <c r="B24" s="418"/>
      <c r="C24" s="612"/>
    </row>
    <row r="25" spans="1:3" s="55" customFormat="1" ht="19.5" customHeight="1" thickBot="1" x14ac:dyDescent="0.25">
      <c r="A25" s="40" t="s">
        <v>54</v>
      </c>
      <c r="B25" s="54">
        <f>SUM(B5:B24)</f>
        <v>48443057</v>
      </c>
      <c r="C25" s="612"/>
    </row>
  </sheetData>
  <mergeCells count="2">
    <mergeCell ref="A1:B1"/>
    <mergeCell ref="C15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r:id="rId1"/>
  <headerFooter alignWithMargins="0">
    <oddHeader>&amp;R&amp;"Times New Roman CE,Dőlt"14. sz. melléklet a 3/2019. (III.14.) számú 
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2060"/>
  </sheetPr>
  <dimension ref="A1:D36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592" t="s">
        <v>601</v>
      </c>
      <c r="B1" s="592"/>
      <c r="C1" s="592"/>
      <c r="D1" s="592"/>
    </row>
    <row r="2" spans="1:4" ht="17.25" customHeight="1" x14ac:dyDescent="0.25">
      <c r="A2" s="393"/>
      <c r="B2" s="393"/>
      <c r="C2" s="393"/>
      <c r="D2" s="393"/>
    </row>
    <row r="3" spans="1:4" ht="13.5" thickBot="1" x14ac:dyDescent="0.25">
      <c r="A3" s="520" t="s">
        <v>641</v>
      </c>
      <c r="B3" s="521"/>
      <c r="C3" s="522"/>
      <c r="D3" s="523" t="s">
        <v>564</v>
      </c>
    </row>
    <row r="4" spans="1:4" ht="42.75" customHeight="1" thickBot="1" x14ac:dyDescent="0.25">
      <c r="A4" s="397" t="s">
        <v>71</v>
      </c>
      <c r="B4" s="398" t="s">
        <v>127</v>
      </c>
      <c r="C4" s="398" t="s">
        <v>128</v>
      </c>
      <c r="D4" s="399" t="s">
        <v>15</v>
      </c>
    </row>
    <row r="5" spans="1:4" ht="15.95" customHeight="1" x14ac:dyDescent="0.2">
      <c r="A5" s="233" t="s">
        <v>19</v>
      </c>
      <c r="B5" s="32" t="s">
        <v>609</v>
      </c>
      <c r="C5" s="32" t="s">
        <v>553</v>
      </c>
      <c r="D5" s="33">
        <v>1000000</v>
      </c>
    </row>
    <row r="6" spans="1:4" ht="15.95" customHeight="1" x14ac:dyDescent="0.2">
      <c r="A6" s="234" t="s">
        <v>20</v>
      </c>
      <c r="B6" s="34" t="s">
        <v>610</v>
      </c>
      <c r="C6" s="34" t="s">
        <v>553</v>
      </c>
      <c r="D6" s="35">
        <v>50000</v>
      </c>
    </row>
    <row r="7" spans="1:4" ht="15.95" customHeight="1" x14ac:dyDescent="0.2">
      <c r="A7" s="234" t="s">
        <v>21</v>
      </c>
      <c r="B7" s="34" t="s">
        <v>611</v>
      </c>
      <c r="C7" s="34" t="s">
        <v>553</v>
      </c>
      <c r="D7" s="35">
        <v>180000</v>
      </c>
    </row>
    <row r="8" spans="1:4" ht="15.95" customHeight="1" x14ac:dyDescent="0.2">
      <c r="A8" s="234" t="s">
        <v>23</v>
      </c>
      <c r="B8" s="34" t="s">
        <v>612</v>
      </c>
      <c r="C8" s="34" t="s">
        <v>553</v>
      </c>
      <c r="D8" s="35">
        <v>3000000</v>
      </c>
    </row>
    <row r="9" spans="1:4" ht="15.95" customHeight="1" x14ac:dyDescent="0.2">
      <c r="A9" s="234" t="s">
        <v>24</v>
      </c>
      <c r="B9" s="34" t="s">
        <v>613</v>
      </c>
      <c r="C9" s="34" t="s">
        <v>553</v>
      </c>
      <c r="D9" s="35">
        <v>3000000</v>
      </c>
    </row>
    <row r="10" spans="1:4" ht="15.95" customHeight="1" x14ac:dyDescent="0.2">
      <c r="A10" s="234" t="s">
        <v>26</v>
      </c>
      <c r="B10" s="34" t="s">
        <v>614</v>
      </c>
      <c r="C10" s="34" t="s">
        <v>553</v>
      </c>
      <c r="D10" s="35">
        <v>500000</v>
      </c>
    </row>
    <row r="11" spans="1:4" ht="15.95" customHeight="1" x14ac:dyDescent="0.2">
      <c r="A11" s="234" t="s">
        <v>27</v>
      </c>
      <c r="B11" s="34" t="s">
        <v>554</v>
      </c>
      <c r="C11" s="34" t="s">
        <v>553</v>
      </c>
      <c r="D11" s="35">
        <v>800000</v>
      </c>
    </row>
    <row r="12" spans="1:4" ht="15.95" customHeight="1" x14ac:dyDescent="0.2">
      <c r="A12" s="234" t="s">
        <v>28</v>
      </c>
      <c r="B12" s="34"/>
      <c r="C12" s="34"/>
      <c r="D12" s="35"/>
    </row>
    <row r="13" spans="1:4" ht="15.95" customHeight="1" x14ac:dyDescent="0.2">
      <c r="A13" s="234" t="s">
        <v>29</v>
      </c>
      <c r="B13" s="34"/>
      <c r="C13" s="34"/>
      <c r="D13" s="35"/>
    </row>
    <row r="14" spans="1:4" ht="15.95" customHeight="1" x14ac:dyDescent="0.2">
      <c r="A14" s="234" t="s">
        <v>30</v>
      </c>
      <c r="B14" s="34"/>
      <c r="C14" s="34"/>
      <c r="D14" s="35"/>
    </row>
    <row r="15" spans="1:4" ht="15.95" customHeight="1" x14ac:dyDescent="0.2">
      <c r="A15" s="234" t="s">
        <v>31</v>
      </c>
      <c r="B15" s="34"/>
      <c r="C15" s="34"/>
      <c r="D15" s="35"/>
    </row>
    <row r="16" spans="1:4" ht="15.95" customHeight="1" x14ac:dyDescent="0.2">
      <c r="A16" s="234" t="s">
        <v>32</v>
      </c>
      <c r="B16" s="34"/>
      <c r="C16" s="34"/>
      <c r="D16" s="35"/>
    </row>
    <row r="17" spans="1:4" ht="15.95" customHeight="1" x14ac:dyDescent="0.2">
      <c r="A17" s="234" t="s">
        <v>33</v>
      </c>
      <c r="B17" s="34"/>
      <c r="C17" s="34"/>
      <c r="D17" s="35"/>
    </row>
    <row r="18" spans="1:4" ht="15.95" customHeight="1" x14ac:dyDescent="0.2">
      <c r="A18" s="234" t="s">
        <v>34</v>
      </c>
      <c r="B18" s="34"/>
      <c r="C18" s="34"/>
      <c r="D18" s="35"/>
    </row>
    <row r="19" spans="1:4" ht="15.95" customHeight="1" x14ac:dyDescent="0.2">
      <c r="A19" s="234" t="s">
        <v>35</v>
      </c>
      <c r="B19" s="34"/>
      <c r="C19" s="34"/>
      <c r="D19" s="35"/>
    </row>
    <row r="20" spans="1:4" ht="15.95" customHeight="1" x14ac:dyDescent="0.2">
      <c r="A20" s="234" t="s">
        <v>36</v>
      </c>
      <c r="B20" s="34"/>
      <c r="C20" s="34"/>
      <c r="D20" s="35"/>
    </row>
    <row r="21" spans="1:4" ht="15.95" customHeight="1" x14ac:dyDescent="0.2">
      <c r="A21" s="234" t="s">
        <v>37</v>
      </c>
      <c r="B21" s="34"/>
      <c r="C21" s="34"/>
      <c r="D21" s="35"/>
    </row>
    <row r="22" spans="1:4" ht="15.95" customHeight="1" x14ac:dyDescent="0.2">
      <c r="A22" s="234" t="s">
        <v>38</v>
      </c>
      <c r="B22" s="34"/>
      <c r="C22" s="34"/>
      <c r="D22" s="35"/>
    </row>
    <row r="23" spans="1:4" ht="15.95" customHeight="1" x14ac:dyDescent="0.2">
      <c r="A23" s="234" t="s">
        <v>39</v>
      </c>
      <c r="B23" s="34"/>
      <c r="C23" s="34"/>
      <c r="D23" s="35"/>
    </row>
    <row r="24" spans="1:4" ht="15.95" customHeight="1" x14ac:dyDescent="0.2">
      <c r="A24" s="234" t="s">
        <v>40</v>
      </c>
      <c r="B24" s="34"/>
      <c r="C24" s="34"/>
      <c r="D24" s="35"/>
    </row>
    <row r="25" spans="1:4" ht="15.95" customHeight="1" x14ac:dyDescent="0.2">
      <c r="A25" s="234" t="s">
        <v>41</v>
      </c>
      <c r="B25" s="34"/>
      <c r="C25" s="34"/>
      <c r="D25" s="35"/>
    </row>
    <row r="26" spans="1:4" ht="15.95" customHeight="1" x14ac:dyDescent="0.2">
      <c r="A26" s="234" t="s">
        <v>42</v>
      </c>
      <c r="B26" s="34"/>
      <c r="C26" s="34"/>
      <c r="D26" s="35"/>
    </row>
    <row r="27" spans="1:4" ht="15.95" customHeight="1" x14ac:dyDescent="0.2">
      <c r="A27" s="234" t="s">
        <v>43</v>
      </c>
      <c r="B27" s="34"/>
      <c r="C27" s="34"/>
      <c r="D27" s="35"/>
    </row>
    <row r="28" spans="1:4" ht="15.95" customHeight="1" x14ac:dyDescent="0.2">
      <c r="A28" s="234" t="s">
        <v>44</v>
      </c>
      <c r="B28" s="34"/>
      <c r="C28" s="34"/>
      <c r="D28" s="35"/>
    </row>
    <row r="29" spans="1:4" ht="15.95" customHeight="1" x14ac:dyDescent="0.2">
      <c r="A29" s="234" t="s">
        <v>45</v>
      </c>
      <c r="B29" s="34"/>
      <c r="C29" s="34"/>
      <c r="D29" s="35"/>
    </row>
    <row r="30" spans="1:4" ht="15.95" customHeight="1" x14ac:dyDescent="0.2">
      <c r="A30" s="234" t="s">
        <v>46</v>
      </c>
      <c r="B30" s="34"/>
      <c r="C30" s="34"/>
      <c r="D30" s="35"/>
    </row>
    <row r="31" spans="1:4" ht="15.95" customHeight="1" x14ac:dyDescent="0.2">
      <c r="A31" s="234" t="s">
        <v>47</v>
      </c>
      <c r="B31" s="34"/>
      <c r="C31" s="34"/>
      <c r="D31" s="35"/>
    </row>
    <row r="32" spans="1:4" ht="15.95" customHeight="1" x14ac:dyDescent="0.2">
      <c r="A32" s="234" t="s">
        <v>129</v>
      </c>
      <c r="B32" s="34"/>
      <c r="C32" s="34"/>
      <c r="D32" s="35"/>
    </row>
    <row r="33" spans="1:4" ht="15.95" customHeight="1" x14ac:dyDescent="0.2">
      <c r="A33" s="234" t="s">
        <v>130</v>
      </c>
      <c r="B33" s="34"/>
      <c r="C33" s="34"/>
      <c r="D33" s="35"/>
    </row>
    <row r="34" spans="1:4" ht="15.95" customHeight="1" x14ac:dyDescent="0.2">
      <c r="A34" s="234" t="s">
        <v>131</v>
      </c>
      <c r="B34" s="34"/>
      <c r="C34" s="34"/>
      <c r="D34" s="35"/>
    </row>
    <row r="35" spans="1:4" ht="15.95" customHeight="1" thickBot="1" x14ac:dyDescent="0.25">
      <c r="A35" s="235" t="s">
        <v>132</v>
      </c>
      <c r="B35" s="36"/>
      <c r="C35" s="36"/>
      <c r="D35" s="102"/>
    </row>
    <row r="36" spans="1:4" ht="15.95" customHeight="1" thickBot="1" x14ac:dyDescent="0.25">
      <c r="A36" s="613" t="s">
        <v>54</v>
      </c>
      <c r="B36" s="614"/>
      <c r="C36" s="236"/>
      <c r="D36" s="237">
        <f>SUM(D5:D35)</f>
        <v>8530000</v>
      </c>
    </row>
  </sheetData>
  <mergeCells count="2">
    <mergeCell ref="A36:B36"/>
    <mergeCell ref="A1:D1"/>
  </mergeCells>
  <phoneticPr fontId="30" type="noConversion"/>
  <conditionalFormatting sqref="D36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2060"/>
  </sheetPr>
  <dimension ref="A1:F48"/>
  <sheetViews>
    <sheetView view="pageLayout" zoomScaleNormal="120" zoomScaleSheetLayoutView="100" workbookViewId="0">
      <selection activeCell="E8" sqref="E8"/>
    </sheetView>
  </sheetViews>
  <sheetFormatPr defaultRowHeight="15.75" x14ac:dyDescent="0.25"/>
  <cols>
    <col min="1" max="1" width="9" style="44" customWidth="1"/>
    <col min="2" max="2" width="66.33203125" style="44" bestFit="1" customWidth="1"/>
    <col min="3" max="3" width="15.5" style="401" customWidth="1"/>
    <col min="4" max="5" width="15.5" style="44" customWidth="1"/>
    <col min="6" max="6" width="9" style="44" customWidth="1"/>
    <col min="7" max="16384" width="9.33203125" style="44"/>
  </cols>
  <sheetData>
    <row r="1" spans="1:6" ht="15.95" customHeight="1" x14ac:dyDescent="0.25">
      <c r="A1" s="543" t="s">
        <v>16</v>
      </c>
      <c r="B1" s="543"/>
      <c r="C1" s="543"/>
      <c r="D1" s="543"/>
      <c r="E1" s="543"/>
    </row>
    <row r="2" spans="1:6" ht="15.95" customHeight="1" thickBot="1" x14ac:dyDescent="0.3">
      <c r="A2" s="545" t="s">
        <v>155</v>
      </c>
      <c r="B2" s="545"/>
      <c r="D2" s="164"/>
      <c r="E2" s="329" t="s">
        <v>566</v>
      </c>
    </row>
    <row r="3" spans="1:6" ht="38.1" customHeight="1" thickBot="1" x14ac:dyDescent="0.3">
      <c r="A3" s="23" t="s">
        <v>71</v>
      </c>
      <c r="B3" s="24" t="s">
        <v>18</v>
      </c>
      <c r="C3" s="24" t="s">
        <v>572</v>
      </c>
      <c r="D3" s="417" t="s">
        <v>573</v>
      </c>
      <c r="E3" s="185" t="s">
        <v>580</v>
      </c>
    </row>
    <row r="4" spans="1:6" s="46" customFormat="1" ht="12" customHeight="1" thickBot="1" x14ac:dyDescent="0.25">
      <c r="A4" s="37" t="s">
        <v>500</v>
      </c>
      <c r="B4" s="38" t="s">
        <v>501</v>
      </c>
      <c r="C4" s="38" t="s">
        <v>502</v>
      </c>
      <c r="D4" s="38" t="s">
        <v>504</v>
      </c>
      <c r="E4" s="455" t="s">
        <v>503</v>
      </c>
    </row>
    <row r="5" spans="1:6" s="1" customFormat="1" ht="12" customHeight="1" thickBot="1" x14ac:dyDescent="0.25">
      <c r="A5" s="20" t="s">
        <v>19</v>
      </c>
      <c r="B5" s="21" t="s">
        <v>534</v>
      </c>
      <c r="C5" s="467">
        <v>48443057</v>
      </c>
      <c r="D5" s="467">
        <v>48443057</v>
      </c>
      <c r="E5" s="467">
        <v>48443057</v>
      </c>
    </row>
    <row r="6" spans="1:6" s="1" customFormat="1" ht="12" customHeight="1" thickBot="1" x14ac:dyDescent="0.25">
      <c r="A6" s="20" t="s">
        <v>20</v>
      </c>
      <c r="B6" s="314" t="s">
        <v>379</v>
      </c>
      <c r="C6" s="467">
        <v>5913600</v>
      </c>
      <c r="D6" s="467">
        <v>5913600</v>
      </c>
      <c r="E6" s="467">
        <v>5913600</v>
      </c>
    </row>
    <row r="7" spans="1:6" s="1" customFormat="1" ht="12" customHeight="1" thickBot="1" x14ac:dyDescent="0.25">
      <c r="A7" s="20" t="s">
        <v>21</v>
      </c>
      <c r="B7" s="21" t="s">
        <v>387</v>
      </c>
      <c r="C7" s="467">
        <v>94036513</v>
      </c>
      <c r="D7" s="467"/>
      <c r="E7" s="467"/>
    </row>
    <row r="8" spans="1:6" s="1" customFormat="1" ht="12" customHeight="1" thickBot="1" x14ac:dyDescent="0.25">
      <c r="A8" s="20" t="s">
        <v>176</v>
      </c>
      <c r="B8" s="21" t="s">
        <v>264</v>
      </c>
      <c r="C8" s="416">
        <f>+C9+C13+C14+C15</f>
        <v>85571000</v>
      </c>
      <c r="D8" s="416">
        <f>+D9+D13+D14+D15</f>
        <v>85571000</v>
      </c>
      <c r="E8" s="453">
        <f>+E9+E13+E14+E15</f>
        <v>85571000</v>
      </c>
    </row>
    <row r="9" spans="1:6" s="1" customFormat="1" ht="12" customHeight="1" x14ac:dyDescent="0.2">
      <c r="A9" s="15" t="s">
        <v>265</v>
      </c>
      <c r="B9" s="426" t="s">
        <v>443</v>
      </c>
      <c r="C9" s="454">
        <f>SUM(C10:C12)</f>
        <v>82550000</v>
      </c>
      <c r="D9" s="454">
        <f t="shared" ref="D9:E9" si="0">SUM(D10:D12)</f>
        <v>82550000</v>
      </c>
      <c r="E9" s="454">
        <f t="shared" si="0"/>
        <v>82550000</v>
      </c>
      <c r="F9" s="532"/>
    </row>
    <row r="10" spans="1:6" s="1" customFormat="1" ht="12" customHeight="1" x14ac:dyDescent="0.2">
      <c r="A10" s="14" t="s">
        <v>266</v>
      </c>
      <c r="B10" s="427" t="s">
        <v>271</v>
      </c>
      <c r="C10" s="412">
        <v>2180000</v>
      </c>
      <c r="D10" s="454">
        <v>2180000</v>
      </c>
      <c r="E10" s="454">
        <v>2180000</v>
      </c>
    </row>
    <row r="11" spans="1:6" s="1" customFormat="1" ht="12" customHeight="1" x14ac:dyDescent="0.2">
      <c r="A11" s="14" t="s">
        <v>267</v>
      </c>
      <c r="B11" s="427" t="s">
        <v>272</v>
      </c>
      <c r="C11" s="412"/>
      <c r="D11" s="454">
        <f t="shared" ref="D11:E14" si="1">C11*1.05</f>
        <v>0</v>
      </c>
      <c r="E11" s="454">
        <f t="shared" si="1"/>
        <v>0</v>
      </c>
    </row>
    <row r="12" spans="1:6" s="1" customFormat="1" ht="12" customHeight="1" x14ac:dyDescent="0.2">
      <c r="A12" s="14" t="s">
        <v>441</v>
      </c>
      <c r="B12" s="490" t="s">
        <v>442</v>
      </c>
      <c r="C12" s="412">
        <v>80370000</v>
      </c>
      <c r="D12" s="454">
        <v>80370000</v>
      </c>
      <c r="E12" s="454">
        <v>80370000</v>
      </c>
    </row>
    <row r="13" spans="1:6" s="1" customFormat="1" ht="12" customHeight="1" x14ac:dyDescent="0.2">
      <c r="A13" s="14" t="s">
        <v>268</v>
      </c>
      <c r="B13" s="427" t="s">
        <v>273</v>
      </c>
      <c r="C13" s="412">
        <v>2950000</v>
      </c>
      <c r="D13" s="454">
        <v>2950000</v>
      </c>
      <c r="E13" s="454">
        <v>2950000</v>
      </c>
    </row>
    <row r="14" spans="1:6" s="1" customFormat="1" ht="12" customHeight="1" x14ac:dyDescent="0.2">
      <c r="A14" s="14" t="s">
        <v>269</v>
      </c>
      <c r="B14" s="427" t="s">
        <v>274</v>
      </c>
      <c r="C14" s="412">
        <v>0</v>
      </c>
      <c r="D14" s="454">
        <f t="shared" si="1"/>
        <v>0</v>
      </c>
      <c r="E14" s="454"/>
    </row>
    <row r="15" spans="1:6" s="1" customFormat="1" ht="12" customHeight="1" thickBot="1" x14ac:dyDescent="0.25">
      <c r="A15" s="16" t="s">
        <v>270</v>
      </c>
      <c r="B15" s="428" t="s">
        <v>275</v>
      </c>
      <c r="C15" s="414">
        <v>71000</v>
      </c>
      <c r="D15" s="454">
        <v>71000</v>
      </c>
      <c r="E15" s="454">
        <v>71000</v>
      </c>
    </row>
    <row r="16" spans="1:6" s="1" customFormat="1" ht="12" customHeight="1" thickBot="1" x14ac:dyDescent="0.25">
      <c r="A16" s="20" t="s">
        <v>23</v>
      </c>
      <c r="B16" s="21" t="s">
        <v>537</v>
      </c>
      <c r="C16" s="467">
        <v>5749165</v>
      </c>
      <c r="D16" s="467">
        <f>C16*1.05</f>
        <v>6036623.25</v>
      </c>
      <c r="E16" s="467">
        <f>D16*1.05</f>
        <v>6338454.4125000006</v>
      </c>
    </row>
    <row r="17" spans="1:5" s="1" customFormat="1" ht="12" customHeight="1" thickBot="1" x14ac:dyDescent="0.25">
      <c r="A17" s="20" t="s">
        <v>24</v>
      </c>
      <c r="B17" s="21" t="s">
        <v>10</v>
      </c>
      <c r="C17" s="467">
        <v>61000000</v>
      </c>
      <c r="D17" s="467"/>
      <c r="E17" s="468"/>
    </row>
    <row r="18" spans="1:5" s="1" customFormat="1" ht="12" customHeight="1" thickBot="1" x14ac:dyDescent="0.25">
      <c r="A18" s="20" t="s">
        <v>183</v>
      </c>
      <c r="B18" s="21" t="s">
        <v>536</v>
      </c>
      <c r="C18" s="467"/>
      <c r="D18" s="467"/>
      <c r="E18" s="468"/>
    </row>
    <row r="19" spans="1:5" s="1" customFormat="1" ht="12" customHeight="1" thickBot="1" x14ac:dyDescent="0.25">
      <c r="A19" s="20" t="s">
        <v>26</v>
      </c>
      <c r="B19" s="314" t="s">
        <v>535</v>
      </c>
      <c r="C19" s="467">
        <v>176612</v>
      </c>
      <c r="D19" s="467">
        <v>176612</v>
      </c>
      <c r="E19" s="467">
        <v>176612</v>
      </c>
    </row>
    <row r="20" spans="1:5" s="1" customFormat="1" ht="12" customHeight="1" thickBot="1" x14ac:dyDescent="0.25">
      <c r="A20" s="20" t="s">
        <v>27</v>
      </c>
      <c r="B20" s="21" t="s">
        <v>308</v>
      </c>
      <c r="C20" s="416">
        <f>+C5+C6+C7+C8+C16+C17+C18+C19</f>
        <v>300889947</v>
      </c>
      <c r="D20" s="416">
        <f>+D5+D6+D7+D8+D16+D17+D18+D19</f>
        <v>146140892.25</v>
      </c>
      <c r="E20" s="325">
        <f>+E5+E6+E7+E8+E16+E17+E18+E19</f>
        <v>146442723.41249999</v>
      </c>
    </row>
    <row r="21" spans="1:5" s="1" customFormat="1" ht="12" customHeight="1" thickBot="1" x14ac:dyDescent="0.25">
      <c r="A21" s="20" t="s">
        <v>28</v>
      </c>
      <c r="B21" s="21" t="s">
        <v>538</v>
      </c>
      <c r="C21" s="509">
        <v>119075115</v>
      </c>
      <c r="D21" s="509">
        <v>0</v>
      </c>
      <c r="E21" s="509"/>
    </row>
    <row r="22" spans="1:5" s="1" customFormat="1" ht="12" customHeight="1" thickBot="1" x14ac:dyDescent="0.25">
      <c r="A22" s="20" t="s">
        <v>29</v>
      </c>
      <c r="B22" s="21" t="s">
        <v>539</v>
      </c>
      <c r="C22" s="416">
        <f>+C20+C21</f>
        <v>419965062</v>
      </c>
      <c r="D22" s="416">
        <f>+D20+D21</f>
        <v>146140892.25</v>
      </c>
      <c r="E22" s="453">
        <f>+E20+E21</f>
        <v>146442723.41249999</v>
      </c>
    </row>
    <row r="23" spans="1:5" s="1" customFormat="1" ht="12" customHeight="1" x14ac:dyDescent="0.2">
      <c r="A23" s="390"/>
      <c r="B23" s="391"/>
      <c r="C23" s="392"/>
      <c r="D23" s="507"/>
      <c r="E23" s="508"/>
    </row>
    <row r="24" spans="1:5" s="1" customFormat="1" ht="12" customHeight="1" x14ac:dyDescent="0.2">
      <c r="A24" s="543" t="s">
        <v>48</v>
      </c>
      <c r="B24" s="543"/>
      <c r="C24" s="543"/>
      <c r="D24" s="543"/>
      <c r="E24" s="543"/>
    </row>
    <row r="25" spans="1:5" s="1" customFormat="1" ht="12" customHeight="1" thickBot="1" x14ac:dyDescent="0.25">
      <c r="A25" s="546" t="s">
        <v>156</v>
      </c>
      <c r="B25" s="546"/>
      <c r="C25" s="401"/>
      <c r="D25" s="164"/>
      <c r="E25" s="329" t="s">
        <v>566</v>
      </c>
    </row>
    <row r="26" spans="1:5" s="1" customFormat="1" ht="24" customHeight="1" thickBot="1" x14ac:dyDescent="0.25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85" t="str">
        <f>+E3</f>
        <v>2021. évi</v>
      </c>
    </row>
    <row r="27" spans="1:5" s="1" customFormat="1" ht="12" customHeight="1" thickBot="1" x14ac:dyDescent="0.25">
      <c r="A27" s="421" t="s">
        <v>500</v>
      </c>
      <c r="B27" s="422" t="s">
        <v>501</v>
      </c>
      <c r="C27" s="422" t="s">
        <v>502</v>
      </c>
      <c r="D27" s="422" t="s">
        <v>504</v>
      </c>
      <c r="E27" s="503" t="s">
        <v>503</v>
      </c>
    </row>
    <row r="28" spans="1:5" s="1" customFormat="1" ht="15" customHeight="1" thickBot="1" x14ac:dyDescent="0.25">
      <c r="A28" s="20" t="s">
        <v>19</v>
      </c>
      <c r="B28" s="30" t="s">
        <v>540</v>
      </c>
      <c r="C28" s="467">
        <v>60967736</v>
      </c>
      <c r="D28" s="467">
        <f>C28*1.05</f>
        <v>64016122.800000004</v>
      </c>
      <c r="E28" s="467">
        <f>D28*1.05</f>
        <v>67216928.940000013</v>
      </c>
    </row>
    <row r="29" spans="1:5" ht="12" customHeight="1" thickBot="1" x14ac:dyDescent="0.3">
      <c r="A29" s="492" t="s">
        <v>20</v>
      </c>
      <c r="B29" s="504" t="s">
        <v>545</v>
      </c>
      <c r="C29" s="505">
        <f>+C30+C31+C32</f>
        <v>321914059</v>
      </c>
      <c r="D29" s="505">
        <f>+D30+D31+D32</f>
        <v>0</v>
      </c>
      <c r="E29" s="506">
        <f>+E30+E31+E32</f>
        <v>0</v>
      </c>
    </row>
    <row r="30" spans="1:5" ht="12" customHeight="1" x14ac:dyDescent="0.25">
      <c r="A30" s="15" t="s">
        <v>106</v>
      </c>
      <c r="B30" s="8" t="s">
        <v>227</v>
      </c>
      <c r="C30" s="413">
        <v>110034398</v>
      </c>
      <c r="D30" s="413"/>
      <c r="E30" s="413"/>
    </row>
    <row r="31" spans="1:5" ht="12" customHeight="1" x14ac:dyDescent="0.25">
      <c r="A31" s="15" t="s">
        <v>107</v>
      </c>
      <c r="B31" s="12" t="s">
        <v>190</v>
      </c>
      <c r="C31" s="412">
        <v>211879661</v>
      </c>
      <c r="D31" s="413"/>
      <c r="E31" s="413"/>
    </row>
    <row r="32" spans="1:5" ht="12" customHeight="1" thickBot="1" x14ac:dyDescent="0.3">
      <c r="A32" s="15" t="s">
        <v>108</v>
      </c>
      <c r="B32" s="316" t="s">
        <v>229</v>
      </c>
      <c r="C32" s="412"/>
      <c r="D32" s="412"/>
      <c r="E32" s="291"/>
    </row>
    <row r="33" spans="1:6" ht="12" customHeight="1" thickBot="1" x14ac:dyDescent="0.3">
      <c r="A33" s="20" t="s">
        <v>21</v>
      </c>
      <c r="B33" s="149" t="s">
        <v>455</v>
      </c>
      <c r="C33" s="411">
        <f>+C28+C29</f>
        <v>382881795</v>
      </c>
      <c r="D33" s="411">
        <f>+D28+D29</f>
        <v>64016122.800000004</v>
      </c>
      <c r="E33" s="290">
        <f>+E28+E29</f>
        <v>67216928.940000013</v>
      </c>
    </row>
    <row r="34" spans="1:6" ht="15" customHeight="1" thickBot="1" x14ac:dyDescent="0.3">
      <c r="A34" s="20" t="s">
        <v>22</v>
      </c>
      <c r="B34" s="149" t="s">
        <v>541</v>
      </c>
      <c r="C34" s="510">
        <v>37083267</v>
      </c>
      <c r="D34" s="510">
        <v>37083267</v>
      </c>
      <c r="E34" s="510">
        <v>37083267</v>
      </c>
      <c r="F34" s="150"/>
    </row>
    <row r="35" spans="1:6" s="1" customFormat="1" ht="12.95" customHeight="1" thickBot="1" x14ac:dyDescent="0.25">
      <c r="A35" s="317" t="s">
        <v>23</v>
      </c>
      <c r="B35" s="400" t="s">
        <v>542</v>
      </c>
      <c r="C35" s="502">
        <f>+C33+C34</f>
        <v>419965062</v>
      </c>
      <c r="D35" s="502">
        <f>+D33+D34</f>
        <v>101099389.80000001</v>
      </c>
      <c r="E35" s="501">
        <f>+E33+E34</f>
        <v>104300195.94000001</v>
      </c>
    </row>
    <row r="36" spans="1:6" x14ac:dyDescent="0.25">
      <c r="C36" s="44"/>
    </row>
    <row r="37" spans="1:6" x14ac:dyDescent="0.25">
      <c r="C37" s="44"/>
    </row>
    <row r="38" spans="1:6" x14ac:dyDescent="0.25">
      <c r="C38" s="44"/>
    </row>
    <row r="39" spans="1:6" ht="16.5" customHeight="1" x14ac:dyDescent="0.25">
      <c r="C39" s="44"/>
    </row>
    <row r="40" spans="1:6" x14ac:dyDescent="0.25">
      <c r="C40" s="44"/>
    </row>
    <row r="41" spans="1:6" x14ac:dyDescent="0.25">
      <c r="C41" s="44"/>
    </row>
    <row r="42" spans="1:6" x14ac:dyDescent="0.25">
      <c r="C42" s="44"/>
    </row>
    <row r="43" spans="1:6" x14ac:dyDescent="0.25">
      <c r="C43" s="44"/>
    </row>
    <row r="44" spans="1:6" x14ac:dyDescent="0.25">
      <c r="C44" s="44"/>
    </row>
    <row r="45" spans="1:6" x14ac:dyDescent="0.25">
      <c r="C45" s="44"/>
    </row>
    <row r="46" spans="1:6" x14ac:dyDescent="0.25">
      <c r="C46" s="44"/>
    </row>
    <row r="47" spans="1:6" x14ac:dyDescent="0.25">
      <c r="C47" s="44"/>
    </row>
    <row r="48" spans="1:6" x14ac:dyDescent="0.25">
      <c r="C48" s="44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 xml:space="preserve">&amp;C&amp;"Times New Roman CE,Félkövér"&amp;12
Mezőörs Község Önkormányzat
2019. ÉVI KÖLTSÉGVETÉSI ÉVET KÖVETŐ 3 ÉV TERVEZETT BEVÉTELEI, KIADÁSAI&amp;R&amp;"Times New Roman CE,Félkövér dőlt"&amp;11 16.sz. melléklet a 3/2019. (III.14.)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159"/>
  <sheetViews>
    <sheetView view="pageLayout" zoomScaleNormal="130" zoomScaleSheetLayoutView="100" workbookViewId="0">
      <selection activeCell="E7" sqref="E7"/>
    </sheetView>
  </sheetViews>
  <sheetFormatPr defaultRowHeight="15.75" x14ac:dyDescent="0.25"/>
  <cols>
    <col min="1" max="1" width="9.5" style="44" customWidth="1"/>
    <col min="2" max="2" width="62.6640625" style="44" customWidth="1"/>
    <col min="3" max="3" width="21.6640625" style="401" customWidth="1"/>
    <col min="4" max="4" width="9" style="44" customWidth="1"/>
    <col min="5" max="16384" width="9.33203125" style="44"/>
  </cols>
  <sheetData>
    <row r="1" spans="1:3" ht="15.95" customHeight="1" x14ac:dyDescent="0.25">
      <c r="A1" s="543" t="s">
        <v>16</v>
      </c>
      <c r="B1" s="543"/>
      <c r="C1" s="543"/>
    </row>
    <row r="2" spans="1:3" ht="15.95" customHeight="1" thickBot="1" x14ac:dyDescent="0.3">
      <c r="A2" s="545" t="s">
        <v>155</v>
      </c>
      <c r="B2" s="545"/>
      <c r="C2" s="329" t="s">
        <v>566</v>
      </c>
    </row>
    <row r="3" spans="1:3" ht="38.1" customHeight="1" thickBot="1" x14ac:dyDescent="0.3">
      <c r="A3" s="23" t="s">
        <v>71</v>
      </c>
      <c r="B3" s="24" t="s">
        <v>18</v>
      </c>
      <c r="C3" s="45" t="s">
        <v>578</v>
      </c>
    </row>
    <row r="4" spans="1:3" s="46" customFormat="1" ht="12" customHeight="1" thickBot="1" x14ac:dyDescent="0.25">
      <c r="A4" s="421" t="s">
        <v>500</v>
      </c>
      <c r="B4" s="422" t="s">
        <v>501</v>
      </c>
      <c r="C4" s="423" t="s">
        <v>502</v>
      </c>
    </row>
    <row r="5" spans="1:3" s="1" customFormat="1" ht="12" customHeight="1" thickBot="1" x14ac:dyDescent="0.25">
      <c r="A5" s="20" t="s">
        <v>19</v>
      </c>
      <c r="B5" s="21" t="s">
        <v>249</v>
      </c>
      <c r="C5" s="319">
        <f>+C6+C7+C8+C9+C10+C11</f>
        <v>48443057</v>
      </c>
    </row>
    <row r="6" spans="1:3" s="1" customFormat="1" ht="12" customHeight="1" x14ac:dyDescent="0.2">
      <c r="A6" s="15" t="s">
        <v>100</v>
      </c>
      <c r="B6" s="426" t="s">
        <v>250</v>
      </c>
      <c r="C6" s="322">
        <v>9276982</v>
      </c>
    </row>
    <row r="7" spans="1:3" s="1" customFormat="1" ht="12" customHeight="1" x14ac:dyDescent="0.2">
      <c r="A7" s="14" t="s">
        <v>101</v>
      </c>
      <c r="B7" s="427" t="s">
        <v>251</v>
      </c>
      <c r="C7" s="321">
        <v>29735750</v>
      </c>
    </row>
    <row r="8" spans="1:3" s="1" customFormat="1" ht="12" customHeight="1" x14ac:dyDescent="0.2">
      <c r="A8" s="14" t="s">
        <v>102</v>
      </c>
      <c r="B8" s="427" t="s">
        <v>252</v>
      </c>
      <c r="C8" s="321">
        <v>7630325</v>
      </c>
    </row>
    <row r="9" spans="1:3" s="1" customFormat="1" ht="12" customHeight="1" x14ac:dyDescent="0.2">
      <c r="A9" s="14" t="s">
        <v>103</v>
      </c>
      <c r="B9" s="427" t="s">
        <v>253</v>
      </c>
      <c r="C9" s="321">
        <v>1800000</v>
      </c>
    </row>
    <row r="10" spans="1:3" s="1" customFormat="1" ht="12" customHeight="1" x14ac:dyDescent="0.2">
      <c r="A10" s="14" t="s">
        <v>151</v>
      </c>
      <c r="B10" s="315" t="s">
        <v>436</v>
      </c>
      <c r="C10" s="321"/>
    </row>
    <row r="11" spans="1:3" s="1" customFormat="1" ht="12" customHeight="1" thickBot="1" x14ac:dyDescent="0.25">
      <c r="A11" s="16" t="s">
        <v>104</v>
      </c>
      <c r="B11" s="316" t="s">
        <v>437</v>
      </c>
      <c r="C11" s="321"/>
    </row>
    <row r="12" spans="1:3" s="1" customFormat="1" ht="12" customHeight="1" thickBot="1" x14ac:dyDescent="0.25">
      <c r="A12" s="20" t="s">
        <v>20</v>
      </c>
      <c r="B12" s="314" t="s">
        <v>254</v>
      </c>
      <c r="C12" s="319">
        <f>+C13+C14+C15+C16+C17</f>
        <v>5913600</v>
      </c>
    </row>
    <row r="13" spans="1:3" s="1" customFormat="1" ht="12" customHeight="1" x14ac:dyDescent="0.2">
      <c r="A13" s="15" t="s">
        <v>106</v>
      </c>
      <c r="B13" s="426" t="s">
        <v>255</v>
      </c>
      <c r="C13" s="322"/>
    </row>
    <row r="14" spans="1:3" s="1" customFormat="1" ht="12" customHeight="1" x14ac:dyDescent="0.2">
      <c r="A14" s="14" t="s">
        <v>107</v>
      </c>
      <c r="B14" s="427" t="s">
        <v>256</v>
      </c>
      <c r="C14" s="321"/>
    </row>
    <row r="15" spans="1:3" s="1" customFormat="1" ht="12" customHeight="1" x14ac:dyDescent="0.2">
      <c r="A15" s="14" t="s">
        <v>108</v>
      </c>
      <c r="B15" s="427" t="s">
        <v>426</v>
      </c>
      <c r="C15" s="321"/>
    </row>
    <row r="16" spans="1:3" s="1" customFormat="1" ht="12" customHeight="1" x14ac:dyDescent="0.2">
      <c r="A16" s="14" t="s">
        <v>109</v>
      </c>
      <c r="B16" s="427" t="s">
        <v>427</v>
      </c>
      <c r="C16" s="321"/>
    </row>
    <row r="17" spans="1:3" s="1" customFormat="1" ht="12" customHeight="1" x14ac:dyDescent="0.2">
      <c r="A17" s="14" t="s">
        <v>110</v>
      </c>
      <c r="B17" s="427" t="s">
        <v>257</v>
      </c>
      <c r="C17" s="321">
        <v>5913600</v>
      </c>
    </row>
    <row r="18" spans="1:3" s="1" customFormat="1" ht="12" customHeight="1" thickBot="1" x14ac:dyDescent="0.25">
      <c r="A18" s="16" t="s">
        <v>119</v>
      </c>
      <c r="B18" s="316" t="s">
        <v>258</v>
      </c>
      <c r="C18" s="323"/>
    </row>
    <row r="19" spans="1:3" s="1" customFormat="1" ht="21.75" thickBot="1" x14ac:dyDescent="0.25">
      <c r="A19" s="20" t="s">
        <v>21</v>
      </c>
      <c r="B19" s="21" t="s">
        <v>259</v>
      </c>
      <c r="C19" s="319">
        <f>+C20+C21+C22+C23+C24</f>
        <v>94036513</v>
      </c>
    </row>
    <row r="20" spans="1:3" s="1" customFormat="1" ht="12" customHeight="1" x14ac:dyDescent="0.2">
      <c r="A20" s="15" t="s">
        <v>89</v>
      </c>
      <c r="B20" s="426" t="s">
        <v>260</v>
      </c>
      <c r="C20" s="322">
        <v>94036513</v>
      </c>
    </row>
    <row r="21" spans="1:3" s="1" customFormat="1" ht="12" customHeight="1" x14ac:dyDescent="0.2">
      <c r="A21" s="14" t="s">
        <v>90</v>
      </c>
      <c r="B21" s="427" t="s">
        <v>261</v>
      </c>
      <c r="C21" s="321"/>
    </row>
    <row r="22" spans="1:3" s="1" customFormat="1" ht="12" customHeight="1" x14ac:dyDescent="0.2">
      <c r="A22" s="14" t="s">
        <v>91</v>
      </c>
      <c r="B22" s="427" t="s">
        <v>428</v>
      </c>
      <c r="C22" s="321"/>
    </row>
    <row r="23" spans="1:3" s="1" customFormat="1" ht="12" customHeight="1" x14ac:dyDescent="0.2">
      <c r="A23" s="14" t="s">
        <v>92</v>
      </c>
      <c r="B23" s="427" t="s">
        <v>429</v>
      </c>
      <c r="C23" s="321"/>
    </row>
    <row r="24" spans="1:3" s="1" customFormat="1" ht="12" customHeight="1" x14ac:dyDescent="0.2">
      <c r="A24" s="14" t="s">
        <v>174</v>
      </c>
      <c r="B24" s="427" t="s">
        <v>262</v>
      </c>
      <c r="C24" s="321"/>
    </row>
    <row r="25" spans="1:3" s="1" customFormat="1" ht="12" customHeight="1" thickBot="1" x14ac:dyDescent="0.25">
      <c r="A25" s="16" t="s">
        <v>175</v>
      </c>
      <c r="B25" s="428" t="s">
        <v>263</v>
      </c>
      <c r="C25" s="323"/>
    </row>
    <row r="26" spans="1:3" s="1" customFormat="1" ht="12" customHeight="1" thickBot="1" x14ac:dyDescent="0.25">
      <c r="A26" s="20" t="s">
        <v>176</v>
      </c>
      <c r="B26" s="21" t="s">
        <v>264</v>
      </c>
      <c r="C26" s="325">
        <f>+C27+C31+C32+C33</f>
        <v>85571000</v>
      </c>
    </row>
    <row r="27" spans="1:3" s="1" customFormat="1" ht="12" customHeight="1" x14ac:dyDescent="0.2">
      <c r="A27" s="15" t="s">
        <v>265</v>
      </c>
      <c r="B27" s="426" t="s">
        <v>443</v>
      </c>
      <c r="C27" s="424">
        <f>SUM(C28:C30)</f>
        <v>82550000</v>
      </c>
    </row>
    <row r="28" spans="1:3" s="1" customFormat="1" ht="12" customHeight="1" x14ac:dyDescent="0.2">
      <c r="A28" s="14" t="s">
        <v>266</v>
      </c>
      <c r="B28" s="427" t="s">
        <v>271</v>
      </c>
      <c r="C28" s="321">
        <v>2180000</v>
      </c>
    </row>
    <row r="29" spans="1:3" s="1" customFormat="1" ht="12" customHeight="1" x14ac:dyDescent="0.2">
      <c r="A29" s="14" t="s">
        <v>267</v>
      </c>
      <c r="B29" s="427" t="s">
        <v>272</v>
      </c>
      <c r="C29" s="321"/>
    </row>
    <row r="30" spans="1:3" s="1" customFormat="1" ht="12" customHeight="1" x14ac:dyDescent="0.2">
      <c r="A30" s="14" t="s">
        <v>441</v>
      </c>
      <c r="B30" s="490" t="s">
        <v>442</v>
      </c>
      <c r="C30" s="321">
        <v>80370000</v>
      </c>
    </row>
    <row r="31" spans="1:3" s="1" customFormat="1" ht="12" customHeight="1" x14ac:dyDescent="0.2">
      <c r="A31" s="14" t="s">
        <v>268</v>
      </c>
      <c r="B31" s="427" t="s">
        <v>273</v>
      </c>
      <c r="C31" s="321">
        <v>2950000</v>
      </c>
    </row>
    <row r="32" spans="1:3" s="1" customFormat="1" ht="12" customHeight="1" x14ac:dyDescent="0.2">
      <c r="A32" s="14" t="s">
        <v>269</v>
      </c>
      <c r="B32" s="427" t="s">
        <v>274</v>
      </c>
      <c r="C32" s="321">
        <v>0</v>
      </c>
    </row>
    <row r="33" spans="1:3" s="1" customFormat="1" ht="12" customHeight="1" thickBot="1" x14ac:dyDescent="0.25">
      <c r="A33" s="16" t="s">
        <v>270</v>
      </c>
      <c r="B33" s="428" t="s">
        <v>275</v>
      </c>
      <c r="C33" s="323">
        <v>71000</v>
      </c>
    </row>
    <row r="34" spans="1:3" s="1" customFormat="1" ht="12" customHeight="1" thickBot="1" x14ac:dyDescent="0.25">
      <c r="A34" s="20" t="s">
        <v>23</v>
      </c>
      <c r="B34" s="21" t="s">
        <v>438</v>
      </c>
      <c r="C34" s="319">
        <f>SUM(C35:C45)</f>
        <v>6249165</v>
      </c>
    </row>
    <row r="35" spans="1:3" s="1" customFormat="1" ht="12" customHeight="1" x14ac:dyDescent="0.2">
      <c r="A35" s="15" t="s">
        <v>93</v>
      </c>
      <c r="B35" s="426" t="s">
        <v>278</v>
      </c>
      <c r="C35" s="322"/>
    </row>
    <row r="36" spans="1:3" s="1" customFormat="1" ht="12" customHeight="1" x14ac:dyDescent="0.2">
      <c r="A36" s="14" t="s">
        <v>94</v>
      </c>
      <c r="B36" s="427" t="s">
        <v>279</v>
      </c>
      <c r="C36" s="321">
        <v>2844165</v>
      </c>
    </row>
    <row r="37" spans="1:3" s="1" customFormat="1" ht="12" customHeight="1" x14ac:dyDescent="0.2">
      <c r="A37" s="14" t="s">
        <v>95</v>
      </c>
      <c r="B37" s="427" t="s">
        <v>280</v>
      </c>
      <c r="C37" s="321"/>
    </row>
    <row r="38" spans="1:3" s="1" customFormat="1" ht="12" customHeight="1" x14ac:dyDescent="0.2">
      <c r="A38" s="14" t="s">
        <v>178</v>
      </c>
      <c r="B38" s="427" t="s">
        <v>281</v>
      </c>
      <c r="C38" s="321"/>
    </row>
    <row r="39" spans="1:3" s="1" customFormat="1" ht="12" customHeight="1" x14ac:dyDescent="0.2">
      <c r="A39" s="14" t="s">
        <v>179</v>
      </c>
      <c r="B39" s="427" t="s">
        <v>282</v>
      </c>
      <c r="C39" s="321"/>
    </row>
    <row r="40" spans="1:3" s="1" customFormat="1" ht="12" customHeight="1" x14ac:dyDescent="0.2">
      <c r="A40" s="14" t="s">
        <v>180</v>
      </c>
      <c r="B40" s="427" t="s">
        <v>283</v>
      </c>
      <c r="C40" s="321"/>
    </row>
    <row r="41" spans="1:3" s="1" customFormat="1" ht="12" customHeight="1" x14ac:dyDescent="0.2">
      <c r="A41" s="14" t="s">
        <v>181</v>
      </c>
      <c r="B41" s="427" t="s">
        <v>284</v>
      </c>
      <c r="C41" s="321"/>
    </row>
    <row r="42" spans="1:3" s="1" customFormat="1" ht="12" customHeight="1" x14ac:dyDescent="0.2">
      <c r="A42" s="14" t="s">
        <v>182</v>
      </c>
      <c r="B42" s="427" t="s">
        <v>285</v>
      </c>
      <c r="C42" s="321">
        <v>200000</v>
      </c>
    </row>
    <row r="43" spans="1:3" s="1" customFormat="1" ht="12" customHeight="1" x14ac:dyDescent="0.2">
      <c r="A43" s="14" t="s">
        <v>276</v>
      </c>
      <c r="B43" s="427" t="s">
        <v>286</v>
      </c>
      <c r="C43" s="324"/>
    </row>
    <row r="44" spans="1:3" s="1" customFormat="1" ht="12" customHeight="1" x14ac:dyDescent="0.2">
      <c r="A44" s="16" t="s">
        <v>277</v>
      </c>
      <c r="B44" s="428" t="s">
        <v>440</v>
      </c>
      <c r="C44" s="415"/>
    </row>
    <row r="45" spans="1:3" s="1" customFormat="1" ht="12" customHeight="1" thickBot="1" x14ac:dyDescent="0.25">
      <c r="A45" s="16" t="s">
        <v>439</v>
      </c>
      <c r="B45" s="316" t="s">
        <v>287</v>
      </c>
      <c r="C45" s="415">
        <v>3205000</v>
      </c>
    </row>
    <row r="46" spans="1:3" s="1" customFormat="1" ht="12" customHeight="1" thickBot="1" x14ac:dyDescent="0.25">
      <c r="A46" s="20" t="s">
        <v>24</v>
      </c>
      <c r="B46" s="21" t="s">
        <v>288</v>
      </c>
      <c r="C46" s="319">
        <f>SUM(C47:C51)</f>
        <v>61000000</v>
      </c>
    </row>
    <row r="47" spans="1:3" s="1" customFormat="1" ht="12" customHeight="1" x14ac:dyDescent="0.2">
      <c r="A47" s="15" t="s">
        <v>96</v>
      </c>
      <c r="B47" s="426" t="s">
        <v>292</v>
      </c>
      <c r="C47" s="463"/>
    </row>
    <row r="48" spans="1:3" s="1" customFormat="1" ht="12" customHeight="1" x14ac:dyDescent="0.2">
      <c r="A48" s="14" t="s">
        <v>97</v>
      </c>
      <c r="B48" s="427" t="s">
        <v>293</v>
      </c>
      <c r="C48" s="324">
        <v>61000000</v>
      </c>
    </row>
    <row r="49" spans="1:3" s="1" customFormat="1" ht="12" customHeight="1" x14ac:dyDescent="0.2">
      <c r="A49" s="14" t="s">
        <v>289</v>
      </c>
      <c r="B49" s="427" t="s">
        <v>294</v>
      </c>
      <c r="C49" s="324"/>
    </row>
    <row r="50" spans="1:3" s="1" customFormat="1" ht="12" customHeight="1" x14ac:dyDescent="0.2">
      <c r="A50" s="14" t="s">
        <v>290</v>
      </c>
      <c r="B50" s="427" t="s">
        <v>295</v>
      </c>
      <c r="C50" s="324"/>
    </row>
    <row r="51" spans="1:3" s="1" customFormat="1" ht="12" customHeight="1" thickBot="1" x14ac:dyDescent="0.25">
      <c r="A51" s="16" t="s">
        <v>291</v>
      </c>
      <c r="B51" s="316" t="s">
        <v>296</v>
      </c>
      <c r="C51" s="415"/>
    </row>
    <row r="52" spans="1:3" s="1" customFormat="1" ht="12" customHeight="1" thickBot="1" x14ac:dyDescent="0.25">
      <c r="A52" s="20" t="s">
        <v>183</v>
      </c>
      <c r="B52" s="21" t="s">
        <v>297</v>
      </c>
      <c r="C52" s="319">
        <f>SUM(C53:C55)</f>
        <v>0</v>
      </c>
    </row>
    <row r="53" spans="1:3" s="1" customFormat="1" ht="12" customHeight="1" x14ac:dyDescent="0.2">
      <c r="A53" s="15" t="s">
        <v>98</v>
      </c>
      <c r="B53" s="426" t="s">
        <v>298</v>
      </c>
      <c r="C53" s="322"/>
    </row>
    <row r="54" spans="1:3" s="1" customFormat="1" ht="12" customHeight="1" x14ac:dyDescent="0.2">
      <c r="A54" s="14" t="s">
        <v>99</v>
      </c>
      <c r="B54" s="427" t="s">
        <v>430</v>
      </c>
      <c r="C54" s="321"/>
    </row>
    <row r="55" spans="1:3" s="1" customFormat="1" ht="12" customHeight="1" x14ac:dyDescent="0.2">
      <c r="A55" s="14" t="s">
        <v>301</v>
      </c>
      <c r="B55" s="427" t="s">
        <v>299</v>
      </c>
      <c r="C55" s="321"/>
    </row>
    <row r="56" spans="1:3" s="1" customFormat="1" ht="12" customHeight="1" thickBot="1" x14ac:dyDescent="0.25">
      <c r="A56" s="16" t="s">
        <v>302</v>
      </c>
      <c r="B56" s="316" t="s">
        <v>300</v>
      </c>
      <c r="C56" s="323"/>
    </row>
    <row r="57" spans="1:3" s="1" customFormat="1" ht="12" customHeight="1" thickBot="1" x14ac:dyDescent="0.25">
      <c r="A57" s="20" t="s">
        <v>26</v>
      </c>
      <c r="B57" s="314" t="s">
        <v>303</v>
      </c>
      <c r="C57" s="319">
        <f>SUM(C58:C60)</f>
        <v>176612</v>
      </c>
    </row>
    <row r="58" spans="1:3" s="1" customFormat="1" ht="12" customHeight="1" x14ac:dyDescent="0.2">
      <c r="A58" s="15" t="s">
        <v>184</v>
      </c>
      <c r="B58" s="426" t="s">
        <v>305</v>
      </c>
      <c r="C58" s="324"/>
    </row>
    <row r="59" spans="1:3" s="1" customFormat="1" ht="12" customHeight="1" x14ac:dyDescent="0.2">
      <c r="A59" s="14" t="s">
        <v>185</v>
      </c>
      <c r="B59" s="527" t="s">
        <v>431</v>
      </c>
      <c r="C59" s="324"/>
    </row>
    <row r="60" spans="1:3" s="1" customFormat="1" ht="12" customHeight="1" x14ac:dyDescent="0.2">
      <c r="A60" s="14" t="s">
        <v>228</v>
      </c>
      <c r="B60" s="427" t="s">
        <v>306</v>
      </c>
      <c r="C60" s="324">
        <v>176612</v>
      </c>
    </row>
    <row r="61" spans="1:3" s="1" customFormat="1" ht="12" customHeight="1" thickBot="1" x14ac:dyDescent="0.25">
      <c r="A61" s="16" t="s">
        <v>304</v>
      </c>
      <c r="B61" s="316" t="s">
        <v>307</v>
      </c>
      <c r="C61" s="324"/>
    </row>
    <row r="62" spans="1:3" s="1" customFormat="1" ht="12" customHeight="1" thickBot="1" x14ac:dyDescent="0.25">
      <c r="A62" s="497" t="s">
        <v>483</v>
      </c>
      <c r="B62" s="21" t="s">
        <v>308</v>
      </c>
      <c r="C62" s="325">
        <f>+C5+C12+C19+C26+C34+C46+C52+C57</f>
        <v>301389947</v>
      </c>
    </row>
    <row r="63" spans="1:3" s="1" customFormat="1" ht="12" customHeight="1" thickBot="1" x14ac:dyDescent="0.25">
      <c r="A63" s="465" t="s">
        <v>309</v>
      </c>
      <c r="B63" s="314" t="s">
        <v>310</v>
      </c>
      <c r="C63" s="319">
        <f>SUM(C64:C66)</f>
        <v>0</v>
      </c>
    </row>
    <row r="64" spans="1:3" s="1" customFormat="1" ht="12" customHeight="1" x14ac:dyDescent="0.2">
      <c r="A64" s="15" t="s">
        <v>341</v>
      </c>
      <c r="B64" s="426" t="s">
        <v>311</v>
      </c>
      <c r="C64" s="324"/>
    </row>
    <row r="65" spans="1:3" s="1" customFormat="1" ht="12" customHeight="1" x14ac:dyDescent="0.2">
      <c r="A65" s="14" t="s">
        <v>350</v>
      </c>
      <c r="B65" s="427" t="s">
        <v>312</v>
      </c>
      <c r="C65" s="324"/>
    </row>
    <row r="66" spans="1:3" s="1" customFormat="1" ht="12" customHeight="1" thickBot="1" x14ac:dyDescent="0.25">
      <c r="A66" s="16" t="s">
        <v>351</v>
      </c>
      <c r="B66" s="491" t="s">
        <v>468</v>
      </c>
      <c r="C66" s="324"/>
    </row>
    <row r="67" spans="1:3" s="1" customFormat="1" ht="12" customHeight="1" thickBot="1" x14ac:dyDescent="0.25">
      <c r="A67" s="465" t="s">
        <v>314</v>
      </c>
      <c r="B67" s="314" t="s">
        <v>315</v>
      </c>
      <c r="C67" s="319">
        <f>SUM(C68:C71)</f>
        <v>0</v>
      </c>
    </row>
    <row r="68" spans="1:3" s="1" customFormat="1" ht="12" customHeight="1" x14ac:dyDescent="0.2">
      <c r="A68" s="15" t="s">
        <v>152</v>
      </c>
      <c r="B68" s="426" t="s">
        <v>316</v>
      </c>
      <c r="C68" s="324"/>
    </row>
    <row r="69" spans="1:3" s="1" customFormat="1" ht="12" customHeight="1" x14ac:dyDescent="0.2">
      <c r="A69" s="14" t="s">
        <v>153</v>
      </c>
      <c r="B69" s="427" t="s">
        <v>317</v>
      </c>
      <c r="C69" s="324"/>
    </row>
    <row r="70" spans="1:3" s="1" customFormat="1" ht="12" customHeight="1" x14ac:dyDescent="0.2">
      <c r="A70" s="14" t="s">
        <v>342</v>
      </c>
      <c r="B70" s="427" t="s">
        <v>318</v>
      </c>
      <c r="C70" s="324"/>
    </row>
    <row r="71" spans="1:3" s="1" customFormat="1" ht="12" customHeight="1" thickBot="1" x14ac:dyDescent="0.25">
      <c r="A71" s="16" t="s">
        <v>343</v>
      </c>
      <c r="B71" s="316" t="s">
        <v>319</v>
      </c>
      <c r="C71" s="324"/>
    </row>
    <row r="72" spans="1:3" s="1" customFormat="1" ht="12" customHeight="1" thickBot="1" x14ac:dyDescent="0.25">
      <c r="A72" s="465" t="s">
        <v>320</v>
      </c>
      <c r="B72" s="314" t="s">
        <v>321</v>
      </c>
      <c r="C72" s="319">
        <f>SUM(C73:C74)</f>
        <v>119075115</v>
      </c>
    </row>
    <row r="73" spans="1:3" s="1" customFormat="1" ht="12" customHeight="1" x14ac:dyDescent="0.2">
      <c r="A73" s="15" t="s">
        <v>344</v>
      </c>
      <c r="B73" s="426" t="s">
        <v>322</v>
      </c>
      <c r="C73" s="324">
        <v>119075115</v>
      </c>
    </row>
    <row r="74" spans="1:3" s="1" customFormat="1" ht="12" customHeight="1" thickBot="1" x14ac:dyDescent="0.25">
      <c r="A74" s="16" t="s">
        <v>345</v>
      </c>
      <c r="B74" s="316" t="s">
        <v>323</v>
      </c>
      <c r="C74" s="324"/>
    </row>
    <row r="75" spans="1:3" s="1" customFormat="1" ht="12" customHeight="1" thickBot="1" x14ac:dyDescent="0.25">
      <c r="A75" s="465" t="s">
        <v>324</v>
      </c>
      <c r="B75" s="314" t="s">
        <v>325</v>
      </c>
      <c r="C75" s="319">
        <f>SUM(C76:C78)</f>
        <v>0</v>
      </c>
    </row>
    <row r="76" spans="1:3" s="1" customFormat="1" ht="12" customHeight="1" x14ac:dyDescent="0.2">
      <c r="A76" s="15" t="s">
        <v>346</v>
      </c>
      <c r="B76" s="426" t="s">
        <v>326</v>
      </c>
      <c r="C76" s="324"/>
    </row>
    <row r="77" spans="1:3" s="1" customFormat="1" ht="12" customHeight="1" x14ac:dyDescent="0.2">
      <c r="A77" s="14" t="s">
        <v>347</v>
      </c>
      <c r="B77" s="427" t="s">
        <v>327</v>
      </c>
      <c r="C77" s="324"/>
    </row>
    <row r="78" spans="1:3" s="1" customFormat="1" ht="12" customHeight="1" thickBot="1" x14ac:dyDescent="0.25">
      <c r="A78" s="16" t="s">
        <v>348</v>
      </c>
      <c r="B78" s="316" t="s">
        <v>328</v>
      </c>
      <c r="C78" s="324"/>
    </row>
    <row r="79" spans="1:3" s="1" customFormat="1" ht="12" customHeight="1" thickBot="1" x14ac:dyDescent="0.25">
      <c r="A79" s="465" t="s">
        <v>329</v>
      </c>
      <c r="B79" s="314" t="s">
        <v>349</v>
      </c>
      <c r="C79" s="319">
        <f>SUM(C80:C83)</f>
        <v>0</v>
      </c>
    </row>
    <row r="80" spans="1:3" s="1" customFormat="1" ht="12" customHeight="1" x14ac:dyDescent="0.2">
      <c r="A80" s="430" t="s">
        <v>330</v>
      </c>
      <c r="B80" s="426" t="s">
        <v>331</v>
      </c>
      <c r="C80" s="324"/>
    </row>
    <row r="81" spans="1:3" s="1" customFormat="1" ht="12" customHeight="1" x14ac:dyDescent="0.2">
      <c r="A81" s="431" t="s">
        <v>332</v>
      </c>
      <c r="B81" s="427" t="s">
        <v>333</v>
      </c>
      <c r="C81" s="324"/>
    </row>
    <row r="82" spans="1:3" s="1" customFormat="1" ht="12" customHeight="1" x14ac:dyDescent="0.2">
      <c r="A82" s="431" t="s">
        <v>334</v>
      </c>
      <c r="B82" s="427" t="s">
        <v>335</v>
      </c>
      <c r="C82" s="324"/>
    </row>
    <row r="83" spans="1:3" s="1" customFormat="1" ht="12" customHeight="1" thickBot="1" x14ac:dyDescent="0.25">
      <c r="A83" s="432" t="s">
        <v>336</v>
      </c>
      <c r="B83" s="316" t="s">
        <v>337</v>
      </c>
      <c r="C83" s="324"/>
    </row>
    <row r="84" spans="1:3" s="1" customFormat="1" ht="12" customHeight="1" thickBot="1" x14ac:dyDescent="0.25">
      <c r="A84" s="465" t="s">
        <v>338</v>
      </c>
      <c r="B84" s="314" t="s">
        <v>482</v>
      </c>
      <c r="C84" s="464"/>
    </row>
    <row r="85" spans="1:3" s="1" customFormat="1" ht="13.5" customHeight="1" thickBot="1" x14ac:dyDescent="0.25">
      <c r="A85" s="465" t="s">
        <v>340</v>
      </c>
      <c r="B85" s="314" t="s">
        <v>339</v>
      </c>
      <c r="C85" s="464"/>
    </row>
    <row r="86" spans="1:3" s="1" customFormat="1" ht="15.75" customHeight="1" thickBot="1" x14ac:dyDescent="0.25">
      <c r="A86" s="465" t="s">
        <v>352</v>
      </c>
      <c r="B86" s="433" t="s">
        <v>485</v>
      </c>
      <c r="C86" s="325">
        <f>+C63+C67+C72+C75+C79+C85+C84</f>
        <v>119075115</v>
      </c>
    </row>
    <row r="87" spans="1:3" s="1" customFormat="1" ht="16.5" customHeight="1" thickBot="1" x14ac:dyDescent="0.25">
      <c r="A87" s="466" t="s">
        <v>484</v>
      </c>
      <c r="B87" s="434" t="s">
        <v>486</v>
      </c>
      <c r="C87" s="325">
        <f>+C62+C86</f>
        <v>420465062</v>
      </c>
    </row>
    <row r="88" spans="1:3" s="1" customFormat="1" ht="83.25" customHeight="1" x14ac:dyDescent="0.2">
      <c r="A88" s="5"/>
      <c r="B88" s="6"/>
      <c r="C88" s="326"/>
    </row>
    <row r="89" spans="1:3" ht="16.5" customHeight="1" x14ac:dyDescent="0.25">
      <c r="A89" s="543" t="s">
        <v>48</v>
      </c>
      <c r="B89" s="543"/>
      <c r="C89" s="543"/>
    </row>
    <row r="90" spans="1:3" ht="16.5" customHeight="1" thickBot="1" x14ac:dyDescent="0.3">
      <c r="A90" s="546" t="s">
        <v>156</v>
      </c>
      <c r="B90" s="546"/>
      <c r="C90" s="163" t="s">
        <v>566</v>
      </c>
    </row>
    <row r="91" spans="1:3" ht="38.1" customHeight="1" thickBot="1" x14ac:dyDescent="0.3">
      <c r="A91" s="23" t="s">
        <v>71</v>
      </c>
      <c r="B91" s="24" t="s">
        <v>49</v>
      </c>
      <c r="C91" s="45" t="str">
        <f>+C3</f>
        <v>2019. évi előirányzat</v>
      </c>
    </row>
    <row r="92" spans="1:3" s="46" customFormat="1" ht="12" customHeight="1" thickBot="1" x14ac:dyDescent="0.25">
      <c r="A92" s="37" t="s">
        <v>500</v>
      </c>
      <c r="B92" s="38" t="s">
        <v>501</v>
      </c>
      <c r="C92" s="39" t="s">
        <v>502</v>
      </c>
    </row>
    <row r="93" spans="1:3" ht="12" customHeight="1" thickBot="1" x14ac:dyDescent="0.3">
      <c r="A93" s="22" t="s">
        <v>19</v>
      </c>
      <c r="B93" s="31" t="s">
        <v>444</v>
      </c>
      <c r="C93" s="318">
        <f>C94+C95+C96+C97+C98+C111</f>
        <v>88363336</v>
      </c>
    </row>
    <row r="94" spans="1:3" ht="12" customHeight="1" x14ac:dyDescent="0.25">
      <c r="A94" s="17" t="s">
        <v>100</v>
      </c>
      <c r="B94" s="10" t="s">
        <v>50</v>
      </c>
      <c r="C94" s="320">
        <v>36093454</v>
      </c>
    </row>
    <row r="95" spans="1:3" ht="12" customHeight="1" x14ac:dyDescent="0.25">
      <c r="A95" s="14" t="s">
        <v>101</v>
      </c>
      <c r="B95" s="8" t="s">
        <v>186</v>
      </c>
      <c r="C95" s="321">
        <v>7325638</v>
      </c>
    </row>
    <row r="96" spans="1:3" ht="12" customHeight="1" x14ac:dyDescent="0.25">
      <c r="A96" s="14" t="s">
        <v>102</v>
      </c>
      <c r="B96" s="8" t="s">
        <v>142</v>
      </c>
      <c r="C96" s="323">
        <v>36920303</v>
      </c>
    </row>
    <row r="97" spans="1:3" ht="12" customHeight="1" x14ac:dyDescent="0.25">
      <c r="A97" s="14" t="s">
        <v>103</v>
      </c>
      <c r="B97" s="11" t="s">
        <v>187</v>
      </c>
      <c r="C97" s="323">
        <v>750000</v>
      </c>
    </row>
    <row r="98" spans="1:3" ht="12" customHeight="1" x14ac:dyDescent="0.25">
      <c r="A98" s="14" t="s">
        <v>114</v>
      </c>
      <c r="B98" s="19" t="s">
        <v>188</v>
      </c>
      <c r="C98" s="323">
        <f>SUM(C99:C110)</f>
        <v>7273941</v>
      </c>
    </row>
    <row r="99" spans="1:3" ht="12" customHeight="1" x14ac:dyDescent="0.25">
      <c r="A99" s="14" t="s">
        <v>104</v>
      </c>
      <c r="B99" s="8" t="s">
        <v>449</v>
      </c>
      <c r="C99" s="323"/>
    </row>
    <row r="100" spans="1:3" ht="12" customHeight="1" x14ac:dyDescent="0.25">
      <c r="A100" s="14" t="s">
        <v>105</v>
      </c>
      <c r="B100" s="168" t="s">
        <v>448</v>
      </c>
      <c r="C100" s="323"/>
    </row>
    <row r="101" spans="1:3" ht="12" customHeight="1" x14ac:dyDescent="0.25">
      <c r="A101" s="14" t="s">
        <v>115</v>
      </c>
      <c r="B101" s="168" t="s">
        <v>447</v>
      </c>
      <c r="C101" s="323"/>
    </row>
    <row r="102" spans="1:3" ht="12" customHeight="1" x14ac:dyDescent="0.25">
      <c r="A102" s="14" t="s">
        <v>116</v>
      </c>
      <c r="B102" s="166" t="s">
        <v>355</v>
      </c>
      <c r="C102" s="323"/>
    </row>
    <row r="103" spans="1:3" ht="12" customHeight="1" x14ac:dyDescent="0.25">
      <c r="A103" s="14" t="s">
        <v>117</v>
      </c>
      <c r="B103" s="167" t="s">
        <v>356</v>
      </c>
      <c r="C103" s="323"/>
    </row>
    <row r="104" spans="1:3" ht="12" customHeight="1" x14ac:dyDescent="0.25">
      <c r="A104" s="14" t="s">
        <v>118</v>
      </c>
      <c r="B104" s="167" t="s">
        <v>357</v>
      </c>
      <c r="C104" s="323"/>
    </row>
    <row r="105" spans="1:3" ht="12" customHeight="1" x14ac:dyDescent="0.25">
      <c r="A105" s="14" t="s">
        <v>120</v>
      </c>
      <c r="B105" s="166" t="s">
        <v>358</v>
      </c>
      <c r="C105" s="323">
        <v>6131853</v>
      </c>
    </row>
    <row r="106" spans="1:3" ht="12" customHeight="1" x14ac:dyDescent="0.25">
      <c r="A106" s="14" t="s">
        <v>189</v>
      </c>
      <c r="B106" s="166" t="s">
        <v>359</v>
      </c>
      <c r="C106" s="323"/>
    </row>
    <row r="107" spans="1:3" ht="12" customHeight="1" x14ac:dyDescent="0.25">
      <c r="A107" s="14" t="s">
        <v>353</v>
      </c>
      <c r="B107" s="167" t="s">
        <v>360</v>
      </c>
      <c r="C107" s="323"/>
    </row>
    <row r="108" spans="1:3" ht="12" customHeight="1" x14ac:dyDescent="0.25">
      <c r="A108" s="13" t="s">
        <v>354</v>
      </c>
      <c r="B108" s="168" t="s">
        <v>361</v>
      </c>
      <c r="C108" s="323"/>
    </row>
    <row r="109" spans="1:3" ht="12" customHeight="1" x14ac:dyDescent="0.25">
      <c r="A109" s="14" t="s">
        <v>445</v>
      </c>
      <c r="B109" s="168" t="s">
        <v>362</v>
      </c>
      <c r="C109" s="323"/>
    </row>
    <row r="110" spans="1:3" ht="12" customHeight="1" x14ac:dyDescent="0.25">
      <c r="A110" s="16" t="s">
        <v>446</v>
      </c>
      <c r="B110" s="168" t="s">
        <v>363</v>
      </c>
      <c r="C110" s="323">
        <v>1142088</v>
      </c>
    </row>
    <row r="111" spans="1:3" ht="12" customHeight="1" x14ac:dyDescent="0.25">
      <c r="A111" s="14" t="s">
        <v>450</v>
      </c>
      <c r="B111" s="11" t="s">
        <v>51</v>
      </c>
      <c r="C111" s="321"/>
    </row>
    <row r="112" spans="1:3" ht="12" customHeight="1" x14ac:dyDescent="0.25">
      <c r="A112" s="14" t="s">
        <v>451</v>
      </c>
      <c r="B112" s="8" t="s">
        <v>453</v>
      </c>
      <c r="C112" s="321"/>
    </row>
    <row r="113" spans="1:3" ht="12" customHeight="1" thickBot="1" x14ac:dyDescent="0.3">
      <c r="A113" s="18" t="s">
        <v>452</v>
      </c>
      <c r="B113" s="495" t="s">
        <v>454</v>
      </c>
      <c r="C113" s="327"/>
    </row>
    <row r="114" spans="1:3" ht="12" customHeight="1" thickBot="1" x14ac:dyDescent="0.3">
      <c r="A114" s="492" t="s">
        <v>20</v>
      </c>
      <c r="B114" s="493" t="s">
        <v>364</v>
      </c>
      <c r="C114" s="494">
        <f>+C115+C117+C119</f>
        <v>225290909</v>
      </c>
    </row>
    <row r="115" spans="1:3" ht="12" customHeight="1" x14ac:dyDescent="0.25">
      <c r="A115" s="15" t="s">
        <v>106</v>
      </c>
      <c r="B115" s="8" t="s">
        <v>227</v>
      </c>
      <c r="C115" s="322">
        <v>33707398</v>
      </c>
    </row>
    <row r="116" spans="1:3" ht="12" customHeight="1" x14ac:dyDescent="0.25">
      <c r="A116" s="15" t="s">
        <v>107</v>
      </c>
      <c r="B116" s="12" t="s">
        <v>368</v>
      </c>
      <c r="C116" s="322"/>
    </row>
    <row r="117" spans="1:3" ht="12" customHeight="1" x14ac:dyDescent="0.25">
      <c r="A117" s="15" t="s">
        <v>108</v>
      </c>
      <c r="B117" s="12" t="s">
        <v>190</v>
      </c>
      <c r="C117" s="321">
        <v>191583511</v>
      </c>
    </row>
    <row r="118" spans="1:3" ht="12" customHeight="1" x14ac:dyDescent="0.25">
      <c r="A118" s="15" t="s">
        <v>109</v>
      </c>
      <c r="B118" s="12" t="s">
        <v>369</v>
      </c>
      <c r="C118" s="291"/>
    </row>
    <row r="119" spans="1:3" ht="12" customHeight="1" x14ac:dyDescent="0.25">
      <c r="A119" s="15" t="s">
        <v>110</v>
      </c>
      <c r="B119" s="316" t="s">
        <v>229</v>
      </c>
      <c r="C119" s="291"/>
    </row>
    <row r="120" spans="1:3" ht="12" customHeight="1" x14ac:dyDescent="0.25">
      <c r="A120" s="15" t="s">
        <v>119</v>
      </c>
      <c r="B120" s="315" t="s">
        <v>432</v>
      </c>
      <c r="C120" s="291"/>
    </row>
    <row r="121" spans="1:3" ht="12" customHeight="1" x14ac:dyDescent="0.25">
      <c r="A121" s="15" t="s">
        <v>121</v>
      </c>
      <c r="B121" s="425" t="s">
        <v>374</v>
      </c>
      <c r="C121" s="291"/>
    </row>
    <row r="122" spans="1:3" ht="22.5" x14ac:dyDescent="0.25">
      <c r="A122" s="15" t="s">
        <v>191</v>
      </c>
      <c r="B122" s="167" t="s">
        <v>357</v>
      </c>
      <c r="C122" s="291"/>
    </row>
    <row r="123" spans="1:3" ht="12" customHeight="1" x14ac:dyDescent="0.25">
      <c r="A123" s="15" t="s">
        <v>192</v>
      </c>
      <c r="B123" s="167" t="s">
        <v>373</v>
      </c>
      <c r="C123" s="291"/>
    </row>
    <row r="124" spans="1:3" ht="12" customHeight="1" x14ac:dyDescent="0.25">
      <c r="A124" s="15" t="s">
        <v>193</v>
      </c>
      <c r="B124" s="167" t="s">
        <v>372</v>
      </c>
      <c r="C124" s="291"/>
    </row>
    <row r="125" spans="1:3" ht="12" customHeight="1" x14ac:dyDescent="0.25">
      <c r="A125" s="15" t="s">
        <v>365</v>
      </c>
      <c r="B125" s="167" t="s">
        <v>360</v>
      </c>
      <c r="C125" s="291"/>
    </row>
    <row r="126" spans="1:3" ht="12" customHeight="1" x14ac:dyDescent="0.25">
      <c r="A126" s="15" t="s">
        <v>366</v>
      </c>
      <c r="B126" s="167" t="s">
        <v>371</v>
      </c>
      <c r="C126" s="291"/>
    </row>
    <row r="127" spans="1:3" ht="16.5" thickBot="1" x14ac:dyDescent="0.3">
      <c r="A127" s="13" t="s">
        <v>367</v>
      </c>
      <c r="B127" s="167" t="s">
        <v>370</v>
      </c>
      <c r="C127" s="292"/>
    </row>
    <row r="128" spans="1:3" ht="12" customHeight="1" thickBot="1" x14ac:dyDescent="0.3">
      <c r="A128" s="20" t="s">
        <v>21</v>
      </c>
      <c r="B128" s="149" t="s">
        <v>455</v>
      </c>
      <c r="C128" s="319">
        <f>+C93+C114</f>
        <v>313654245</v>
      </c>
    </row>
    <row r="129" spans="1:3" ht="12" customHeight="1" thickBot="1" x14ac:dyDescent="0.3">
      <c r="A129" s="20" t="s">
        <v>22</v>
      </c>
      <c r="B129" s="149" t="s">
        <v>456</v>
      </c>
      <c r="C129" s="319">
        <f>+C130+C131+C132</f>
        <v>0</v>
      </c>
    </row>
    <row r="130" spans="1:3" ht="12" customHeight="1" x14ac:dyDescent="0.25">
      <c r="A130" s="15" t="s">
        <v>265</v>
      </c>
      <c r="B130" s="12" t="s">
        <v>463</v>
      </c>
      <c r="C130" s="291"/>
    </row>
    <row r="131" spans="1:3" ht="12" customHeight="1" x14ac:dyDescent="0.25">
      <c r="A131" s="15" t="s">
        <v>268</v>
      </c>
      <c r="B131" s="12" t="s">
        <v>464</v>
      </c>
      <c r="C131" s="291"/>
    </row>
    <row r="132" spans="1:3" ht="12" customHeight="1" thickBot="1" x14ac:dyDescent="0.3">
      <c r="A132" s="13" t="s">
        <v>269</v>
      </c>
      <c r="B132" s="12" t="s">
        <v>465</v>
      </c>
      <c r="C132" s="291"/>
    </row>
    <row r="133" spans="1:3" ht="12" customHeight="1" thickBot="1" x14ac:dyDescent="0.3">
      <c r="A133" s="20" t="s">
        <v>23</v>
      </c>
      <c r="B133" s="149" t="s">
        <v>457</v>
      </c>
      <c r="C133" s="319">
        <f>SUM(C134:C139)</f>
        <v>0</v>
      </c>
    </row>
    <row r="134" spans="1:3" ht="12" customHeight="1" x14ac:dyDescent="0.25">
      <c r="A134" s="15" t="s">
        <v>93</v>
      </c>
      <c r="B134" s="9" t="s">
        <v>466</v>
      </c>
      <c r="C134" s="291"/>
    </row>
    <row r="135" spans="1:3" ht="12" customHeight="1" x14ac:dyDescent="0.25">
      <c r="A135" s="15" t="s">
        <v>94</v>
      </c>
      <c r="B135" s="9" t="s">
        <v>458</v>
      </c>
      <c r="C135" s="291"/>
    </row>
    <row r="136" spans="1:3" ht="12" customHeight="1" x14ac:dyDescent="0.25">
      <c r="A136" s="15" t="s">
        <v>95</v>
      </c>
      <c r="B136" s="9" t="s">
        <v>459</v>
      </c>
      <c r="C136" s="291"/>
    </row>
    <row r="137" spans="1:3" ht="12" customHeight="1" x14ac:dyDescent="0.25">
      <c r="A137" s="15" t="s">
        <v>178</v>
      </c>
      <c r="B137" s="9" t="s">
        <v>460</v>
      </c>
      <c r="C137" s="291"/>
    </row>
    <row r="138" spans="1:3" ht="12" customHeight="1" x14ac:dyDescent="0.25">
      <c r="A138" s="15" t="s">
        <v>179</v>
      </c>
      <c r="B138" s="9" t="s">
        <v>461</v>
      </c>
      <c r="C138" s="291"/>
    </row>
    <row r="139" spans="1:3" ht="12" customHeight="1" thickBot="1" x14ac:dyDescent="0.3">
      <c r="A139" s="13" t="s">
        <v>180</v>
      </c>
      <c r="B139" s="9" t="s">
        <v>462</v>
      </c>
      <c r="C139" s="291"/>
    </row>
    <row r="140" spans="1:3" ht="12" customHeight="1" thickBot="1" x14ac:dyDescent="0.3">
      <c r="A140" s="20" t="s">
        <v>24</v>
      </c>
      <c r="B140" s="149" t="s">
        <v>470</v>
      </c>
      <c r="C140" s="325">
        <f>+C141+C142+C143+C144</f>
        <v>1530667</v>
      </c>
    </row>
    <row r="141" spans="1:3" ht="12" customHeight="1" x14ac:dyDescent="0.25">
      <c r="A141" s="15" t="s">
        <v>96</v>
      </c>
      <c r="B141" s="9" t="s">
        <v>375</v>
      </c>
      <c r="C141" s="291"/>
    </row>
    <row r="142" spans="1:3" ht="12" customHeight="1" x14ac:dyDescent="0.25">
      <c r="A142" s="15" t="s">
        <v>97</v>
      </c>
      <c r="B142" s="9" t="s">
        <v>376</v>
      </c>
      <c r="C142" s="291">
        <v>1530667</v>
      </c>
    </row>
    <row r="143" spans="1:3" ht="12" customHeight="1" x14ac:dyDescent="0.25">
      <c r="A143" s="15" t="s">
        <v>289</v>
      </c>
      <c r="B143" s="9" t="s">
        <v>471</v>
      </c>
      <c r="C143" s="291"/>
    </row>
    <row r="144" spans="1:3" ht="12" customHeight="1" thickBot="1" x14ac:dyDescent="0.3">
      <c r="A144" s="13" t="s">
        <v>290</v>
      </c>
      <c r="B144" s="7" t="s">
        <v>395</v>
      </c>
      <c r="C144" s="291"/>
    </row>
    <row r="145" spans="1:9" ht="12" customHeight="1" thickBot="1" x14ac:dyDescent="0.3">
      <c r="A145" s="20" t="s">
        <v>25</v>
      </c>
      <c r="B145" s="149" t="s">
        <v>472</v>
      </c>
      <c r="C145" s="328">
        <f>SUM(C146:C150)</f>
        <v>0</v>
      </c>
    </row>
    <row r="146" spans="1:9" ht="12" customHeight="1" x14ac:dyDescent="0.25">
      <c r="A146" s="15" t="s">
        <v>98</v>
      </c>
      <c r="B146" s="9" t="s">
        <v>467</v>
      </c>
      <c r="C146" s="291"/>
    </row>
    <row r="147" spans="1:9" ht="12" customHeight="1" x14ac:dyDescent="0.25">
      <c r="A147" s="15" t="s">
        <v>99</v>
      </c>
      <c r="B147" s="9" t="s">
        <v>474</v>
      </c>
      <c r="C147" s="291"/>
    </row>
    <row r="148" spans="1:9" ht="12" customHeight="1" x14ac:dyDescent="0.25">
      <c r="A148" s="15" t="s">
        <v>301</v>
      </c>
      <c r="B148" s="9" t="s">
        <v>469</v>
      </c>
      <c r="C148" s="291"/>
    </row>
    <row r="149" spans="1:9" ht="12" customHeight="1" x14ac:dyDescent="0.25">
      <c r="A149" s="15" t="s">
        <v>302</v>
      </c>
      <c r="B149" s="9" t="s">
        <v>475</v>
      </c>
      <c r="C149" s="291"/>
    </row>
    <row r="150" spans="1:9" ht="12" customHeight="1" thickBot="1" x14ac:dyDescent="0.3">
      <c r="A150" s="15" t="s">
        <v>473</v>
      </c>
      <c r="B150" s="9" t="s">
        <v>476</v>
      </c>
      <c r="C150" s="291"/>
    </row>
    <row r="151" spans="1:9" ht="12" customHeight="1" thickBot="1" x14ac:dyDescent="0.3">
      <c r="A151" s="20" t="s">
        <v>26</v>
      </c>
      <c r="B151" s="149" t="s">
        <v>477</v>
      </c>
      <c r="C151" s="496"/>
    </row>
    <row r="152" spans="1:9" ht="12" customHeight="1" thickBot="1" x14ac:dyDescent="0.3">
      <c r="A152" s="20" t="s">
        <v>27</v>
      </c>
      <c r="B152" s="149" t="s">
        <v>478</v>
      </c>
      <c r="C152" s="496"/>
    </row>
    <row r="153" spans="1:9" ht="15" customHeight="1" thickBot="1" x14ac:dyDescent="0.3">
      <c r="A153" s="20" t="s">
        <v>28</v>
      </c>
      <c r="B153" s="149" t="s">
        <v>480</v>
      </c>
      <c r="C153" s="435">
        <f>+C129+C133+C140+C145+C151+C152</f>
        <v>1530667</v>
      </c>
      <c r="F153" s="47"/>
      <c r="G153" s="150"/>
      <c r="H153" s="150"/>
      <c r="I153" s="150"/>
    </row>
    <row r="154" spans="1:9" s="1" customFormat="1" ht="12.95" customHeight="1" thickBot="1" x14ac:dyDescent="0.25">
      <c r="A154" s="317" t="s">
        <v>29</v>
      </c>
      <c r="B154" s="400" t="s">
        <v>479</v>
      </c>
      <c r="C154" s="435">
        <f>+C128+C153</f>
        <v>315184912</v>
      </c>
    </row>
    <row r="155" spans="1:9" ht="7.5" customHeight="1" x14ac:dyDescent="0.25"/>
    <row r="156" spans="1:9" x14ac:dyDescent="0.25">
      <c r="A156" s="547" t="s">
        <v>377</v>
      </c>
      <c r="B156" s="547"/>
      <c r="C156" s="547"/>
    </row>
    <row r="157" spans="1:9" ht="15" customHeight="1" thickBot="1" x14ac:dyDescent="0.3">
      <c r="A157" s="545" t="s">
        <v>157</v>
      </c>
      <c r="B157" s="545"/>
      <c r="C157" s="329" t="s">
        <v>566</v>
      </c>
    </row>
    <row r="158" spans="1:9" ht="13.5" customHeight="1" thickBot="1" x14ac:dyDescent="0.3">
      <c r="A158" s="20">
        <v>1</v>
      </c>
      <c r="B158" s="530" t="s">
        <v>481</v>
      </c>
      <c r="C158" s="319">
        <f>+C62-C128</f>
        <v>-12264298</v>
      </c>
    </row>
    <row r="159" spans="1:9" ht="32.25" thickBot="1" x14ac:dyDescent="0.3">
      <c r="A159" s="20" t="s">
        <v>20</v>
      </c>
      <c r="B159" s="30" t="s">
        <v>487</v>
      </c>
      <c r="C159" s="319">
        <f>+C86-C153</f>
        <v>117544448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Mezőörs Község Önkormányzat
2019. ÉVI KÖLTSÉGVETÉS
KÖTELEZŐ FELADATAINAK MÉRLEGE &amp;R&amp;"Times New Roman CE,Félkövér dőlt"&amp;11 1.2. melléklet a 3/2019. (III.14.) számú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I159"/>
  <sheetViews>
    <sheetView view="pageLayout" zoomScaleNormal="130" zoomScaleSheetLayoutView="100" workbookViewId="0">
      <selection activeCell="E3" sqref="E3"/>
    </sheetView>
  </sheetViews>
  <sheetFormatPr defaultRowHeight="15.75" x14ac:dyDescent="0.25"/>
  <cols>
    <col min="1" max="1" width="9.5" style="44" customWidth="1"/>
    <col min="2" max="2" width="76.83203125" style="44" customWidth="1"/>
    <col min="3" max="3" width="21.6640625" style="401" customWidth="1"/>
    <col min="4" max="4" width="9" style="44" customWidth="1"/>
    <col min="5" max="16384" width="9.33203125" style="44"/>
  </cols>
  <sheetData>
    <row r="1" spans="1:3" ht="15.95" customHeight="1" x14ac:dyDescent="0.25">
      <c r="A1" s="543" t="s">
        <v>16</v>
      </c>
      <c r="B1" s="543"/>
      <c r="C1" s="543"/>
    </row>
    <row r="2" spans="1:3" ht="15.95" customHeight="1" thickBot="1" x14ac:dyDescent="0.3">
      <c r="A2" s="545" t="s">
        <v>155</v>
      </c>
      <c r="B2" s="545"/>
      <c r="C2" s="329" t="s">
        <v>566</v>
      </c>
    </row>
    <row r="3" spans="1:3" ht="38.1" customHeight="1" thickBot="1" x14ac:dyDescent="0.3">
      <c r="A3" s="23" t="s">
        <v>71</v>
      </c>
      <c r="B3" s="24" t="s">
        <v>18</v>
      </c>
      <c r="C3" s="45" t="s">
        <v>578</v>
      </c>
    </row>
    <row r="4" spans="1:3" s="46" customFormat="1" ht="12" customHeight="1" thickBot="1" x14ac:dyDescent="0.25">
      <c r="A4" s="421" t="s">
        <v>500</v>
      </c>
      <c r="B4" s="422" t="s">
        <v>501</v>
      </c>
      <c r="C4" s="423" t="s">
        <v>502</v>
      </c>
    </row>
    <row r="5" spans="1:3" s="1" customFormat="1" ht="12" customHeight="1" thickBot="1" x14ac:dyDescent="0.25">
      <c r="A5" s="20" t="s">
        <v>19</v>
      </c>
      <c r="B5" s="21" t="s">
        <v>249</v>
      </c>
      <c r="C5" s="319">
        <f>+C6+C7+C8+C9+C10+C11</f>
        <v>0</v>
      </c>
    </row>
    <row r="6" spans="1:3" s="1" customFormat="1" ht="12" customHeight="1" x14ac:dyDescent="0.2">
      <c r="A6" s="15" t="s">
        <v>100</v>
      </c>
      <c r="B6" s="426" t="s">
        <v>250</v>
      </c>
      <c r="C6" s="322"/>
    </row>
    <row r="7" spans="1:3" s="1" customFormat="1" ht="12" customHeight="1" x14ac:dyDescent="0.2">
      <c r="A7" s="14" t="s">
        <v>101</v>
      </c>
      <c r="B7" s="427" t="s">
        <v>251</v>
      </c>
      <c r="C7" s="321"/>
    </row>
    <row r="8" spans="1:3" s="1" customFormat="1" ht="12" customHeight="1" x14ac:dyDescent="0.2">
      <c r="A8" s="14" t="s">
        <v>102</v>
      </c>
      <c r="B8" s="427" t="s">
        <v>252</v>
      </c>
      <c r="C8" s="321"/>
    </row>
    <row r="9" spans="1:3" s="1" customFormat="1" ht="12" customHeight="1" x14ac:dyDescent="0.2">
      <c r="A9" s="14" t="s">
        <v>103</v>
      </c>
      <c r="B9" s="427" t="s">
        <v>253</v>
      </c>
      <c r="C9" s="321"/>
    </row>
    <row r="10" spans="1:3" s="1" customFormat="1" ht="12" customHeight="1" x14ac:dyDescent="0.2">
      <c r="A10" s="14" t="s">
        <v>151</v>
      </c>
      <c r="B10" s="315" t="s">
        <v>436</v>
      </c>
      <c r="C10" s="321"/>
    </row>
    <row r="11" spans="1:3" s="1" customFormat="1" ht="12" customHeight="1" thickBot="1" x14ac:dyDescent="0.25">
      <c r="A11" s="16" t="s">
        <v>104</v>
      </c>
      <c r="B11" s="316" t="s">
        <v>437</v>
      </c>
      <c r="C11" s="321"/>
    </row>
    <row r="12" spans="1:3" s="1" customFormat="1" ht="12" customHeight="1" thickBot="1" x14ac:dyDescent="0.25">
      <c r="A12" s="20" t="s">
        <v>20</v>
      </c>
      <c r="B12" s="314" t="s">
        <v>254</v>
      </c>
      <c r="C12" s="319">
        <f>+C13+C14+C15+C16+C17</f>
        <v>0</v>
      </c>
    </row>
    <row r="13" spans="1:3" s="1" customFormat="1" ht="12" customHeight="1" x14ac:dyDescent="0.2">
      <c r="A13" s="15" t="s">
        <v>106</v>
      </c>
      <c r="B13" s="426" t="s">
        <v>255</v>
      </c>
      <c r="C13" s="322"/>
    </row>
    <row r="14" spans="1:3" s="1" customFormat="1" ht="12" customHeight="1" x14ac:dyDescent="0.2">
      <c r="A14" s="14" t="s">
        <v>107</v>
      </c>
      <c r="B14" s="427" t="s">
        <v>256</v>
      </c>
      <c r="C14" s="321"/>
    </row>
    <row r="15" spans="1:3" s="1" customFormat="1" ht="12" customHeight="1" x14ac:dyDescent="0.2">
      <c r="A15" s="14" t="s">
        <v>108</v>
      </c>
      <c r="B15" s="427" t="s">
        <v>426</v>
      </c>
      <c r="C15" s="321"/>
    </row>
    <row r="16" spans="1:3" s="1" customFormat="1" ht="12" customHeight="1" x14ac:dyDescent="0.2">
      <c r="A16" s="14" t="s">
        <v>109</v>
      </c>
      <c r="B16" s="427" t="s">
        <v>427</v>
      </c>
      <c r="C16" s="321"/>
    </row>
    <row r="17" spans="1:3" s="1" customFormat="1" ht="12" customHeight="1" x14ac:dyDescent="0.2">
      <c r="A17" s="14" t="s">
        <v>110</v>
      </c>
      <c r="B17" s="427" t="s">
        <v>257</v>
      </c>
      <c r="C17" s="321"/>
    </row>
    <row r="18" spans="1:3" s="1" customFormat="1" ht="12" customHeight="1" thickBot="1" x14ac:dyDescent="0.25">
      <c r="A18" s="16" t="s">
        <v>119</v>
      </c>
      <c r="B18" s="316" t="s">
        <v>258</v>
      </c>
      <c r="C18" s="323"/>
    </row>
    <row r="19" spans="1:3" s="1" customFormat="1" ht="12" customHeight="1" thickBot="1" x14ac:dyDescent="0.25">
      <c r="A19" s="20" t="s">
        <v>21</v>
      </c>
      <c r="B19" s="21" t="s">
        <v>259</v>
      </c>
      <c r="C19" s="319">
        <f>+C20+C21+C22+C23+C24</f>
        <v>0</v>
      </c>
    </row>
    <row r="20" spans="1:3" s="1" customFormat="1" ht="12" customHeight="1" x14ac:dyDescent="0.2">
      <c r="A20" s="15" t="s">
        <v>89</v>
      </c>
      <c r="B20" s="426" t="s">
        <v>260</v>
      </c>
      <c r="C20" s="322"/>
    </row>
    <row r="21" spans="1:3" s="1" customFormat="1" ht="12" customHeight="1" x14ac:dyDescent="0.2">
      <c r="A21" s="14" t="s">
        <v>90</v>
      </c>
      <c r="B21" s="427" t="s">
        <v>261</v>
      </c>
      <c r="C21" s="321"/>
    </row>
    <row r="22" spans="1:3" s="1" customFormat="1" ht="12" customHeight="1" x14ac:dyDescent="0.2">
      <c r="A22" s="14" t="s">
        <v>91</v>
      </c>
      <c r="B22" s="427" t="s">
        <v>428</v>
      </c>
      <c r="C22" s="321"/>
    </row>
    <row r="23" spans="1:3" s="1" customFormat="1" ht="12" customHeight="1" x14ac:dyDescent="0.2">
      <c r="A23" s="14" t="s">
        <v>92</v>
      </c>
      <c r="B23" s="427" t="s">
        <v>429</v>
      </c>
      <c r="C23" s="321"/>
    </row>
    <row r="24" spans="1:3" s="1" customFormat="1" ht="12" customHeight="1" x14ac:dyDescent="0.2">
      <c r="A24" s="14" t="s">
        <v>174</v>
      </c>
      <c r="B24" s="427" t="s">
        <v>262</v>
      </c>
      <c r="C24" s="321"/>
    </row>
    <row r="25" spans="1:3" s="1" customFormat="1" ht="12" customHeight="1" thickBot="1" x14ac:dyDescent="0.25">
      <c r="A25" s="16" t="s">
        <v>175</v>
      </c>
      <c r="B25" s="428" t="s">
        <v>263</v>
      </c>
      <c r="C25" s="323"/>
    </row>
    <row r="26" spans="1:3" s="1" customFormat="1" ht="12" customHeight="1" thickBot="1" x14ac:dyDescent="0.25">
      <c r="A26" s="20" t="s">
        <v>176</v>
      </c>
      <c r="B26" s="21" t="s">
        <v>264</v>
      </c>
      <c r="C26" s="325">
        <f>+C27+C31+C32+C33</f>
        <v>0</v>
      </c>
    </row>
    <row r="27" spans="1:3" s="1" customFormat="1" ht="12" customHeight="1" x14ac:dyDescent="0.2">
      <c r="A27" s="15" t="s">
        <v>265</v>
      </c>
      <c r="B27" s="426" t="s">
        <v>443</v>
      </c>
      <c r="C27" s="424">
        <f>+C28+C29+C30</f>
        <v>0</v>
      </c>
    </row>
    <row r="28" spans="1:3" s="1" customFormat="1" ht="12" customHeight="1" x14ac:dyDescent="0.2">
      <c r="A28" s="14" t="s">
        <v>266</v>
      </c>
      <c r="B28" s="427" t="s">
        <v>271</v>
      </c>
      <c r="C28" s="321"/>
    </row>
    <row r="29" spans="1:3" s="1" customFormat="1" ht="12" customHeight="1" x14ac:dyDescent="0.2">
      <c r="A29" s="14" t="s">
        <v>267</v>
      </c>
      <c r="B29" s="427" t="s">
        <v>272</v>
      </c>
      <c r="C29" s="321"/>
    </row>
    <row r="30" spans="1:3" s="1" customFormat="1" ht="12" customHeight="1" x14ac:dyDescent="0.2">
      <c r="A30" s="14" t="s">
        <v>441</v>
      </c>
      <c r="B30" s="490" t="s">
        <v>442</v>
      </c>
      <c r="C30" s="321"/>
    </row>
    <row r="31" spans="1:3" s="1" customFormat="1" ht="12" customHeight="1" x14ac:dyDescent="0.2">
      <c r="A31" s="14" t="s">
        <v>268</v>
      </c>
      <c r="B31" s="427" t="s">
        <v>273</v>
      </c>
      <c r="C31" s="321"/>
    </row>
    <row r="32" spans="1:3" s="1" customFormat="1" ht="12" customHeight="1" x14ac:dyDescent="0.2">
      <c r="A32" s="14" t="s">
        <v>269</v>
      </c>
      <c r="B32" s="427" t="s">
        <v>274</v>
      </c>
      <c r="C32" s="321"/>
    </row>
    <row r="33" spans="1:3" s="1" customFormat="1" ht="12" customHeight="1" thickBot="1" x14ac:dyDescent="0.25">
      <c r="A33" s="16" t="s">
        <v>270</v>
      </c>
      <c r="B33" s="428" t="s">
        <v>275</v>
      </c>
      <c r="C33" s="323"/>
    </row>
    <row r="34" spans="1:3" s="1" customFormat="1" ht="12" customHeight="1" thickBot="1" x14ac:dyDescent="0.25">
      <c r="A34" s="20" t="s">
        <v>23</v>
      </c>
      <c r="B34" s="21" t="s">
        <v>438</v>
      </c>
      <c r="C34" s="319">
        <f>SUM(C35:C45)</f>
        <v>0</v>
      </c>
    </row>
    <row r="35" spans="1:3" s="1" customFormat="1" ht="12" customHeight="1" x14ac:dyDescent="0.2">
      <c r="A35" s="15" t="s">
        <v>93</v>
      </c>
      <c r="B35" s="426" t="s">
        <v>278</v>
      </c>
      <c r="C35" s="322"/>
    </row>
    <row r="36" spans="1:3" s="1" customFormat="1" ht="12" customHeight="1" x14ac:dyDescent="0.2">
      <c r="A36" s="14" t="s">
        <v>94</v>
      </c>
      <c r="B36" s="427" t="s">
        <v>279</v>
      </c>
      <c r="C36" s="321"/>
    </row>
    <row r="37" spans="1:3" s="1" customFormat="1" ht="12" customHeight="1" x14ac:dyDescent="0.2">
      <c r="A37" s="14" t="s">
        <v>95</v>
      </c>
      <c r="B37" s="427" t="s">
        <v>280</v>
      </c>
      <c r="C37" s="321"/>
    </row>
    <row r="38" spans="1:3" s="1" customFormat="1" ht="12" customHeight="1" x14ac:dyDescent="0.2">
      <c r="A38" s="14" t="s">
        <v>178</v>
      </c>
      <c r="B38" s="427" t="s">
        <v>281</v>
      </c>
      <c r="C38" s="321"/>
    </row>
    <row r="39" spans="1:3" s="1" customFormat="1" ht="12" customHeight="1" x14ac:dyDescent="0.2">
      <c r="A39" s="14" t="s">
        <v>179</v>
      </c>
      <c r="B39" s="427" t="s">
        <v>282</v>
      </c>
      <c r="C39" s="321"/>
    </row>
    <row r="40" spans="1:3" s="1" customFormat="1" ht="12" customHeight="1" x14ac:dyDescent="0.2">
      <c r="A40" s="14" t="s">
        <v>180</v>
      </c>
      <c r="B40" s="427" t="s">
        <v>283</v>
      </c>
      <c r="C40" s="321"/>
    </row>
    <row r="41" spans="1:3" s="1" customFormat="1" ht="12" customHeight="1" x14ac:dyDescent="0.2">
      <c r="A41" s="14" t="s">
        <v>181</v>
      </c>
      <c r="B41" s="427" t="s">
        <v>284</v>
      </c>
      <c r="C41" s="321"/>
    </row>
    <row r="42" spans="1:3" s="1" customFormat="1" ht="12" customHeight="1" x14ac:dyDescent="0.2">
      <c r="A42" s="14" t="s">
        <v>182</v>
      </c>
      <c r="B42" s="427" t="s">
        <v>285</v>
      </c>
      <c r="C42" s="321"/>
    </row>
    <row r="43" spans="1:3" s="1" customFormat="1" ht="12" customHeight="1" x14ac:dyDescent="0.2">
      <c r="A43" s="14" t="s">
        <v>276</v>
      </c>
      <c r="B43" s="427" t="s">
        <v>286</v>
      </c>
      <c r="C43" s="324"/>
    </row>
    <row r="44" spans="1:3" s="1" customFormat="1" ht="12" customHeight="1" x14ac:dyDescent="0.2">
      <c r="A44" s="16" t="s">
        <v>277</v>
      </c>
      <c r="B44" s="428" t="s">
        <v>440</v>
      </c>
      <c r="C44" s="415"/>
    </row>
    <row r="45" spans="1:3" s="1" customFormat="1" ht="12" customHeight="1" thickBot="1" x14ac:dyDescent="0.25">
      <c r="A45" s="16" t="s">
        <v>439</v>
      </c>
      <c r="B45" s="316" t="s">
        <v>287</v>
      </c>
      <c r="C45" s="415"/>
    </row>
    <row r="46" spans="1:3" s="1" customFormat="1" ht="12" customHeight="1" thickBot="1" x14ac:dyDescent="0.25">
      <c r="A46" s="20" t="s">
        <v>24</v>
      </c>
      <c r="B46" s="21" t="s">
        <v>288</v>
      </c>
      <c r="C46" s="319">
        <f>SUM(C47:C51)</f>
        <v>0</v>
      </c>
    </row>
    <row r="47" spans="1:3" s="1" customFormat="1" ht="12" customHeight="1" x14ac:dyDescent="0.2">
      <c r="A47" s="15" t="s">
        <v>96</v>
      </c>
      <c r="B47" s="426" t="s">
        <v>292</v>
      </c>
      <c r="C47" s="463"/>
    </row>
    <row r="48" spans="1:3" s="1" customFormat="1" ht="12" customHeight="1" x14ac:dyDescent="0.2">
      <c r="A48" s="14" t="s">
        <v>97</v>
      </c>
      <c r="B48" s="427" t="s">
        <v>293</v>
      </c>
      <c r="C48" s="324"/>
    </row>
    <row r="49" spans="1:3" s="1" customFormat="1" ht="12" customHeight="1" x14ac:dyDescent="0.2">
      <c r="A49" s="14" t="s">
        <v>289</v>
      </c>
      <c r="B49" s="427" t="s">
        <v>294</v>
      </c>
      <c r="C49" s="324"/>
    </row>
    <row r="50" spans="1:3" s="1" customFormat="1" ht="12" customHeight="1" x14ac:dyDescent="0.2">
      <c r="A50" s="14" t="s">
        <v>290</v>
      </c>
      <c r="B50" s="427" t="s">
        <v>295</v>
      </c>
      <c r="C50" s="324"/>
    </row>
    <row r="51" spans="1:3" s="1" customFormat="1" ht="12" customHeight="1" thickBot="1" x14ac:dyDescent="0.25">
      <c r="A51" s="16" t="s">
        <v>291</v>
      </c>
      <c r="B51" s="316" t="s">
        <v>296</v>
      </c>
      <c r="C51" s="415"/>
    </row>
    <row r="52" spans="1:3" s="1" customFormat="1" ht="12" customHeight="1" thickBot="1" x14ac:dyDescent="0.25">
      <c r="A52" s="20" t="s">
        <v>183</v>
      </c>
      <c r="B52" s="21" t="s">
        <v>297</v>
      </c>
      <c r="C52" s="319">
        <f>SUM(C53:C55)</f>
        <v>0</v>
      </c>
    </row>
    <row r="53" spans="1:3" s="1" customFormat="1" ht="12" customHeight="1" x14ac:dyDescent="0.2">
      <c r="A53" s="15" t="s">
        <v>98</v>
      </c>
      <c r="B53" s="426" t="s">
        <v>298</v>
      </c>
      <c r="C53" s="322"/>
    </row>
    <row r="54" spans="1:3" s="1" customFormat="1" ht="12" customHeight="1" x14ac:dyDescent="0.2">
      <c r="A54" s="14" t="s">
        <v>99</v>
      </c>
      <c r="B54" s="427" t="s">
        <v>430</v>
      </c>
      <c r="C54" s="321"/>
    </row>
    <row r="55" spans="1:3" s="1" customFormat="1" ht="12" customHeight="1" x14ac:dyDescent="0.2">
      <c r="A55" s="14" t="s">
        <v>301</v>
      </c>
      <c r="B55" s="427" t="s">
        <v>299</v>
      </c>
      <c r="C55" s="321"/>
    </row>
    <row r="56" spans="1:3" s="1" customFormat="1" ht="12" customHeight="1" thickBot="1" x14ac:dyDescent="0.25">
      <c r="A56" s="16" t="s">
        <v>302</v>
      </c>
      <c r="B56" s="316" t="s">
        <v>300</v>
      </c>
      <c r="C56" s="323"/>
    </row>
    <row r="57" spans="1:3" s="1" customFormat="1" ht="12" customHeight="1" thickBot="1" x14ac:dyDescent="0.25">
      <c r="A57" s="20" t="s">
        <v>26</v>
      </c>
      <c r="B57" s="314" t="s">
        <v>303</v>
      </c>
      <c r="C57" s="319">
        <f>SUM(C58:C60)</f>
        <v>0</v>
      </c>
    </row>
    <row r="58" spans="1:3" s="1" customFormat="1" ht="12" customHeight="1" x14ac:dyDescent="0.2">
      <c r="A58" s="15" t="s">
        <v>184</v>
      </c>
      <c r="B58" s="426" t="s">
        <v>305</v>
      </c>
      <c r="C58" s="324"/>
    </row>
    <row r="59" spans="1:3" s="1" customFormat="1" ht="12" customHeight="1" x14ac:dyDescent="0.2">
      <c r="A59" s="14" t="s">
        <v>185</v>
      </c>
      <c r="B59" s="427" t="s">
        <v>431</v>
      </c>
      <c r="C59" s="324"/>
    </row>
    <row r="60" spans="1:3" s="1" customFormat="1" ht="12" customHeight="1" x14ac:dyDescent="0.2">
      <c r="A60" s="14" t="s">
        <v>228</v>
      </c>
      <c r="B60" s="427" t="s">
        <v>306</v>
      </c>
      <c r="C60" s="324"/>
    </row>
    <row r="61" spans="1:3" s="1" customFormat="1" ht="12" customHeight="1" thickBot="1" x14ac:dyDescent="0.25">
      <c r="A61" s="16" t="s">
        <v>304</v>
      </c>
      <c r="B61" s="316" t="s">
        <v>307</v>
      </c>
      <c r="C61" s="324"/>
    </row>
    <row r="62" spans="1:3" s="1" customFormat="1" ht="12" customHeight="1" thickBot="1" x14ac:dyDescent="0.25">
      <c r="A62" s="497" t="s">
        <v>483</v>
      </c>
      <c r="B62" s="21" t="s">
        <v>308</v>
      </c>
      <c r="C62" s="325">
        <f>+C5+C12+C19+C26+C34+C46+C52+C57</f>
        <v>0</v>
      </c>
    </row>
    <row r="63" spans="1:3" s="1" customFormat="1" ht="12" customHeight="1" thickBot="1" x14ac:dyDescent="0.25">
      <c r="A63" s="465" t="s">
        <v>309</v>
      </c>
      <c r="B63" s="314" t="s">
        <v>310</v>
      </c>
      <c r="C63" s="319">
        <f>SUM(C64:C66)</f>
        <v>0</v>
      </c>
    </row>
    <row r="64" spans="1:3" s="1" customFormat="1" ht="12" customHeight="1" x14ac:dyDescent="0.2">
      <c r="A64" s="15" t="s">
        <v>341</v>
      </c>
      <c r="B64" s="426" t="s">
        <v>311</v>
      </c>
      <c r="C64" s="324"/>
    </row>
    <row r="65" spans="1:3" s="1" customFormat="1" ht="12" customHeight="1" x14ac:dyDescent="0.2">
      <c r="A65" s="14" t="s">
        <v>350</v>
      </c>
      <c r="B65" s="427" t="s">
        <v>312</v>
      </c>
      <c r="C65" s="324"/>
    </row>
    <row r="66" spans="1:3" s="1" customFormat="1" ht="12" customHeight="1" thickBot="1" x14ac:dyDescent="0.25">
      <c r="A66" s="16" t="s">
        <v>351</v>
      </c>
      <c r="B66" s="491" t="s">
        <v>468</v>
      </c>
      <c r="C66" s="324"/>
    </row>
    <row r="67" spans="1:3" s="1" customFormat="1" ht="12" customHeight="1" thickBot="1" x14ac:dyDescent="0.25">
      <c r="A67" s="465" t="s">
        <v>314</v>
      </c>
      <c r="B67" s="314" t="s">
        <v>315</v>
      </c>
      <c r="C67" s="319">
        <f>SUM(C68:C71)</f>
        <v>0</v>
      </c>
    </row>
    <row r="68" spans="1:3" s="1" customFormat="1" ht="12" customHeight="1" x14ac:dyDescent="0.2">
      <c r="A68" s="15" t="s">
        <v>152</v>
      </c>
      <c r="B68" s="426" t="s">
        <v>316</v>
      </c>
      <c r="C68" s="324"/>
    </row>
    <row r="69" spans="1:3" s="1" customFormat="1" ht="12" customHeight="1" x14ac:dyDescent="0.2">
      <c r="A69" s="14" t="s">
        <v>153</v>
      </c>
      <c r="B69" s="427" t="s">
        <v>317</v>
      </c>
      <c r="C69" s="324"/>
    </row>
    <row r="70" spans="1:3" s="1" customFormat="1" ht="12" customHeight="1" x14ac:dyDescent="0.2">
      <c r="A70" s="14" t="s">
        <v>342</v>
      </c>
      <c r="B70" s="427" t="s">
        <v>318</v>
      </c>
      <c r="C70" s="324"/>
    </row>
    <row r="71" spans="1:3" s="1" customFormat="1" ht="12" customHeight="1" thickBot="1" x14ac:dyDescent="0.25">
      <c r="A71" s="16" t="s">
        <v>343</v>
      </c>
      <c r="B71" s="316" t="s">
        <v>319</v>
      </c>
      <c r="C71" s="324"/>
    </row>
    <row r="72" spans="1:3" s="1" customFormat="1" ht="12" customHeight="1" thickBot="1" x14ac:dyDescent="0.25">
      <c r="A72" s="465" t="s">
        <v>320</v>
      </c>
      <c r="B72" s="314" t="s">
        <v>321</v>
      </c>
      <c r="C72" s="319">
        <f>SUM(C73:C74)</f>
        <v>0</v>
      </c>
    </row>
    <row r="73" spans="1:3" s="1" customFormat="1" ht="12" customHeight="1" x14ac:dyDescent="0.2">
      <c r="A73" s="15" t="s">
        <v>344</v>
      </c>
      <c r="B73" s="426" t="s">
        <v>322</v>
      </c>
      <c r="C73" s="324"/>
    </row>
    <row r="74" spans="1:3" s="1" customFormat="1" ht="12" customHeight="1" thickBot="1" x14ac:dyDescent="0.25">
      <c r="A74" s="16" t="s">
        <v>345</v>
      </c>
      <c r="B74" s="316" t="s">
        <v>323</v>
      </c>
      <c r="C74" s="324"/>
    </row>
    <row r="75" spans="1:3" s="1" customFormat="1" ht="12" customHeight="1" thickBot="1" x14ac:dyDescent="0.25">
      <c r="A75" s="465" t="s">
        <v>324</v>
      </c>
      <c r="B75" s="314" t="s">
        <v>325</v>
      </c>
      <c r="C75" s="319">
        <f>SUM(C76:C78)</f>
        <v>0</v>
      </c>
    </row>
    <row r="76" spans="1:3" s="1" customFormat="1" ht="12" customHeight="1" x14ac:dyDescent="0.2">
      <c r="A76" s="15" t="s">
        <v>346</v>
      </c>
      <c r="B76" s="426" t="s">
        <v>326</v>
      </c>
      <c r="C76" s="324"/>
    </row>
    <row r="77" spans="1:3" s="1" customFormat="1" ht="12" customHeight="1" x14ac:dyDescent="0.2">
      <c r="A77" s="14" t="s">
        <v>347</v>
      </c>
      <c r="B77" s="427" t="s">
        <v>327</v>
      </c>
      <c r="C77" s="324"/>
    </row>
    <row r="78" spans="1:3" s="1" customFormat="1" ht="12" customHeight="1" thickBot="1" x14ac:dyDescent="0.25">
      <c r="A78" s="16" t="s">
        <v>348</v>
      </c>
      <c r="B78" s="316" t="s">
        <v>328</v>
      </c>
      <c r="C78" s="324"/>
    </row>
    <row r="79" spans="1:3" s="1" customFormat="1" ht="12" customHeight="1" thickBot="1" x14ac:dyDescent="0.25">
      <c r="A79" s="465" t="s">
        <v>329</v>
      </c>
      <c r="B79" s="314" t="s">
        <v>349</v>
      </c>
      <c r="C79" s="319">
        <f>SUM(C80:C83)</f>
        <v>0</v>
      </c>
    </row>
    <row r="80" spans="1:3" s="1" customFormat="1" ht="12" customHeight="1" x14ac:dyDescent="0.2">
      <c r="A80" s="430" t="s">
        <v>330</v>
      </c>
      <c r="B80" s="426" t="s">
        <v>331</v>
      </c>
      <c r="C80" s="324"/>
    </row>
    <row r="81" spans="1:3" s="1" customFormat="1" ht="12" customHeight="1" x14ac:dyDescent="0.2">
      <c r="A81" s="431" t="s">
        <v>332</v>
      </c>
      <c r="B81" s="427" t="s">
        <v>333</v>
      </c>
      <c r="C81" s="324"/>
    </row>
    <row r="82" spans="1:3" s="1" customFormat="1" ht="12" customHeight="1" x14ac:dyDescent="0.2">
      <c r="A82" s="431" t="s">
        <v>334</v>
      </c>
      <c r="B82" s="427" t="s">
        <v>335</v>
      </c>
      <c r="C82" s="324"/>
    </row>
    <row r="83" spans="1:3" s="1" customFormat="1" ht="12" customHeight="1" thickBot="1" x14ac:dyDescent="0.25">
      <c r="A83" s="432" t="s">
        <v>336</v>
      </c>
      <c r="B83" s="316" t="s">
        <v>337</v>
      </c>
      <c r="C83" s="324"/>
    </row>
    <row r="84" spans="1:3" s="1" customFormat="1" ht="12" customHeight="1" thickBot="1" x14ac:dyDescent="0.25">
      <c r="A84" s="465" t="s">
        <v>338</v>
      </c>
      <c r="B84" s="314" t="s">
        <v>482</v>
      </c>
      <c r="C84" s="464"/>
    </row>
    <row r="85" spans="1:3" s="1" customFormat="1" ht="13.5" customHeight="1" thickBot="1" x14ac:dyDescent="0.25">
      <c r="A85" s="465" t="s">
        <v>340</v>
      </c>
      <c r="B85" s="314" t="s">
        <v>339</v>
      </c>
      <c r="C85" s="464"/>
    </row>
    <row r="86" spans="1:3" s="1" customFormat="1" ht="15.75" customHeight="1" thickBot="1" x14ac:dyDescent="0.25">
      <c r="A86" s="465" t="s">
        <v>352</v>
      </c>
      <c r="B86" s="433" t="s">
        <v>485</v>
      </c>
      <c r="C86" s="325">
        <f>+C63+C67+C72+C75+C79+C85+C84</f>
        <v>0</v>
      </c>
    </row>
    <row r="87" spans="1:3" s="1" customFormat="1" ht="16.5" customHeight="1" thickBot="1" x14ac:dyDescent="0.25">
      <c r="A87" s="466" t="s">
        <v>484</v>
      </c>
      <c r="B87" s="434" t="s">
        <v>486</v>
      </c>
      <c r="C87" s="325">
        <f>+C62+C86</f>
        <v>0</v>
      </c>
    </row>
    <row r="88" spans="1:3" s="1" customFormat="1" ht="83.25" customHeight="1" x14ac:dyDescent="0.2">
      <c r="A88" s="5"/>
      <c r="B88" s="6"/>
      <c r="C88" s="326"/>
    </row>
    <row r="89" spans="1:3" ht="16.5" customHeight="1" x14ac:dyDescent="0.25">
      <c r="A89" s="543" t="s">
        <v>48</v>
      </c>
      <c r="B89" s="543"/>
      <c r="C89" s="543"/>
    </row>
    <row r="90" spans="1:3" ht="16.5" customHeight="1" thickBot="1" x14ac:dyDescent="0.3">
      <c r="A90" s="546" t="s">
        <v>156</v>
      </c>
      <c r="B90" s="546"/>
      <c r="C90" s="163" t="s">
        <v>566</v>
      </c>
    </row>
    <row r="91" spans="1:3" ht="38.1" customHeight="1" thickBot="1" x14ac:dyDescent="0.3">
      <c r="A91" s="23" t="s">
        <v>71</v>
      </c>
      <c r="B91" s="24" t="s">
        <v>49</v>
      </c>
      <c r="C91" s="45" t="str">
        <f>+C3</f>
        <v>2019. évi előirányzat</v>
      </c>
    </row>
    <row r="92" spans="1:3" s="46" customFormat="1" ht="12" customHeight="1" thickBot="1" x14ac:dyDescent="0.25">
      <c r="A92" s="37" t="s">
        <v>500</v>
      </c>
      <c r="B92" s="38" t="s">
        <v>501</v>
      </c>
      <c r="C92" s="39" t="s">
        <v>502</v>
      </c>
    </row>
    <row r="93" spans="1:3" ht="12" customHeight="1" thickBot="1" x14ac:dyDescent="0.3">
      <c r="A93" s="22" t="s">
        <v>19</v>
      </c>
      <c r="B93" s="31" t="s">
        <v>444</v>
      </c>
      <c r="C93" s="318">
        <f>SUM(C94:C98)</f>
        <v>8530000</v>
      </c>
    </row>
    <row r="94" spans="1:3" ht="12" customHeight="1" x14ac:dyDescent="0.25">
      <c r="A94" s="17" t="s">
        <v>100</v>
      </c>
      <c r="B94" s="10" t="s">
        <v>50</v>
      </c>
      <c r="C94" s="320"/>
    </row>
    <row r="95" spans="1:3" ht="12" customHeight="1" x14ac:dyDescent="0.25">
      <c r="A95" s="14" t="s">
        <v>101</v>
      </c>
      <c r="B95" s="8" t="s">
        <v>186</v>
      </c>
      <c r="C95" s="321"/>
    </row>
    <row r="96" spans="1:3" ht="12" customHeight="1" x14ac:dyDescent="0.25">
      <c r="A96" s="14" t="s">
        <v>102</v>
      </c>
      <c r="B96" s="8" t="s">
        <v>142</v>
      </c>
      <c r="C96" s="323"/>
    </row>
    <row r="97" spans="1:3" ht="12" customHeight="1" x14ac:dyDescent="0.25">
      <c r="A97" s="14" t="s">
        <v>103</v>
      </c>
      <c r="B97" s="11" t="s">
        <v>187</v>
      </c>
      <c r="C97" s="323"/>
    </row>
    <row r="98" spans="1:3" ht="12" customHeight="1" x14ac:dyDescent="0.25">
      <c r="A98" s="14" t="s">
        <v>114</v>
      </c>
      <c r="B98" s="19" t="s">
        <v>188</v>
      </c>
      <c r="C98" s="323">
        <f>SUM(C99:C110)</f>
        <v>8530000</v>
      </c>
    </row>
    <row r="99" spans="1:3" ht="12" customHeight="1" x14ac:dyDescent="0.25">
      <c r="A99" s="14" t="s">
        <v>104</v>
      </c>
      <c r="B99" s="8" t="s">
        <v>449</v>
      </c>
      <c r="C99" s="323"/>
    </row>
    <row r="100" spans="1:3" ht="12" customHeight="1" x14ac:dyDescent="0.25">
      <c r="A100" s="14" t="s">
        <v>105</v>
      </c>
      <c r="B100" s="168" t="s">
        <v>448</v>
      </c>
      <c r="C100" s="323"/>
    </row>
    <row r="101" spans="1:3" ht="12" customHeight="1" x14ac:dyDescent="0.25">
      <c r="A101" s="14" t="s">
        <v>115</v>
      </c>
      <c r="B101" s="168" t="s">
        <v>447</v>
      </c>
      <c r="C101" s="323"/>
    </row>
    <row r="102" spans="1:3" ht="12" customHeight="1" x14ac:dyDescent="0.25">
      <c r="A102" s="14" t="s">
        <v>116</v>
      </c>
      <c r="B102" s="166" t="s">
        <v>355</v>
      </c>
      <c r="C102" s="323"/>
    </row>
    <row r="103" spans="1:3" ht="12" customHeight="1" x14ac:dyDescent="0.25">
      <c r="A103" s="14" t="s">
        <v>117</v>
      </c>
      <c r="B103" s="167" t="s">
        <v>356</v>
      </c>
      <c r="C103" s="323"/>
    </row>
    <row r="104" spans="1:3" ht="12" customHeight="1" x14ac:dyDescent="0.25">
      <c r="A104" s="14" t="s">
        <v>118</v>
      </c>
      <c r="B104" s="167" t="s">
        <v>357</v>
      </c>
      <c r="C104" s="323"/>
    </row>
    <row r="105" spans="1:3" ht="12" customHeight="1" x14ac:dyDescent="0.25">
      <c r="A105" s="14" t="s">
        <v>120</v>
      </c>
      <c r="B105" s="166" t="s">
        <v>358</v>
      </c>
      <c r="C105" s="323"/>
    </row>
    <row r="106" spans="1:3" ht="12" customHeight="1" x14ac:dyDescent="0.25">
      <c r="A106" s="14" t="s">
        <v>189</v>
      </c>
      <c r="B106" s="166" t="s">
        <v>359</v>
      </c>
      <c r="C106" s="323"/>
    </row>
    <row r="107" spans="1:3" ht="12" customHeight="1" x14ac:dyDescent="0.25">
      <c r="A107" s="14" t="s">
        <v>353</v>
      </c>
      <c r="B107" s="167" t="s">
        <v>360</v>
      </c>
      <c r="C107" s="323"/>
    </row>
    <row r="108" spans="1:3" ht="12" customHeight="1" x14ac:dyDescent="0.25">
      <c r="A108" s="13" t="s">
        <v>354</v>
      </c>
      <c r="B108" s="168" t="s">
        <v>361</v>
      </c>
      <c r="C108" s="323"/>
    </row>
    <row r="109" spans="1:3" ht="12" customHeight="1" x14ac:dyDescent="0.25">
      <c r="A109" s="14" t="s">
        <v>445</v>
      </c>
      <c r="B109" s="168" t="s">
        <v>362</v>
      </c>
      <c r="C109" s="323"/>
    </row>
    <row r="110" spans="1:3" ht="12" customHeight="1" x14ac:dyDescent="0.25">
      <c r="A110" s="16" t="s">
        <v>446</v>
      </c>
      <c r="B110" s="168" t="s">
        <v>363</v>
      </c>
      <c r="C110" s="323">
        <v>8530000</v>
      </c>
    </row>
    <row r="111" spans="1:3" ht="12" customHeight="1" x14ac:dyDescent="0.25">
      <c r="A111" s="14" t="s">
        <v>450</v>
      </c>
      <c r="B111" s="11" t="s">
        <v>51</v>
      </c>
      <c r="C111" s="321"/>
    </row>
    <row r="112" spans="1:3" ht="12" customHeight="1" x14ac:dyDescent="0.25">
      <c r="A112" s="14" t="s">
        <v>451</v>
      </c>
      <c r="B112" s="8" t="s">
        <v>453</v>
      </c>
      <c r="C112" s="321"/>
    </row>
    <row r="113" spans="1:3" ht="12" customHeight="1" thickBot="1" x14ac:dyDescent="0.3">
      <c r="A113" s="18" t="s">
        <v>452</v>
      </c>
      <c r="B113" s="495" t="s">
        <v>454</v>
      </c>
      <c r="C113" s="327"/>
    </row>
    <row r="114" spans="1:3" ht="12" customHeight="1" thickBot="1" x14ac:dyDescent="0.3">
      <c r="A114" s="492" t="s">
        <v>20</v>
      </c>
      <c r="B114" s="493" t="s">
        <v>364</v>
      </c>
      <c r="C114" s="494">
        <f>+C115+C117+C119</f>
        <v>96750150</v>
      </c>
    </row>
    <row r="115" spans="1:3" ht="12" customHeight="1" x14ac:dyDescent="0.25">
      <c r="A115" s="15" t="s">
        <v>106</v>
      </c>
      <c r="B115" s="8" t="s">
        <v>227</v>
      </c>
      <c r="C115" s="322">
        <v>76454000</v>
      </c>
    </row>
    <row r="116" spans="1:3" ht="12" customHeight="1" x14ac:dyDescent="0.25">
      <c r="A116" s="15" t="s">
        <v>107</v>
      </c>
      <c r="B116" s="12" t="s">
        <v>368</v>
      </c>
      <c r="C116" s="322"/>
    </row>
    <row r="117" spans="1:3" ht="12" customHeight="1" x14ac:dyDescent="0.25">
      <c r="A117" s="15" t="s">
        <v>108</v>
      </c>
      <c r="B117" s="12" t="s">
        <v>190</v>
      </c>
      <c r="C117" s="321">
        <v>20296150</v>
      </c>
    </row>
    <row r="118" spans="1:3" ht="12" customHeight="1" x14ac:dyDescent="0.25">
      <c r="A118" s="15" t="s">
        <v>109</v>
      </c>
      <c r="B118" s="12" t="s">
        <v>369</v>
      </c>
      <c r="C118" s="291"/>
    </row>
    <row r="119" spans="1:3" ht="12" customHeight="1" x14ac:dyDescent="0.25">
      <c r="A119" s="15" t="s">
        <v>110</v>
      </c>
      <c r="B119" s="316" t="s">
        <v>229</v>
      </c>
      <c r="C119" s="291"/>
    </row>
    <row r="120" spans="1:3" ht="12" customHeight="1" x14ac:dyDescent="0.25">
      <c r="A120" s="15" t="s">
        <v>119</v>
      </c>
      <c r="B120" s="315" t="s">
        <v>432</v>
      </c>
      <c r="C120" s="291"/>
    </row>
    <row r="121" spans="1:3" ht="12" customHeight="1" x14ac:dyDescent="0.25">
      <c r="A121" s="15" t="s">
        <v>121</v>
      </c>
      <c r="B121" s="425" t="s">
        <v>374</v>
      </c>
      <c r="C121" s="291"/>
    </row>
    <row r="122" spans="1:3" x14ac:dyDescent="0.25">
      <c r="A122" s="15" t="s">
        <v>191</v>
      </c>
      <c r="B122" s="167" t="s">
        <v>357</v>
      </c>
      <c r="C122" s="291"/>
    </row>
    <row r="123" spans="1:3" ht="12" customHeight="1" x14ac:dyDescent="0.25">
      <c r="A123" s="15" t="s">
        <v>192</v>
      </c>
      <c r="B123" s="167" t="s">
        <v>373</v>
      </c>
      <c r="C123" s="291"/>
    </row>
    <row r="124" spans="1:3" ht="12" customHeight="1" x14ac:dyDescent="0.25">
      <c r="A124" s="15" t="s">
        <v>193</v>
      </c>
      <c r="B124" s="167" t="s">
        <v>372</v>
      </c>
      <c r="C124" s="291"/>
    </row>
    <row r="125" spans="1:3" ht="12" customHeight="1" x14ac:dyDescent="0.25">
      <c r="A125" s="15" t="s">
        <v>365</v>
      </c>
      <c r="B125" s="167" t="s">
        <v>360</v>
      </c>
      <c r="C125" s="291"/>
    </row>
    <row r="126" spans="1:3" ht="12" customHeight="1" x14ac:dyDescent="0.25">
      <c r="A126" s="15" t="s">
        <v>366</v>
      </c>
      <c r="B126" s="167" t="s">
        <v>371</v>
      </c>
      <c r="C126" s="291"/>
    </row>
    <row r="127" spans="1:3" ht="16.5" thickBot="1" x14ac:dyDescent="0.3">
      <c r="A127" s="13" t="s">
        <v>367</v>
      </c>
      <c r="B127" s="167" t="s">
        <v>370</v>
      </c>
      <c r="C127" s="292"/>
    </row>
    <row r="128" spans="1:3" ht="12" customHeight="1" thickBot="1" x14ac:dyDescent="0.3">
      <c r="A128" s="20" t="s">
        <v>21</v>
      </c>
      <c r="B128" s="149" t="s">
        <v>455</v>
      </c>
      <c r="C128" s="319">
        <f>+C93+C114</f>
        <v>105280150</v>
      </c>
    </row>
    <row r="129" spans="1:3" ht="12" customHeight="1" thickBot="1" x14ac:dyDescent="0.3">
      <c r="A129" s="20" t="s">
        <v>22</v>
      </c>
      <c r="B129" s="149" t="s">
        <v>456</v>
      </c>
      <c r="C129" s="319">
        <f>+C130+C131+C132</f>
        <v>0</v>
      </c>
    </row>
    <row r="130" spans="1:3" ht="12" customHeight="1" x14ac:dyDescent="0.25">
      <c r="A130" s="15" t="s">
        <v>265</v>
      </c>
      <c r="B130" s="12" t="s">
        <v>463</v>
      </c>
      <c r="C130" s="291"/>
    </row>
    <row r="131" spans="1:3" ht="12" customHeight="1" x14ac:dyDescent="0.25">
      <c r="A131" s="15" t="s">
        <v>268</v>
      </c>
      <c r="B131" s="12" t="s">
        <v>464</v>
      </c>
      <c r="C131" s="291"/>
    </row>
    <row r="132" spans="1:3" ht="12" customHeight="1" thickBot="1" x14ac:dyDescent="0.3">
      <c r="A132" s="13" t="s">
        <v>269</v>
      </c>
      <c r="B132" s="12" t="s">
        <v>465</v>
      </c>
      <c r="C132" s="291"/>
    </row>
    <row r="133" spans="1:3" ht="12" customHeight="1" thickBot="1" x14ac:dyDescent="0.3">
      <c r="A133" s="20" t="s">
        <v>23</v>
      </c>
      <c r="B133" s="149" t="s">
        <v>457</v>
      </c>
      <c r="C133" s="319">
        <f>SUM(C134:C139)</f>
        <v>0</v>
      </c>
    </row>
    <row r="134" spans="1:3" ht="12" customHeight="1" x14ac:dyDescent="0.25">
      <c r="A134" s="15" t="s">
        <v>93</v>
      </c>
      <c r="B134" s="9" t="s">
        <v>466</v>
      </c>
      <c r="C134" s="291"/>
    </row>
    <row r="135" spans="1:3" ht="12" customHeight="1" x14ac:dyDescent="0.25">
      <c r="A135" s="15" t="s">
        <v>94</v>
      </c>
      <c r="B135" s="9" t="s">
        <v>458</v>
      </c>
      <c r="C135" s="291"/>
    </row>
    <row r="136" spans="1:3" ht="12" customHeight="1" x14ac:dyDescent="0.25">
      <c r="A136" s="15" t="s">
        <v>95</v>
      </c>
      <c r="B136" s="9" t="s">
        <v>459</v>
      </c>
      <c r="C136" s="291"/>
    </row>
    <row r="137" spans="1:3" ht="12" customHeight="1" x14ac:dyDescent="0.25">
      <c r="A137" s="15" t="s">
        <v>178</v>
      </c>
      <c r="B137" s="9" t="s">
        <v>460</v>
      </c>
      <c r="C137" s="291"/>
    </row>
    <row r="138" spans="1:3" ht="12" customHeight="1" x14ac:dyDescent="0.25">
      <c r="A138" s="15" t="s">
        <v>179</v>
      </c>
      <c r="B138" s="9" t="s">
        <v>461</v>
      </c>
      <c r="C138" s="291"/>
    </row>
    <row r="139" spans="1:3" ht="12" customHeight="1" thickBot="1" x14ac:dyDescent="0.3">
      <c r="A139" s="13" t="s">
        <v>180</v>
      </c>
      <c r="B139" s="9" t="s">
        <v>462</v>
      </c>
      <c r="C139" s="291"/>
    </row>
    <row r="140" spans="1:3" ht="12" customHeight="1" thickBot="1" x14ac:dyDescent="0.3">
      <c r="A140" s="20" t="s">
        <v>24</v>
      </c>
      <c r="B140" s="149" t="s">
        <v>470</v>
      </c>
      <c r="C140" s="325">
        <f>+C141+C142+C143+C144</f>
        <v>0</v>
      </c>
    </row>
    <row r="141" spans="1:3" ht="12" customHeight="1" x14ac:dyDescent="0.25">
      <c r="A141" s="15" t="s">
        <v>96</v>
      </c>
      <c r="B141" s="9" t="s">
        <v>375</v>
      </c>
      <c r="C141" s="291"/>
    </row>
    <row r="142" spans="1:3" ht="12" customHeight="1" x14ac:dyDescent="0.25">
      <c r="A142" s="15" t="s">
        <v>97</v>
      </c>
      <c r="B142" s="9" t="s">
        <v>376</v>
      </c>
      <c r="C142" s="291"/>
    </row>
    <row r="143" spans="1:3" ht="12" customHeight="1" x14ac:dyDescent="0.25">
      <c r="A143" s="15" t="s">
        <v>289</v>
      </c>
      <c r="B143" s="9" t="s">
        <v>471</v>
      </c>
      <c r="C143" s="291"/>
    </row>
    <row r="144" spans="1:3" ht="12" customHeight="1" thickBot="1" x14ac:dyDescent="0.3">
      <c r="A144" s="13" t="s">
        <v>290</v>
      </c>
      <c r="B144" s="7" t="s">
        <v>395</v>
      </c>
      <c r="C144" s="291"/>
    </row>
    <row r="145" spans="1:9" ht="12" customHeight="1" thickBot="1" x14ac:dyDescent="0.3">
      <c r="A145" s="20" t="s">
        <v>25</v>
      </c>
      <c r="B145" s="149" t="s">
        <v>472</v>
      </c>
      <c r="C145" s="328">
        <f>SUM(C146:C150)</f>
        <v>0</v>
      </c>
    </row>
    <row r="146" spans="1:9" ht="12" customHeight="1" x14ac:dyDescent="0.25">
      <c r="A146" s="15" t="s">
        <v>98</v>
      </c>
      <c r="B146" s="9" t="s">
        <v>467</v>
      </c>
      <c r="C146" s="291"/>
    </row>
    <row r="147" spans="1:9" ht="12" customHeight="1" x14ac:dyDescent="0.25">
      <c r="A147" s="15" t="s">
        <v>99</v>
      </c>
      <c r="B147" s="9" t="s">
        <v>474</v>
      </c>
      <c r="C147" s="291"/>
    </row>
    <row r="148" spans="1:9" ht="12" customHeight="1" x14ac:dyDescent="0.25">
      <c r="A148" s="15" t="s">
        <v>301</v>
      </c>
      <c r="B148" s="9" t="s">
        <v>469</v>
      </c>
      <c r="C148" s="291"/>
    </row>
    <row r="149" spans="1:9" ht="12" customHeight="1" x14ac:dyDescent="0.25">
      <c r="A149" s="15" t="s">
        <v>302</v>
      </c>
      <c r="B149" s="9" t="s">
        <v>475</v>
      </c>
      <c r="C149" s="291"/>
    </row>
    <row r="150" spans="1:9" ht="12" customHeight="1" thickBot="1" x14ac:dyDescent="0.3">
      <c r="A150" s="15" t="s">
        <v>473</v>
      </c>
      <c r="B150" s="9" t="s">
        <v>476</v>
      </c>
      <c r="C150" s="291"/>
    </row>
    <row r="151" spans="1:9" ht="12" customHeight="1" thickBot="1" x14ac:dyDescent="0.3">
      <c r="A151" s="20" t="s">
        <v>26</v>
      </c>
      <c r="B151" s="149" t="s">
        <v>477</v>
      </c>
      <c r="C151" s="496"/>
    </row>
    <row r="152" spans="1:9" ht="12" customHeight="1" thickBot="1" x14ac:dyDescent="0.3">
      <c r="A152" s="20" t="s">
        <v>27</v>
      </c>
      <c r="B152" s="149" t="s">
        <v>478</v>
      </c>
      <c r="C152" s="496"/>
    </row>
    <row r="153" spans="1:9" ht="15" customHeight="1" thickBot="1" x14ac:dyDescent="0.3">
      <c r="A153" s="20" t="s">
        <v>28</v>
      </c>
      <c r="B153" s="149" t="s">
        <v>480</v>
      </c>
      <c r="C153" s="435">
        <f>+C129+C133+C140+C145+C151+C152</f>
        <v>0</v>
      </c>
      <c r="F153" s="47"/>
      <c r="G153" s="150"/>
      <c r="H153" s="150"/>
      <c r="I153" s="150"/>
    </row>
    <row r="154" spans="1:9" s="1" customFormat="1" ht="12.95" customHeight="1" thickBot="1" x14ac:dyDescent="0.25">
      <c r="A154" s="317" t="s">
        <v>29</v>
      </c>
      <c r="B154" s="400" t="s">
        <v>479</v>
      </c>
      <c r="C154" s="435">
        <f>+C128+C153</f>
        <v>105280150</v>
      </c>
    </row>
    <row r="155" spans="1:9" ht="7.5" customHeight="1" x14ac:dyDescent="0.25"/>
    <row r="156" spans="1:9" x14ac:dyDescent="0.25">
      <c r="A156" s="547" t="s">
        <v>377</v>
      </c>
      <c r="B156" s="547"/>
      <c r="C156" s="547"/>
    </row>
    <row r="157" spans="1:9" ht="15" customHeight="1" thickBot="1" x14ac:dyDescent="0.3">
      <c r="A157" s="545" t="s">
        <v>157</v>
      </c>
      <c r="B157" s="545"/>
      <c r="C157" s="329" t="s">
        <v>566</v>
      </c>
    </row>
    <row r="158" spans="1:9" ht="13.5" customHeight="1" thickBot="1" x14ac:dyDescent="0.3">
      <c r="A158" s="20">
        <v>1</v>
      </c>
      <c r="B158" s="530" t="s">
        <v>481</v>
      </c>
      <c r="C158" s="319">
        <f>+C62-C128</f>
        <v>-105280150</v>
      </c>
    </row>
    <row r="159" spans="1:9" ht="32.25" thickBot="1" x14ac:dyDescent="0.3">
      <c r="A159" s="20" t="s">
        <v>20</v>
      </c>
      <c r="B159" s="30" t="s">
        <v>487</v>
      </c>
      <c r="C159" s="319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Mezőörs Község Önkormányzat
2019. ÉVI KÖLTSÉGVETÉS
ÖNKÉNT VÁLLALT FELADATAINAK MÉRLEGE
&amp;R&amp;"Times New Roman CE,Félkövér dőlt"&amp;11 1.3. melléklet a 3/2019. (III.14.) számú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I159"/>
  <sheetViews>
    <sheetView view="pageLayout" zoomScaleNormal="130" zoomScaleSheetLayoutView="100" workbookViewId="0">
      <selection activeCell="D4" sqref="D4"/>
    </sheetView>
  </sheetViews>
  <sheetFormatPr defaultRowHeight="15.75" x14ac:dyDescent="0.25"/>
  <cols>
    <col min="1" max="1" width="9.5" style="44" customWidth="1"/>
    <col min="2" max="2" width="91.6640625" style="44" customWidth="1"/>
    <col min="3" max="3" width="21.6640625" style="401" customWidth="1"/>
    <col min="4" max="4" width="9" style="44" customWidth="1"/>
    <col min="5" max="16384" width="9.33203125" style="44"/>
  </cols>
  <sheetData>
    <row r="1" spans="1:3" ht="15.95" customHeight="1" x14ac:dyDescent="0.25">
      <c r="A1" s="543" t="s">
        <v>16</v>
      </c>
      <c r="B1" s="543"/>
      <c r="C1" s="543"/>
    </row>
    <row r="2" spans="1:3" ht="15.95" customHeight="1" thickBot="1" x14ac:dyDescent="0.3">
      <c r="A2" s="545" t="s">
        <v>155</v>
      </c>
      <c r="B2" s="545"/>
      <c r="C2" s="329" t="s">
        <v>566</v>
      </c>
    </row>
    <row r="3" spans="1:3" ht="38.1" customHeight="1" thickBot="1" x14ac:dyDescent="0.3">
      <c r="A3" s="23" t="s">
        <v>71</v>
      </c>
      <c r="B3" s="24" t="s">
        <v>18</v>
      </c>
      <c r="C3" s="45" t="s">
        <v>578</v>
      </c>
    </row>
    <row r="4" spans="1:3" s="46" customFormat="1" ht="12" customHeight="1" thickBot="1" x14ac:dyDescent="0.25">
      <c r="A4" s="421" t="s">
        <v>500</v>
      </c>
      <c r="B4" s="422" t="s">
        <v>501</v>
      </c>
      <c r="C4" s="423" t="s">
        <v>502</v>
      </c>
    </row>
    <row r="5" spans="1:3" s="1" customFormat="1" ht="12" customHeight="1" thickBot="1" x14ac:dyDescent="0.25">
      <c r="A5" s="20" t="s">
        <v>19</v>
      </c>
      <c r="B5" s="21" t="s">
        <v>249</v>
      </c>
      <c r="C5" s="319">
        <f>+C6+C7+C8+C9+C10+C11</f>
        <v>0</v>
      </c>
    </row>
    <row r="6" spans="1:3" s="1" customFormat="1" ht="12" customHeight="1" x14ac:dyDescent="0.2">
      <c r="A6" s="15" t="s">
        <v>100</v>
      </c>
      <c r="B6" s="426" t="s">
        <v>250</v>
      </c>
      <c r="C6" s="322"/>
    </row>
    <row r="7" spans="1:3" s="1" customFormat="1" ht="12" customHeight="1" x14ac:dyDescent="0.2">
      <c r="A7" s="14" t="s">
        <v>101</v>
      </c>
      <c r="B7" s="427" t="s">
        <v>251</v>
      </c>
      <c r="C7" s="321"/>
    </row>
    <row r="8" spans="1:3" s="1" customFormat="1" ht="12" customHeight="1" x14ac:dyDescent="0.2">
      <c r="A8" s="14" t="s">
        <v>102</v>
      </c>
      <c r="B8" s="427" t="s">
        <v>252</v>
      </c>
      <c r="C8" s="321"/>
    </row>
    <row r="9" spans="1:3" s="1" customFormat="1" ht="12" customHeight="1" x14ac:dyDescent="0.2">
      <c r="A9" s="14" t="s">
        <v>103</v>
      </c>
      <c r="B9" s="427" t="s">
        <v>253</v>
      </c>
      <c r="C9" s="321"/>
    </row>
    <row r="10" spans="1:3" s="1" customFormat="1" ht="12" customHeight="1" x14ac:dyDescent="0.2">
      <c r="A10" s="14" t="s">
        <v>151</v>
      </c>
      <c r="B10" s="315" t="s">
        <v>436</v>
      </c>
      <c r="C10" s="321"/>
    </row>
    <row r="11" spans="1:3" s="1" customFormat="1" ht="12" customHeight="1" thickBot="1" x14ac:dyDescent="0.25">
      <c r="A11" s="16" t="s">
        <v>104</v>
      </c>
      <c r="B11" s="316" t="s">
        <v>437</v>
      </c>
      <c r="C11" s="321"/>
    </row>
    <row r="12" spans="1:3" s="1" customFormat="1" ht="12" customHeight="1" thickBot="1" x14ac:dyDescent="0.25">
      <c r="A12" s="20" t="s">
        <v>20</v>
      </c>
      <c r="B12" s="314" t="s">
        <v>254</v>
      </c>
      <c r="C12" s="319">
        <f>+C13+C14+C15+C16+C17</f>
        <v>0</v>
      </c>
    </row>
    <row r="13" spans="1:3" s="1" customFormat="1" ht="12" customHeight="1" x14ac:dyDescent="0.2">
      <c r="A13" s="15" t="s">
        <v>106</v>
      </c>
      <c r="B13" s="426" t="s">
        <v>255</v>
      </c>
      <c r="C13" s="322"/>
    </row>
    <row r="14" spans="1:3" s="1" customFormat="1" ht="12" customHeight="1" x14ac:dyDescent="0.2">
      <c r="A14" s="14" t="s">
        <v>107</v>
      </c>
      <c r="B14" s="427" t="s">
        <v>256</v>
      </c>
      <c r="C14" s="321"/>
    </row>
    <row r="15" spans="1:3" s="1" customFormat="1" ht="12" customHeight="1" x14ac:dyDescent="0.2">
      <c r="A15" s="14" t="s">
        <v>108</v>
      </c>
      <c r="B15" s="427" t="s">
        <v>426</v>
      </c>
      <c r="C15" s="321"/>
    </row>
    <row r="16" spans="1:3" s="1" customFormat="1" ht="12" customHeight="1" x14ac:dyDescent="0.2">
      <c r="A16" s="14" t="s">
        <v>109</v>
      </c>
      <c r="B16" s="427" t="s">
        <v>427</v>
      </c>
      <c r="C16" s="321"/>
    </row>
    <row r="17" spans="1:3" s="1" customFormat="1" ht="12" customHeight="1" x14ac:dyDescent="0.2">
      <c r="A17" s="14" t="s">
        <v>110</v>
      </c>
      <c r="B17" s="427" t="s">
        <v>257</v>
      </c>
      <c r="C17" s="321"/>
    </row>
    <row r="18" spans="1:3" s="1" customFormat="1" ht="12" customHeight="1" thickBot="1" x14ac:dyDescent="0.25">
      <c r="A18" s="16" t="s">
        <v>119</v>
      </c>
      <c r="B18" s="316" t="s">
        <v>258</v>
      </c>
      <c r="C18" s="323"/>
    </row>
    <row r="19" spans="1:3" s="1" customFormat="1" ht="12" customHeight="1" thickBot="1" x14ac:dyDescent="0.25">
      <c r="A19" s="20" t="s">
        <v>21</v>
      </c>
      <c r="B19" s="21" t="s">
        <v>259</v>
      </c>
      <c r="C19" s="319">
        <f>+C20+C21+C22+C23+C24</f>
        <v>0</v>
      </c>
    </row>
    <row r="20" spans="1:3" s="1" customFormat="1" ht="12" customHeight="1" x14ac:dyDescent="0.2">
      <c r="A20" s="15" t="s">
        <v>89</v>
      </c>
      <c r="B20" s="426" t="s">
        <v>260</v>
      </c>
      <c r="C20" s="322"/>
    </row>
    <row r="21" spans="1:3" s="1" customFormat="1" ht="12" customHeight="1" x14ac:dyDescent="0.2">
      <c r="A21" s="14" t="s">
        <v>90</v>
      </c>
      <c r="B21" s="427" t="s">
        <v>261</v>
      </c>
      <c r="C21" s="321"/>
    </row>
    <row r="22" spans="1:3" s="1" customFormat="1" ht="12" customHeight="1" x14ac:dyDescent="0.2">
      <c r="A22" s="14" t="s">
        <v>91</v>
      </c>
      <c r="B22" s="427" t="s">
        <v>428</v>
      </c>
      <c r="C22" s="321"/>
    </row>
    <row r="23" spans="1:3" s="1" customFormat="1" ht="12" customHeight="1" x14ac:dyDescent="0.2">
      <c r="A23" s="14" t="s">
        <v>92</v>
      </c>
      <c r="B23" s="427" t="s">
        <v>429</v>
      </c>
      <c r="C23" s="321"/>
    </row>
    <row r="24" spans="1:3" s="1" customFormat="1" ht="12" customHeight="1" x14ac:dyDescent="0.2">
      <c r="A24" s="14" t="s">
        <v>174</v>
      </c>
      <c r="B24" s="427" t="s">
        <v>262</v>
      </c>
      <c r="C24" s="321"/>
    </row>
    <row r="25" spans="1:3" s="1" customFormat="1" ht="12" customHeight="1" thickBot="1" x14ac:dyDescent="0.25">
      <c r="A25" s="16" t="s">
        <v>175</v>
      </c>
      <c r="B25" s="428" t="s">
        <v>263</v>
      </c>
      <c r="C25" s="323"/>
    </row>
    <row r="26" spans="1:3" s="1" customFormat="1" ht="12" customHeight="1" thickBot="1" x14ac:dyDescent="0.25">
      <c r="A26" s="20" t="s">
        <v>176</v>
      </c>
      <c r="B26" s="21" t="s">
        <v>264</v>
      </c>
      <c r="C26" s="325">
        <f>+C27+C31+C32+C33</f>
        <v>0</v>
      </c>
    </row>
    <row r="27" spans="1:3" s="1" customFormat="1" ht="12" customHeight="1" x14ac:dyDescent="0.2">
      <c r="A27" s="15" t="s">
        <v>265</v>
      </c>
      <c r="B27" s="426" t="s">
        <v>443</v>
      </c>
      <c r="C27" s="424">
        <f>+C28+C29+C30</f>
        <v>0</v>
      </c>
    </row>
    <row r="28" spans="1:3" s="1" customFormat="1" ht="12" customHeight="1" x14ac:dyDescent="0.2">
      <c r="A28" s="14" t="s">
        <v>266</v>
      </c>
      <c r="B28" s="427" t="s">
        <v>271</v>
      </c>
      <c r="C28" s="321"/>
    </row>
    <row r="29" spans="1:3" s="1" customFormat="1" ht="12" customHeight="1" x14ac:dyDescent="0.2">
      <c r="A29" s="14" t="s">
        <v>267</v>
      </c>
      <c r="B29" s="427" t="s">
        <v>272</v>
      </c>
      <c r="C29" s="321"/>
    </row>
    <row r="30" spans="1:3" s="1" customFormat="1" ht="12" customHeight="1" x14ac:dyDescent="0.2">
      <c r="A30" s="14" t="s">
        <v>441</v>
      </c>
      <c r="B30" s="490" t="s">
        <v>442</v>
      </c>
      <c r="C30" s="321"/>
    </row>
    <row r="31" spans="1:3" s="1" customFormat="1" ht="12" customHeight="1" x14ac:dyDescent="0.2">
      <c r="A31" s="14" t="s">
        <v>268</v>
      </c>
      <c r="B31" s="427" t="s">
        <v>273</v>
      </c>
      <c r="C31" s="321"/>
    </row>
    <row r="32" spans="1:3" s="1" customFormat="1" ht="12" customHeight="1" x14ac:dyDescent="0.2">
      <c r="A32" s="14" t="s">
        <v>269</v>
      </c>
      <c r="B32" s="427" t="s">
        <v>274</v>
      </c>
      <c r="C32" s="321"/>
    </row>
    <row r="33" spans="1:3" s="1" customFormat="1" ht="12" customHeight="1" thickBot="1" x14ac:dyDescent="0.25">
      <c r="A33" s="16" t="s">
        <v>270</v>
      </c>
      <c r="B33" s="428" t="s">
        <v>275</v>
      </c>
      <c r="C33" s="323"/>
    </row>
    <row r="34" spans="1:3" s="1" customFormat="1" ht="12" customHeight="1" thickBot="1" x14ac:dyDescent="0.25">
      <c r="A34" s="20" t="s">
        <v>23</v>
      </c>
      <c r="B34" s="21" t="s">
        <v>438</v>
      </c>
      <c r="C34" s="319">
        <f>SUM(C35:C45)</f>
        <v>0</v>
      </c>
    </row>
    <row r="35" spans="1:3" s="1" customFormat="1" ht="12" customHeight="1" x14ac:dyDescent="0.2">
      <c r="A35" s="15" t="s">
        <v>93</v>
      </c>
      <c r="B35" s="426" t="s">
        <v>278</v>
      </c>
      <c r="C35" s="322"/>
    </row>
    <row r="36" spans="1:3" s="1" customFormat="1" ht="12" customHeight="1" x14ac:dyDescent="0.2">
      <c r="A36" s="14" t="s">
        <v>94</v>
      </c>
      <c r="B36" s="427" t="s">
        <v>279</v>
      </c>
      <c r="C36" s="321"/>
    </row>
    <row r="37" spans="1:3" s="1" customFormat="1" ht="12" customHeight="1" x14ac:dyDescent="0.2">
      <c r="A37" s="14" t="s">
        <v>95</v>
      </c>
      <c r="B37" s="427" t="s">
        <v>280</v>
      </c>
      <c r="C37" s="321"/>
    </row>
    <row r="38" spans="1:3" s="1" customFormat="1" ht="12" customHeight="1" x14ac:dyDescent="0.2">
      <c r="A38" s="14" t="s">
        <v>178</v>
      </c>
      <c r="B38" s="427" t="s">
        <v>281</v>
      </c>
      <c r="C38" s="321"/>
    </row>
    <row r="39" spans="1:3" s="1" customFormat="1" ht="12" customHeight="1" x14ac:dyDescent="0.2">
      <c r="A39" s="14" t="s">
        <v>179</v>
      </c>
      <c r="B39" s="427" t="s">
        <v>282</v>
      </c>
      <c r="C39" s="321"/>
    </row>
    <row r="40" spans="1:3" s="1" customFormat="1" ht="12" customHeight="1" x14ac:dyDescent="0.2">
      <c r="A40" s="14" t="s">
        <v>180</v>
      </c>
      <c r="B40" s="427" t="s">
        <v>283</v>
      </c>
      <c r="C40" s="321"/>
    </row>
    <row r="41" spans="1:3" s="1" customFormat="1" ht="12" customHeight="1" x14ac:dyDescent="0.2">
      <c r="A41" s="14" t="s">
        <v>181</v>
      </c>
      <c r="B41" s="427" t="s">
        <v>284</v>
      </c>
      <c r="C41" s="321"/>
    </row>
    <row r="42" spans="1:3" s="1" customFormat="1" ht="12" customHeight="1" x14ac:dyDescent="0.2">
      <c r="A42" s="14" t="s">
        <v>182</v>
      </c>
      <c r="B42" s="427" t="s">
        <v>285</v>
      </c>
      <c r="C42" s="321"/>
    </row>
    <row r="43" spans="1:3" s="1" customFormat="1" ht="12" customHeight="1" x14ac:dyDescent="0.2">
      <c r="A43" s="14" t="s">
        <v>276</v>
      </c>
      <c r="B43" s="427" t="s">
        <v>286</v>
      </c>
      <c r="C43" s="324"/>
    </row>
    <row r="44" spans="1:3" s="1" customFormat="1" ht="12" customHeight="1" x14ac:dyDescent="0.2">
      <c r="A44" s="16" t="s">
        <v>277</v>
      </c>
      <c r="B44" s="428" t="s">
        <v>440</v>
      </c>
      <c r="C44" s="415"/>
    </row>
    <row r="45" spans="1:3" s="1" customFormat="1" ht="12" customHeight="1" thickBot="1" x14ac:dyDescent="0.25">
      <c r="A45" s="16" t="s">
        <v>439</v>
      </c>
      <c r="B45" s="316" t="s">
        <v>287</v>
      </c>
      <c r="C45" s="415"/>
    </row>
    <row r="46" spans="1:3" s="1" customFormat="1" ht="12" customHeight="1" thickBot="1" x14ac:dyDescent="0.25">
      <c r="A46" s="20" t="s">
        <v>24</v>
      </c>
      <c r="B46" s="21" t="s">
        <v>288</v>
      </c>
      <c r="C46" s="319">
        <f>SUM(C47:C51)</f>
        <v>0</v>
      </c>
    </row>
    <row r="47" spans="1:3" s="1" customFormat="1" ht="12" customHeight="1" x14ac:dyDescent="0.2">
      <c r="A47" s="15" t="s">
        <v>96</v>
      </c>
      <c r="B47" s="426" t="s">
        <v>292</v>
      </c>
      <c r="C47" s="463"/>
    </row>
    <row r="48" spans="1:3" s="1" customFormat="1" ht="12" customHeight="1" x14ac:dyDescent="0.2">
      <c r="A48" s="14" t="s">
        <v>97</v>
      </c>
      <c r="B48" s="427" t="s">
        <v>293</v>
      </c>
      <c r="C48" s="324"/>
    </row>
    <row r="49" spans="1:3" s="1" customFormat="1" ht="12" customHeight="1" x14ac:dyDescent="0.2">
      <c r="A49" s="14" t="s">
        <v>289</v>
      </c>
      <c r="B49" s="427" t="s">
        <v>294</v>
      </c>
      <c r="C49" s="324"/>
    </row>
    <row r="50" spans="1:3" s="1" customFormat="1" ht="12" customHeight="1" x14ac:dyDescent="0.2">
      <c r="A50" s="14" t="s">
        <v>290</v>
      </c>
      <c r="B50" s="427" t="s">
        <v>295</v>
      </c>
      <c r="C50" s="324"/>
    </row>
    <row r="51" spans="1:3" s="1" customFormat="1" ht="12" customHeight="1" thickBot="1" x14ac:dyDescent="0.25">
      <c r="A51" s="16" t="s">
        <v>291</v>
      </c>
      <c r="B51" s="316" t="s">
        <v>296</v>
      </c>
      <c r="C51" s="415"/>
    </row>
    <row r="52" spans="1:3" s="1" customFormat="1" ht="12" customHeight="1" thickBot="1" x14ac:dyDescent="0.25">
      <c r="A52" s="20" t="s">
        <v>183</v>
      </c>
      <c r="B52" s="21" t="s">
        <v>297</v>
      </c>
      <c r="C52" s="319">
        <f>SUM(C53:C55)</f>
        <v>0</v>
      </c>
    </row>
    <row r="53" spans="1:3" s="1" customFormat="1" ht="12" customHeight="1" x14ac:dyDescent="0.2">
      <c r="A53" s="15" t="s">
        <v>98</v>
      </c>
      <c r="B53" s="426" t="s">
        <v>298</v>
      </c>
      <c r="C53" s="322"/>
    </row>
    <row r="54" spans="1:3" s="1" customFormat="1" ht="12" customHeight="1" x14ac:dyDescent="0.2">
      <c r="A54" s="14" t="s">
        <v>99</v>
      </c>
      <c r="B54" s="427" t="s">
        <v>430</v>
      </c>
      <c r="C54" s="321"/>
    </row>
    <row r="55" spans="1:3" s="1" customFormat="1" ht="12" customHeight="1" x14ac:dyDescent="0.2">
      <c r="A55" s="14" t="s">
        <v>301</v>
      </c>
      <c r="B55" s="427" t="s">
        <v>299</v>
      </c>
      <c r="C55" s="321"/>
    </row>
    <row r="56" spans="1:3" s="1" customFormat="1" ht="12" customHeight="1" thickBot="1" x14ac:dyDescent="0.25">
      <c r="A56" s="16" t="s">
        <v>302</v>
      </c>
      <c r="B56" s="316" t="s">
        <v>300</v>
      </c>
      <c r="C56" s="323"/>
    </row>
    <row r="57" spans="1:3" s="1" customFormat="1" ht="12" customHeight="1" thickBot="1" x14ac:dyDescent="0.25">
      <c r="A57" s="20" t="s">
        <v>26</v>
      </c>
      <c r="B57" s="314" t="s">
        <v>303</v>
      </c>
      <c r="C57" s="319">
        <f>SUM(C58:C60)</f>
        <v>0</v>
      </c>
    </row>
    <row r="58" spans="1:3" s="1" customFormat="1" ht="12" customHeight="1" x14ac:dyDescent="0.2">
      <c r="A58" s="15" t="s">
        <v>184</v>
      </c>
      <c r="B58" s="426" t="s">
        <v>305</v>
      </c>
      <c r="C58" s="324"/>
    </row>
    <row r="59" spans="1:3" s="1" customFormat="1" ht="12" customHeight="1" x14ac:dyDescent="0.2">
      <c r="A59" s="14" t="s">
        <v>185</v>
      </c>
      <c r="B59" s="427" t="s">
        <v>431</v>
      </c>
      <c r="C59" s="324"/>
    </row>
    <row r="60" spans="1:3" s="1" customFormat="1" ht="12" customHeight="1" x14ac:dyDescent="0.2">
      <c r="A60" s="14" t="s">
        <v>228</v>
      </c>
      <c r="B60" s="427" t="s">
        <v>306</v>
      </c>
      <c r="C60" s="324"/>
    </row>
    <row r="61" spans="1:3" s="1" customFormat="1" ht="12" customHeight="1" thickBot="1" x14ac:dyDescent="0.25">
      <c r="A61" s="16" t="s">
        <v>304</v>
      </c>
      <c r="B61" s="316" t="s">
        <v>307</v>
      </c>
      <c r="C61" s="324"/>
    </row>
    <row r="62" spans="1:3" s="1" customFormat="1" ht="12" customHeight="1" thickBot="1" x14ac:dyDescent="0.25">
      <c r="A62" s="497" t="s">
        <v>483</v>
      </c>
      <c r="B62" s="21" t="s">
        <v>308</v>
      </c>
      <c r="C62" s="325">
        <f>+C5+C12+C19+C26+C34+C46+C52+C57</f>
        <v>0</v>
      </c>
    </row>
    <row r="63" spans="1:3" s="1" customFormat="1" ht="12" customHeight="1" thickBot="1" x14ac:dyDescent="0.25">
      <c r="A63" s="465" t="s">
        <v>309</v>
      </c>
      <c r="B63" s="314" t="s">
        <v>310</v>
      </c>
      <c r="C63" s="319">
        <f>SUM(C64:C66)</f>
        <v>0</v>
      </c>
    </row>
    <row r="64" spans="1:3" s="1" customFormat="1" ht="12" customHeight="1" x14ac:dyDescent="0.2">
      <c r="A64" s="15" t="s">
        <v>341</v>
      </c>
      <c r="B64" s="426" t="s">
        <v>311</v>
      </c>
      <c r="C64" s="324"/>
    </row>
    <row r="65" spans="1:3" s="1" customFormat="1" ht="12" customHeight="1" x14ac:dyDescent="0.2">
      <c r="A65" s="14" t="s">
        <v>350</v>
      </c>
      <c r="B65" s="427" t="s">
        <v>312</v>
      </c>
      <c r="C65" s="324"/>
    </row>
    <row r="66" spans="1:3" s="1" customFormat="1" ht="12" customHeight="1" thickBot="1" x14ac:dyDescent="0.25">
      <c r="A66" s="16" t="s">
        <v>351</v>
      </c>
      <c r="B66" s="491" t="s">
        <v>468</v>
      </c>
      <c r="C66" s="324"/>
    </row>
    <row r="67" spans="1:3" s="1" customFormat="1" ht="12" customHeight="1" thickBot="1" x14ac:dyDescent="0.25">
      <c r="A67" s="465" t="s">
        <v>314</v>
      </c>
      <c r="B67" s="314" t="s">
        <v>315</v>
      </c>
      <c r="C67" s="319">
        <f>SUM(C68:C71)</f>
        <v>0</v>
      </c>
    </row>
    <row r="68" spans="1:3" s="1" customFormat="1" ht="12" customHeight="1" x14ac:dyDescent="0.2">
      <c r="A68" s="15" t="s">
        <v>152</v>
      </c>
      <c r="B68" s="426" t="s">
        <v>316</v>
      </c>
      <c r="C68" s="324"/>
    </row>
    <row r="69" spans="1:3" s="1" customFormat="1" ht="12" customHeight="1" x14ac:dyDescent="0.2">
      <c r="A69" s="14" t="s">
        <v>153</v>
      </c>
      <c r="B69" s="427" t="s">
        <v>317</v>
      </c>
      <c r="C69" s="324"/>
    </row>
    <row r="70" spans="1:3" s="1" customFormat="1" ht="12" customHeight="1" x14ac:dyDescent="0.2">
      <c r="A70" s="14" t="s">
        <v>342</v>
      </c>
      <c r="B70" s="427" t="s">
        <v>318</v>
      </c>
      <c r="C70" s="324"/>
    </row>
    <row r="71" spans="1:3" s="1" customFormat="1" ht="12" customHeight="1" thickBot="1" x14ac:dyDescent="0.25">
      <c r="A71" s="16" t="s">
        <v>343</v>
      </c>
      <c r="B71" s="316" t="s">
        <v>319</v>
      </c>
      <c r="C71" s="324"/>
    </row>
    <row r="72" spans="1:3" s="1" customFormat="1" ht="12" customHeight="1" thickBot="1" x14ac:dyDescent="0.25">
      <c r="A72" s="465" t="s">
        <v>320</v>
      </c>
      <c r="B72" s="314" t="s">
        <v>321</v>
      </c>
      <c r="C72" s="319">
        <f>SUM(C73:C74)</f>
        <v>0</v>
      </c>
    </row>
    <row r="73" spans="1:3" s="1" customFormat="1" ht="12" customHeight="1" x14ac:dyDescent="0.2">
      <c r="A73" s="15" t="s">
        <v>344</v>
      </c>
      <c r="B73" s="426" t="s">
        <v>322</v>
      </c>
      <c r="C73" s="324"/>
    </row>
    <row r="74" spans="1:3" s="1" customFormat="1" ht="12" customHeight="1" thickBot="1" x14ac:dyDescent="0.25">
      <c r="A74" s="16" t="s">
        <v>345</v>
      </c>
      <c r="B74" s="316" t="s">
        <v>323</v>
      </c>
      <c r="C74" s="324"/>
    </row>
    <row r="75" spans="1:3" s="1" customFormat="1" ht="12" customHeight="1" thickBot="1" x14ac:dyDescent="0.25">
      <c r="A75" s="465" t="s">
        <v>324</v>
      </c>
      <c r="B75" s="314" t="s">
        <v>325</v>
      </c>
      <c r="C75" s="319">
        <f>SUM(C76:C78)</f>
        <v>0</v>
      </c>
    </row>
    <row r="76" spans="1:3" s="1" customFormat="1" ht="12" customHeight="1" x14ac:dyDescent="0.2">
      <c r="A76" s="15" t="s">
        <v>346</v>
      </c>
      <c r="B76" s="426" t="s">
        <v>326</v>
      </c>
      <c r="C76" s="324"/>
    </row>
    <row r="77" spans="1:3" s="1" customFormat="1" ht="12" customHeight="1" x14ac:dyDescent="0.2">
      <c r="A77" s="14" t="s">
        <v>347</v>
      </c>
      <c r="B77" s="427" t="s">
        <v>327</v>
      </c>
      <c r="C77" s="324"/>
    </row>
    <row r="78" spans="1:3" s="1" customFormat="1" ht="12" customHeight="1" thickBot="1" x14ac:dyDescent="0.25">
      <c r="A78" s="16" t="s">
        <v>348</v>
      </c>
      <c r="B78" s="316" t="s">
        <v>328</v>
      </c>
      <c r="C78" s="324"/>
    </row>
    <row r="79" spans="1:3" s="1" customFormat="1" ht="12" customHeight="1" thickBot="1" x14ac:dyDescent="0.25">
      <c r="A79" s="465" t="s">
        <v>329</v>
      </c>
      <c r="B79" s="314" t="s">
        <v>349</v>
      </c>
      <c r="C79" s="319">
        <f>SUM(C80:C83)</f>
        <v>0</v>
      </c>
    </row>
    <row r="80" spans="1:3" s="1" customFormat="1" ht="12" customHeight="1" x14ac:dyDescent="0.2">
      <c r="A80" s="430" t="s">
        <v>330</v>
      </c>
      <c r="B80" s="426" t="s">
        <v>331</v>
      </c>
      <c r="C80" s="324"/>
    </row>
    <row r="81" spans="1:3" s="1" customFormat="1" ht="12" customHeight="1" x14ac:dyDescent="0.2">
      <c r="A81" s="431" t="s">
        <v>332</v>
      </c>
      <c r="B81" s="427" t="s">
        <v>333</v>
      </c>
      <c r="C81" s="324"/>
    </row>
    <row r="82" spans="1:3" s="1" customFormat="1" ht="12" customHeight="1" x14ac:dyDescent="0.2">
      <c r="A82" s="431" t="s">
        <v>334</v>
      </c>
      <c r="B82" s="427" t="s">
        <v>335</v>
      </c>
      <c r="C82" s="324"/>
    </row>
    <row r="83" spans="1:3" s="1" customFormat="1" ht="12" customHeight="1" thickBot="1" x14ac:dyDescent="0.25">
      <c r="A83" s="432" t="s">
        <v>336</v>
      </c>
      <c r="B83" s="316" t="s">
        <v>337</v>
      </c>
      <c r="C83" s="324"/>
    </row>
    <row r="84" spans="1:3" s="1" customFormat="1" ht="12" customHeight="1" thickBot="1" x14ac:dyDescent="0.25">
      <c r="A84" s="465" t="s">
        <v>338</v>
      </c>
      <c r="B84" s="314" t="s">
        <v>482</v>
      </c>
      <c r="C84" s="464"/>
    </row>
    <row r="85" spans="1:3" s="1" customFormat="1" ht="13.5" customHeight="1" thickBot="1" x14ac:dyDescent="0.25">
      <c r="A85" s="465" t="s">
        <v>340</v>
      </c>
      <c r="B85" s="314" t="s">
        <v>339</v>
      </c>
      <c r="C85" s="464"/>
    </row>
    <row r="86" spans="1:3" s="1" customFormat="1" ht="15.75" customHeight="1" thickBot="1" x14ac:dyDescent="0.25">
      <c r="A86" s="465" t="s">
        <v>352</v>
      </c>
      <c r="B86" s="433" t="s">
        <v>485</v>
      </c>
      <c r="C86" s="325">
        <f>+C63+C67+C72+C75+C79+C85+C84</f>
        <v>0</v>
      </c>
    </row>
    <row r="87" spans="1:3" s="1" customFormat="1" ht="16.5" customHeight="1" thickBot="1" x14ac:dyDescent="0.25">
      <c r="A87" s="466" t="s">
        <v>484</v>
      </c>
      <c r="B87" s="434" t="s">
        <v>486</v>
      </c>
      <c r="C87" s="325">
        <f>+C62+C86</f>
        <v>0</v>
      </c>
    </row>
    <row r="88" spans="1:3" s="1" customFormat="1" ht="83.25" customHeight="1" x14ac:dyDescent="0.2">
      <c r="A88" s="5"/>
      <c r="B88" s="6"/>
      <c r="C88" s="326"/>
    </row>
    <row r="89" spans="1:3" ht="16.5" customHeight="1" x14ac:dyDescent="0.25">
      <c r="A89" s="543" t="s">
        <v>48</v>
      </c>
      <c r="B89" s="543"/>
      <c r="C89" s="543"/>
    </row>
    <row r="90" spans="1:3" ht="16.5" customHeight="1" thickBot="1" x14ac:dyDescent="0.3">
      <c r="A90" s="546" t="s">
        <v>156</v>
      </c>
      <c r="B90" s="546"/>
      <c r="C90" s="163" t="s">
        <v>566</v>
      </c>
    </row>
    <row r="91" spans="1:3" ht="38.1" customHeight="1" thickBot="1" x14ac:dyDescent="0.3">
      <c r="A91" s="23" t="s">
        <v>71</v>
      </c>
      <c r="B91" s="24" t="s">
        <v>49</v>
      </c>
      <c r="C91" s="45" t="str">
        <f>+C3</f>
        <v>2019. évi előirányzat</v>
      </c>
    </row>
    <row r="92" spans="1:3" s="46" customFormat="1" ht="12" customHeight="1" thickBot="1" x14ac:dyDescent="0.25">
      <c r="A92" s="37" t="s">
        <v>500</v>
      </c>
      <c r="B92" s="38" t="s">
        <v>501</v>
      </c>
      <c r="C92" s="39" t="s">
        <v>502</v>
      </c>
    </row>
    <row r="93" spans="1:3" ht="12" customHeight="1" thickBot="1" x14ac:dyDescent="0.3">
      <c r="A93" s="22" t="s">
        <v>19</v>
      </c>
      <c r="B93" s="31" t="s">
        <v>444</v>
      </c>
      <c r="C93" s="318">
        <f>C94+C95+C96+C97+C98+C111</f>
        <v>0</v>
      </c>
    </row>
    <row r="94" spans="1:3" ht="12" customHeight="1" x14ac:dyDescent="0.25">
      <c r="A94" s="17" t="s">
        <v>100</v>
      </c>
      <c r="B94" s="10" t="s">
        <v>50</v>
      </c>
      <c r="C94" s="320"/>
    </row>
    <row r="95" spans="1:3" ht="12" customHeight="1" x14ac:dyDescent="0.25">
      <c r="A95" s="14" t="s">
        <v>101</v>
      </c>
      <c r="B95" s="8" t="s">
        <v>186</v>
      </c>
      <c r="C95" s="321"/>
    </row>
    <row r="96" spans="1:3" ht="12" customHeight="1" x14ac:dyDescent="0.25">
      <c r="A96" s="14" t="s">
        <v>102</v>
      </c>
      <c r="B96" s="8" t="s">
        <v>142</v>
      </c>
      <c r="C96" s="323"/>
    </row>
    <row r="97" spans="1:3" ht="12" customHeight="1" x14ac:dyDescent="0.25">
      <c r="A97" s="14" t="s">
        <v>103</v>
      </c>
      <c r="B97" s="11" t="s">
        <v>187</v>
      </c>
      <c r="C97" s="323"/>
    </row>
    <row r="98" spans="1:3" ht="12" customHeight="1" x14ac:dyDescent="0.25">
      <c r="A98" s="14" t="s">
        <v>114</v>
      </c>
      <c r="B98" s="19" t="s">
        <v>188</v>
      </c>
      <c r="C98" s="323"/>
    </row>
    <row r="99" spans="1:3" ht="12" customHeight="1" x14ac:dyDescent="0.25">
      <c r="A99" s="14" t="s">
        <v>104</v>
      </c>
      <c r="B99" s="8" t="s">
        <v>449</v>
      </c>
      <c r="C99" s="323"/>
    </row>
    <row r="100" spans="1:3" ht="12" customHeight="1" x14ac:dyDescent="0.25">
      <c r="A100" s="14" t="s">
        <v>105</v>
      </c>
      <c r="B100" s="168" t="s">
        <v>448</v>
      </c>
      <c r="C100" s="323"/>
    </row>
    <row r="101" spans="1:3" ht="12" customHeight="1" x14ac:dyDescent="0.25">
      <c r="A101" s="14" t="s">
        <v>115</v>
      </c>
      <c r="B101" s="168" t="s">
        <v>447</v>
      </c>
      <c r="C101" s="323"/>
    </row>
    <row r="102" spans="1:3" ht="12" customHeight="1" x14ac:dyDescent="0.25">
      <c r="A102" s="14" t="s">
        <v>116</v>
      </c>
      <c r="B102" s="166" t="s">
        <v>355</v>
      </c>
      <c r="C102" s="323"/>
    </row>
    <row r="103" spans="1:3" ht="12" customHeight="1" x14ac:dyDescent="0.25">
      <c r="A103" s="14" t="s">
        <v>117</v>
      </c>
      <c r="B103" s="167" t="s">
        <v>356</v>
      </c>
      <c r="C103" s="323"/>
    </row>
    <row r="104" spans="1:3" ht="12" customHeight="1" x14ac:dyDescent="0.25">
      <c r="A104" s="14" t="s">
        <v>118</v>
      </c>
      <c r="B104" s="167" t="s">
        <v>357</v>
      </c>
      <c r="C104" s="323"/>
    </row>
    <row r="105" spans="1:3" ht="12" customHeight="1" x14ac:dyDescent="0.25">
      <c r="A105" s="14" t="s">
        <v>120</v>
      </c>
      <c r="B105" s="166" t="s">
        <v>358</v>
      </c>
      <c r="C105" s="323"/>
    </row>
    <row r="106" spans="1:3" ht="12" customHeight="1" x14ac:dyDescent="0.25">
      <c r="A106" s="14" t="s">
        <v>189</v>
      </c>
      <c r="B106" s="166" t="s">
        <v>359</v>
      </c>
      <c r="C106" s="323"/>
    </row>
    <row r="107" spans="1:3" ht="12" customHeight="1" x14ac:dyDescent="0.25">
      <c r="A107" s="14" t="s">
        <v>353</v>
      </c>
      <c r="B107" s="167" t="s">
        <v>360</v>
      </c>
      <c r="C107" s="323"/>
    </row>
    <row r="108" spans="1:3" ht="12" customHeight="1" x14ac:dyDescent="0.25">
      <c r="A108" s="13" t="s">
        <v>354</v>
      </c>
      <c r="B108" s="168" t="s">
        <v>361</v>
      </c>
      <c r="C108" s="323"/>
    </row>
    <row r="109" spans="1:3" ht="12" customHeight="1" x14ac:dyDescent="0.25">
      <c r="A109" s="14" t="s">
        <v>445</v>
      </c>
      <c r="B109" s="168" t="s">
        <v>362</v>
      </c>
      <c r="C109" s="323"/>
    </row>
    <row r="110" spans="1:3" ht="12" customHeight="1" x14ac:dyDescent="0.25">
      <c r="A110" s="16" t="s">
        <v>446</v>
      </c>
      <c r="B110" s="168" t="s">
        <v>363</v>
      </c>
      <c r="C110" s="323"/>
    </row>
    <row r="111" spans="1:3" ht="12" customHeight="1" x14ac:dyDescent="0.25">
      <c r="A111" s="14" t="s">
        <v>450</v>
      </c>
      <c r="B111" s="11" t="s">
        <v>51</v>
      </c>
      <c r="C111" s="321"/>
    </row>
    <row r="112" spans="1:3" ht="12" customHeight="1" x14ac:dyDescent="0.25">
      <c r="A112" s="14" t="s">
        <v>451</v>
      </c>
      <c r="B112" s="8" t="s">
        <v>453</v>
      </c>
      <c r="C112" s="321"/>
    </row>
    <row r="113" spans="1:3" ht="12" customHeight="1" thickBot="1" x14ac:dyDescent="0.3">
      <c r="A113" s="18" t="s">
        <v>452</v>
      </c>
      <c r="B113" s="495" t="s">
        <v>454</v>
      </c>
      <c r="C113" s="327"/>
    </row>
    <row r="114" spans="1:3" ht="12" customHeight="1" thickBot="1" x14ac:dyDescent="0.3">
      <c r="A114" s="492" t="s">
        <v>20</v>
      </c>
      <c r="B114" s="493" t="s">
        <v>364</v>
      </c>
      <c r="C114" s="494">
        <f>+C115+C117+C119</f>
        <v>0</v>
      </c>
    </row>
    <row r="115" spans="1:3" ht="12" customHeight="1" x14ac:dyDescent="0.25">
      <c r="A115" s="15" t="s">
        <v>106</v>
      </c>
      <c r="B115" s="8" t="s">
        <v>227</v>
      </c>
      <c r="C115" s="322"/>
    </row>
    <row r="116" spans="1:3" ht="12" customHeight="1" x14ac:dyDescent="0.25">
      <c r="A116" s="15" t="s">
        <v>107</v>
      </c>
      <c r="B116" s="12" t="s">
        <v>368</v>
      </c>
      <c r="C116" s="322"/>
    </row>
    <row r="117" spans="1:3" ht="12" customHeight="1" x14ac:dyDescent="0.25">
      <c r="A117" s="15" t="s">
        <v>108</v>
      </c>
      <c r="B117" s="12" t="s">
        <v>190</v>
      </c>
      <c r="C117" s="321"/>
    </row>
    <row r="118" spans="1:3" ht="12" customHeight="1" x14ac:dyDescent="0.25">
      <c r="A118" s="15" t="s">
        <v>109</v>
      </c>
      <c r="B118" s="12" t="s">
        <v>369</v>
      </c>
      <c r="C118" s="291"/>
    </row>
    <row r="119" spans="1:3" ht="12" customHeight="1" x14ac:dyDescent="0.25">
      <c r="A119" s="15" t="s">
        <v>110</v>
      </c>
      <c r="B119" s="316" t="s">
        <v>229</v>
      </c>
      <c r="C119" s="291"/>
    </row>
    <row r="120" spans="1:3" ht="12" customHeight="1" x14ac:dyDescent="0.25">
      <c r="A120" s="15" t="s">
        <v>119</v>
      </c>
      <c r="B120" s="315" t="s">
        <v>432</v>
      </c>
      <c r="C120" s="291"/>
    </row>
    <row r="121" spans="1:3" ht="12" customHeight="1" x14ac:dyDescent="0.25">
      <c r="A121" s="15" t="s">
        <v>121</v>
      </c>
      <c r="B121" s="425" t="s">
        <v>374</v>
      </c>
      <c r="C121" s="291"/>
    </row>
    <row r="122" spans="1:3" x14ac:dyDescent="0.25">
      <c r="A122" s="15" t="s">
        <v>191</v>
      </c>
      <c r="B122" s="167" t="s">
        <v>357</v>
      </c>
      <c r="C122" s="291"/>
    </row>
    <row r="123" spans="1:3" ht="12" customHeight="1" x14ac:dyDescent="0.25">
      <c r="A123" s="15" t="s">
        <v>192</v>
      </c>
      <c r="B123" s="167" t="s">
        <v>373</v>
      </c>
      <c r="C123" s="291"/>
    </row>
    <row r="124" spans="1:3" ht="12" customHeight="1" x14ac:dyDescent="0.25">
      <c r="A124" s="15" t="s">
        <v>193</v>
      </c>
      <c r="B124" s="167" t="s">
        <v>372</v>
      </c>
      <c r="C124" s="291"/>
    </row>
    <row r="125" spans="1:3" ht="12" customHeight="1" x14ac:dyDescent="0.25">
      <c r="A125" s="15" t="s">
        <v>365</v>
      </c>
      <c r="B125" s="167" t="s">
        <v>360</v>
      </c>
      <c r="C125" s="291"/>
    </row>
    <row r="126" spans="1:3" ht="12" customHeight="1" x14ac:dyDescent="0.25">
      <c r="A126" s="15" t="s">
        <v>366</v>
      </c>
      <c r="B126" s="167" t="s">
        <v>371</v>
      </c>
      <c r="C126" s="291"/>
    </row>
    <row r="127" spans="1:3" ht="16.5" thickBot="1" x14ac:dyDescent="0.3">
      <c r="A127" s="13" t="s">
        <v>367</v>
      </c>
      <c r="B127" s="167" t="s">
        <v>370</v>
      </c>
      <c r="C127" s="292"/>
    </row>
    <row r="128" spans="1:3" ht="12" customHeight="1" thickBot="1" x14ac:dyDescent="0.3">
      <c r="A128" s="20" t="s">
        <v>21</v>
      </c>
      <c r="B128" s="149" t="s">
        <v>455</v>
      </c>
      <c r="C128" s="319">
        <f>+C93+C114</f>
        <v>0</v>
      </c>
    </row>
    <row r="129" spans="1:3" ht="12" customHeight="1" thickBot="1" x14ac:dyDescent="0.3">
      <c r="A129" s="20" t="s">
        <v>22</v>
      </c>
      <c r="B129" s="149" t="s">
        <v>456</v>
      </c>
      <c r="C129" s="319">
        <f>+C130+C131+C132</f>
        <v>0</v>
      </c>
    </row>
    <row r="130" spans="1:3" ht="12" customHeight="1" x14ac:dyDescent="0.25">
      <c r="A130" s="15" t="s">
        <v>265</v>
      </c>
      <c r="B130" s="12" t="s">
        <v>463</v>
      </c>
      <c r="C130" s="291"/>
    </row>
    <row r="131" spans="1:3" ht="12" customHeight="1" x14ac:dyDescent="0.25">
      <c r="A131" s="15" t="s">
        <v>268</v>
      </c>
      <c r="B131" s="12" t="s">
        <v>464</v>
      </c>
      <c r="C131" s="291"/>
    </row>
    <row r="132" spans="1:3" ht="12" customHeight="1" thickBot="1" x14ac:dyDescent="0.3">
      <c r="A132" s="13" t="s">
        <v>269</v>
      </c>
      <c r="B132" s="12" t="s">
        <v>465</v>
      </c>
      <c r="C132" s="291"/>
    </row>
    <row r="133" spans="1:3" ht="12" customHeight="1" thickBot="1" x14ac:dyDescent="0.3">
      <c r="A133" s="20" t="s">
        <v>23</v>
      </c>
      <c r="B133" s="149" t="s">
        <v>457</v>
      </c>
      <c r="C133" s="319">
        <f>SUM(C134:C139)</f>
        <v>0</v>
      </c>
    </row>
    <row r="134" spans="1:3" ht="12" customHeight="1" x14ac:dyDescent="0.25">
      <c r="A134" s="15" t="s">
        <v>93</v>
      </c>
      <c r="B134" s="9" t="s">
        <v>466</v>
      </c>
      <c r="C134" s="291"/>
    </row>
    <row r="135" spans="1:3" ht="12" customHeight="1" x14ac:dyDescent="0.25">
      <c r="A135" s="15" t="s">
        <v>94</v>
      </c>
      <c r="B135" s="9" t="s">
        <v>458</v>
      </c>
      <c r="C135" s="291"/>
    </row>
    <row r="136" spans="1:3" ht="12" customHeight="1" x14ac:dyDescent="0.25">
      <c r="A136" s="15" t="s">
        <v>95</v>
      </c>
      <c r="B136" s="9" t="s">
        <v>459</v>
      </c>
      <c r="C136" s="291"/>
    </row>
    <row r="137" spans="1:3" ht="12" customHeight="1" x14ac:dyDescent="0.25">
      <c r="A137" s="15" t="s">
        <v>178</v>
      </c>
      <c r="B137" s="9" t="s">
        <v>460</v>
      </c>
      <c r="C137" s="291"/>
    </row>
    <row r="138" spans="1:3" ht="12" customHeight="1" x14ac:dyDescent="0.25">
      <c r="A138" s="15" t="s">
        <v>179</v>
      </c>
      <c r="B138" s="9" t="s">
        <v>461</v>
      </c>
      <c r="C138" s="291"/>
    </row>
    <row r="139" spans="1:3" ht="12" customHeight="1" thickBot="1" x14ac:dyDescent="0.3">
      <c r="A139" s="13" t="s">
        <v>180</v>
      </c>
      <c r="B139" s="9" t="s">
        <v>462</v>
      </c>
      <c r="C139" s="291"/>
    </row>
    <row r="140" spans="1:3" ht="12" customHeight="1" thickBot="1" x14ac:dyDescent="0.3">
      <c r="A140" s="20" t="s">
        <v>24</v>
      </c>
      <c r="B140" s="149" t="s">
        <v>470</v>
      </c>
      <c r="C140" s="325">
        <f>+C141+C142+C143+C144</f>
        <v>0</v>
      </c>
    </row>
    <row r="141" spans="1:3" ht="12" customHeight="1" x14ac:dyDescent="0.25">
      <c r="A141" s="15" t="s">
        <v>96</v>
      </c>
      <c r="B141" s="9" t="s">
        <v>375</v>
      </c>
      <c r="C141" s="291"/>
    </row>
    <row r="142" spans="1:3" ht="12" customHeight="1" x14ac:dyDescent="0.25">
      <c r="A142" s="15" t="s">
        <v>97</v>
      </c>
      <c r="B142" s="9" t="s">
        <v>376</v>
      </c>
      <c r="C142" s="291"/>
    </row>
    <row r="143" spans="1:3" ht="12" customHeight="1" x14ac:dyDescent="0.25">
      <c r="A143" s="15" t="s">
        <v>289</v>
      </c>
      <c r="B143" s="9" t="s">
        <v>471</v>
      </c>
      <c r="C143" s="291"/>
    </row>
    <row r="144" spans="1:3" ht="12" customHeight="1" thickBot="1" x14ac:dyDescent="0.3">
      <c r="A144" s="13" t="s">
        <v>290</v>
      </c>
      <c r="B144" s="7" t="s">
        <v>395</v>
      </c>
      <c r="C144" s="291"/>
    </row>
    <row r="145" spans="1:9" ht="12" customHeight="1" thickBot="1" x14ac:dyDescent="0.3">
      <c r="A145" s="20" t="s">
        <v>25</v>
      </c>
      <c r="B145" s="149" t="s">
        <v>472</v>
      </c>
      <c r="C145" s="328">
        <f>SUM(C146:C150)</f>
        <v>0</v>
      </c>
    </row>
    <row r="146" spans="1:9" ht="12" customHeight="1" x14ac:dyDescent="0.25">
      <c r="A146" s="15" t="s">
        <v>98</v>
      </c>
      <c r="B146" s="9" t="s">
        <v>467</v>
      </c>
      <c r="C146" s="291"/>
    </row>
    <row r="147" spans="1:9" ht="12" customHeight="1" x14ac:dyDescent="0.25">
      <c r="A147" s="15" t="s">
        <v>99</v>
      </c>
      <c r="B147" s="9" t="s">
        <v>474</v>
      </c>
      <c r="C147" s="291"/>
    </row>
    <row r="148" spans="1:9" ht="12" customHeight="1" x14ac:dyDescent="0.25">
      <c r="A148" s="15" t="s">
        <v>301</v>
      </c>
      <c r="B148" s="9" t="s">
        <v>469</v>
      </c>
      <c r="C148" s="291"/>
    </row>
    <row r="149" spans="1:9" ht="12" customHeight="1" x14ac:dyDescent="0.25">
      <c r="A149" s="15" t="s">
        <v>302</v>
      </c>
      <c r="B149" s="9" t="s">
        <v>475</v>
      </c>
      <c r="C149" s="291"/>
    </row>
    <row r="150" spans="1:9" ht="12" customHeight="1" thickBot="1" x14ac:dyDescent="0.3">
      <c r="A150" s="15" t="s">
        <v>473</v>
      </c>
      <c r="B150" s="9" t="s">
        <v>476</v>
      </c>
      <c r="C150" s="291"/>
    </row>
    <row r="151" spans="1:9" ht="12" customHeight="1" thickBot="1" x14ac:dyDescent="0.3">
      <c r="A151" s="20" t="s">
        <v>26</v>
      </c>
      <c r="B151" s="149" t="s">
        <v>477</v>
      </c>
      <c r="C151" s="496"/>
    </row>
    <row r="152" spans="1:9" ht="12" customHeight="1" thickBot="1" x14ac:dyDescent="0.3">
      <c r="A152" s="20" t="s">
        <v>27</v>
      </c>
      <c r="B152" s="149" t="s">
        <v>478</v>
      </c>
      <c r="C152" s="496"/>
    </row>
    <row r="153" spans="1:9" ht="15" customHeight="1" thickBot="1" x14ac:dyDescent="0.3">
      <c r="A153" s="20" t="s">
        <v>28</v>
      </c>
      <c r="B153" s="149" t="s">
        <v>480</v>
      </c>
      <c r="C153" s="435">
        <f>+C129+C133+C140+C145+C151+C152</f>
        <v>0</v>
      </c>
      <c r="F153" s="47"/>
      <c r="G153" s="150"/>
      <c r="H153" s="150"/>
      <c r="I153" s="150"/>
    </row>
    <row r="154" spans="1:9" s="1" customFormat="1" ht="12.95" customHeight="1" thickBot="1" x14ac:dyDescent="0.25">
      <c r="A154" s="317" t="s">
        <v>29</v>
      </c>
      <c r="B154" s="400" t="s">
        <v>479</v>
      </c>
      <c r="C154" s="435">
        <f>+C128+C153</f>
        <v>0</v>
      </c>
    </row>
    <row r="155" spans="1:9" ht="7.5" customHeight="1" x14ac:dyDescent="0.25"/>
    <row r="156" spans="1:9" x14ac:dyDescent="0.25">
      <c r="A156" s="547" t="s">
        <v>377</v>
      </c>
      <c r="B156" s="547"/>
      <c r="C156" s="547"/>
    </row>
    <row r="157" spans="1:9" ht="15" customHeight="1" thickBot="1" x14ac:dyDescent="0.3">
      <c r="A157" s="545" t="s">
        <v>157</v>
      </c>
      <c r="B157" s="545"/>
      <c r="C157" s="329" t="s">
        <v>566</v>
      </c>
    </row>
    <row r="158" spans="1:9" ht="13.5" customHeight="1" thickBot="1" x14ac:dyDescent="0.3">
      <c r="A158" s="20">
        <v>1</v>
      </c>
      <c r="B158" s="30" t="s">
        <v>481</v>
      </c>
      <c r="C158" s="319">
        <f>+C62-C128</f>
        <v>0</v>
      </c>
    </row>
    <row r="159" spans="1:9" ht="32.25" thickBot="1" x14ac:dyDescent="0.3">
      <c r="A159" s="20" t="s">
        <v>20</v>
      </c>
      <c r="B159" s="30" t="s">
        <v>487</v>
      </c>
      <c r="C159" s="319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Mezőörs Község Önkormányzat
2019. ÉVI KÖLTSÉGVETÉS
ÁLLAMI (ÁLLAMIGAZGATÁSI) FELADATOK MÉRLEGE
&amp;R&amp;"Times New Roman CE,Félkövér dőlt"&amp;11 1.4. melléklet a 3/2019. (III.14.) számú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F33"/>
  <sheetViews>
    <sheetView zoomScale="115" zoomScaleNormal="115" zoomScaleSheetLayoutView="100" workbookViewId="0">
      <selection activeCell="F1" sqref="F1:F32"/>
    </sheetView>
  </sheetViews>
  <sheetFormatPr defaultRowHeight="12.75" x14ac:dyDescent="0.2"/>
  <cols>
    <col min="1" max="1" width="6.83203125" style="48" customWidth="1"/>
    <col min="2" max="2" width="53" style="49" customWidth="1"/>
    <col min="3" max="3" width="14.83203125" style="48" customWidth="1"/>
    <col min="4" max="4" width="58.6640625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9.75" customHeight="1" x14ac:dyDescent="0.2">
      <c r="B1" s="341" t="s">
        <v>161</v>
      </c>
      <c r="C1" s="342"/>
      <c r="D1" s="342"/>
      <c r="E1" s="342"/>
      <c r="F1" s="550" t="s">
        <v>630</v>
      </c>
    </row>
    <row r="2" spans="1:6" ht="14.25" thickBot="1" x14ac:dyDescent="0.25">
      <c r="B2" s="511"/>
      <c r="E2" s="50" t="s">
        <v>565</v>
      </c>
      <c r="F2" s="550"/>
    </row>
    <row r="3" spans="1:6" ht="18" customHeight="1" thickBot="1" x14ac:dyDescent="0.25">
      <c r="A3" s="548" t="s">
        <v>71</v>
      </c>
      <c r="B3" s="343" t="s">
        <v>58</v>
      </c>
      <c r="C3" s="344"/>
      <c r="D3" s="343" t="s">
        <v>59</v>
      </c>
      <c r="E3" s="345"/>
      <c r="F3" s="550"/>
    </row>
    <row r="4" spans="1:6" s="51" customFormat="1" ht="35.25" customHeight="1" thickBot="1" x14ac:dyDescent="0.25">
      <c r="A4" s="549"/>
      <c r="B4" s="217" t="s">
        <v>63</v>
      </c>
      <c r="C4" s="218" t="s">
        <v>578</v>
      </c>
      <c r="D4" s="217" t="s">
        <v>63</v>
      </c>
      <c r="E4" s="57" t="str">
        <f>+C4</f>
        <v>2019. évi előirányzat</v>
      </c>
      <c r="F4" s="550"/>
    </row>
    <row r="5" spans="1:6" s="350" customFormat="1" ht="12" customHeight="1" thickBot="1" x14ac:dyDescent="0.25">
      <c r="A5" s="346" t="s">
        <v>500</v>
      </c>
      <c r="B5" s="347" t="s">
        <v>501</v>
      </c>
      <c r="C5" s="348" t="s">
        <v>502</v>
      </c>
      <c r="D5" s="347" t="s">
        <v>504</v>
      </c>
      <c r="E5" s="349" t="s">
        <v>503</v>
      </c>
      <c r="F5" s="550"/>
    </row>
    <row r="6" spans="1:6" ht="12.95" customHeight="1" x14ac:dyDescent="0.2">
      <c r="A6" s="351" t="s">
        <v>19</v>
      </c>
      <c r="B6" s="352" t="s">
        <v>378</v>
      </c>
      <c r="C6" s="330">
        <v>48443057</v>
      </c>
      <c r="D6" s="352" t="s">
        <v>64</v>
      </c>
      <c r="E6" s="336">
        <v>36093454</v>
      </c>
      <c r="F6" s="550"/>
    </row>
    <row r="7" spans="1:6" ht="12.95" customHeight="1" x14ac:dyDescent="0.2">
      <c r="A7" s="353" t="s">
        <v>20</v>
      </c>
      <c r="B7" s="354" t="s">
        <v>379</v>
      </c>
      <c r="C7" s="331">
        <v>5913600</v>
      </c>
      <c r="D7" s="354" t="s">
        <v>186</v>
      </c>
      <c r="E7" s="337">
        <v>7325638</v>
      </c>
      <c r="F7" s="550"/>
    </row>
    <row r="8" spans="1:6" ht="12.95" customHeight="1" x14ac:dyDescent="0.2">
      <c r="A8" s="353" t="s">
        <v>21</v>
      </c>
      <c r="B8" s="354" t="s">
        <v>400</v>
      </c>
      <c r="C8" s="331"/>
      <c r="D8" s="354" t="s">
        <v>232</v>
      </c>
      <c r="E8" s="337">
        <v>36920303</v>
      </c>
      <c r="F8" s="550"/>
    </row>
    <row r="9" spans="1:6" ht="12.95" customHeight="1" x14ac:dyDescent="0.2">
      <c r="A9" s="353" t="s">
        <v>22</v>
      </c>
      <c r="B9" s="354" t="s">
        <v>177</v>
      </c>
      <c r="C9" s="331">
        <v>85571000</v>
      </c>
      <c r="D9" s="354" t="s">
        <v>187</v>
      </c>
      <c r="E9" s="337">
        <v>750000</v>
      </c>
      <c r="F9" s="550"/>
    </row>
    <row r="10" spans="1:6" ht="12.95" customHeight="1" x14ac:dyDescent="0.2">
      <c r="A10" s="353" t="s">
        <v>23</v>
      </c>
      <c r="B10" s="355" t="s">
        <v>425</v>
      </c>
      <c r="C10" s="331">
        <v>6249165</v>
      </c>
      <c r="D10" s="354" t="s">
        <v>188</v>
      </c>
      <c r="E10" s="337">
        <v>15803941</v>
      </c>
      <c r="F10" s="550"/>
    </row>
    <row r="11" spans="1:6" ht="12.95" customHeight="1" x14ac:dyDescent="0.2">
      <c r="A11" s="353" t="s">
        <v>24</v>
      </c>
      <c r="B11" s="354" t="s">
        <v>380</v>
      </c>
      <c r="C11" s="332"/>
      <c r="D11" s="354" t="s">
        <v>51</v>
      </c>
      <c r="E11" s="337"/>
      <c r="F11" s="550"/>
    </row>
    <row r="12" spans="1:6" ht="12.95" customHeight="1" x14ac:dyDescent="0.2">
      <c r="A12" s="353" t="s">
        <v>25</v>
      </c>
      <c r="B12" s="354" t="s">
        <v>488</v>
      </c>
      <c r="C12" s="331"/>
      <c r="D12" s="52"/>
      <c r="E12" s="337"/>
      <c r="F12" s="550"/>
    </row>
    <row r="13" spans="1:6" ht="12.95" customHeight="1" x14ac:dyDescent="0.2">
      <c r="A13" s="353" t="s">
        <v>26</v>
      </c>
      <c r="B13" s="52"/>
      <c r="C13" s="331"/>
      <c r="D13" s="52"/>
      <c r="E13" s="337"/>
      <c r="F13" s="550"/>
    </row>
    <row r="14" spans="1:6" ht="12.95" customHeight="1" x14ac:dyDescent="0.2">
      <c r="A14" s="353" t="s">
        <v>27</v>
      </c>
      <c r="B14" s="436"/>
      <c r="C14" s="332"/>
      <c r="D14" s="52"/>
      <c r="E14" s="337"/>
      <c r="F14" s="550"/>
    </row>
    <row r="15" spans="1:6" ht="12.95" customHeight="1" x14ac:dyDescent="0.2">
      <c r="A15" s="353" t="s">
        <v>28</v>
      </c>
      <c r="B15" s="52"/>
      <c r="C15" s="331"/>
      <c r="D15" s="52"/>
      <c r="E15" s="337"/>
      <c r="F15" s="550"/>
    </row>
    <row r="16" spans="1:6" ht="12.95" customHeight="1" x14ac:dyDescent="0.2">
      <c r="A16" s="353" t="s">
        <v>29</v>
      </c>
      <c r="B16" s="52"/>
      <c r="C16" s="331"/>
      <c r="D16" s="52"/>
      <c r="E16" s="337"/>
      <c r="F16" s="550"/>
    </row>
    <row r="17" spans="1:6" ht="12.95" customHeight="1" thickBot="1" x14ac:dyDescent="0.25">
      <c r="A17" s="353" t="s">
        <v>30</v>
      </c>
      <c r="B17" s="62"/>
      <c r="C17" s="333"/>
      <c r="D17" s="52"/>
      <c r="E17" s="338"/>
      <c r="F17" s="550"/>
    </row>
    <row r="18" spans="1:6" ht="15.95" customHeight="1" thickBot="1" x14ac:dyDescent="0.25">
      <c r="A18" s="356" t="s">
        <v>31</v>
      </c>
      <c r="B18" s="151" t="s">
        <v>489</v>
      </c>
      <c r="C18" s="334">
        <f>SUM(C6:C17)</f>
        <v>146176822</v>
      </c>
      <c r="D18" s="151" t="s">
        <v>386</v>
      </c>
      <c r="E18" s="339">
        <f>SUM(E6:E17)</f>
        <v>96893336</v>
      </c>
      <c r="F18" s="550"/>
    </row>
    <row r="19" spans="1:6" ht="12.95" customHeight="1" x14ac:dyDescent="0.2">
      <c r="A19" s="357" t="s">
        <v>32</v>
      </c>
      <c r="B19" s="358" t="s">
        <v>383</v>
      </c>
      <c r="C19" s="498">
        <f>SUM(C20:C23)</f>
        <v>119075115</v>
      </c>
      <c r="D19" s="359" t="s">
        <v>194</v>
      </c>
      <c r="E19" s="340"/>
      <c r="F19" s="550"/>
    </row>
    <row r="20" spans="1:6" ht="12.95" customHeight="1" x14ac:dyDescent="0.2">
      <c r="A20" s="360" t="s">
        <v>33</v>
      </c>
      <c r="B20" s="359" t="s">
        <v>225</v>
      </c>
      <c r="C20" s="94">
        <v>119075115</v>
      </c>
      <c r="D20" s="359" t="s">
        <v>385</v>
      </c>
      <c r="E20" s="95"/>
      <c r="F20" s="550"/>
    </row>
    <row r="21" spans="1:6" ht="12.95" customHeight="1" x14ac:dyDescent="0.2">
      <c r="A21" s="360" t="s">
        <v>34</v>
      </c>
      <c r="B21" s="359" t="s">
        <v>226</v>
      </c>
      <c r="C21" s="94"/>
      <c r="D21" s="359" t="s">
        <v>159</v>
      </c>
      <c r="E21" s="95"/>
      <c r="F21" s="550"/>
    </row>
    <row r="22" spans="1:6" ht="12.95" customHeight="1" x14ac:dyDescent="0.2">
      <c r="A22" s="360" t="s">
        <v>35</v>
      </c>
      <c r="B22" s="359" t="s">
        <v>230</v>
      </c>
      <c r="C22" s="94"/>
      <c r="D22" s="359" t="s">
        <v>160</v>
      </c>
      <c r="E22" s="95"/>
      <c r="F22" s="550"/>
    </row>
    <row r="23" spans="1:6" ht="12.95" customHeight="1" x14ac:dyDescent="0.2">
      <c r="A23" s="360" t="s">
        <v>36</v>
      </c>
      <c r="B23" s="359" t="s">
        <v>231</v>
      </c>
      <c r="C23" s="94"/>
      <c r="D23" s="358" t="s">
        <v>233</v>
      </c>
      <c r="E23" s="95"/>
      <c r="F23" s="550"/>
    </row>
    <row r="24" spans="1:6" ht="12.95" customHeight="1" x14ac:dyDescent="0.2">
      <c r="A24" s="360" t="s">
        <v>37</v>
      </c>
      <c r="B24" s="359" t="s">
        <v>384</v>
      </c>
      <c r="C24" s="361">
        <f>+C25+C26</f>
        <v>0</v>
      </c>
      <c r="D24" s="359" t="s">
        <v>195</v>
      </c>
      <c r="E24" s="95"/>
      <c r="F24" s="550"/>
    </row>
    <row r="25" spans="1:6" ht="12.95" customHeight="1" x14ac:dyDescent="0.2">
      <c r="A25" s="357" t="s">
        <v>38</v>
      </c>
      <c r="B25" s="358" t="s">
        <v>381</v>
      </c>
      <c r="C25" s="335"/>
      <c r="D25" s="352" t="s">
        <v>471</v>
      </c>
      <c r="E25" s="340"/>
      <c r="F25" s="550"/>
    </row>
    <row r="26" spans="1:6" ht="12.95" customHeight="1" x14ac:dyDescent="0.2">
      <c r="A26" s="360" t="s">
        <v>39</v>
      </c>
      <c r="B26" s="359" t="s">
        <v>382</v>
      </c>
      <c r="C26" s="94"/>
      <c r="D26" s="354" t="s">
        <v>477</v>
      </c>
      <c r="E26" s="95"/>
      <c r="F26" s="550"/>
    </row>
    <row r="27" spans="1:6" ht="12.95" customHeight="1" x14ac:dyDescent="0.2">
      <c r="A27" s="353" t="s">
        <v>40</v>
      </c>
      <c r="B27" s="359" t="s">
        <v>482</v>
      </c>
      <c r="C27" s="94"/>
      <c r="D27" s="354" t="s">
        <v>478</v>
      </c>
      <c r="E27" s="95"/>
      <c r="F27" s="550"/>
    </row>
    <row r="28" spans="1:6" ht="12.95" customHeight="1" thickBot="1" x14ac:dyDescent="0.25">
      <c r="A28" s="408" t="s">
        <v>41</v>
      </c>
      <c r="B28" s="358" t="s">
        <v>339</v>
      </c>
      <c r="C28" s="335"/>
      <c r="D28" s="531" t="s">
        <v>602</v>
      </c>
      <c r="E28" s="340">
        <v>1530667</v>
      </c>
      <c r="F28" s="550"/>
    </row>
    <row r="29" spans="1:6" ht="15.95" customHeight="1" thickBot="1" x14ac:dyDescent="0.25">
      <c r="A29" s="356" t="s">
        <v>42</v>
      </c>
      <c r="B29" s="151" t="s">
        <v>490</v>
      </c>
      <c r="C29" s="334">
        <f>+C19+C24+C27+C28</f>
        <v>119075115</v>
      </c>
      <c r="D29" s="151" t="s">
        <v>492</v>
      </c>
      <c r="E29" s="339">
        <f>SUM(E19:E28)</f>
        <v>1530667</v>
      </c>
      <c r="F29" s="550"/>
    </row>
    <row r="30" spans="1:6" ht="13.5" thickBot="1" x14ac:dyDescent="0.25">
      <c r="A30" s="356" t="s">
        <v>43</v>
      </c>
      <c r="B30" s="362" t="s">
        <v>491</v>
      </c>
      <c r="C30" s="363">
        <f>+C18+C29</f>
        <v>265251937</v>
      </c>
      <c r="D30" s="362" t="s">
        <v>493</v>
      </c>
      <c r="E30" s="363">
        <f>+E18+E29</f>
        <v>98424003</v>
      </c>
      <c r="F30" s="550"/>
    </row>
    <row r="31" spans="1:6" ht="13.5" thickBot="1" x14ac:dyDescent="0.25">
      <c r="A31" s="356" t="s">
        <v>44</v>
      </c>
      <c r="B31" s="362" t="s">
        <v>172</v>
      </c>
      <c r="C31" s="363" t="str">
        <f>IF(C18-E18&lt;0,E18-C18,"-")</f>
        <v>-</v>
      </c>
      <c r="D31" s="362" t="s">
        <v>173</v>
      </c>
      <c r="E31" s="363">
        <f>IF(C18-E18&gt;0,C18-E18,"-")</f>
        <v>49283486</v>
      </c>
      <c r="F31" s="550"/>
    </row>
    <row r="32" spans="1:6" ht="13.5" thickBot="1" x14ac:dyDescent="0.25">
      <c r="A32" s="356" t="s">
        <v>45</v>
      </c>
      <c r="B32" s="362" t="s">
        <v>234</v>
      </c>
      <c r="C32" s="363" t="str">
        <f>IF(C18+C29-E30&lt;0,E30-(C18+C29),"-")</f>
        <v>-</v>
      </c>
      <c r="D32" s="362" t="s">
        <v>235</v>
      </c>
      <c r="E32" s="363">
        <f>IF(C18+C29-E30&gt;0,C18+C29-E30,"-")</f>
        <v>166827934</v>
      </c>
      <c r="F32" s="550"/>
    </row>
    <row r="33" spans="2:4" ht="18.75" x14ac:dyDescent="0.2">
      <c r="B33" s="551"/>
      <c r="C33" s="551"/>
      <c r="D33" s="55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F33"/>
  <sheetViews>
    <sheetView zoomScaleNormal="100" zoomScaleSheetLayoutView="115" workbookViewId="0">
      <selection activeCell="D23" sqref="D23"/>
    </sheetView>
  </sheetViews>
  <sheetFormatPr defaultRowHeight="12.75" x14ac:dyDescent="0.2"/>
  <cols>
    <col min="1" max="1" width="6.83203125" style="48" customWidth="1"/>
    <col min="2" max="2" width="55.1640625" style="49" customWidth="1"/>
    <col min="3" max="3" width="16.33203125" style="48" customWidth="1"/>
    <col min="4" max="4" width="55.1640625" style="48" customWidth="1"/>
    <col min="5" max="5" width="16.33203125" style="48" customWidth="1"/>
    <col min="6" max="6" width="4.83203125" style="48" customWidth="1"/>
    <col min="7" max="16384" width="9.33203125" style="48"/>
  </cols>
  <sheetData>
    <row r="1" spans="1:6" ht="31.5" x14ac:dyDescent="0.2">
      <c r="B1" s="341" t="s">
        <v>162</v>
      </c>
      <c r="C1" s="342"/>
      <c r="D1" s="342"/>
      <c r="E1" s="342"/>
      <c r="F1" s="550" t="s">
        <v>631</v>
      </c>
    </row>
    <row r="2" spans="1:6" ht="14.25" thickBot="1" x14ac:dyDescent="0.25">
      <c r="B2" s="511"/>
      <c r="E2" s="50" t="s">
        <v>565</v>
      </c>
      <c r="F2" s="550"/>
    </row>
    <row r="3" spans="1:6" ht="13.5" thickBot="1" x14ac:dyDescent="0.25">
      <c r="A3" s="552" t="s">
        <v>71</v>
      </c>
      <c r="B3" s="343" t="s">
        <v>58</v>
      </c>
      <c r="C3" s="344"/>
      <c r="D3" s="343" t="s">
        <v>59</v>
      </c>
      <c r="E3" s="345"/>
      <c r="F3" s="550"/>
    </row>
    <row r="4" spans="1:6" s="51" customFormat="1" ht="24.75" thickBot="1" x14ac:dyDescent="0.25">
      <c r="A4" s="553"/>
      <c r="B4" s="217" t="s">
        <v>63</v>
      </c>
      <c r="C4" s="218" t="str">
        <f>+'2.1.sz.mell  '!C4</f>
        <v>2019. évi előirányzat</v>
      </c>
      <c r="D4" s="217" t="s">
        <v>63</v>
      </c>
      <c r="E4" s="218" t="str">
        <f>+'2.1.sz.mell  '!C4</f>
        <v>2019. évi előirányzat</v>
      </c>
      <c r="F4" s="550"/>
    </row>
    <row r="5" spans="1:6" s="51" customFormat="1" ht="13.5" thickBot="1" x14ac:dyDescent="0.25">
      <c r="A5" s="346" t="s">
        <v>500</v>
      </c>
      <c r="B5" s="347" t="s">
        <v>501</v>
      </c>
      <c r="C5" s="348" t="s">
        <v>502</v>
      </c>
      <c r="D5" s="347" t="s">
        <v>504</v>
      </c>
      <c r="E5" s="349" t="s">
        <v>503</v>
      </c>
      <c r="F5" s="550"/>
    </row>
    <row r="6" spans="1:6" ht="12.95" customHeight="1" x14ac:dyDescent="0.2">
      <c r="A6" s="351" t="s">
        <v>19</v>
      </c>
      <c r="B6" s="352" t="s">
        <v>387</v>
      </c>
      <c r="C6" s="330">
        <v>94036513</v>
      </c>
      <c r="D6" s="352" t="s">
        <v>227</v>
      </c>
      <c r="E6" s="336">
        <v>110161398</v>
      </c>
      <c r="F6" s="550"/>
    </row>
    <row r="7" spans="1:6" x14ac:dyDescent="0.2">
      <c r="A7" s="353" t="s">
        <v>20</v>
      </c>
      <c r="B7" s="354" t="s">
        <v>388</v>
      </c>
      <c r="C7" s="331"/>
      <c r="D7" s="354" t="s">
        <v>393</v>
      </c>
      <c r="E7" s="337"/>
      <c r="F7" s="550"/>
    </row>
    <row r="8" spans="1:6" ht="12.95" customHeight="1" x14ac:dyDescent="0.2">
      <c r="A8" s="353" t="s">
        <v>21</v>
      </c>
      <c r="B8" s="354" t="s">
        <v>10</v>
      </c>
      <c r="C8" s="331">
        <v>61000000</v>
      </c>
      <c r="D8" s="354" t="s">
        <v>190</v>
      </c>
      <c r="E8" s="337">
        <v>211879661</v>
      </c>
      <c r="F8" s="550"/>
    </row>
    <row r="9" spans="1:6" ht="12.95" customHeight="1" x14ac:dyDescent="0.2">
      <c r="A9" s="353" t="s">
        <v>22</v>
      </c>
      <c r="B9" s="354" t="s">
        <v>389</v>
      </c>
      <c r="C9" s="331">
        <v>176612</v>
      </c>
      <c r="D9" s="354" t="s">
        <v>394</v>
      </c>
      <c r="E9" s="337"/>
      <c r="F9" s="550"/>
    </row>
    <row r="10" spans="1:6" ht="12.75" customHeight="1" x14ac:dyDescent="0.2">
      <c r="A10" s="353" t="s">
        <v>23</v>
      </c>
      <c r="B10" s="354" t="s">
        <v>390</v>
      </c>
      <c r="C10" s="331"/>
      <c r="D10" s="354" t="s">
        <v>229</v>
      </c>
      <c r="E10" s="337"/>
      <c r="F10" s="550"/>
    </row>
    <row r="11" spans="1:6" ht="12.95" customHeight="1" x14ac:dyDescent="0.2">
      <c r="A11" s="353" t="s">
        <v>24</v>
      </c>
      <c r="B11" s="354" t="s">
        <v>391</v>
      </c>
      <c r="C11" s="332"/>
      <c r="D11" s="439"/>
      <c r="E11" s="337"/>
      <c r="F11" s="550"/>
    </row>
    <row r="12" spans="1:6" ht="12.95" customHeight="1" x14ac:dyDescent="0.2">
      <c r="A12" s="353" t="s">
        <v>25</v>
      </c>
      <c r="B12" s="52"/>
      <c r="C12" s="331"/>
      <c r="D12" s="439"/>
      <c r="E12" s="337"/>
      <c r="F12" s="550"/>
    </row>
    <row r="13" spans="1:6" ht="12.95" customHeight="1" x14ac:dyDescent="0.2">
      <c r="A13" s="353" t="s">
        <v>26</v>
      </c>
      <c r="B13" s="52"/>
      <c r="C13" s="331"/>
      <c r="D13" s="440"/>
      <c r="E13" s="337"/>
      <c r="F13" s="550"/>
    </row>
    <row r="14" spans="1:6" ht="12.95" customHeight="1" x14ac:dyDescent="0.2">
      <c r="A14" s="353" t="s">
        <v>27</v>
      </c>
      <c r="B14" s="437"/>
      <c r="C14" s="332"/>
      <c r="D14" s="439"/>
      <c r="E14" s="337"/>
      <c r="F14" s="550"/>
    </row>
    <row r="15" spans="1:6" x14ac:dyDescent="0.2">
      <c r="A15" s="353" t="s">
        <v>28</v>
      </c>
      <c r="B15" s="52"/>
      <c r="C15" s="332"/>
      <c r="D15" s="439"/>
      <c r="E15" s="337"/>
      <c r="F15" s="550"/>
    </row>
    <row r="16" spans="1:6" ht="12.95" customHeight="1" thickBot="1" x14ac:dyDescent="0.25">
      <c r="A16" s="408" t="s">
        <v>29</v>
      </c>
      <c r="B16" s="438"/>
      <c r="C16" s="410"/>
      <c r="D16" s="409" t="s">
        <v>51</v>
      </c>
      <c r="E16" s="380"/>
      <c r="F16" s="550"/>
    </row>
    <row r="17" spans="1:6" ht="15.95" customHeight="1" thickBot="1" x14ac:dyDescent="0.25">
      <c r="A17" s="356" t="s">
        <v>30</v>
      </c>
      <c r="B17" s="151" t="s">
        <v>401</v>
      </c>
      <c r="C17" s="334">
        <f>+C6+C8+C9+C11+C12+C13+C14+C15+C16</f>
        <v>155213125</v>
      </c>
      <c r="D17" s="151" t="s">
        <v>402</v>
      </c>
      <c r="E17" s="339">
        <f>+E6+E8+E10+E11+E12+E13+E14+E15+E16</f>
        <v>322041059</v>
      </c>
      <c r="F17" s="550"/>
    </row>
    <row r="18" spans="1:6" ht="12.95" customHeight="1" x14ac:dyDescent="0.2">
      <c r="A18" s="351" t="s">
        <v>31</v>
      </c>
      <c r="B18" s="366" t="s">
        <v>247</v>
      </c>
      <c r="C18" s="373">
        <f>+C19+C20+C21+C22+C23</f>
        <v>0</v>
      </c>
      <c r="D18" s="359" t="s">
        <v>194</v>
      </c>
      <c r="E18" s="92"/>
      <c r="F18" s="550"/>
    </row>
    <row r="19" spans="1:6" ht="12.95" customHeight="1" x14ac:dyDescent="0.2">
      <c r="A19" s="353" t="s">
        <v>32</v>
      </c>
      <c r="B19" s="367" t="s">
        <v>236</v>
      </c>
      <c r="C19" s="94"/>
      <c r="D19" s="359" t="s">
        <v>197</v>
      </c>
      <c r="E19" s="95"/>
      <c r="F19" s="550"/>
    </row>
    <row r="20" spans="1:6" ht="12.95" customHeight="1" x14ac:dyDescent="0.2">
      <c r="A20" s="351" t="s">
        <v>33</v>
      </c>
      <c r="B20" s="367" t="s">
        <v>237</v>
      </c>
      <c r="C20" s="94"/>
      <c r="D20" s="359" t="s">
        <v>159</v>
      </c>
      <c r="E20" s="95"/>
      <c r="F20" s="550"/>
    </row>
    <row r="21" spans="1:6" ht="12.95" customHeight="1" x14ac:dyDescent="0.2">
      <c r="A21" s="353" t="s">
        <v>34</v>
      </c>
      <c r="B21" s="367" t="s">
        <v>238</v>
      </c>
      <c r="C21" s="94"/>
      <c r="D21" s="359" t="s">
        <v>160</v>
      </c>
      <c r="E21" s="95"/>
      <c r="F21" s="550"/>
    </row>
    <row r="22" spans="1:6" ht="12.95" customHeight="1" x14ac:dyDescent="0.2">
      <c r="A22" s="351" t="s">
        <v>35</v>
      </c>
      <c r="B22" s="367" t="s">
        <v>239</v>
      </c>
      <c r="C22" s="94"/>
      <c r="D22" s="358" t="s">
        <v>233</v>
      </c>
      <c r="E22" s="95"/>
      <c r="F22" s="550"/>
    </row>
    <row r="23" spans="1:6" ht="12.95" customHeight="1" x14ac:dyDescent="0.2">
      <c r="A23" s="353" t="s">
        <v>36</v>
      </c>
      <c r="B23" s="368" t="s">
        <v>240</v>
      </c>
      <c r="C23" s="94"/>
      <c r="D23" s="359" t="s">
        <v>198</v>
      </c>
      <c r="E23" s="95"/>
      <c r="F23" s="550"/>
    </row>
    <row r="24" spans="1:6" ht="12.95" customHeight="1" x14ac:dyDescent="0.2">
      <c r="A24" s="351" t="s">
        <v>37</v>
      </c>
      <c r="B24" s="369" t="s">
        <v>241</v>
      </c>
      <c r="C24" s="361"/>
      <c r="D24" s="370" t="s">
        <v>196</v>
      </c>
      <c r="E24" s="95"/>
      <c r="F24" s="550"/>
    </row>
    <row r="25" spans="1:6" ht="12.95" customHeight="1" x14ac:dyDescent="0.2">
      <c r="A25" s="353" t="s">
        <v>38</v>
      </c>
      <c r="B25" s="368" t="s">
        <v>242</v>
      </c>
      <c r="C25" s="94"/>
      <c r="D25" s="370" t="s">
        <v>395</v>
      </c>
      <c r="E25" s="95"/>
      <c r="F25" s="550"/>
    </row>
    <row r="26" spans="1:6" ht="12.95" customHeight="1" x14ac:dyDescent="0.2">
      <c r="A26" s="351" t="s">
        <v>39</v>
      </c>
      <c r="B26" s="368" t="s">
        <v>243</v>
      </c>
      <c r="C26" s="94"/>
      <c r="D26" s="365"/>
      <c r="E26" s="95"/>
      <c r="F26" s="550"/>
    </row>
    <row r="27" spans="1:6" ht="12.95" customHeight="1" x14ac:dyDescent="0.2">
      <c r="A27" s="353" t="s">
        <v>40</v>
      </c>
      <c r="B27" s="367" t="s">
        <v>244</v>
      </c>
      <c r="C27" s="94"/>
      <c r="D27" s="147"/>
      <c r="E27" s="95"/>
      <c r="F27" s="550"/>
    </row>
    <row r="28" spans="1:6" ht="12.95" customHeight="1" x14ac:dyDescent="0.2">
      <c r="A28" s="351" t="s">
        <v>41</v>
      </c>
      <c r="B28" s="371" t="s">
        <v>245</v>
      </c>
      <c r="C28" s="94"/>
      <c r="D28" s="52"/>
      <c r="E28" s="95"/>
      <c r="F28" s="550"/>
    </row>
    <row r="29" spans="1:6" ht="12.95" customHeight="1" thickBot="1" x14ac:dyDescent="0.25">
      <c r="A29" s="353" t="s">
        <v>42</v>
      </c>
      <c r="B29" s="372" t="s">
        <v>246</v>
      </c>
      <c r="C29" s="94"/>
      <c r="D29" s="147"/>
      <c r="E29" s="95"/>
      <c r="F29" s="550"/>
    </row>
    <row r="30" spans="1:6" ht="21.75" customHeight="1" thickBot="1" x14ac:dyDescent="0.25">
      <c r="A30" s="356" t="s">
        <v>43</v>
      </c>
      <c r="B30" s="151" t="s">
        <v>392</v>
      </c>
      <c r="C30" s="334">
        <f>+C18+C24</f>
        <v>0</v>
      </c>
      <c r="D30" s="151" t="s">
        <v>396</v>
      </c>
      <c r="E30" s="339">
        <f>SUM(E18:E29)</f>
        <v>0</v>
      </c>
      <c r="F30" s="550"/>
    </row>
    <row r="31" spans="1:6" ht="13.5" thickBot="1" x14ac:dyDescent="0.25">
      <c r="A31" s="356" t="s">
        <v>44</v>
      </c>
      <c r="B31" s="362" t="s">
        <v>397</v>
      </c>
      <c r="C31" s="363">
        <f>+C17+C30</f>
        <v>155213125</v>
      </c>
      <c r="D31" s="362" t="s">
        <v>398</v>
      </c>
      <c r="E31" s="363">
        <f>+E17+E30</f>
        <v>322041059</v>
      </c>
      <c r="F31" s="550"/>
    </row>
    <row r="32" spans="1:6" ht="13.5" thickBot="1" x14ac:dyDescent="0.25">
      <c r="A32" s="356" t="s">
        <v>45</v>
      </c>
      <c r="B32" s="362" t="s">
        <v>172</v>
      </c>
      <c r="C32" s="363">
        <f>IF(C17-E17&lt;0,E17-C17,"-")</f>
        <v>166827934</v>
      </c>
      <c r="D32" s="362" t="s">
        <v>173</v>
      </c>
      <c r="E32" s="363" t="str">
        <f>IF(C17-E17&gt;0,C17-E17,"-")</f>
        <v>-</v>
      </c>
      <c r="F32" s="550"/>
    </row>
    <row r="33" spans="1:6" ht="13.5" thickBot="1" x14ac:dyDescent="0.25">
      <c r="A33" s="356" t="s">
        <v>46</v>
      </c>
      <c r="B33" s="362" t="s">
        <v>234</v>
      </c>
      <c r="C33" s="363" t="str">
        <f>IF(C17+C30-E26&lt;0,E26-(C17+C30),"-")</f>
        <v>-</v>
      </c>
      <c r="D33" s="362" t="s">
        <v>235</v>
      </c>
      <c r="E33" s="363">
        <f>IF(C17+C30-E26&gt;0,C17+C30-E26,"-")</f>
        <v>155213125</v>
      </c>
      <c r="F33" s="55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E19"/>
  <sheetViews>
    <sheetView topLeftCell="A4" workbookViewId="0">
      <selection activeCell="A19" sqref="A19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52" t="s">
        <v>154</v>
      </c>
      <c r="E1" s="155" t="s">
        <v>158</v>
      </c>
    </row>
    <row r="3" spans="1:5" x14ac:dyDescent="0.2">
      <c r="A3" s="153"/>
      <c r="B3" s="161"/>
      <c r="C3" s="153"/>
      <c r="D3" s="154"/>
      <c r="E3" s="161"/>
    </row>
    <row r="4" spans="1:5" ht="15.75" x14ac:dyDescent="0.25">
      <c r="A4" s="103" t="str">
        <f>+ÖSSZEFÜGGÉSEK!A5</f>
        <v>2017. évi előirányzat BEVÉTELEK</v>
      </c>
      <c r="B4" s="162"/>
      <c r="C4" s="170"/>
      <c r="D4" s="154"/>
      <c r="E4" s="161"/>
    </row>
    <row r="5" spans="1:5" x14ac:dyDescent="0.2">
      <c r="A5" s="153"/>
      <c r="B5" s="161"/>
      <c r="C5" s="153"/>
      <c r="D5" s="154"/>
      <c r="E5" s="161"/>
    </row>
    <row r="6" spans="1:5" x14ac:dyDescent="0.2">
      <c r="A6" s="153" t="s">
        <v>546</v>
      </c>
      <c r="B6" s="161">
        <f>+'1.1.sz.mell.'!C62</f>
        <v>301389947</v>
      </c>
      <c r="C6" s="153" t="s">
        <v>494</v>
      </c>
      <c r="D6" s="154">
        <f>+'2.1.sz.mell  '!C18+'2.2.sz.mell  '!C17</f>
        <v>301389947</v>
      </c>
      <c r="E6" s="161">
        <f t="shared" ref="E6:E15" si="0">+B6-D6</f>
        <v>0</v>
      </c>
    </row>
    <row r="7" spans="1:5" x14ac:dyDescent="0.2">
      <c r="A7" s="153" t="s">
        <v>547</v>
      </c>
      <c r="B7" s="161">
        <f>+'1.1.sz.mell.'!C86</f>
        <v>119075115</v>
      </c>
      <c r="C7" s="153" t="s">
        <v>495</v>
      </c>
      <c r="D7" s="154">
        <f>+'2.1.sz.mell  '!C29+'2.2.sz.mell  '!C30</f>
        <v>119075115</v>
      </c>
      <c r="E7" s="161">
        <f t="shared" si="0"/>
        <v>0</v>
      </c>
    </row>
    <row r="8" spans="1:5" x14ac:dyDescent="0.2">
      <c r="A8" s="153" t="s">
        <v>548</v>
      </c>
      <c r="B8" s="161">
        <f>+'1.1.sz.mell.'!C87</f>
        <v>420465062</v>
      </c>
      <c r="C8" s="153" t="s">
        <v>496</v>
      </c>
      <c r="D8" s="154">
        <f>+'2.1.sz.mell  '!C30+'2.2.sz.mell  '!C31</f>
        <v>420465062</v>
      </c>
      <c r="E8" s="161">
        <f t="shared" si="0"/>
        <v>0</v>
      </c>
    </row>
    <row r="9" spans="1:5" x14ac:dyDescent="0.2">
      <c r="A9" s="153"/>
      <c r="B9" s="161"/>
      <c r="C9" s="153"/>
      <c r="D9" s="154"/>
      <c r="E9" s="161"/>
    </row>
    <row r="10" spans="1:5" x14ac:dyDescent="0.2">
      <c r="A10" s="153"/>
      <c r="B10" s="161"/>
      <c r="C10" s="153"/>
      <c r="D10" s="154"/>
      <c r="E10" s="161"/>
    </row>
    <row r="11" spans="1:5" ht="15.75" x14ac:dyDescent="0.25">
      <c r="A11" s="103" t="str">
        <f>+ÖSSZEFÜGGÉSEK!A12</f>
        <v>2017. évi előirányzat KIADÁSOK</v>
      </c>
      <c r="B11" s="162"/>
      <c r="C11" s="170"/>
      <c r="D11" s="154"/>
      <c r="E11" s="161"/>
    </row>
    <row r="12" spans="1:5" x14ac:dyDescent="0.2">
      <c r="A12" s="153"/>
      <c r="B12" s="161"/>
      <c r="C12" s="153"/>
      <c r="D12" s="154"/>
      <c r="E12" s="161"/>
    </row>
    <row r="13" spans="1:5" x14ac:dyDescent="0.2">
      <c r="A13" s="153" t="s">
        <v>549</v>
      </c>
      <c r="B13" s="161">
        <f>+'1.1.sz.mell.'!C128</f>
        <v>418934395</v>
      </c>
      <c r="C13" s="153" t="s">
        <v>497</v>
      </c>
      <c r="D13" s="154">
        <f>+'2.1.sz.mell  '!E18+'2.2.sz.mell  '!E17</f>
        <v>418934395</v>
      </c>
      <c r="E13" s="161">
        <f t="shared" si="0"/>
        <v>0</v>
      </c>
    </row>
    <row r="14" spans="1:5" x14ac:dyDescent="0.2">
      <c r="A14" s="153" t="s">
        <v>550</v>
      </c>
      <c r="B14" s="161">
        <f>+'1.1.sz.mell.'!C153</f>
        <v>1530667</v>
      </c>
      <c r="C14" s="153" t="s">
        <v>498</v>
      </c>
      <c r="D14" s="154">
        <f>+'2.1.sz.mell  '!E29+'2.2.sz.mell  '!E30</f>
        <v>1530667</v>
      </c>
      <c r="E14" s="161">
        <f t="shared" si="0"/>
        <v>0</v>
      </c>
    </row>
    <row r="15" spans="1:5" x14ac:dyDescent="0.2">
      <c r="A15" s="153" t="s">
        <v>551</v>
      </c>
      <c r="B15" s="161">
        <f>+'1.1.sz.mell.'!C154</f>
        <v>420465062</v>
      </c>
      <c r="C15" s="153" t="s">
        <v>499</v>
      </c>
      <c r="D15" s="154">
        <f>+'2.1.sz.mell  '!E30+'2.2.sz.mell  '!E31</f>
        <v>420465062</v>
      </c>
      <c r="E15" s="161">
        <f t="shared" si="0"/>
        <v>0</v>
      </c>
    </row>
    <row r="16" spans="1:5" x14ac:dyDescent="0.2">
      <c r="A16" s="153"/>
      <c r="B16" s="153"/>
      <c r="C16" s="153"/>
      <c r="D16" s="154"/>
      <c r="E16" s="154"/>
    </row>
    <row r="17" spans="1:5" x14ac:dyDescent="0.2">
      <c r="A17" s="153"/>
      <c r="B17" s="153"/>
      <c r="C17" s="153"/>
      <c r="D17" s="153"/>
      <c r="E17" s="153"/>
    </row>
    <row r="18" spans="1:5" x14ac:dyDescent="0.2">
      <c r="A18" s="153"/>
      <c r="B18" s="153"/>
      <c r="C18" s="153"/>
      <c r="D18" s="153"/>
      <c r="E18" s="153"/>
    </row>
    <row r="19" spans="1:5" x14ac:dyDescent="0.2">
      <c r="A19" s="153"/>
      <c r="B19" s="153"/>
      <c r="C19" s="153"/>
      <c r="D19" s="153"/>
      <c r="E19" s="15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G11"/>
  <sheetViews>
    <sheetView view="pageLayout" zoomScaleNormal="120" workbookViewId="0">
      <selection activeCell="C7" sqref="C7"/>
    </sheetView>
  </sheetViews>
  <sheetFormatPr defaultRowHeight="15" x14ac:dyDescent="0.25"/>
  <cols>
    <col min="1" max="1" width="5.6640625" style="172" customWidth="1"/>
    <col min="2" max="2" width="35.6640625" style="172" customWidth="1"/>
    <col min="3" max="6" width="14" style="172" customWidth="1"/>
    <col min="7" max="16384" width="9.33203125" style="172"/>
  </cols>
  <sheetData>
    <row r="1" spans="1:7" ht="33" customHeight="1" x14ac:dyDescent="0.25">
      <c r="A1" s="554" t="s">
        <v>590</v>
      </c>
      <c r="B1" s="554"/>
      <c r="C1" s="554"/>
      <c r="D1" s="554"/>
      <c r="E1" s="554"/>
      <c r="F1" s="554"/>
    </row>
    <row r="2" spans="1:7" ht="15.95" customHeight="1" thickBot="1" x14ac:dyDescent="0.3">
      <c r="A2" s="524" t="s">
        <v>632</v>
      </c>
      <c r="B2" s="525"/>
      <c r="C2" s="526"/>
      <c r="D2" s="526"/>
      <c r="E2" s="561" t="s">
        <v>567</v>
      </c>
      <c r="F2" s="561"/>
      <c r="G2" s="179"/>
    </row>
    <row r="3" spans="1:7" ht="63" customHeight="1" x14ac:dyDescent="0.25">
      <c r="A3" s="557" t="s">
        <v>17</v>
      </c>
      <c r="B3" s="559" t="s">
        <v>199</v>
      </c>
      <c r="C3" s="559" t="s">
        <v>248</v>
      </c>
      <c r="D3" s="559"/>
      <c r="E3" s="559"/>
      <c r="F3" s="555" t="s">
        <v>510</v>
      </c>
    </row>
    <row r="4" spans="1:7" ht="15.75" thickBot="1" x14ac:dyDescent="0.3">
      <c r="A4" s="558"/>
      <c r="B4" s="560"/>
      <c r="C4" s="489" t="s">
        <v>571</v>
      </c>
      <c r="D4" s="489">
        <v>2020</v>
      </c>
      <c r="E4" s="489">
        <f>+D4+1</f>
        <v>2021</v>
      </c>
      <c r="F4" s="556"/>
    </row>
    <row r="5" spans="1:7" ht="15.75" thickBot="1" x14ac:dyDescent="0.3">
      <c r="A5" s="176" t="s">
        <v>500</v>
      </c>
      <c r="B5" s="177" t="s">
        <v>501</v>
      </c>
      <c r="C5" s="177" t="s">
        <v>502</v>
      </c>
      <c r="D5" s="177" t="s">
        <v>504</v>
      </c>
      <c r="E5" s="177" t="s">
        <v>503</v>
      </c>
      <c r="F5" s="178" t="s">
        <v>505</v>
      </c>
    </row>
    <row r="6" spans="1:7" x14ac:dyDescent="0.25">
      <c r="A6" s="175" t="s">
        <v>19</v>
      </c>
      <c r="B6" s="196"/>
      <c r="C6" s="197"/>
      <c r="D6" s="197"/>
      <c r="E6" s="197"/>
      <c r="F6" s="182">
        <f>SUM(C6:E6)</f>
        <v>0</v>
      </c>
    </row>
    <row r="7" spans="1:7" x14ac:dyDescent="0.25">
      <c r="A7" s="174" t="s">
        <v>20</v>
      </c>
      <c r="B7" s="198"/>
      <c r="C7" s="199"/>
      <c r="D7" s="199"/>
      <c r="E7" s="199"/>
      <c r="F7" s="183">
        <f>SUM(C7:E7)</f>
        <v>0</v>
      </c>
    </row>
    <row r="8" spans="1:7" x14ac:dyDescent="0.25">
      <c r="A8" s="174" t="s">
        <v>21</v>
      </c>
      <c r="B8" s="198"/>
      <c r="C8" s="199"/>
      <c r="D8" s="199"/>
      <c r="E8" s="199"/>
      <c r="F8" s="183">
        <f>SUM(C8:E8)</f>
        <v>0</v>
      </c>
    </row>
    <row r="9" spans="1:7" x14ac:dyDescent="0.25">
      <c r="A9" s="174" t="s">
        <v>22</v>
      </c>
      <c r="B9" s="198"/>
      <c r="C9" s="199"/>
      <c r="D9" s="199"/>
      <c r="E9" s="199"/>
      <c r="F9" s="183">
        <f>SUM(C9:E9)</f>
        <v>0</v>
      </c>
    </row>
    <row r="10" spans="1:7" ht="15.75" thickBot="1" x14ac:dyDescent="0.3">
      <c r="A10" s="180" t="s">
        <v>23</v>
      </c>
      <c r="B10" s="200"/>
      <c r="C10" s="201"/>
      <c r="D10" s="201"/>
      <c r="E10" s="201"/>
      <c r="F10" s="183">
        <f>SUM(C10:E10)</f>
        <v>0</v>
      </c>
    </row>
    <row r="11" spans="1:7" s="472" customFormat="1" thickBot="1" x14ac:dyDescent="0.25">
      <c r="A11" s="469" t="s">
        <v>24</v>
      </c>
      <c r="B11" s="181" t="s">
        <v>200</v>
      </c>
      <c r="C11" s="470">
        <f>SUM(C6:C10)</f>
        <v>0</v>
      </c>
      <c r="D11" s="470">
        <f>SUM(D6:D10)</f>
        <v>0</v>
      </c>
      <c r="E11" s="470">
        <f>SUM(E6:E10)</f>
        <v>0</v>
      </c>
      <c r="F11" s="471">
        <f>SUM(F6:F10)</f>
        <v>0</v>
      </c>
    </row>
  </sheetData>
  <mergeCells count="6">
    <mergeCell ref="A1:F1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12</vt:i4>
      </vt:variant>
    </vt:vector>
  </HeadingPairs>
  <TitlesOfParts>
    <vt:vector size="4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10.sz.mell</vt:lpstr>
      <vt:lpstr>3. sz tájékoztató t.</vt:lpstr>
      <vt:lpstr>2. sz tájékoztató t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Szakálos-Kiss Olga</dc:creator>
  <cp:lastModifiedBy>Szakálos-Kiss Olga</cp:lastModifiedBy>
  <cp:lastPrinted>2019-03-21T10:00:55Z</cp:lastPrinted>
  <dcterms:created xsi:type="dcterms:W3CDTF">1999-10-30T10:30:45Z</dcterms:created>
  <dcterms:modified xsi:type="dcterms:W3CDTF">2019-03-21T11:02:09Z</dcterms:modified>
</cp:coreProperties>
</file>