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2.1.sz.mell  " sheetId="1" r:id="rId1"/>
  </sheets>
  <externalReferences>
    <externalReference r:id="rId2"/>
  </externalReferences>
  <definedNames>
    <definedName name="_xlnm.Print_Area" localSheetId="0">'2.1.sz.mell  '!$A$1:$J$33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8" i="1" s="1"/>
  <c r="H27" i="1"/>
  <c r="H28" i="1" s="1"/>
  <c r="G27" i="1"/>
  <c r="G28" i="1" s="1"/>
  <c r="E26" i="1"/>
  <c r="D26" i="1"/>
  <c r="C26" i="1"/>
  <c r="E25" i="1"/>
  <c r="D25" i="1"/>
  <c r="C25" i="1"/>
  <c r="E24" i="1"/>
  <c r="D24" i="1"/>
  <c r="C24" i="1"/>
  <c r="E20" i="1"/>
  <c r="D20" i="1"/>
  <c r="D19" i="1" s="1"/>
  <c r="D28" i="1" s="1"/>
  <c r="C20" i="1"/>
  <c r="E19" i="1"/>
  <c r="E28" i="1" s="1"/>
  <c r="C19" i="1"/>
  <c r="C28" i="1" s="1"/>
  <c r="E11" i="1"/>
  <c r="D11" i="1"/>
  <c r="C11" i="1"/>
  <c r="I10" i="1"/>
  <c r="H10" i="1"/>
  <c r="G10" i="1"/>
  <c r="E10" i="1"/>
  <c r="D10" i="1"/>
  <c r="C10" i="1"/>
  <c r="I9" i="1"/>
  <c r="H9" i="1"/>
  <c r="G9" i="1"/>
  <c r="E9" i="1"/>
  <c r="D9" i="1"/>
  <c r="C9" i="1"/>
  <c r="I8" i="1"/>
  <c r="H8" i="1"/>
  <c r="G8" i="1"/>
  <c r="E8" i="1"/>
  <c r="E18" i="1" s="1"/>
  <c r="D8" i="1"/>
  <c r="D18" i="1" s="1"/>
  <c r="C8" i="1"/>
  <c r="C18" i="1" s="1"/>
  <c r="I7" i="1"/>
  <c r="H7" i="1"/>
  <c r="G7" i="1"/>
  <c r="E7" i="1"/>
  <c r="D7" i="1"/>
  <c r="C7" i="1"/>
  <c r="I6" i="1"/>
  <c r="I18" i="1" s="1"/>
  <c r="I29" i="1" s="1"/>
  <c r="H6" i="1"/>
  <c r="H18" i="1" s="1"/>
  <c r="H29" i="1" s="1"/>
  <c r="G6" i="1"/>
  <c r="G18" i="1" s="1"/>
  <c r="G29" i="1" s="1"/>
  <c r="E6" i="1"/>
  <c r="D6" i="1"/>
  <c r="C6" i="1"/>
  <c r="I4" i="1"/>
  <c r="H4" i="1"/>
  <c r="G4" i="1"/>
  <c r="E30" i="1" l="1"/>
  <c r="I30" i="1"/>
  <c r="E29" i="1"/>
  <c r="G30" i="1"/>
  <c r="C29" i="1"/>
  <c r="C30" i="1"/>
  <c r="D29" i="1"/>
  <c r="D30" i="1"/>
  <c r="H30" i="1"/>
  <c r="I31" i="1" l="1"/>
  <c r="E31" i="1"/>
  <c r="D31" i="1"/>
  <c r="H31" i="1"/>
  <c r="C31" i="1"/>
  <c r="G31" i="1"/>
</calcChain>
</file>

<file path=xl/sharedStrings.xml><?xml version="1.0" encoding="utf-8"?>
<sst xmlns="http://schemas.openxmlformats.org/spreadsheetml/2006/main" count="86" uniqueCount="85">
  <si>
    <t>I. Működési célú bevételek és kiadások mérlege
(Önkormányzati szinten)</t>
  </si>
  <si>
    <t>2.1 melléklet a 19/2019.(V.30.) önkormányzati rendelethez</t>
  </si>
  <si>
    <t xml:space="preserve"> Forintban !</t>
  </si>
  <si>
    <t>Sor-
szám</t>
  </si>
  <si>
    <t>Bevételek</t>
  </si>
  <si>
    <t>Kiadások</t>
  </si>
  <si>
    <t>Megnevezés</t>
  </si>
  <si>
    <t>2018. évi eredeti előirányzat</t>
  </si>
  <si>
    <t>2018.évi módosított előirányzat</t>
  </si>
  <si>
    <t>2018. évi teljesítés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</si>
  <si>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</si>
  <si>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</si>
  <si>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</si>
  <si>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</si>
  <si>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</si>
  <si>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</si>
  <si>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</si>
  <si>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</si>
  <si>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</si>
  <si>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</si>
  <si>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</si>
  <si>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</si>
  <si>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</si>
  <si>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</si>
  <si>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</si>
  <si>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</si>
  <si>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</si>
  <si>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</si>
  <si>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</si>
  <si>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</si>
  <si>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</si>
  <si>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</si>
  <si>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</si>
  <si>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</si>
  <si>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</si>
  <si>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Működési bevételek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</si>
  <si>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</si>
  <si>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</si>
  <si>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</si>
  <si>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</si>
  <si>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</si>
  <si>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</si>
  <si>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</si>
  <si>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</si>
  <si>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</si>
  <si>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</si>
  <si>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</si>
  <si>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</si>
  <si>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</si>
  <si>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</si>
  <si>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</si>
  <si>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</si>
  <si>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</si>
  <si>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</si>
  <si>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</si>
  <si>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</si>
  <si>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</si>
  <si>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</si>
  <si>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</si>
  <si>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</si>
  <si>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</si>
  <si>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</si>
  <si>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</si>
  <si>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</si>
  <si>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</si>
  <si>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</si>
  <si>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</si>
  <si>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</si>
  <si>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</si>
  <si>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Államháztartáson belüli megelőlegezés</t>
  </si>
  <si>
    <t>22.</t>
  </si>
  <si>
    <t xml:space="preserve">   Értékpapírok bevételei/államháztartáson belüli megelőlegezés</t>
  </si>
  <si>
    <t>Államháztartáson belüli megelőlegezés visszafizetése</t>
  </si>
  <si>
    <t>23.</t>
  </si>
  <si>
    <t>Működési célú finanszírozási bevételek összesen (14.+19.)</t>
  </si>
  <si>
    <t>Működési célú finanszírozási kiadások összesen (14.+...+21.)</t>
  </si>
  <si>
    <t>24.</t>
  </si>
  <si>
    <t>BEVÉTEL ÖSSZESEN (13.+22.)</t>
  </si>
  <si>
    <t>KIADÁSOK ÖSSZESEN (13.+22.)</t>
  </si>
  <si>
    <t>25.</t>
  </si>
  <si>
    <t>Költségvetési hiány:</t>
  </si>
  <si>
    <t>Költségvetési többlet:</t>
  </si>
  <si>
    <t>26.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</si>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</sst>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MS Sans Serif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164" fontId="1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Fill="1" applyAlignment="1" applyProtection="1">
      <alignment horizontal="centerContinuous" vertical="center" wrapText="1"/>
    </xf>
    <xf numFmtId="164" fontId="1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 textRotation="180" wrapText="1"/>
    </xf>
    <xf numFmtId="164" fontId="1" fillId="0" borderId="0" xfId="1" applyNumberFormat="1" applyFill="1" applyAlignment="1" applyProtection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4" fillId="0" borderId="0" xfId="1" applyNumberFormat="1" applyFont="1" applyFill="1" applyAlignment="1" applyProtection="1">
      <alignment horizontal="right" vertical="center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centerContinuous" vertical="center" wrapText="1"/>
    </xf>
    <xf numFmtId="164" fontId="6" fillId="0" borderId="3" xfId="1" applyNumberFormat="1" applyFont="1" applyFill="1" applyBorder="1" applyAlignment="1" applyProtection="1">
      <alignment horizontal="centerContinuous" vertical="center" wrapText="1"/>
    </xf>
    <xf numFmtId="164" fontId="6" fillId="0" borderId="4" xfId="1" applyNumberFormat="1" applyFont="1" applyFill="1" applyBorder="1" applyAlignment="1" applyProtection="1">
      <alignment horizontal="centerContinuous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Alignment="1" applyProtection="1">
      <alignment horizontal="center" vertical="center" wrapText="1"/>
    </xf>
    <xf numFmtId="164" fontId="1" fillId="0" borderId="8" xfId="1" applyNumberFormat="1" applyFill="1" applyBorder="1" applyAlignment="1" applyProtection="1">
      <alignment horizontal="left" vertical="center" wrapText="1" indent="1"/>
    </xf>
    <xf numFmtId="164" fontId="9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4" xfId="1" applyNumberFormat="1" applyFill="1" applyBorder="1" applyAlignment="1" applyProtection="1">
      <alignment horizontal="left" vertical="center" wrapText="1" indent="1"/>
    </xf>
    <xf numFmtId="164" fontId="9" fillId="0" borderId="15" xfId="1" applyNumberFormat="1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left" vertical="center" wrapText="1" indent="1"/>
    </xf>
    <xf numFmtId="164" fontId="8" fillId="0" borderId="2" xfId="1" applyNumberFormat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" fillId="0" borderId="21" xfId="1" applyNumberFormat="1" applyFont="1" applyFill="1" applyBorder="1" applyAlignment="1" applyProtection="1">
      <alignment horizontal="left" vertical="center" wrapText="1" indent="1"/>
    </xf>
    <xf numFmtId="164" fontId="10" fillId="0" borderId="27" xfId="1" applyNumberFormat="1" applyFont="1" applyFill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</xf>
    <xf numFmtId="164" fontId="12" fillId="0" borderId="29" xfId="1" applyNumberFormat="1" applyFont="1" applyFill="1" applyBorder="1" applyAlignment="1" applyProtection="1">
      <alignment horizontal="right" vertical="center" wrapText="1" indent="1"/>
    </xf>
    <xf numFmtId="164" fontId="10" fillId="0" borderId="11" xfId="1" applyNumberFormat="1" applyFont="1" applyFill="1" applyBorder="1" applyAlignment="1" applyProtection="1">
      <alignment horizontal="left" vertical="center" wrapText="1" indent="1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1" xfId="1" applyNumberFormat="1" applyFont="1" applyFill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2" xfId="1" applyNumberFormat="1" applyFont="1" applyFill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lef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" xfId="1" applyNumberFormat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36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2018.%20besz&#225;mol&#243;/sz&#233;tszed&#233;s/19_2019.(V.30.)%20&#246;nk.%20rendelet%20mell&#233;klete-2018.%20&#233;vi%20k&#246;lts&#233;gvet&#233;si%20besz&#225;mol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1.sz.mell."/>
      <sheetName val="3.2sz.mell."/>
      <sheetName val="4.sz.mell."/>
      <sheetName val="5.1sz. mell."/>
      <sheetName val="5.2sz. mell."/>
      <sheetName val="5.3sz. mell."/>
      <sheetName val="5.4sz. mell."/>
      <sheetName val="5.5sz. mell."/>
      <sheetName val="5.6sz. mell."/>
      <sheetName val="5.7sz. mell."/>
      <sheetName val="5.8sz. mell. "/>
      <sheetName val="6. sz. mell"/>
      <sheetName val="7.1. sz. mell"/>
      <sheetName val=" 7.2.sz.mell."/>
      <sheetName val="7.3. sz. mell."/>
      <sheetName val="7.4. sz. mell."/>
      <sheetName val="7.5. sz. mell."/>
      <sheetName val="7.6. sz. mell. "/>
      <sheetName val="8. sz. mell"/>
      <sheetName val="1. tájékoztató tábla "/>
      <sheetName val="2. tájékoztató tábla"/>
      <sheetName val="3. tájékoztató tábla"/>
      <sheetName val="4. tájékoztató tábla "/>
      <sheetName val="5.1. tájékoztató tábla"/>
      <sheetName val="5.2. tájékoztató tábla"/>
      <sheetName val="5.3. tájékoztató tábla"/>
      <sheetName val="5.4. tájékoztató tábla"/>
      <sheetName val="6. tájékoztató tábla"/>
      <sheetName val="7. tájékoztató tábla"/>
      <sheetName val="8. tájékoztató tábla"/>
      <sheetName val="9. tájékoztató"/>
      <sheetName val="10. tájékoztató tábla "/>
    </sheetNames>
    <sheetDataSet>
      <sheetData sheetId="0">
        <row r="6">
          <cell r="C6">
            <v>1317581468</v>
          </cell>
          <cell r="D6">
            <v>1170233686</v>
          </cell>
          <cell r="E6">
            <v>1170233686</v>
          </cell>
        </row>
        <row r="13">
          <cell r="C13">
            <v>180965882</v>
          </cell>
          <cell r="D13">
            <v>279095571</v>
          </cell>
          <cell r="E13">
            <v>215496398</v>
          </cell>
        </row>
        <row r="19">
          <cell r="C19">
            <v>399535</v>
          </cell>
          <cell r="D19">
            <v>85930791</v>
          </cell>
          <cell r="E19">
            <v>27120913</v>
          </cell>
        </row>
        <row r="27">
          <cell r="C27">
            <v>352658000</v>
          </cell>
          <cell r="D27">
            <v>402108000</v>
          </cell>
          <cell r="E27">
            <v>401728642</v>
          </cell>
        </row>
        <row r="35">
          <cell r="C35">
            <v>431324867</v>
          </cell>
          <cell r="D35">
            <v>405741309</v>
          </cell>
          <cell r="E35">
            <v>393429144</v>
          </cell>
        </row>
        <row r="53">
          <cell r="C53">
            <v>4766000</v>
          </cell>
          <cell r="D53">
            <v>4224000</v>
          </cell>
          <cell r="E53">
            <v>4421313</v>
          </cell>
        </row>
        <row r="66">
          <cell r="C66">
            <v>100000000</v>
          </cell>
          <cell r="D66">
            <v>100000000</v>
          </cell>
        </row>
        <row r="73">
          <cell r="C73">
            <v>595229853</v>
          </cell>
          <cell r="D73">
            <v>620677200</v>
          </cell>
          <cell r="E73">
            <v>620677200</v>
          </cell>
        </row>
        <row r="77">
          <cell r="C77">
            <v>0</v>
          </cell>
          <cell r="D77">
            <v>41904332</v>
          </cell>
          <cell r="E77">
            <v>41904332</v>
          </cell>
        </row>
        <row r="95">
          <cell r="C95">
            <v>972189321</v>
          </cell>
          <cell r="D95">
            <v>973950639</v>
          </cell>
          <cell r="E95">
            <v>954601761</v>
          </cell>
        </row>
        <row r="96">
          <cell r="C96">
            <v>205103347</v>
          </cell>
          <cell r="D96">
            <v>205493807</v>
          </cell>
          <cell r="E96">
            <v>198202661</v>
          </cell>
        </row>
        <row r="97">
          <cell r="C97">
            <v>914471448</v>
          </cell>
          <cell r="D97">
            <v>810844114</v>
          </cell>
          <cell r="E97">
            <v>759722479</v>
          </cell>
        </row>
        <row r="98">
          <cell r="C98">
            <v>97250000</v>
          </cell>
          <cell r="D98">
            <v>139384000</v>
          </cell>
          <cell r="E98">
            <v>67052084</v>
          </cell>
        </row>
        <row r="99">
          <cell r="C99">
            <v>148261084</v>
          </cell>
          <cell r="D99">
            <v>163812363</v>
          </cell>
          <cell r="E99">
            <v>157775199</v>
          </cell>
        </row>
        <row r="139">
          <cell r="C139">
            <v>38167591</v>
          </cell>
          <cell r="D139">
            <v>38167591</v>
          </cell>
          <cell r="E139">
            <v>38167591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  <pageSetUpPr fitToPage="1"/>
  </sheetPr>
  <dimension ref="A1:J31"/>
  <sheetViews>
    <sheetView tabSelected="1" view="pageLayout" topLeftCell="C1" zoomScale="85" zoomScaleNormal="100" zoomScaleSheetLayoutView="85" zoomScalePageLayoutView="85" workbookViewId="0">
      <selection activeCell="G6" sqref="G6"/>
    </sheetView>
  </sheetViews>
  <sheetFormatPr defaultColWidth="8" defaultRowHeight="12.75" x14ac:dyDescent="0.2"/>
  <cols>
    <col min="1" max="1" width="5.85546875" style="5" customWidth="1"/>
    <col min="2" max="2" width="47.28515625" style="6" customWidth="1"/>
    <col min="3" max="3" width="14.5703125" style="5" bestFit="1" customWidth="1"/>
    <col min="4" max="4" width="15.5703125" style="5" bestFit="1" customWidth="1"/>
    <col min="5" max="5" width="14.5703125" style="5" bestFit="1" customWidth="1"/>
    <col min="6" max="6" width="47.28515625" style="5" customWidth="1"/>
    <col min="7" max="7" width="14.5703125" style="5" bestFit="1" customWidth="1"/>
    <col min="8" max="8" width="15.5703125" style="5" bestFit="1" customWidth="1"/>
    <col min="9" max="9" width="14.5703125" style="5" bestFit="1" customWidth="1"/>
    <col min="10" max="10" width="4.140625" style="5" customWidth="1"/>
    <col min="11" max="16384" width="8" style="5"/>
  </cols>
  <sheetData>
    <row r="1" spans="1:10" s="1" customFormat="1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4.25" thickBot="1" x14ac:dyDescent="0.25">
      <c r="G2" s="7"/>
      <c r="H2" s="7"/>
      <c r="I2" s="7" t="s">
        <v>2</v>
      </c>
      <c r="J2" s="4"/>
    </row>
    <row r="3" spans="1:10" ht="18" customHeight="1" thickBot="1" x14ac:dyDescent="0.25">
      <c r="A3" s="8" t="s">
        <v>3</v>
      </c>
      <c r="B3" s="9" t="s">
        <v>4</v>
      </c>
      <c r="C3" s="10"/>
      <c r="D3" s="10"/>
      <c r="E3" s="10"/>
      <c r="F3" s="9" t="s">
        <v>5</v>
      </c>
      <c r="G3" s="11"/>
      <c r="H3" s="11"/>
      <c r="I3" s="11"/>
      <c r="J3" s="4"/>
    </row>
    <row r="4" spans="1:10" s="17" customFormat="1" ht="35.25" customHeight="1" thickBot="1" x14ac:dyDescent="0.25">
      <c r="A4" s="12"/>
      <c r="B4" s="13" t="s">
        <v>6</v>
      </c>
      <c r="C4" s="14" t="s">
        <v>7</v>
      </c>
      <c r="D4" s="15" t="s">
        <v>8</v>
      </c>
      <c r="E4" s="14" t="s">
        <v>9</v>
      </c>
      <c r="F4" s="13" t="s">
        <v>6</v>
      </c>
      <c r="G4" s="14" t="str">
        <f>+C4</f>
        <v>2018. évi eredeti előirányzat</v>
      </c>
      <c r="H4" s="15" t="str">
        <f>+D4</f>
        <v>2018.évi módosított előirányzat</v>
      </c>
      <c r="I4" s="16" t="str">
        <f>+E4</f>
        <v>2018. évi teljesítés</v>
      </c>
      <c r="J4" s="4"/>
    </row>
    <row r="5" spans="1:10" s="22" customFormat="1" ht="12" customHeight="1" thickBot="1" x14ac:dyDescent="0.25">
      <c r="A5" s="18" t="s">
        <v>10</v>
      </c>
      <c r="B5" s="19" t="s">
        <v>11</v>
      </c>
      <c r="C5" s="20" t="s">
        <v>12</v>
      </c>
      <c r="D5" s="20" t="s">
        <v>13</v>
      </c>
      <c r="E5" s="20" t="s">
        <v>14</v>
      </c>
      <c r="F5" s="19" t="s">
        <v>15</v>
      </c>
      <c r="G5" s="20" t="s">
        <v>16</v>
      </c>
      <c r="H5" s="20" t="s">
        <v>17</v>
      </c>
      <c r="I5" s="21" t="s">
        <v>18</v>
      </c>
      <c r="J5" s="4"/>
    </row>
    <row r="6" spans="1:10" ht="15" customHeight="1" x14ac:dyDescent="0.2">
      <c r="A6" s="23" t="s">
        <v>19</v>
      </c>
      <c r="B6" s="24" t="s">
        <v>20</v>
      </c>
      <c r="C6" s="25">
        <f>'[1]1.sz.mell.'!C6</f>
        <v>1317581468</v>
      </c>
      <c r="D6" s="25">
        <f>'[1]1.sz.mell.'!D6</f>
        <v>1170233686</v>
      </c>
      <c r="E6" s="25">
        <f>'[1]1.sz.mell.'!E6</f>
        <v>1170233686</v>
      </c>
      <c r="F6" s="26" t="s">
        <v>21</v>
      </c>
      <c r="G6" s="27">
        <f>'[1]1.sz.mell.'!C95</f>
        <v>972189321</v>
      </c>
      <c r="H6" s="27">
        <f>'[1]1.sz.mell.'!D95</f>
        <v>973950639</v>
      </c>
      <c r="I6" s="28">
        <f>'[1]1.sz.mell.'!E95</f>
        <v>954601761</v>
      </c>
      <c r="J6" s="4"/>
    </row>
    <row r="7" spans="1:10" ht="15" customHeight="1" x14ac:dyDescent="0.2">
      <c r="A7" s="29" t="s">
        <v>22</v>
      </c>
      <c r="B7" s="30" t="s">
        <v>23</v>
      </c>
      <c r="C7" s="31">
        <f>'[1]1.sz.mell.'!C13</f>
        <v>180965882</v>
      </c>
      <c r="D7" s="31">
        <f>'[1]1.sz.mell.'!D13</f>
        <v>279095571</v>
      </c>
      <c r="E7" s="31">
        <f>'[1]1.sz.mell.'!E13</f>
        <v>215496398</v>
      </c>
      <c r="F7" s="30" t="s">
        <v>24</v>
      </c>
      <c r="G7" s="32">
        <f>'[1]1.sz.mell.'!C96</f>
        <v>205103347</v>
      </c>
      <c r="H7" s="32">
        <f>'[1]1.sz.mell.'!D96</f>
        <v>205493807</v>
      </c>
      <c r="I7" s="33">
        <f>'[1]1.sz.mell.'!E96</f>
        <v>198202661</v>
      </c>
      <c r="J7" s="4"/>
    </row>
    <row r="8" spans="1:10" ht="15" customHeight="1" x14ac:dyDescent="0.2">
      <c r="A8" s="29" t="s">
        <v>25</v>
      </c>
      <c r="B8" s="30" t="s">
        <v>26</v>
      </c>
      <c r="C8" s="31">
        <f>'[1]1.sz.mell.'!C19</f>
        <v>399535</v>
      </c>
      <c r="D8" s="31">
        <f>'[1]1.sz.mell.'!D19</f>
        <v>85930791</v>
      </c>
      <c r="E8" s="31">
        <f>'[1]1.sz.mell.'!E19</f>
        <v>27120913</v>
      </c>
      <c r="F8" s="30" t="s">
        <v>27</v>
      </c>
      <c r="G8" s="32">
        <f>'[1]1.sz.mell.'!C97</f>
        <v>914471448</v>
      </c>
      <c r="H8" s="32">
        <f>'[1]1.sz.mell.'!D97</f>
        <v>810844114</v>
      </c>
      <c r="I8" s="33">
        <f>'[1]1.sz.mell.'!E97</f>
        <v>759722479</v>
      </c>
      <c r="J8" s="4"/>
    </row>
    <row r="9" spans="1:10" ht="15" customHeight="1" x14ac:dyDescent="0.2">
      <c r="A9" s="29" t="s">
        <v>28</v>
      </c>
      <c r="B9" s="30" t="s">
        <v>29</v>
      </c>
      <c r="C9" s="31">
        <f>'[1]1.sz.mell.'!C27</f>
        <v>352658000</v>
      </c>
      <c r="D9" s="31">
        <f>'[1]1.sz.mell.'!D27</f>
        <v>402108000</v>
      </c>
      <c r="E9" s="31">
        <f>'[1]1.sz.mell.'!E27</f>
        <v>401728642</v>
      </c>
      <c r="F9" s="30" t="s">
        <v>30</v>
      </c>
      <c r="G9" s="34">
        <f>'[1]1.sz.mell.'!C98</f>
        <v>97250000</v>
      </c>
      <c r="H9" s="34">
        <f>'[1]1.sz.mell.'!D98</f>
        <v>139384000</v>
      </c>
      <c r="I9" s="35">
        <f>'[1]1.sz.mell.'!E98</f>
        <v>67052084</v>
      </c>
      <c r="J9" s="4"/>
    </row>
    <row r="10" spans="1:10" ht="15" customHeight="1" x14ac:dyDescent="0.2">
      <c r="A10" s="29" t="s">
        <v>31</v>
      </c>
      <c r="B10" s="36" t="s">
        <v>32</v>
      </c>
      <c r="C10" s="31">
        <f>'[1]1.sz.mell.'!C53</f>
        <v>4766000</v>
      </c>
      <c r="D10" s="31">
        <f>'[1]1.sz.mell.'!D53</f>
        <v>4224000</v>
      </c>
      <c r="E10" s="31">
        <f>'[1]1.sz.mell.'!E53</f>
        <v>4421313</v>
      </c>
      <c r="F10" s="30" t="s">
        <v>33</v>
      </c>
      <c r="G10" s="34">
        <f>'[1]1.sz.mell.'!C99</f>
        <v>148261084</v>
      </c>
      <c r="H10" s="34">
        <f>'[1]1.sz.mell.'!D99</f>
        <v>163812363</v>
      </c>
      <c r="I10" s="35">
        <f>'[1]1.sz.mell.'!E99</f>
        <v>157775199</v>
      </c>
      <c r="J10" s="4"/>
    </row>
    <row r="11" spans="1:10" ht="15" customHeight="1" x14ac:dyDescent="0.2">
      <c r="A11" s="29" t="s">
        <v>34</v>
      </c>
      <c r="B11" s="30" t="s">
        <v>35</v>
      </c>
      <c r="C11" s="34">
        <f>'[1]1.sz.mell.'!C35</f>
        <v>431324867</v>
      </c>
      <c r="D11" s="34">
        <f>'[1]1.sz.mell.'!D35</f>
        <v>405741309</v>
      </c>
      <c r="E11" s="34">
        <f>'[1]1.sz.mell.'!E35</f>
        <v>393429144</v>
      </c>
      <c r="F11" s="30" t="s">
        <v>36</v>
      </c>
      <c r="G11" s="37">
        <v>69011998</v>
      </c>
      <c r="H11" s="37">
        <v>61998694</v>
      </c>
      <c r="I11" s="38"/>
      <c r="J11" s="4"/>
    </row>
    <row r="12" spans="1:10" ht="15" customHeight="1" x14ac:dyDescent="0.2">
      <c r="A12" s="29" t="s">
        <v>37</v>
      </c>
      <c r="B12" s="30" t="s">
        <v>38</v>
      </c>
      <c r="C12" s="37"/>
      <c r="D12" s="39"/>
      <c r="E12" s="37"/>
      <c r="F12" s="40"/>
      <c r="G12" s="39"/>
      <c r="H12" s="37"/>
      <c r="I12" s="38"/>
      <c r="J12" s="4"/>
    </row>
    <row r="13" spans="1:10" ht="15" customHeight="1" x14ac:dyDescent="0.2">
      <c r="A13" s="29" t="s">
        <v>39</v>
      </c>
      <c r="B13" s="40"/>
      <c r="C13" s="37"/>
      <c r="D13" s="37"/>
      <c r="E13" s="37"/>
      <c r="F13" s="40"/>
      <c r="G13" s="37"/>
      <c r="H13" s="37"/>
      <c r="I13" s="38"/>
      <c r="J13" s="4"/>
    </row>
    <row r="14" spans="1:10" ht="15" customHeight="1" x14ac:dyDescent="0.2">
      <c r="A14" s="29" t="s">
        <v>40</v>
      </c>
      <c r="B14" s="41"/>
      <c r="C14" s="39"/>
      <c r="D14" s="39"/>
      <c r="E14" s="39"/>
      <c r="F14" s="40"/>
      <c r="G14" s="37"/>
      <c r="H14" s="37"/>
      <c r="I14" s="38"/>
      <c r="J14" s="4"/>
    </row>
    <row r="15" spans="1:10" ht="15" customHeight="1" x14ac:dyDescent="0.2">
      <c r="A15" s="29" t="s">
        <v>41</v>
      </c>
      <c r="B15" s="40"/>
      <c r="C15" s="37"/>
      <c r="D15" s="37"/>
      <c r="E15" s="37"/>
      <c r="F15" s="40"/>
      <c r="G15" s="37"/>
      <c r="H15" s="37"/>
      <c r="I15" s="38"/>
      <c r="J15" s="4"/>
    </row>
    <row r="16" spans="1:10" ht="15" customHeight="1" x14ac:dyDescent="0.2">
      <c r="A16" s="29" t="s">
        <v>42</v>
      </c>
      <c r="B16" s="40"/>
      <c r="C16" s="37"/>
      <c r="D16" s="37"/>
      <c r="E16" s="37"/>
      <c r="F16" s="40"/>
      <c r="G16" s="37"/>
      <c r="H16" s="37"/>
      <c r="I16" s="38"/>
      <c r="J16" s="4"/>
    </row>
    <row r="17" spans="1:10" ht="15" customHeight="1" thickBot="1" x14ac:dyDescent="0.25">
      <c r="A17" s="29" t="s">
        <v>43</v>
      </c>
      <c r="B17" s="42"/>
      <c r="C17" s="43"/>
      <c r="D17" s="43"/>
      <c r="E17" s="43"/>
      <c r="F17" s="44"/>
      <c r="G17" s="45"/>
      <c r="H17" s="45"/>
      <c r="I17" s="46"/>
      <c r="J17" s="4"/>
    </row>
    <row r="18" spans="1:10" ht="17.25" customHeight="1" thickBot="1" x14ac:dyDescent="0.25">
      <c r="A18" s="47" t="s">
        <v>44</v>
      </c>
      <c r="B18" s="48" t="s">
        <v>45</v>
      </c>
      <c r="C18" s="49">
        <f>SUM(C6:C17)-C8</f>
        <v>2287296217</v>
      </c>
      <c r="D18" s="49">
        <f>SUM(D6:D17)-D8</f>
        <v>2261402566</v>
      </c>
      <c r="E18" s="49">
        <f>SUM(E6:E17)-E8</f>
        <v>2185309183</v>
      </c>
      <c r="F18" s="48" t="s">
        <v>46</v>
      </c>
      <c r="G18" s="49">
        <f>SUM(G6:G17)</f>
        <v>2406287198</v>
      </c>
      <c r="H18" s="49">
        <f>SUM(H6:H17)</f>
        <v>2355483617</v>
      </c>
      <c r="I18" s="50">
        <f>SUM(I6:I17)</f>
        <v>2137354184</v>
      </c>
      <c r="J18" s="4"/>
    </row>
    <row r="19" spans="1:10" ht="15" customHeight="1" x14ac:dyDescent="0.2">
      <c r="A19" s="51" t="s">
        <v>47</v>
      </c>
      <c r="B19" s="52" t="s">
        <v>48</v>
      </c>
      <c r="C19" s="53">
        <f>SUM(C20:C23)</f>
        <v>595229853</v>
      </c>
      <c r="D19" s="53">
        <f t="shared" ref="D19:E19" si="0">SUM(D20:D23)</f>
        <v>620677200</v>
      </c>
      <c r="E19" s="54">
        <f t="shared" si="0"/>
        <v>620677200</v>
      </c>
      <c r="F19" s="55" t="s">
        <v>49</v>
      </c>
      <c r="G19" s="56"/>
      <c r="H19" s="56"/>
      <c r="I19" s="57"/>
      <c r="J19" s="4"/>
    </row>
    <row r="20" spans="1:10" ht="15" customHeight="1" x14ac:dyDescent="0.2">
      <c r="A20" s="58" t="s">
        <v>50</v>
      </c>
      <c r="B20" s="59" t="s">
        <v>51</v>
      </c>
      <c r="C20" s="60">
        <f>'[1]1.sz.mell.'!C73</f>
        <v>595229853</v>
      </c>
      <c r="D20" s="60">
        <f>'[1]1.sz.mell.'!D73</f>
        <v>620677200</v>
      </c>
      <c r="E20" s="61">
        <f>'[1]1.sz.mell.'!E73</f>
        <v>620677200</v>
      </c>
      <c r="F20" s="59" t="s">
        <v>52</v>
      </c>
      <c r="G20" s="60">
        <v>100000000</v>
      </c>
      <c r="H20" s="60">
        <v>100000000</v>
      </c>
      <c r="I20" s="62"/>
      <c r="J20" s="4"/>
    </row>
    <row r="21" spans="1:10" ht="15" customHeight="1" x14ac:dyDescent="0.2">
      <c r="A21" s="58" t="s">
        <v>53</v>
      </c>
      <c r="B21" s="59" t="s">
        <v>54</v>
      </c>
      <c r="C21" s="60"/>
      <c r="D21" s="60"/>
      <c r="E21" s="61"/>
      <c r="F21" s="59" t="s">
        <v>55</v>
      </c>
      <c r="G21" s="60"/>
      <c r="H21" s="60"/>
      <c r="I21" s="62"/>
      <c r="J21" s="4"/>
    </row>
    <row r="22" spans="1:10" ht="15" customHeight="1" x14ac:dyDescent="0.2">
      <c r="A22" s="58" t="s">
        <v>56</v>
      </c>
      <c r="B22" s="59" t="s">
        <v>57</v>
      </c>
      <c r="C22" s="60"/>
      <c r="D22" s="60"/>
      <c r="E22" s="61"/>
      <c r="F22" s="59" t="s">
        <v>58</v>
      </c>
      <c r="G22" s="60"/>
      <c r="H22" s="60"/>
      <c r="I22" s="62"/>
      <c r="J22" s="4"/>
    </row>
    <row r="23" spans="1:10" ht="15" customHeight="1" x14ac:dyDescent="0.2">
      <c r="A23" s="58" t="s">
        <v>59</v>
      </c>
      <c r="B23" s="59" t="s">
        <v>60</v>
      </c>
      <c r="C23" s="60"/>
      <c r="D23" s="60"/>
      <c r="E23" s="61"/>
      <c r="F23" s="63" t="s">
        <v>61</v>
      </c>
      <c r="G23" s="60"/>
      <c r="H23" s="60"/>
      <c r="I23" s="62"/>
      <c r="J23" s="4"/>
    </row>
    <row r="24" spans="1:10" ht="15" customHeight="1" x14ac:dyDescent="0.2">
      <c r="A24" s="58" t="s">
        <v>62</v>
      </c>
      <c r="B24" s="59" t="s">
        <v>63</v>
      </c>
      <c r="C24" s="64">
        <f>SUM(C25:C27)</f>
        <v>100000000</v>
      </c>
      <c r="D24" s="64">
        <f>SUM(D25:D27)</f>
        <v>141904332</v>
      </c>
      <c r="E24" s="65">
        <f t="shared" ref="E24" si="1">SUM(E25:E27)</f>
        <v>41904332</v>
      </c>
      <c r="F24" s="59" t="s">
        <v>64</v>
      </c>
      <c r="G24" s="60"/>
      <c r="H24" s="60"/>
      <c r="I24" s="62"/>
      <c r="J24" s="4"/>
    </row>
    <row r="25" spans="1:10" ht="15" customHeight="1" x14ac:dyDescent="0.2">
      <c r="A25" s="51" t="s">
        <v>65</v>
      </c>
      <c r="B25" s="59" t="s">
        <v>66</v>
      </c>
      <c r="C25" s="60">
        <f>'[1]1.sz.mell.'!C66</f>
        <v>100000000</v>
      </c>
      <c r="D25" s="60">
        <f>'[1]1.sz.mell.'!D66</f>
        <v>100000000</v>
      </c>
      <c r="E25" s="61">
        <f>'[1]1.sz.mell.'!E66</f>
        <v>0</v>
      </c>
      <c r="F25" s="24" t="s">
        <v>67</v>
      </c>
      <c r="G25" s="66"/>
      <c r="H25" s="66"/>
      <c r="I25" s="67"/>
      <c r="J25" s="4"/>
    </row>
    <row r="26" spans="1:10" ht="15" customHeight="1" x14ac:dyDescent="0.2">
      <c r="A26" s="51" t="s">
        <v>68</v>
      </c>
      <c r="B26" s="59" t="s">
        <v>69</v>
      </c>
      <c r="C26" s="60">
        <f>'[1]1.sz.mell.'!C77</f>
        <v>0</v>
      </c>
      <c r="D26" s="60">
        <f>'[1]1.sz.mell.'!D77</f>
        <v>41904332</v>
      </c>
      <c r="E26" s="61">
        <f>'[1]1.sz.mell.'!E77</f>
        <v>41904332</v>
      </c>
      <c r="F26" s="24"/>
      <c r="G26" s="68"/>
      <c r="H26" s="68"/>
      <c r="I26" s="69"/>
      <c r="J26" s="4"/>
    </row>
    <row r="27" spans="1:10" ht="15" customHeight="1" thickBot="1" x14ac:dyDescent="0.25">
      <c r="A27" s="58" t="s">
        <v>70</v>
      </c>
      <c r="B27" s="70" t="s">
        <v>71</v>
      </c>
      <c r="C27" s="71"/>
      <c r="D27" s="71"/>
      <c r="E27" s="72"/>
      <c r="F27" s="44" t="s">
        <v>72</v>
      </c>
      <c r="G27" s="71">
        <f>'[1]1.sz.mell.'!C139</f>
        <v>38167591</v>
      </c>
      <c r="H27" s="71">
        <f>'[1]1.sz.mell.'!D139</f>
        <v>38167591</v>
      </c>
      <c r="I27" s="73">
        <f>'[1]1.sz.mell.'!E139</f>
        <v>38167591</v>
      </c>
      <c r="J27" s="4"/>
    </row>
    <row r="28" spans="1:10" ht="17.25" customHeight="1" thickBot="1" x14ac:dyDescent="0.25">
      <c r="A28" s="47" t="s">
        <v>73</v>
      </c>
      <c r="B28" s="48" t="s">
        <v>74</v>
      </c>
      <c r="C28" s="49">
        <f>+C19+C24</f>
        <v>695229853</v>
      </c>
      <c r="D28" s="49">
        <f>+D19+D24</f>
        <v>762581532</v>
      </c>
      <c r="E28" s="49">
        <f>+E19+E24</f>
        <v>662581532</v>
      </c>
      <c r="F28" s="48" t="s">
        <v>75</v>
      </c>
      <c r="G28" s="49">
        <f>SUM(G19:G27)</f>
        <v>138167591</v>
      </c>
      <c r="H28" s="49">
        <f>SUM(H19:H27)</f>
        <v>138167591</v>
      </c>
      <c r="I28" s="50">
        <f>SUM(I19:I27)</f>
        <v>38167591</v>
      </c>
      <c r="J28" s="4"/>
    </row>
    <row r="29" spans="1:10" ht="13.5" thickBot="1" x14ac:dyDescent="0.25">
      <c r="A29" s="47" t="s">
        <v>76</v>
      </c>
      <c r="B29" s="74" t="s">
        <v>77</v>
      </c>
      <c r="C29" s="75">
        <f>+C18+C28</f>
        <v>2982526070</v>
      </c>
      <c r="D29" s="75">
        <f>+D18+D28</f>
        <v>3023984098</v>
      </c>
      <c r="E29" s="76">
        <f>+E18+E28</f>
        <v>2847890715</v>
      </c>
      <c r="F29" s="74" t="s">
        <v>78</v>
      </c>
      <c r="G29" s="75">
        <f>+G18+G28</f>
        <v>2544454789</v>
      </c>
      <c r="H29" s="75">
        <f>+H18+H28</f>
        <v>2493651208</v>
      </c>
      <c r="I29" s="77">
        <f>+I18+I28</f>
        <v>2175521775</v>
      </c>
      <c r="J29" s="4"/>
    </row>
    <row r="30" spans="1:10" ht="17.25" customHeight="1" thickBot="1" x14ac:dyDescent="0.25">
      <c r="A30" s="47" t="s">
        <v>79</v>
      </c>
      <c r="B30" s="74" t="s">
        <v>80</v>
      </c>
      <c r="C30" s="75">
        <f>IF(C18-G18&lt;0,G18-C18,"-")</f>
        <v>118990981</v>
      </c>
      <c r="D30" s="75">
        <f>IF(D18-H18&lt;0,H18-D18,"-")</f>
        <v>94081051</v>
      </c>
      <c r="E30" s="76" t="str">
        <f>IF(E18-I18&lt;0,I18-E18,"-")</f>
        <v>-</v>
      </c>
      <c r="F30" s="74" t="s">
        <v>81</v>
      </c>
      <c r="G30" s="75" t="str">
        <f>IF(C18-G18&gt;0,C18-G18,"-")</f>
        <v>-</v>
      </c>
      <c r="H30" s="75" t="str">
        <f>IF(D18-H18&gt;0,D18-H18,"-")</f>
        <v>-</v>
      </c>
      <c r="I30" s="77">
        <f>IF(E18-I18&gt;0,E18-I18,"-")</f>
        <v>47954999</v>
      </c>
      <c r="J30" s="4"/>
    </row>
    <row r="31" spans="1:10" ht="17.25" customHeight="1" thickBot="1" x14ac:dyDescent="0.25">
      <c r="A31" s="47" t="s">
        <v>82</v>
      </c>
      <c r="B31" s="74" t="s">
        <v>83</v>
      </c>
      <c r="C31" s="75" t="str">
        <f>IF(C29-G29&lt;0,G29-C29,"-")</f>
        <v>-</v>
      </c>
      <c r="D31" s="75" t="str">
        <f>IF(D29-H29&lt;0,H29-D29,"-")</f>
        <v>-</v>
      </c>
      <c r="E31" s="76" t="str">
        <f>IF(E29-I29&lt;0,I29-E29,"-")</f>
        <v>-</v>
      </c>
      <c r="F31" s="74" t="s">
        <v>84</v>
      </c>
      <c r="G31" s="75">
        <f>IF(C29-G29&gt;0,C29-G29,"-")</f>
        <v>438071281</v>
      </c>
      <c r="H31" s="75">
        <f>IF(D29-H29&gt;0,D29-H29,"-")</f>
        <v>530332890</v>
      </c>
      <c r="I31" s="77">
        <f>IF(E29-I29&gt;0,E29-I29,"-")</f>
        <v>672368940</v>
      </c>
      <c r="J31" s="4"/>
    </row>
  </sheetData>
  <mergeCells count="2">
    <mergeCell ref="J1:J31"/>
    <mergeCell ref="A3:A4"/>
  </mergeCells>
  <printOptions horizontalCentered="1"/>
  <pageMargins left="0.33" right="0.48" top="0.9055118110236221" bottom="0.5" header="0.6692913385826772" footer="0.28000000000000003"/>
  <pageSetup paperSize="9" scale="73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 </vt:lpstr>
      <vt:lpstr>'2.1.sz.mell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2019-05-30T16:21:44Z</dcterms:created>
  <dcterms:modified xsi:type="dcterms:W3CDTF">2019-05-30T16:21:44Z</dcterms:modified>
</cp:coreProperties>
</file>