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727" activeTab="7"/>
  </bookViews>
  <sheets>
    <sheet name="1.sz.mell." sheetId="1" r:id="rId1"/>
    <sheet name="2.sz.mell." sheetId="95" r:id="rId2"/>
    <sheet name="3.sz.mell  " sheetId="73" r:id="rId3"/>
    <sheet name="4.sz.mell  " sheetId="61" r:id="rId4"/>
    <sheet name="5.sz.mell." sheetId="63" r:id="rId5"/>
    <sheet name="6.sz.mell." sheetId="64" r:id="rId6"/>
    <sheet name="7. sz. mell" sheetId="3" r:id="rId7"/>
    <sheet name="8. sz. mell " sheetId="113" r:id="rId8"/>
    <sheet name="függelék" sheetId="114" r:id="rId9"/>
  </sheets>
  <definedNames>
    <definedName name="_xlnm.Print_Titles" localSheetId="6">'7. sz. mell'!$1:$7</definedName>
    <definedName name="_xlnm.Print_Titles" localSheetId="7">'8. sz. mell '!$1:$7</definedName>
    <definedName name="_xlnm.Print_Area" localSheetId="0">'1.sz.mell.'!$A$1:$D$149</definedName>
    <definedName name="_xlnm.Print_Area" localSheetId="1">'2.sz.mell.'!$A$1:$D$150</definedName>
  </definedNames>
  <calcPr calcId="125725"/>
</workbook>
</file>

<file path=xl/calcChain.xml><?xml version="1.0" encoding="utf-8"?>
<calcChain xmlns="http://schemas.openxmlformats.org/spreadsheetml/2006/main">
  <c r="E41" i="114"/>
  <c r="E45"/>
  <c r="E44"/>
  <c r="E43"/>
  <c r="E42"/>
  <c r="E39"/>
  <c r="E37"/>
  <c r="E40" s="1"/>
  <c r="E33"/>
  <c r="E26"/>
  <c r="E14"/>
  <c r="E10"/>
  <c r="E15" s="1"/>
  <c r="D45"/>
  <c r="D44"/>
  <c r="D43"/>
  <c r="D42"/>
  <c r="D41"/>
  <c r="D39"/>
  <c r="D37"/>
  <c r="D40" s="1"/>
  <c r="D33"/>
  <c r="D26"/>
  <c r="D14"/>
  <c r="D10"/>
  <c r="D15" s="1"/>
  <c r="C140" i="113"/>
  <c r="C135"/>
  <c r="C130"/>
  <c r="C126"/>
  <c r="C145" s="1"/>
  <c r="C122"/>
  <c r="C108"/>
  <c r="C92"/>
  <c r="C125" s="1"/>
  <c r="C81"/>
  <c r="C77"/>
  <c r="C74"/>
  <c r="C69"/>
  <c r="C65"/>
  <c r="C87" s="1"/>
  <c r="C59"/>
  <c r="C54"/>
  <c r="C48"/>
  <c r="C37"/>
  <c r="C31"/>
  <c r="C30"/>
  <c r="C23"/>
  <c r="C16"/>
  <c r="C9"/>
  <c r="C64" s="1"/>
  <c r="C140" i="3"/>
  <c r="C135"/>
  <c r="C130"/>
  <c r="C126"/>
  <c r="C145" s="1"/>
  <c r="C122"/>
  <c r="C108"/>
  <c r="C92"/>
  <c r="C125" s="1"/>
  <c r="C146" s="1"/>
  <c r="C81"/>
  <c r="C77"/>
  <c r="C74"/>
  <c r="C69"/>
  <c r="C65"/>
  <c r="C87" s="1"/>
  <c r="C59"/>
  <c r="C54"/>
  <c r="C48"/>
  <c r="C37"/>
  <c r="C31"/>
  <c r="C30"/>
  <c r="C23"/>
  <c r="C16"/>
  <c r="C9"/>
  <c r="C64" s="1"/>
  <c r="C88" s="1"/>
  <c r="E17" i="64"/>
  <c r="F30" i="61"/>
  <c r="F17"/>
  <c r="F32" s="1"/>
  <c r="C24"/>
  <c r="C18"/>
  <c r="C30" s="1"/>
  <c r="C17"/>
  <c r="F27" i="73"/>
  <c r="F18"/>
  <c r="F29" s="1"/>
  <c r="C24"/>
  <c r="C19"/>
  <c r="C27" s="1"/>
  <c r="C18"/>
  <c r="C150" i="95"/>
  <c r="C149"/>
  <c r="C138"/>
  <c r="C133"/>
  <c r="C128"/>
  <c r="C124"/>
  <c r="C143" s="1"/>
  <c r="C120"/>
  <c r="C106"/>
  <c r="C90"/>
  <c r="C123" s="1"/>
  <c r="C144" s="1"/>
  <c r="C77"/>
  <c r="C73"/>
  <c r="C70"/>
  <c r="C65"/>
  <c r="C61"/>
  <c r="C83" s="1"/>
  <c r="C55"/>
  <c r="C50"/>
  <c r="C44"/>
  <c r="C33"/>
  <c r="C27"/>
  <c r="C26" s="1"/>
  <c r="C19"/>
  <c r="C12"/>
  <c r="C5"/>
  <c r="C60" s="1"/>
  <c r="C84" s="1"/>
  <c r="C149" i="1"/>
  <c r="C148"/>
  <c r="C138"/>
  <c r="C133"/>
  <c r="C128"/>
  <c r="C124"/>
  <c r="C143" s="1"/>
  <c r="C120"/>
  <c r="C106"/>
  <c r="C90"/>
  <c r="C123" s="1"/>
  <c r="C144" s="1"/>
  <c r="D77"/>
  <c r="C77"/>
  <c r="D73"/>
  <c r="C73"/>
  <c r="D70"/>
  <c r="C70"/>
  <c r="D65"/>
  <c r="C65"/>
  <c r="D61"/>
  <c r="D83" s="1"/>
  <c r="D149" s="1"/>
  <c r="C61"/>
  <c r="C83" s="1"/>
  <c r="D55"/>
  <c r="C55"/>
  <c r="D50"/>
  <c r="C50"/>
  <c r="D44"/>
  <c r="C44"/>
  <c r="D33"/>
  <c r="C33"/>
  <c r="D27"/>
  <c r="C27"/>
  <c r="D26"/>
  <c r="C26"/>
  <c r="D19"/>
  <c r="C19"/>
  <c r="D12"/>
  <c r="C12"/>
  <c r="D5"/>
  <c r="D60" s="1"/>
  <c r="C5"/>
  <c r="C60" s="1"/>
  <c r="C84" s="1"/>
  <c r="D31" i="113"/>
  <c r="H5" i="64"/>
  <c r="D24" i="73"/>
  <c r="D19"/>
  <c r="D27" s="1"/>
  <c r="D140" i="113"/>
  <c r="D135"/>
  <c r="D130"/>
  <c r="D126"/>
  <c r="D145" s="1"/>
  <c r="D122"/>
  <c r="D108"/>
  <c r="D92"/>
  <c r="D81"/>
  <c r="D77"/>
  <c r="D74"/>
  <c r="D69"/>
  <c r="D65"/>
  <c r="D87" s="1"/>
  <c r="D59"/>
  <c r="D54"/>
  <c r="D48"/>
  <c r="D37"/>
  <c r="D30"/>
  <c r="D23"/>
  <c r="D16"/>
  <c r="D9"/>
  <c r="D138" i="95"/>
  <c r="D133"/>
  <c r="D128"/>
  <c r="D124"/>
  <c r="D143"/>
  <c r="D120"/>
  <c r="D106"/>
  <c r="D90"/>
  <c r="D77"/>
  <c r="D73"/>
  <c r="D70"/>
  <c r="D65"/>
  <c r="D61"/>
  <c r="D83" s="1"/>
  <c r="D150" s="1"/>
  <c r="D55"/>
  <c r="D50"/>
  <c r="D44"/>
  <c r="D33"/>
  <c r="D27"/>
  <c r="D26" s="1"/>
  <c r="D19"/>
  <c r="D12"/>
  <c r="D5"/>
  <c r="D92" i="3"/>
  <c r="D108"/>
  <c r="D122"/>
  <c r="D135"/>
  <c r="D18" i="73"/>
  <c r="D140" i="3"/>
  <c r="D130"/>
  <c r="D126"/>
  <c r="D145" s="1"/>
  <c r="D81"/>
  <c r="D65"/>
  <c r="D74"/>
  <c r="D77"/>
  <c r="D69"/>
  <c r="D59"/>
  <c r="D54"/>
  <c r="D48"/>
  <c r="D37"/>
  <c r="D31"/>
  <c r="D30" s="1"/>
  <c r="D87"/>
  <c r="D23"/>
  <c r="D16"/>
  <c r="D9"/>
  <c r="G17" i="61"/>
  <c r="D17"/>
  <c r="D138" i="1"/>
  <c r="D133"/>
  <c r="D128"/>
  <c r="D124"/>
  <c r="D120"/>
  <c r="D106"/>
  <c r="D90"/>
  <c r="G30" i="61"/>
  <c r="D18"/>
  <c r="D30" s="1"/>
  <c r="D31" s="1"/>
  <c r="G27" i="73"/>
  <c r="D143" i="1"/>
  <c r="G18" i="73"/>
  <c r="D24" i="61"/>
  <c r="H6" i="64"/>
  <c r="H8"/>
  <c r="H11"/>
  <c r="H12"/>
  <c r="H13"/>
  <c r="H14"/>
  <c r="H15"/>
  <c r="H16"/>
  <c r="B17"/>
  <c r="D17"/>
  <c r="F17"/>
  <c r="G7" i="63"/>
  <c r="G8"/>
  <c r="G9"/>
  <c r="G10"/>
  <c r="G11"/>
  <c r="G12"/>
  <c r="G13"/>
  <c r="G14"/>
  <c r="G15"/>
  <c r="G16"/>
  <c r="G17"/>
  <c r="G18"/>
  <c r="G19"/>
  <c r="G20"/>
  <c r="B21"/>
  <c r="D21"/>
  <c r="F21"/>
  <c r="G28" i="73"/>
  <c r="G30" s="1"/>
  <c r="G29"/>
  <c r="D123" i="1"/>
  <c r="D144" s="1"/>
  <c r="D30" i="73"/>
  <c r="G32" i="61"/>
  <c r="D125" i="113"/>
  <c r="D146" s="1"/>
  <c r="D29" i="73"/>
  <c r="D123" i="95"/>
  <c r="D144" s="1"/>
  <c r="D125" i="3"/>
  <c r="D146" s="1"/>
  <c r="D64" i="113"/>
  <c r="D88" s="1"/>
  <c r="H17" i="64"/>
  <c r="E46" i="114" l="1"/>
  <c r="D46"/>
  <c r="D148" i="1"/>
  <c r="G21" i="63"/>
  <c r="C88" i="113"/>
  <c r="C146"/>
  <c r="F31" i="61"/>
  <c r="F33" s="1"/>
  <c r="C31"/>
  <c r="F28" i="73"/>
  <c r="F30" s="1"/>
  <c r="C28"/>
  <c r="D84" i="1"/>
  <c r="G31" i="61"/>
  <c r="D64" i="3"/>
  <c r="D88" s="1"/>
  <c r="D60" i="95"/>
  <c r="D149" s="1"/>
  <c r="G33" i="61"/>
  <c r="D28" i="73"/>
  <c r="D84" i="95" l="1"/>
</calcChain>
</file>

<file path=xl/sharedStrings.xml><?xml version="1.0" encoding="utf-8"?>
<sst xmlns="http://schemas.openxmlformats.org/spreadsheetml/2006/main" count="1430" uniqueCount="435">
  <si>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</si>
  <si>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</si>
  <si>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</si>
  <si>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</si>
  <si>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</si>
  <si>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</si>
  <si>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</si>
  <si>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</si>
  <si>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</si>
  <si>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</si>
  <si>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</si>
  <si>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</si>
  <si>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</si>
  <si>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</si>
  <si>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</si>
  <si>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</si>
  <si>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</si>
  <si>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</si>
  <si>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</si>
  <si>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</si>
  <si>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</si>
  <si>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</si>
  <si>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</si>
  <si>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</si>
  <si>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</si>
  <si>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</si>
  <si>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</si>
  <si>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</si>
  <si>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</si>
  <si>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</si>
  <si>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</si>
  <si>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</si>
  <si>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</si>
  <si>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</si>
  <si>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</si>
  <si>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</si>
  <si>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</si>
  <si>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</si>
  <si>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</si>
  <si>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</si>
  <si>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</si>
  <si>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</si>
  <si>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</si>
  <si>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</si>
  <si>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</si>
  <si>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</si>
  <si>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</si>
  <si>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</si>
  <si>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</si>
  <si>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</si>
  <si>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</si>
  <si>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</si>
  <si>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</si>
  <si>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</si>
  <si>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</si>
  <si>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</si>
  <si>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</si>
  <si>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</si>
  <si>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</si>
  <si>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</si>
  <si>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</si>
  <si>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</si>
  <si>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</si>
  <si>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</si>
  <si>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</si>
  <si>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</si>
  <si>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</si>
  <si>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</si>
  <si>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</si>
  <si>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</si>
  <si>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</si>
  <si>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</si>
  <si>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</si>
  <si>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</si>
  <si>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</si>
  <si>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</si>
  <si>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</si>
  <si>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</si>
  <si>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</si>
  <si>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</si>
  <si>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</si>
  <si>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</si>
  <si>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</si>
  <si>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</si>
  <si>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</si>
  <si>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</si>
  <si>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</si>
  <si>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</si>
  <si>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</si>
  <si>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</si>
  <si>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</si>
  <si>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</si>
  <si>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</si>
  <si>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</si>
  <si>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</si>
  <si>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</si>
  <si>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</si>
  <si>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</si>
  <si>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</si>
  <si>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</si>
  <si>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</si>
  <si>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</si>
  <si>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</si>
  <si>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</si>
  <si>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</si>
  <si>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</si>
  <si>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</si>
  <si>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</si>
  <si>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</si>
  <si>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</si>
  <si>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</si>
  <si>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</si>
  <si>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</si>
  <si>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</si>
  <si>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</si>
  <si>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</si>
  <si>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</si>
  <si>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</si>
  <si>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</si>
  <si>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</si>
  <si>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</si>
  <si>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</si>
  <si>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</si>
  <si>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</si>
  <si>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</si>
  <si>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</si>
  <si>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</si>
  <si>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</si>
  <si>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</si>
  <si>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</si>
  <si>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</si>
  <si>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</si>
  <si>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</si>
  <si>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</si>
  <si>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</si>
  <si>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</si>
  <si>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</si>
  <si>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</si>
  <si>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</si>
  <si>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</si>
  <si>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</si>
  <si>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</si>
  <si>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</si>
  <si>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</si>
  <si>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</si>
  <si>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</si>
  <si>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</si>
  <si>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</si>
  <si>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</si>
  <si>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</si>
  <si>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</si>
  <si>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</si>
  <si>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</si>
  <si>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</si>
  <si>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</si>
  <si>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</si>
  <si>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</si>
  <si>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</si>
  <si>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</si>
  <si>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</si>
  <si>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</si>
  <si>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</si>
  <si>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</si>
  <si>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</si>
  <si>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</si>
  <si>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</si>
  <si>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</si>
  <si>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</si>
  <si>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</si>
  <si>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</si>
  <si>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</si>
  <si>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</si>
  <si>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</si>
  <si>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</si>
  <si>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</si>
  <si>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</si>
  <si>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</si>
  <si>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</si>
  <si>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</si>
  <si>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</si>
  <si>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</si>
  <si>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</si>
  <si>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</si>
  <si>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</si>
  <si>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</si>
  <si>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</si>
  <si>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</si>
  <si>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</si>
  <si>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</si>
  <si>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</si>
  <si>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</si>
  <si>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</si>
  <si>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</si>
  <si>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</si>
  <si>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</si>
  <si>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</si>
  <si>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</si>
  <si>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</si>
  <si>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</si>
  <si>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</si>
  <si>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</si>
  <si>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</si>
  <si>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</si>
  <si>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</si>
  <si>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</si>
  <si>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</si>
  <si>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</si>
  <si>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</si>
  <si>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</si>
  <si>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</si>
  <si>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</si>
  <si>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</si>
  <si>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</si>
  <si>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</si>
  <si>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</si>
  <si>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</si>
  <si>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</si>
  <si>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</si>
  <si>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</si>
  <si>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</si>
  <si>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</si>
  <si>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</si>
  <si>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</si>
  <si>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</si>
  <si>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</si>
  <si>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</si>
  <si>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</si>
  <si>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</si>
  <si>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</si>
  <si>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</si>
  <si>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</si>
  <si>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</si>
  <si>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</si>
  <si>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</si>
  <si>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</si>
  <si>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</si>
  <si>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</si>
  <si>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</si>
  <si>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</si>
  <si>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</si>
  <si>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</si>
  <si>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</si>
  <si>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</si>
  <si>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</si>
  <si>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</si>
  <si>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</si>
  <si>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</si>
  <si>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</si>
  <si>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</si>
  <si>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</si>
  <si>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</si>
  <si>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</si>
  <si>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</si>
  <si>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</si>
  <si>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</si>
  <si>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</si>
  <si>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</si>
  <si>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</si>
  <si>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</si>
  <si>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</si>
  <si>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</si>
  <si>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</si>
  <si>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</si>
  <si>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</si>
  <si>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</si>
  <si>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</si>
  <si>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</si>
  <si>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</si>
  <si>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</si>
  <si>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</si>
  <si>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</si>
  <si>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</si>
  <si>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</si>
  <si>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</si>
  <si>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</si>
  <si>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</si>
  <si>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</si>
  <si>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</si>
  <si>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</si>
  <si>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</si>
  <si>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</si>
  <si>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</si>
  <si>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</si>
  <si>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</si>
  <si>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</si>
  <si>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</si>
  <si>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</si>
  <si>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</si>
  <si>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</si>
  <si>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</si>
  <si>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</si>
  <si>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</si>
  <si>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</si>
  <si>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</si>
  <si>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</si>
  <si>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</si>
  <si>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</si>
  <si>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</si>
  <si>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</si>
  <si>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</si>
  <si>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</si>
  <si>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</si>
  <si>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</si>
  <si>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</si>
  <si>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</si>
  <si>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</si>
  <si>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</si>
  <si>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</si>
  <si>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</si>
  <si>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</si>
  <si>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</si>
  <si>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</si>
  <si>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</si>
  <si>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</si>
  <si>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</si>
  <si>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</si>
  <si>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</si>
  <si>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</si>
  <si>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</si>
  <si>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</si>
  <si>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</si>
  <si>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</si>
  <si>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</si>
  <si>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</si>
  <si>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</si>
  <si>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</si>
  <si>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</si>
  <si>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</si>
  <si>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</si>
  <si>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</si>
  <si>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</si>
  <si>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</si>
  <si>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</si>
  <si>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</si>
  <si>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</si>
  <si>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</si>
  <si>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</si>
  <si>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</si>
  <si>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</si>
  <si>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</si>
  <si>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</si>
  <si>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</si>
  <si>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</si>
  <si>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</si>
  <si>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</si>
  <si>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</si>
  <si>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</si>
  <si>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</si>
  <si>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</si>
  <si>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</si>
  <si>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</si>
  <si>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 xml:space="preserve">KDOP-4.2.1/B-11-2012-0010 </t>
  </si>
  <si>
    <t>2012</t>
  </si>
  <si>
    <t>Támogatás</t>
  </si>
  <si>
    <t>2015. évi előirányzat</t>
  </si>
  <si>
    <t xml:space="preserve">2.1. melléklet az 1/2015. (I.28.) önkormányzati rendelethez     </t>
  </si>
  <si>
    <t xml:space="preserve">2.2. melléklet az 1/2015. (I.28.) önkormányzati rendelethez     </t>
  </si>
  <si>
    <t>9.1. melléklet az 1/2015. (I.28.) önkormányzati rendelethez</t>
  </si>
  <si>
    <t>Felhasználás
2014. XII.31-ig</t>
  </si>
  <si>
    <t>2015</t>
  </si>
  <si>
    <t>Általános tartalékok</t>
  </si>
  <si>
    <t>Céltartalékok</t>
  </si>
  <si>
    <t>- Vagyoni típusú adók (komm. adó)</t>
  </si>
  <si>
    <t>- Termékek és szolgáltatások adói (iparűzési adó)</t>
  </si>
  <si>
    <t>Egyéb áruhasználati és szolgáltatási adók (pótlék, bírság)</t>
  </si>
  <si>
    <t>Felhalmozási célú önkormányzati támogatások (vis maior)</t>
  </si>
  <si>
    <t>Ellátási díjak (gyermekétkeztetés)</t>
  </si>
  <si>
    <t>Vis maior: 2014. évi rendk. időjárás  havaria helyzet utáni helyreállítás</t>
  </si>
  <si>
    <t>Buszváró építése</t>
  </si>
  <si>
    <t>2015-2016</t>
  </si>
  <si>
    <t>Vörösmarty utca-Vincellér tér közötti útépítés</t>
  </si>
  <si>
    <t>Térfigyelő kamerarendszer kiépítése</t>
  </si>
  <si>
    <t>Kültéri edzőpark</t>
  </si>
  <si>
    <t>Vendégház vizesblokk átépítése</t>
  </si>
  <si>
    <t xml:space="preserve"> Ezer forintban</t>
  </si>
  <si>
    <t>2015. évi módosított előirányzat</t>
  </si>
  <si>
    <t>2015. évi eredeti előirányzat</t>
  </si>
  <si>
    <t>Buszváró</t>
  </si>
  <si>
    <t xml:space="preserve">
2015. év utáni szükséglet
</t>
  </si>
  <si>
    <t>7=(2-4-5-6)</t>
  </si>
  <si>
    <t>2015. év utáni szükséglet
(8=2 - 4 -6+7)</t>
  </si>
  <si>
    <t>Egyéb működési célú támogatások bevételei (Munkaügyi Kp)</t>
  </si>
  <si>
    <t>Működési célú központosított előirányzatok (2015. évi bérkomp.)</t>
  </si>
  <si>
    <t>Helyi önkormányzatok működésének általános támogatása (2014.12. bérkomp.)</t>
  </si>
  <si>
    <t>Önkormányzatok szociális és gyermekjóléti feladatainak támogatása (+FHT, LT)</t>
  </si>
  <si>
    <t xml:space="preserve">   - ÁH-n belüli megelőlegezések visszafizetése</t>
  </si>
  <si>
    <t>Ssz.</t>
  </si>
  <si>
    <t>FELADATOK</t>
  </si>
  <si>
    <t>KIEMELT ELŐIR.</t>
  </si>
  <si>
    <t>Közutak üzemeltetése, fenntartása</t>
  </si>
  <si>
    <t>Dologi</t>
  </si>
  <si>
    <t>Közvilágítás</t>
  </si>
  <si>
    <t xml:space="preserve">Nem lakóingatlan </t>
  </si>
  <si>
    <t>Köztemető-fenntartás és működtetés</t>
  </si>
  <si>
    <t>Zöldterület-kezelés</t>
  </si>
  <si>
    <t>Téli közfoglalkoztatás</t>
  </si>
  <si>
    <t>Szem.jutt.</t>
  </si>
  <si>
    <t>Járulékok, adók</t>
  </si>
  <si>
    <t>TÉLI KÖZFOGLALKOZTATÁS  ÖSSZES</t>
  </si>
  <si>
    <t>Hosszú közfoglalkoztatás</t>
  </si>
  <si>
    <t>HOSSZÚ KÖZFOGLALKOZTATÁS  ÖSSZES</t>
  </si>
  <si>
    <t>KOMMUNÁLIS ÁGAZAT ÖSSZESEN</t>
  </si>
  <si>
    <t>Közművelődés</t>
  </si>
  <si>
    <t>KÖZMŰVELŐDÉS ÖSSZESEN</t>
  </si>
  <si>
    <t>Kárpótlás</t>
  </si>
  <si>
    <t>Szoc.ellátás</t>
  </si>
  <si>
    <t>Átmeneti segély</t>
  </si>
  <si>
    <t>Foglalkozást helyettesítő támogatás</t>
  </si>
  <si>
    <t>Szoc .ellátás</t>
  </si>
  <si>
    <t>Lakásfenntartási támogatás</t>
  </si>
  <si>
    <r>
      <t>Temetési segély/</t>
    </r>
    <r>
      <rPr>
        <i/>
        <sz val="10"/>
        <rFont val="Arial CE"/>
        <charset val="238"/>
      </rPr>
      <t>Önkormányzati segély</t>
    </r>
  </si>
  <si>
    <t>Ápolási díj méltányossági alapon</t>
  </si>
  <si>
    <t>Rendkívüli gyermekvédelmi tám.</t>
  </si>
  <si>
    <t>Szoc. ellátás</t>
  </si>
  <si>
    <t>Méltányossági közgyógy</t>
  </si>
  <si>
    <t>SZOCIÁLIS SEGÉLYEZÉS, CSALÁDVÉDELEM ÖSSZ</t>
  </si>
  <si>
    <t xml:space="preserve">Háziorvosi alapellátás </t>
  </si>
  <si>
    <t>EGÉSZSÉGÜGY   ÖSSZESEN</t>
  </si>
  <si>
    <t>Önkormányzati jogalkotás / Önkormányzatok jogalkotó és általános igazgatási tevékenysége</t>
  </si>
  <si>
    <t>Állami tám. vissza</t>
  </si>
  <si>
    <t>ÖNKORMÁNYZATI IGAZGATÁS ÖSSZESEN</t>
  </si>
  <si>
    <t>Óvodai intézményi étkeztetés</t>
  </si>
  <si>
    <t>Óvodai étkeztetés összesen</t>
  </si>
  <si>
    <t>Iskolai intézményi étkeztetés</t>
  </si>
  <si>
    <t>Iskolai étkeztetés összesen</t>
  </si>
  <si>
    <t>ÉTKEZTETÉS ÖSSZESEN</t>
  </si>
  <si>
    <t>Önkormányzati feladatok összesen</t>
  </si>
  <si>
    <t>Állami tám.v.</t>
  </si>
  <si>
    <t>ÖNKORMÁNYZATI  FELADATOK ÖSSZESEN</t>
  </si>
  <si>
    <t>2015.05. módosított      ( e Ft )</t>
  </si>
  <si>
    <t>2015.         eredeti           ( e Ft )</t>
  </si>
  <si>
    <t xml:space="preserve">3. melléklet az 7/2015. (V.27.) önkormányzati rendelethez     </t>
  </si>
  <si>
    <t xml:space="preserve">4. melléklet a 7/2015. (V.27.) önkormányzati rendelethez     </t>
  </si>
  <si>
    <t>7. melléklet a 7 /2015. (V.27.) önkormányzati rendelethez</t>
  </si>
  <si>
    <t>8. melléklet a 7/2015. (V.27.)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</si>
</sst>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MS Sans Serif"/>
      <family val="2"/>
      <charset val="238"/>
    </font>
    <font>
      <i/>
      <sz val="10"/>
      <name val="Arial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26"/>
      </patternFill>
    </fill>
    <fill>
      <patternFill patternType="solid">
        <fgColor indexed="43"/>
        <bgColor indexed="26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3" fillId="0" borderId="0"/>
  </cellStyleXfs>
  <cellXfs count="33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18" fillId="0" borderId="1" xfId="3" applyFont="1" applyFill="1" applyBorder="1" applyAlignment="1" applyProtection="1">
      <alignment horizontal="left" vertical="center" wrapText="1" indent="1"/>
    </xf>
    <xf numFmtId="0" fontId="18" fillId="0" borderId="2" xfId="3" applyFont="1" applyFill="1" applyBorder="1" applyAlignment="1" applyProtection="1">
      <alignment horizontal="lef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1"/>
    </xf>
    <xf numFmtId="0" fontId="18" fillId="0" borderId="4" xfId="3" applyFont="1" applyFill="1" applyBorder="1" applyAlignment="1" applyProtection="1">
      <alignment horizontal="left" vertical="center" wrapText="1" indent="1"/>
    </xf>
    <xf numFmtId="0" fontId="18" fillId="0" borderId="5" xfId="3" applyFont="1" applyFill="1" applyBorder="1" applyAlignment="1" applyProtection="1">
      <alignment horizontal="left" vertical="center" wrapText="1" indent="1"/>
    </xf>
    <xf numFmtId="0" fontId="18" fillId="0" borderId="6" xfId="3" applyFont="1" applyFill="1" applyBorder="1" applyAlignment="1" applyProtection="1">
      <alignment horizontal="left" vertical="center" wrapText="1" indent="1"/>
    </xf>
    <xf numFmtId="49" fontId="18" fillId="0" borderId="7" xfId="3" applyNumberFormat="1" applyFont="1" applyFill="1" applyBorder="1" applyAlignment="1" applyProtection="1">
      <alignment horizontal="left" vertical="center" wrapText="1" indent="1"/>
    </xf>
    <xf numFmtId="49" fontId="18" fillId="0" borderId="8" xfId="3" applyNumberFormat="1" applyFont="1" applyFill="1" applyBorder="1" applyAlignment="1" applyProtection="1">
      <alignment horizontal="left" vertical="center" wrapText="1" indent="1"/>
    </xf>
    <xf numFmtId="49" fontId="18" fillId="0" borderId="9" xfId="3" applyNumberFormat="1" applyFont="1" applyFill="1" applyBorder="1" applyAlignment="1" applyProtection="1">
      <alignment horizontal="left" vertical="center" wrapText="1" indent="1"/>
    </xf>
    <xf numFmtId="49" fontId="18" fillId="0" borderId="10" xfId="3" applyNumberFormat="1" applyFont="1" applyFill="1" applyBorder="1" applyAlignment="1" applyProtection="1">
      <alignment horizontal="left" vertical="center" wrapText="1" indent="1"/>
    </xf>
    <xf numFmtId="49" fontId="18" fillId="0" borderId="11" xfId="3" applyNumberFormat="1" applyFont="1" applyFill="1" applyBorder="1" applyAlignment="1" applyProtection="1">
      <alignment horizontal="left" vertical="center" wrapText="1" indent="1"/>
    </xf>
    <xf numFmtId="49" fontId="18" fillId="0" borderId="12" xfId="3" applyNumberFormat="1" applyFont="1" applyFill="1" applyBorder="1" applyAlignment="1" applyProtection="1">
      <alignment horizontal="left" vertical="center" wrapText="1" indent="1"/>
    </xf>
    <xf numFmtId="0" fontId="18" fillId="0" borderId="0" xfId="3" applyFont="1" applyFill="1" applyBorder="1" applyAlignment="1" applyProtection="1">
      <alignment horizontal="left" vertical="center" wrapText="1" indent="1"/>
    </xf>
    <xf numFmtId="0" fontId="17" fillId="0" borderId="13" xfId="3" applyFont="1" applyFill="1" applyBorder="1" applyAlignment="1" applyProtection="1">
      <alignment horizontal="left" vertical="center" wrapText="1" indent="1"/>
    </xf>
    <xf numFmtId="0" fontId="17" fillId="0" borderId="14" xfId="3" applyFont="1" applyFill="1" applyBorder="1" applyAlignment="1" applyProtection="1">
      <alignment horizontal="left" vertical="center" wrapText="1" indent="1"/>
    </xf>
    <xf numFmtId="0" fontId="17" fillId="0" borderId="15" xfId="3" applyFont="1" applyFill="1" applyBorder="1" applyAlignment="1" applyProtection="1">
      <alignment horizontal="left" vertical="center" wrapText="1" indent="1"/>
    </xf>
    <xf numFmtId="0" fontId="7" fillId="0" borderId="13" xfId="3" applyFont="1" applyFill="1" applyBorder="1" applyAlignment="1" applyProtection="1">
      <alignment horizontal="center" vertical="center" wrapText="1"/>
    </xf>
    <xf numFmtId="0" fontId="7" fillId="0" borderId="14" xfId="3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3" applyFont="1" applyFill="1" applyBorder="1" applyAlignment="1" applyProtection="1">
      <alignment vertical="center" wrapText="1"/>
    </xf>
    <xf numFmtId="0" fontId="17" fillId="0" borderId="19" xfId="3" applyFont="1" applyFill="1" applyBorder="1" applyAlignment="1" applyProtection="1">
      <alignment vertical="center" wrapText="1"/>
    </xf>
    <xf numFmtId="0" fontId="17" fillId="0" borderId="13" xfId="3" applyFont="1" applyFill="1" applyBorder="1" applyAlignment="1" applyProtection="1">
      <alignment horizontal="center" vertical="center" wrapText="1"/>
    </xf>
    <xf numFmtId="0" fontId="17" fillId="0" borderId="14" xfId="3" applyFont="1" applyFill="1" applyBorder="1" applyAlignment="1" applyProtection="1">
      <alignment horizontal="center" vertical="center" wrapText="1"/>
    </xf>
    <xf numFmtId="0" fontId="17" fillId="0" borderId="21" xfId="3" applyFont="1" applyFill="1" applyBorder="1" applyAlignment="1" applyProtection="1">
      <alignment horizontal="center" vertical="center" wrapText="1"/>
    </xf>
    <xf numFmtId="0" fontId="7" fillId="0" borderId="21" xfId="3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18" xfId="0" applyNumberFormat="1" applyFont="1" applyFill="1" applyBorder="1" applyAlignment="1" applyProtection="1">
      <alignment vertical="center" wrapText="1"/>
    </xf>
    <xf numFmtId="164" fontId="7" fillId="0" borderId="21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3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34" xfId="0" applyFont="1" applyFill="1" applyBorder="1" applyAlignment="1" applyProtection="1">
      <alignment horizontal="right"/>
    </xf>
    <xf numFmtId="0" fontId="18" fillId="0" borderId="2" xfId="3" applyFont="1" applyFill="1" applyBorder="1" applyAlignment="1" applyProtection="1">
      <alignment horizontal="left" indent="6"/>
    </xf>
    <xf numFmtId="0" fontId="18" fillId="0" borderId="2" xfId="3" applyFont="1" applyFill="1" applyBorder="1" applyAlignment="1" applyProtection="1">
      <alignment horizontal="left" vertical="center" wrapText="1" indent="6"/>
    </xf>
    <xf numFmtId="0" fontId="18" fillId="0" borderId="6" xfId="3" applyFont="1" applyFill="1" applyBorder="1" applyAlignment="1" applyProtection="1">
      <alignment horizontal="left" vertical="center" wrapText="1" indent="6"/>
    </xf>
    <xf numFmtId="0" fontId="18" fillId="0" borderId="30" xfId="3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36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vertical="center" wrapText="1"/>
    </xf>
    <xf numFmtId="0" fontId="17" fillId="0" borderId="3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2" xfId="3" applyNumberFormat="1" applyFont="1" applyFill="1" applyBorder="1" applyAlignment="1" applyProtection="1">
      <alignment horizontal="right" vertical="center" wrapText="1" indent="1"/>
    </xf>
    <xf numFmtId="164" fontId="17" fillId="0" borderId="21" xfId="3" applyNumberFormat="1" applyFont="1" applyFill="1" applyBorder="1" applyAlignment="1" applyProtection="1">
      <alignment horizontal="right" vertical="center" wrapText="1" indent="1"/>
    </xf>
    <xf numFmtId="164" fontId="18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3" applyNumberFormat="1" applyFont="1" applyFill="1" applyBorder="1" applyAlignment="1" applyProtection="1">
      <alignment horizontal="right" vertical="center" wrapText="1" indent="1"/>
    </xf>
    <xf numFmtId="164" fontId="6" fillId="0" borderId="0" xfId="3" applyNumberFormat="1" applyFont="1" applyFill="1" applyBorder="1" applyAlignment="1" applyProtection="1">
      <alignment horizontal="right" vertical="center" wrapText="1" indent="1"/>
    </xf>
    <xf numFmtId="164" fontId="18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0" fontId="5" fillId="0" borderId="34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5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35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2" xfId="0" applyFont="1" applyFill="1" applyBorder="1" applyAlignment="1" applyProtection="1">
      <alignment horizontal="right" vertical="center" wrapText="1" indent="1"/>
    </xf>
    <xf numFmtId="164" fontId="7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3" applyFont="1" applyFill="1" applyProtection="1"/>
    <xf numFmtId="0" fontId="10" fillId="0" borderId="0" xfId="3" applyFont="1" applyFill="1" applyAlignment="1" applyProtection="1">
      <alignment horizontal="right" vertical="center" indent="1"/>
    </xf>
    <xf numFmtId="0" fontId="31" fillId="0" borderId="0" xfId="0" applyFont="1" applyFill="1" applyAlignment="1" applyProtection="1">
      <alignment horizontal="left" vertical="center" wrapText="1"/>
    </xf>
    <xf numFmtId="0" fontId="31" fillId="0" borderId="0" xfId="0" applyFont="1" applyFill="1" applyAlignment="1" applyProtection="1">
      <alignment vertical="center" wrapText="1"/>
    </xf>
    <xf numFmtId="0" fontId="31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17" fillId="0" borderId="15" xfId="3" applyFont="1" applyFill="1" applyBorder="1" applyAlignment="1" applyProtection="1">
      <alignment horizontal="center" vertical="center" wrapText="1"/>
    </xf>
    <xf numFmtId="0" fontId="17" fillId="0" borderId="19" xfId="3" applyFont="1" applyFill="1" applyBorder="1" applyAlignment="1" applyProtection="1">
      <alignment horizontal="center" vertical="center" wrapText="1"/>
    </xf>
    <xf numFmtId="0" fontId="17" fillId="0" borderId="32" xfId="3" applyFont="1" applyFill="1" applyBorder="1" applyAlignment="1" applyProtection="1">
      <alignment horizontal="center" vertical="center" wrapText="1"/>
    </xf>
    <xf numFmtId="164" fontId="18" fillId="0" borderId="29" xfId="3" applyNumberFormat="1" applyFont="1" applyFill="1" applyBorder="1" applyAlignment="1" applyProtection="1">
      <alignment horizontal="righ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6"/>
    </xf>
    <xf numFmtId="0" fontId="10" fillId="0" borderId="0" xfId="3" applyFill="1" applyProtection="1"/>
    <xf numFmtId="0" fontId="18" fillId="0" borderId="0" xfId="3" applyFont="1" applyFill="1" applyProtection="1"/>
    <xf numFmtId="0" fontId="13" fillId="0" borderId="0" xfId="3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3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3" applyFont="1" applyFill="1" applyProtection="1"/>
    <xf numFmtId="0" fontId="19" fillId="0" borderId="0" xfId="3" applyFont="1" applyFill="1" applyProtection="1"/>
    <xf numFmtId="0" fontId="10" fillId="0" borderId="0" xfId="3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</xf>
    <xf numFmtId="49" fontId="18" fillId="0" borderId="8" xfId="3" applyNumberFormat="1" applyFont="1" applyFill="1" applyBorder="1" applyAlignment="1" applyProtection="1">
      <alignment horizontal="center" vertical="center" wrapText="1"/>
    </xf>
    <xf numFmtId="49" fontId="18" fillId="0" borderId="10" xfId="3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3" applyNumberFormat="1" applyFont="1" applyFill="1" applyBorder="1" applyAlignment="1" applyProtection="1">
      <alignment horizontal="center" vertical="center" wrapText="1"/>
    </xf>
    <xf numFmtId="49" fontId="18" fillId="0" borderId="7" xfId="3" applyNumberFormat="1" applyFont="1" applyFill="1" applyBorder="1" applyAlignment="1" applyProtection="1">
      <alignment horizontal="center" vertical="center" wrapText="1"/>
    </xf>
    <xf numFmtId="49" fontId="18" fillId="0" borderId="12" xfId="3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4" fontId="18" fillId="2" borderId="16" xfId="3" applyNumberFormat="1" applyFont="1" applyFill="1" applyBorder="1" applyAlignment="1" applyProtection="1">
      <alignment horizontal="right" vertical="center" wrapText="1" indent="1"/>
    </xf>
    <xf numFmtId="164" fontId="18" fillId="2" borderId="18" xfId="3" applyNumberFormat="1" applyFont="1" applyFill="1" applyBorder="1" applyAlignment="1" applyProtection="1">
      <alignment horizontal="right" vertical="center" wrapText="1" indent="1"/>
    </xf>
    <xf numFmtId="164" fontId="25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164" fontId="7" fillId="0" borderId="33" xfId="0" applyNumberFormat="1" applyFont="1" applyFill="1" applyBorder="1" applyAlignment="1" applyProtection="1">
      <alignment horizontal="center" vertical="center" wrapText="1"/>
    </xf>
    <xf numFmtId="164" fontId="17" fillId="0" borderId="52" xfId="0" applyNumberFormat="1" applyFont="1" applyFill="1" applyBorder="1" applyAlignment="1" applyProtection="1">
      <alignment horizontal="center" vertical="center" wrapText="1"/>
    </xf>
    <xf numFmtId="164" fontId="16" fillId="0" borderId="44" xfId="0" applyNumberFormat="1" applyFont="1" applyFill="1" applyBorder="1" applyAlignment="1" applyProtection="1">
      <alignment vertical="center" wrapText="1"/>
      <protection locked="0"/>
    </xf>
    <xf numFmtId="164" fontId="16" fillId="0" borderId="51" xfId="0" applyNumberFormat="1" applyFont="1" applyFill="1" applyBorder="1" applyAlignment="1" applyProtection="1">
      <alignment vertical="center" wrapText="1"/>
      <protection locked="0"/>
    </xf>
    <xf numFmtId="164" fontId="7" fillId="0" borderId="33" xfId="0" applyNumberFormat="1" applyFont="1" applyFill="1" applyBorder="1" applyAlignment="1" applyProtection="1">
      <alignment vertical="center" wrapText="1"/>
    </xf>
    <xf numFmtId="0" fontId="22" fillId="0" borderId="2" xfId="0" quotePrefix="1" applyFont="1" applyBorder="1" applyAlignment="1" applyProtection="1">
      <alignment horizontal="left" wrapText="1" indent="1"/>
    </xf>
    <xf numFmtId="164" fontId="29" fillId="0" borderId="34" xfId="3" applyNumberFormat="1" applyFont="1" applyFill="1" applyBorder="1" applyAlignment="1" applyProtection="1">
      <alignment horizontal="left" vertical="center"/>
    </xf>
    <xf numFmtId="164" fontId="29" fillId="0" borderId="34" xfId="3" applyNumberFormat="1" applyFont="1" applyFill="1" applyBorder="1" applyAlignment="1" applyProtection="1">
      <alignment horizontal="left"/>
    </xf>
    <xf numFmtId="0" fontId="5" fillId="0" borderId="34" xfId="0" applyFont="1" applyFill="1" applyBorder="1" applyAlignment="1" applyProtection="1">
      <alignment horizontal="center" vertical="center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32" fillId="0" borderId="0" xfId="0" applyNumberFormat="1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3" fontId="34" fillId="0" borderId="57" xfId="4" applyNumberFormat="1" applyFont="1" applyFill="1" applyBorder="1" applyAlignment="1">
      <alignment horizontal="center" vertical="center" wrapText="1"/>
    </xf>
    <xf numFmtId="3" fontId="35" fillId="0" borderId="58" xfId="4" applyNumberFormat="1" applyFont="1" applyFill="1" applyBorder="1" applyAlignment="1">
      <alignment horizontal="center" vertical="center" wrapText="1"/>
    </xf>
    <xf numFmtId="3" fontId="33" fillId="0" borderId="59" xfId="4" applyNumberFormat="1" applyFont="1" applyBorder="1" applyAlignment="1">
      <alignment horizontal="center" vertical="center" wrapText="1"/>
    </xf>
    <xf numFmtId="3" fontId="35" fillId="0" borderId="53" xfId="4" applyNumberFormat="1" applyFont="1" applyFill="1" applyBorder="1" applyAlignment="1">
      <alignment horizontal="center" vertical="center" wrapText="1"/>
    </xf>
    <xf numFmtId="3" fontId="33" fillId="0" borderId="60" xfId="4" applyNumberFormat="1" applyFont="1" applyFill="1" applyBorder="1" applyAlignment="1">
      <alignment horizontal="center"/>
    </xf>
    <xf numFmtId="3" fontId="36" fillId="0" borderId="61" xfId="4" applyNumberFormat="1" applyFont="1" applyFill="1" applyBorder="1"/>
    <xf numFmtId="3" fontId="36" fillId="0" borderId="62" xfId="4" applyNumberFormat="1" applyFont="1" applyFill="1" applyBorder="1"/>
    <xf numFmtId="3" fontId="36" fillId="0" borderId="26" xfId="4" applyNumberFormat="1" applyFont="1" applyFill="1" applyBorder="1"/>
    <xf numFmtId="3" fontId="33" fillId="0" borderId="63" xfId="4" applyNumberFormat="1" applyFont="1" applyFill="1" applyBorder="1" applyAlignment="1">
      <alignment horizontal="center"/>
    </xf>
    <xf numFmtId="3" fontId="36" fillId="0" borderId="64" xfId="4" applyNumberFormat="1" applyFont="1" applyFill="1" applyBorder="1"/>
    <xf numFmtId="3" fontId="36" fillId="0" borderId="65" xfId="4" applyNumberFormat="1" applyFont="1" applyFill="1" applyBorder="1"/>
    <xf numFmtId="3" fontId="37" fillId="0" borderId="66" xfId="4" applyNumberFormat="1" applyFont="1" applyFill="1" applyBorder="1" applyAlignment="1"/>
    <xf numFmtId="3" fontId="36" fillId="0" borderId="67" xfId="4" applyNumberFormat="1" applyFont="1" applyFill="1" applyBorder="1"/>
    <xf numFmtId="3" fontId="37" fillId="3" borderId="68" xfId="4" applyNumberFormat="1" applyFont="1" applyFill="1" applyBorder="1"/>
    <xf numFmtId="3" fontId="36" fillId="0" borderId="70" xfId="4" applyNumberFormat="1" applyFont="1" applyFill="1" applyBorder="1"/>
    <xf numFmtId="3" fontId="36" fillId="0" borderId="72" xfId="4" applyNumberFormat="1" applyFont="1" applyFill="1" applyBorder="1"/>
    <xf numFmtId="3" fontId="33" fillId="0" borderId="74" xfId="4" applyNumberFormat="1" applyFont="1" applyFill="1" applyBorder="1" applyAlignment="1">
      <alignment horizontal="center"/>
    </xf>
    <xf numFmtId="3" fontId="35" fillId="4" borderId="68" xfId="4" applyNumberFormat="1" applyFont="1" applyFill="1" applyBorder="1"/>
    <xf numFmtId="3" fontId="38" fillId="0" borderId="76" xfId="4" quotePrefix="1" applyNumberFormat="1" applyFont="1" applyFill="1" applyBorder="1" applyAlignment="1">
      <alignment horizontal="center"/>
    </xf>
    <xf numFmtId="3" fontId="35" fillId="4" borderId="25" xfId="4" applyNumberFormat="1" applyFont="1" applyFill="1" applyBorder="1"/>
    <xf numFmtId="3" fontId="38" fillId="0" borderId="79" xfId="4" quotePrefix="1" applyNumberFormat="1" applyFont="1" applyFill="1" applyBorder="1" applyAlignment="1">
      <alignment horizontal="center"/>
    </xf>
    <xf numFmtId="3" fontId="37" fillId="0" borderId="80" xfId="4" applyNumberFormat="1" applyFont="1" applyFill="1" applyBorder="1" applyAlignment="1"/>
    <xf numFmtId="3" fontId="37" fillId="4" borderId="53" xfId="4" applyNumberFormat="1" applyFont="1" applyFill="1" applyBorder="1"/>
    <xf numFmtId="3" fontId="35" fillId="0" borderId="78" xfId="4" applyNumberFormat="1" applyFont="1" applyFill="1" applyBorder="1" applyAlignment="1"/>
    <xf numFmtId="3" fontId="36" fillId="0" borderId="27" xfId="4" applyNumberFormat="1" applyFont="1" applyFill="1" applyBorder="1"/>
    <xf numFmtId="3" fontId="36" fillId="0" borderId="81" xfId="4" applyNumberFormat="1" applyFont="1" applyFill="1" applyBorder="1" applyAlignment="1">
      <alignment vertical="center" wrapText="1"/>
    </xf>
    <xf numFmtId="3" fontId="33" fillId="0" borderId="82" xfId="4" applyNumberFormat="1" applyFont="1" applyFill="1" applyBorder="1" applyAlignment="1">
      <alignment horizontal="center"/>
    </xf>
    <xf numFmtId="0" fontId="40" fillId="0" borderId="83" xfId="4" applyFont="1" applyBorder="1" applyAlignment="1">
      <alignment vertical="center"/>
    </xf>
    <xf numFmtId="3" fontId="36" fillId="0" borderId="84" xfId="4" applyNumberFormat="1" applyFont="1" applyFill="1" applyBorder="1"/>
    <xf numFmtId="3" fontId="38" fillId="0" borderId="85" xfId="4" quotePrefix="1" applyNumberFormat="1" applyFont="1" applyFill="1" applyBorder="1" applyAlignment="1">
      <alignment horizontal="center"/>
    </xf>
    <xf numFmtId="3" fontId="35" fillId="4" borderId="87" xfId="4" applyNumberFormat="1" applyFont="1" applyFill="1" applyBorder="1"/>
    <xf numFmtId="3" fontId="33" fillId="0" borderId="88" xfId="4" applyNumberFormat="1" applyFont="1" applyFill="1" applyBorder="1" applyAlignment="1">
      <alignment horizontal="center"/>
    </xf>
    <xf numFmtId="3" fontId="36" fillId="0" borderId="89" xfId="4" applyNumberFormat="1" applyFont="1" applyFill="1" applyBorder="1" applyAlignment="1">
      <alignment vertical="center"/>
    </xf>
    <xf numFmtId="3" fontId="36" fillId="0" borderId="90" xfId="4" applyNumberFormat="1" applyFont="1" applyFill="1" applyBorder="1"/>
    <xf numFmtId="3" fontId="36" fillId="0" borderId="92" xfId="4" applyNumberFormat="1" applyFont="1" applyFill="1" applyBorder="1"/>
    <xf numFmtId="3" fontId="36" fillId="0" borderId="55" xfId="4" applyNumberFormat="1" applyFont="1" applyFill="1" applyBorder="1"/>
    <xf numFmtId="3" fontId="33" fillId="0" borderId="93" xfId="4" applyNumberFormat="1" applyFont="1" applyFill="1" applyBorder="1" applyAlignment="1">
      <alignment horizontal="center"/>
    </xf>
    <xf numFmtId="3" fontId="33" fillId="0" borderId="94" xfId="4" applyNumberFormat="1" applyFont="1" applyFill="1" applyBorder="1"/>
    <xf numFmtId="3" fontId="40" fillId="0" borderId="95" xfId="4" applyNumberFormat="1" applyFont="1" applyFill="1" applyBorder="1"/>
    <xf numFmtId="3" fontId="38" fillId="0" borderId="39" xfId="4" quotePrefix="1" applyNumberFormat="1" applyFont="1" applyFill="1" applyBorder="1" applyAlignment="1">
      <alignment horizontal="center"/>
    </xf>
    <xf numFmtId="3" fontId="35" fillId="0" borderId="33" xfId="4" applyNumberFormat="1" applyFont="1" applyFill="1" applyBorder="1" applyAlignment="1"/>
    <xf numFmtId="0" fontId="33" fillId="0" borderId="40" xfId="4" applyFont="1" applyBorder="1" applyAlignment="1"/>
    <xf numFmtId="3" fontId="33" fillId="0" borderId="96" xfId="4" applyNumberFormat="1" applyFont="1" applyFill="1" applyBorder="1" applyAlignment="1">
      <alignment horizontal="center"/>
    </xf>
    <xf numFmtId="3" fontId="38" fillId="0" borderId="97" xfId="4" applyNumberFormat="1" applyFont="1" applyFill="1" applyBorder="1" applyAlignment="1">
      <alignment horizontal="center"/>
    </xf>
    <xf numFmtId="3" fontId="35" fillId="0" borderId="98" xfId="4" applyNumberFormat="1" applyFont="1" applyFill="1" applyBorder="1" applyAlignment="1"/>
    <xf numFmtId="3" fontId="35" fillId="0" borderId="99" xfId="4" applyNumberFormat="1" applyFont="1" applyFill="1" applyBorder="1" applyAlignment="1"/>
    <xf numFmtId="3" fontId="35" fillId="4" borderId="100" xfId="4" applyNumberFormat="1" applyFont="1" applyFill="1" applyBorder="1"/>
    <xf numFmtId="3" fontId="36" fillId="0" borderId="71" xfId="4" applyNumberFormat="1" applyFont="1" applyFill="1" applyBorder="1" applyAlignment="1">
      <alignment vertical="center"/>
    </xf>
    <xf numFmtId="3" fontId="35" fillId="4" borderId="35" xfId="4" applyNumberFormat="1" applyFont="1" applyFill="1" applyBorder="1"/>
    <xf numFmtId="3" fontId="36" fillId="4" borderId="55" xfId="4" applyNumberFormat="1" applyFont="1" applyFill="1" applyBorder="1"/>
    <xf numFmtId="3" fontId="36" fillId="4" borderId="26" xfId="4" applyNumberFormat="1" applyFont="1" applyFill="1" applyBorder="1"/>
    <xf numFmtId="3" fontId="36" fillId="0" borderId="103" xfId="4" applyNumberFormat="1" applyFont="1" applyFill="1" applyBorder="1"/>
    <xf numFmtId="3" fontId="33" fillId="0" borderId="76" xfId="4" applyNumberFormat="1" applyFont="1" applyFill="1" applyBorder="1" applyAlignment="1">
      <alignment horizontal="center"/>
    </xf>
    <xf numFmtId="3" fontId="35" fillId="0" borderId="104" xfId="4" applyNumberFormat="1" applyFont="1" applyFill="1" applyBorder="1"/>
    <xf numFmtId="3" fontId="35" fillId="0" borderId="78" xfId="4" applyNumberFormat="1" applyFont="1" applyFill="1" applyBorder="1"/>
    <xf numFmtId="3" fontId="33" fillId="0" borderId="0" xfId="4" applyNumberFormat="1" applyFill="1" applyBorder="1" applyAlignment="1">
      <alignment horizontal="center"/>
    </xf>
    <xf numFmtId="3" fontId="33" fillId="0" borderId="0" xfId="4" applyNumberFormat="1" applyFill="1" applyBorder="1"/>
    <xf numFmtId="164" fontId="29" fillId="0" borderId="34" xfId="3" applyNumberFormat="1" applyFont="1" applyFill="1" applyBorder="1" applyAlignment="1" applyProtection="1">
      <alignment horizontal="left" vertical="center"/>
    </xf>
    <xf numFmtId="164" fontId="6" fillId="0" borderId="0" xfId="3" applyNumberFormat="1" applyFont="1" applyFill="1" applyBorder="1" applyAlignment="1" applyProtection="1">
      <alignment horizontal="center" vertical="center"/>
    </xf>
    <xf numFmtId="164" fontId="29" fillId="0" borderId="34" xfId="3" applyNumberFormat="1" applyFont="1" applyFill="1" applyBorder="1" applyAlignment="1" applyProtection="1">
      <alignment horizontal="left"/>
    </xf>
    <xf numFmtId="0" fontId="19" fillId="0" borderId="0" xfId="3" applyFont="1" applyFill="1" applyAlignment="1" applyProtection="1">
      <alignment horizontal="center"/>
    </xf>
    <xf numFmtId="0" fontId="19" fillId="0" borderId="0" xfId="3" applyFont="1" applyFill="1" applyAlignment="1" applyProtection="1">
      <alignment horizontal="center" wrapText="1"/>
    </xf>
    <xf numFmtId="164" fontId="26" fillId="0" borderId="53" xfId="0" applyNumberFormat="1" applyFont="1" applyFill="1" applyBorder="1" applyAlignment="1" applyProtection="1">
      <alignment horizontal="center" vertical="center" wrapText="1"/>
    </xf>
    <xf numFmtId="164" fontId="26" fillId="0" borderId="5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2" fillId="0" borderId="47" xfId="0" applyNumberFormat="1" applyFont="1" applyFill="1" applyBorder="1" applyAlignment="1" applyProtection="1">
      <alignment horizontal="center" vertical="center" wrapText="1"/>
    </xf>
    <xf numFmtId="164" fontId="26" fillId="0" borderId="55" xfId="0" applyNumberFormat="1" applyFont="1" applyFill="1" applyBorder="1" applyAlignment="1" applyProtection="1">
      <alignment horizontal="center" vertical="center" wrapText="1"/>
    </xf>
    <xf numFmtId="164" fontId="26" fillId="0" borderId="56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3" fontId="35" fillId="0" borderId="77" xfId="4" applyNumberFormat="1" applyFont="1" applyFill="1" applyBorder="1" applyAlignment="1"/>
    <xf numFmtId="3" fontId="36" fillId="0" borderId="91" xfId="4" applyNumberFormat="1" applyFont="1" applyFill="1" applyBorder="1" applyAlignment="1">
      <alignment vertical="center" wrapText="1"/>
    </xf>
    <xf numFmtId="3" fontId="36" fillId="0" borderId="71" xfId="4" applyNumberFormat="1" applyFont="1" applyFill="1" applyBorder="1" applyAlignment="1">
      <alignment vertical="center" wrapText="1"/>
    </xf>
    <xf numFmtId="3" fontId="36" fillId="0" borderId="91" xfId="4" applyNumberFormat="1" applyFont="1" applyFill="1" applyBorder="1" applyAlignment="1">
      <alignment vertical="center"/>
    </xf>
    <xf numFmtId="3" fontId="36" fillId="0" borderId="89" xfId="4" applyNumberFormat="1" applyFont="1" applyFill="1" applyBorder="1" applyAlignment="1">
      <alignment vertical="center"/>
    </xf>
    <xf numFmtId="0" fontId="40" fillId="0" borderId="101" xfId="4" applyFont="1" applyBorder="1" applyAlignment="1">
      <alignment vertical="center"/>
    </xf>
    <xf numFmtId="0" fontId="40" fillId="0" borderId="102" xfId="4" applyFont="1" applyBorder="1" applyAlignment="1">
      <alignment vertical="center"/>
    </xf>
    <xf numFmtId="3" fontId="37" fillId="0" borderId="69" xfId="4" applyNumberFormat="1" applyFont="1" applyFill="1" applyBorder="1" applyAlignment="1">
      <alignment horizontal="left" vertical="center"/>
    </xf>
    <xf numFmtId="3" fontId="37" fillId="0" borderId="71" xfId="4" applyNumberFormat="1" applyFont="1" applyFill="1" applyBorder="1" applyAlignment="1">
      <alignment horizontal="left" vertical="center"/>
    </xf>
    <xf numFmtId="3" fontId="37" fillId="0" borderId="73" xfId="4" applyNumberFormat="1" applyFont="1" applyFill="1" applyBorder="1" applyAlignment="1">
      <alignment horizontal="left" vertical="center"/>
    </xf>
    <xf numFmtId="3" fontId="35" fillId="0" borderId="75" xfId="4" applyNumberFormat="1" applyFont="1" applyFill="1" applyBorder="1" applyAlignment="1"/>
    <xf numFmtId="3" fontId="35" fillId="0" borderId="78" xfId="4" applyNumberFormat="1" applyFont="1" applyFill="1" applyBorder="1" applyAlignment="1"/>
    <xf numFmtId="3" fontId="35" fillId="0" borderId="86" xfId="4" applyNumberFormat="1" applyFont="1" applyFill="1" applyBorder="1" applyAlignment="1"/>
  </cellXfs>
  <cellStyles count="5">
    <cellStyle name="Hiperhivatkozás" xfId="1"/>
    <cellStyle name="Már látott hiperhivatkozás" xfId="2"/>
    <cellStyle name="Normál" xfId="0" builtinId="0"/>
    <cellStyle name="Normál_8. sz. táblázat" xfId="4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9"/>
  <sheetViews>
    <sheetView view="pageLayout" topLeftCell="A86" zoomScaleNormal="120" zoomScaleSheetLayoutView="100" workbookViewId="0">
      <selection activeCell="E88" sqref="E88"/>
    </sheetView>
  </sheetViews>
  <sheetFormatPr defaultRowHeight="15.75"/>
  <cols>
    <col min="1" max="1" width="9.5" style="173" customWidth="1"/>
    <col min="2" max="2" width="68.5" style="173" customWidth="1"/>
    <col min="3" max="3" width="12.1640625" style="173" customWidth="1"/>
    <col min="4" max="4" width="12.6640625" style="174" customWidth="1"/>
    <col min="5" max="16384" width="9.33203125" style="192"/>
  </cols>
  <sheetData>
    <row r="1" spans="1:4" ht="15.95" customHeight="1">
      <c r="A1" s="309" t="s">
        <v>3</v>
      </c>
      <c r="B1" s="309"/>
      <c r="C1" s="309"/>
      <c r="D1" s="309"/>
    </row>
    <row r="2" spans="1:4" ht="15.95" customHeight="1" thickBot="1">
      <c r="A2" s="308" t="s">
        <v>87</v>
      </c>
      <c r="B2" s="308"/>
      <c r="C2" s="243"/>
      <c r="D2" s="245" t="s">
        <v>129</v>
      </c>
    </row>
    <row r="3" spans="1:4" ht="38.1" customHeight="1" thickBot="1">
      <c r="A3" s="21" t="s">
        <v>52</v>
      </c>
      <c r="B3" s="22" t="s">
        <v>4</v>
      </c>
      <c r="C3" s="30" t="s">
        <v>354</v>
      </c>
      <c r="D3" s="30" t="s">
        <v>375</v>
      </c>
    </row>
    <row r="4" spans="1:4" s="193" customFormat="1" ht="12" customHeight="1" thickBot="1">
      <c r="A4" s="187">
        <v>1</v>
      </c>
      <c r="B4" s="188">
        <v>2</v>
      </c>
      <c r="C4" s="189">
        <v>3</v>
      </c>
      <c r="D4" s="189">
        <v>4</v>
      </c>
    </row>
    <row r="5" spans="1:4" s="194" customFormat="1" ht="12" customHeight="1" thickBot="1">
      <c r="A5" s="18" t="s">
        <v>5</v>
      </c>
      <c r="B5" s="19" t="s">
        <v>150</v>
      </c>
      <c r="C5" s="106">
        <f>+C6+C7+C8+C9+C10+C11</f>
        <v>7618</v>
      </c>
      <c r="D5" s="106">
        <f>+D6+D7+D8+D9+D10+D11</f>
        <v>8387</v>
      </c>
    </row>
    <row r="6" spans="1:4" s="194" customFormat="1" ht="12" customHeight="1">
      <c r="A6" s="13" t="s">
        <v>64</v>
      </c>
      <c r="B6" s="195" t="s">
        <v>383</v>
      </c>
      <c r="C6" s="109">
        <v>1829</v>
      </c>
      <c r="D6" s="109">
        <v>1863</v>
      </c>
    </row>
    <row r="7" spans="1:4" s="194" customFormat="1" ht="12" customHeight="1">
      <c r="A7" s="12" t="s">
        <v>65</v>
      </c>
      <c r="B7" s="196" t="s">
        <v>152</v>
      </c>
      <c r="C7" s="108"/>
      <c r="D7" s="108"/>
    </row>
    <row r="8" spans="1:4" s="194" customFormat="1" ht="12" customHeight="1">
      <c r="A8" s="12" t="s">
        <v>66</v>
      </c>
      <c r="B8" s="196" t="s">
        <v>384</v>
      </c>
      <c r="C8" s="108">
        <v>4799</v>
      </c>
      <c r="D8" s="108">
        <v>5208</v>
      </c>
    </row>
    <row r="9" spans="1:4" s="194" customFormat="1" ht="12" customHeight="1">
      <c r="A9" s="12" t="s">
        <v>67</v>
      </c>
      <c r="B9" s="196" t="s">
        <v>154</v>
      </c>
      <c r="C9" s="108">
        <v>990</v>
      </c>
      <c r="D9" s="108">
        <v>1200</v>
      </c>
    </row>
    <row r="10" spans="1:4" s="194" customFormat="1" ht="12" customHeight="1">
      <c r="A10" s="12" t="s">
        <v>84</v>
      </c>
      <c r="B10" s="196" t="s">
        <v>382</v>
      </c>
      <c r="C10" s="108"/>
      <c r="D10" s="108">
        <v>116</v>
      </c>
    </row>
    <row r="11" spans="1:4" s="194" customFormat="1" ht="12" customHeight="1" thickBot="1">
      <c r="A11" s="14" t="s">
        <v>68</v>
      </c>
      <c r="B11" s="197" t="s">
        <v>156</v>
      </c>
      <c r="C11" s="108"/>
      <c r="D11" s="108"/>
    </row>
    <row r="12" spans="1:4" s="194" customFormat="1" ht="12" customHeight="1" thickBot="1">
      <c r="A12" s="18" t="s">
        <v>6</v>
      </c>
      <c r="B12" s="101" t="s">
        <v>157</v>
      </c>
      <c r="C12" s="106">
        <f>+C13+C14+C15+C16+C17</f>
        <v>0</v>
      </c>
      <c r="D12" s="106">
        <f>+D13+D14+D15+D16+D17</f>
        <v>368</v>
      </c>
    </row>
    <row r="13" spans="1:4" s="194" customFormat="1" ht="12" customHeight="1">
      <c r="A13" s="13" t="s">
        <v>70</v>
      </c>
      <c r="B13" s="195" t="s">
        <v>158</v>
      </c>
      <c r="C13" s="109"/>
      <c r="D13" s="109"/>
    </row>
    <row r="14" spans="1:4" s="194" customFormat="1" ht="12" customHeight="1">
      <c r="A14" s="12" t="s">
        <v>71</v>
      </c>
      <c r="B14" s="196" t="s">
        <v>159</v>
      </c>
      <c r="C14" s="108"/>
      <c r="D14" s="108"/>
    </row>
    <row r="15" spans="1:4" s="194" customFormat="1" ht="12" customHeight="1">
      <c r="A15" s="12" t="s">
        <v>72</v>
      </c>
      <c r="B15" s="196" t="s">
        <v>343</v>
      </c>
      <c r="C15" s="108"/>
      <c r="D15" s="108"/>
    </row>
    <row r="16" spans="1:4" s="194" customFormat="1" ht="12" customHeight="1">
      <c r="A16" s="12" t="s">
        <v>73</v>
      </c>
      <c r="B16" s="196" t="s">
        <v>344</v>
      </c>
      <c r="C16" s="108"/>
      <c r="D16" s="108"/>
    </row>
    <row r="17" spans="1:4" s="194" customFormat="1" ht="12" customHeight="1">
      <c r="A17" s="12" t="s">
        <v>74</v>
      </c>
      <c r="B17" s="196" t="s">
        <v>381</v>
      </c>
      <c r="C17" s="108"/>
      <c r="D17" s="108">
        <v>368</v>
      </c>
    </row>
    <row r="18" spans="1:4" s="194" customFormat="1" ht="12" customHeight="1" thickBot="1">
      <c r="A18" s="14" t="s">
        <v>80</v>
      </c>
      <c r="B18" s="197" t="s">
        <v>161</v>
      </c>
      <c r="C18" s="110"/>
      <c r="D18" s="110"/>
    </row>
    <row r="19" spans="1:4" s="194" customFormat="1" ht="12" customHeight="1" thickBot="1">
      <c r="A19" s="18" t="s">
        <v>7</v>
      </c>
      <c r="B19" s="19" t="s">
        <v>162</v>
      </c>
      <c r="C19" s="106">
        <f>+C20+C21+C22+C23+C24</f>
        <v>9375</v>
      </c>
      <c r="D19" s="106">
        <f>+D20+D21+D22+D23+D24</f>
        <v>9375</v>
      </c>
    </row>
    <row r="20" spans="1:4" s="194" customFormat="1" ht="12" customHeight="1">
      <c r="A20" s="13" t="s">
        <v>53</v>
      </c>
      <c r="B20" s="195" t="s">
        <v>365</v>
      </c>
      <c r="C20" s="109">
        <v>9375</v>
      </c>
      <c r="D20" s="109">
        <v>9375</v>
      </c>
    </row>
    <row r="21" spans="1:4" s="194" customFormat="1" ht="12" customHeight="1">
      <c r="A21" s="12" t="s">
        <v>54</v>
      </c>
      <c r="B21" s="196" t="s">
        <v>164</v>
      </c>
      <c r="C21" s="108"/>
      <c r="D21" s="108"/>
    </row>
    <row r="22" spans="1:4" s="194" customFormat="1" ht="12" customHeight="1">
      <c r="A22" s="12" t="s">
        <v>55</v>
      </c>
      <c r="B22" s="196" t="s">
        <v>345</v>
      </c>
      <c r="C22" s="108"/>
      <c r="D22" s="108"/>
    </row>
    <row r="23" spans="1:4" s="194" customFormat="1" ht="12" customHeight="1">
      <c r="A23" s="12" t="s">
        <v>56</v>
      </c>
      <c r="B23" s="196" t="s">
        <v>346</v>
      </c>
      <c r="C23" s="108"/>
      <c r="D23" s="108"/>
    </row>
    <row r="24" spans="1:4" s="194" customFormat="1" ht="12" customHeight="1">
      <c r="A24" s="12" t="s">
        <v>96</v>
      </c>
      <c r="B24" s="196" t="s">
        <v>165</v>
      </c>
      <c r="C24" s="108"/>
      <c r="D24" s="108"/>
    </row>
    <row r="25" spans="1:4" s="194" customFormat="1" ht="12" customHeight="1" thickBot="1">
      <c r="A25" s="14" t="s">
        <v>97</v>
      </c>
      <c r="B25" s="197" t="s">
        <v>166</v>
      </c>
      <c r="C25" s="110"/>
      <c r="D25" s="110"/>
    </row>
    <row r="26" spans="1:4" s="194" customFormat="1" ht="12" customHeight="1" thickBot="1">
      <c r="A26" s="18" t="s">
        <v>98</v>
      </c>
      <c r="B26" s="19" t="s">
        <v>167</v>
      </c>
      <c r="C26" s="112">
        <f>+C27+C30+C31+C32</f>
        <v>25270</v>
      </c>
      <c r="D26" s="112">
        <f>+D27+D30+D31+D32</f>
        <v>25270</v>
      </c>
    </row>
    <row r="27" spans="1:4" s="194" customFormat="1" ht="12" customHeight="1">
      <c r="A27" s="13" t="s">
        <v>168</v>
      </c>
      <c r="B27" s="195" t="s">
        <v>174</v>
      </c>
      <c r="C27" s="190">
        <f>C28+C29</f>
        <v>22385</v>
      </c>
      <c r="D27" s="190">
        <f>D28+D29</f>
        <v>22385</v>
      </c>
    </row>
    <row r="28" spans="1:4" s="194" customFormat="1" ht="12" customHeight="1">
      <c r="A28" s="12" t="s">
        <v>169</v>
      </c>
      <c r="B28" s="242" t="s">
        <v>362</v>
      </c>
      <c r="C28" s="108">
        <v>1502</v>
      </c>
      <c r="D28" s="108">
        <v>1502</v>
      </c>
    </row>
    <row r="29" spans="1:4" s="194" customFormat="1" ht="12" customHeight="1">
      <c r="A29" s="12" t="s">
        <v>170</v>
      </c>
      <c r="B29" s="242" t="s">
        <v>363</v>
      </c>
      <c r="C29" s="108">
        <v>20883</v>
      </c>
      <c r="D29" s="108">
        <v>20883</v>
      </c>
    </row>
    <row r="30" spans="1:4" s="194" customFormat="1" ht="12" customHeight="1">
      <c r="A30" s="12" t="s">
        <v>171</v>
      </c>
      <c r="B30" s="196" t="s">
        <v>177</v>
      </c>
      <c r="C30" s="108">
        <v>2659</v>
      </c>
      <c r="D30" s="108">
        <v>2659</v>
      </c>
    </row>
    <row r="31" spans="1:4" s="194" customFormat="1" ht="12" customHeight="1">
      <c r="A31" s="12" t="s">
        <v>172</v>
      </c>
      <c r="B31" s="242" t="s">
        <v>364</v>
      </c>
      <c r="C31" s="108">
        <v>226</v>
      </c>
      <c r="D31" s="108">
        <v>226</v>
      </c>
    </row>
    <row r="32" spans="1:4" s="194" customFormat="1" ht="12" customHeight="1" thickBot="1">
      <c r="A32" s="14" t="s">
        <v>173</v>
      </c>
      <c r="B32" s="197" t="s">
        <v>179</v>
      </c>
      <c r="C32" s="110"/>
      <c r="D32" s="110"/>
    </row>
    <row r="33" spans="1:4" s="194" customFormat="1" ht="12" customHeight="1" thickBot="1">
      <c r="A33" s="18" t="s">
        <v>9</v>
      </c>
      <c r="B33" s="19" t="s">
        <v>180</v>
      </c>
      <c r="C33" s="106">
        <f>SUM(C34:C43)</f>
        <v>5099</v>
      </c>
      <c r="D33" s="106">
        <f>SUM(D34:D43)</f>
        <v>4889</v>
      </c>
    </row>
    <row r="34" spans="1:4" s="194" customFormat="1" ht="12" customHeight="1">
      <c r="A34" s="13" t="s">
        <v>57</v>
      </c>
      <c r="B34" s="195" t="s">
        <v>183</v>
      </c>
      <c r="C34" s="109"/>
      <c r="D34" s="109"/>
    </row>
    <row r="35" spans="1:4" s="194" customFormat="1" ht="12" customHeight="1">
      <c r="A35" s="12" t="s">
        <v>58</v>
      </c>
      <c r="B35" s="196" t="s">
        <v>184</v>
      </c>
      <c r="C35" s="108"/>
      <c r="D35" s="108">
        <v>848</v>
      </c>
    </row>
    <row r="36" spans="1:4" s="194" customFormat="1" ht="12" customHeight="1">
      <c r="A36" s="12" t="s">
        <v>59</v>
      </c>
      <c r="B36" s="196" t="s">
        <v>185</v>
      </c>
      <c r="C36" s="108">
        <v>707</v>
      </c>
      <c r="D36" s="108">
        <v>707</v>
      </c>
    </row>
    <row r="37" spans="1:4" s="194" customFormat="1" ht="12" customHeight="1">
      <c r="A37" s="12" t="s">
        <v>100</v>
      </c>
      <c r="B37" s="196" t="s">
        <v>186</v>
      </c>
      <c r="C37" s="108">
        <v>1058</v>
      </c>
      <c r="D37" s="108"/>
    </row>
    <row r="38" spans="1:4" s="194" customFormat="1" ht="12" customHeight="1">
      <c r="A38" s="12" t="s">
        <v>101</v>
      </c>
      <c r="B38" s="196" t="s">
        <v>366</v>
      </c>
      <c r="C38" s="108">
        <v>2994</v>
      </c>
      <c r="D38" s="108">
        <v>2994</v>
      </c>
    </row>
    <row r="39" spans="1:4" s="194" customFormat="1" ht="12" customHeight="1">
      <c r="A39" s="12" t="s">
        <v>102</v>
      </c>
      <c r="B39" s="196" t="s">
        <v>188</v>
      </c>
      <c r="C39" s="108"/>
      <c r="D39" s="108"/>
    </row>
    <row r="40" spans="1:4" s="194" customFormat="1" ht="12" customHeight="1">
      <c r="A40" s="12" t="s">
        <v>103</v>
      </c>
      <c r="B40" s="196" t="s">
        <v>189</v>
      </c>
      <c r="C40" s="108"/>
      <c r="D40" s="108"/>
    </row>
    <row r="41" spans="1:4" s="194" customFormat="1" ht="12" customHeight="1">
      <c r="A41" s="12" t="s">
        <v>104</v>
      </c>
      <c r="B41" s="196" t="s">
        <v>190</v>
      </c>
      <c r="C41" s="108">
        <v>210</v>
      </c>
      <c r="D41" s="108">
        <v>210</v>
      </c>
    </row>
    <row r="42" spans="1:4" s="194" customFormat="1" ht="12" customHeight="1">
      <c r="A42" s="12" t="s">
        <v>181</v>
      </c>
      <c r="B42" s="196" t="s">
        <v>191</v>
      </c>
      <c r="C42" s="111"/>
      <c r="D42" s="111"/>
    </row>
    <row r="43" spans="1:4" s="194" customFormat="1" ht="12" customHeight="1" thickBot="1">
      <c r="A43" s="14" t="s">
        <v>182</v>
      </c>
      <c r="B43" s="197" t="s">
        <v>192</v>
      </c>
      <c r="C43" s="184">
        <v>130</v>
      </c>
      <c r="D43" s="184">
        <v>130</v>
      </c>
    </row>
    <row r="44" spans="1:4" s="194" customFormat="1" ht="12" customHeight="1" thickBot="1">
      <c r="A44" s="18" t="s">
        <v>10</v>
      </c>
      <c r="B44" s="19" t="s">
        <v>193</v>
      </c>
      <c r="C44" s="106">
        <f>SUM(C45:C49)</f>
        <v>0</v>
      </c>
      <c r="D44" s="106">
        <f>SUM(D45:D49)</f>
        <v>0</v>
      </c>
    </row>
    <row r="45" spans="1:4" s="194" customFormat="1" ht="12" customHeight="1">
      <c r="A45" s="13" t="s">
        <v>60</v>
      </c>
      <c r="B45" s="195" t="s">
        <v>197</v>
      </c>
      <c r="C45" s="228"/>
      <c r="D45" s="228"/>
    </row>
    <row r="46" spans="1:4" s="194" customFormat="1" ht="12" customHeight="1">
      <c r="A46" s="12" t="s">
        <v>61</v>
      </c>
      <c r="B46" s="196" t="s">
        <v>198</v>
      </c>
      <c r="C46" s="111"/>
      <c r="D46" s="111"/>
    </row>
    <row r="47" spans="1:4" s="194" customFormat="1" ht="12" customHeight="1">
      <c r="A47" s="12" t="s">
        <v>194</v>
      </c>
      <c r="B47" s="196" t="s">
        <v>199</v>
      </c>
      <c r="C47" s="111"/>
      <c r="D47" s="111"/>
    </row>
    <row r="48" spans="1:4" s="194" customFormat="1" ht="12" customHeight="1">
      <c r="A48" s="12" t="s">
        <v>195</v>
      </c>
      <c r="B48" s="196" t="s">
        <v>200</v>
      </c>
      <c r="C48" s="111"/>
      <c r="D48" s="111"/>
    </row>
    <row r="49" spans="1:4" s="194" customFormat="1" ht="12" customHeight="1" thickBot="1">
      <c r="A49" s="14" t="s">
        <v>196</v>
      </c>
      <c r="B49" s="197" t="s">
        <v>201</v>
      </c>
      <c r="C49" s="184"/>
      <c r="D49" s="184"/>
    </row>
    <row r="50" spans="1:4" s="194" customFormat="1" ht="12" customHeight="1" thickBot="1">
      <c r="A50" s="18" t="s">
        <v>105</v>
      </c>
      <c r="B50" s="19" t="s">
        <v>202</v>
      </c>
      <c r="C50" s="106">
        <f>SUM(C51:C53)</f>
        <v>0</v>
      </c>
      <c r="D50" s="106">
        <f>SUM(D51:D53)</f>
        <v>40</v>
      </c>
    </row>
    <row r="51" spans="1:4" s="194" customFormat="1" ht="12" customHeight="1">
      <c r="A51" s="13" t="s">
        <v>62</v>
      </c>
      <c r="B51" s="195" t="s">
        <v>203</v>
      </c>
      <c r="C51" s="109"/>
      <c r="D51" s="109"/>
    </row>
    <row r="52" spans="1:4" s="194" customFormat="1" ht="12" customHeight="1">
      <c r="A52" s="12" t="s">
        <v>63</v>
      </c>
      <c r="B52" s="196" t="s">
        <v>347</v>
      </c>
      <c r="C52" s="108"/>
      <c r="D52" s="108"/>
    </row>
    <row r="53" spans="1:4" s="194" customFormat="1" ht="12" customHeight="1">
      <c r="A53" s="12" t="s">
        <v>207</v>
      </c>
      <c r="B53" s="196" t="s">
        <v>205</v>
      </c>
      <c r="C53" s="108"/>
      <c r="D53" s="108">
        <v>40</v>
      </c>
    </row>
    <row r="54" spans="1:4" s="194" customFormat="1" ht="12" customHeight="1" thickBot="1">
      <c r="A54" s="14" t="s">
        <v>208</v>
      </c>
      <c r="B54" s="197" t="s">
        <v>206</v>
      </c>
      <c r="C54" s="110"/>
      <c r="D54" s="110"/>
    </row>
    <row r="55" spans="1:4" s="194" customFormat="1" ht="12" customHeight="1" thickBot="1">
      <c r="A55" s="18" t="s">
        <v>12</v>
      </c>
      <c r="B55" s="101" t="s">
        <v>209</v>
      </c>
      <c r="C55" s="106">
        <f>SUM(C56:C58)</f>
        <v>0</v>
      </c>
      <c r="D55" s="106">
        <f>SUM(D56:D58)</f>
        <v>0</v>
      </c>
    </row>
    <row r="56" spans="1:4" s="194" customFormat="1" ht="12" customHeight="1">
      <c r="A56" s="13" t="s">
        <v>106</v>
      </c>
      <c r="B56" s="195" t="s">
        <v>211</v>
      </c>
      <c r="C56" s="111"/>
      <c r="D56" s="111"/>
    </row>
    <row r="57" spans="1:4" s="194" customFormat="1" ht="12" customHeight="1">
      <c r="A57" s="12" t="s">
        <v>107</v>
      </c>
      <c r="B57" s="196" t="s">
        <v>348</v>
      </c>
      <c r="C57" s="111"/>
      <c r="D57" s="111"/>
    </row>
    <row r="58" spans="1:4" s="194" customFormat="1" ht="12" customHeight="1">
      <c r="A58" s="12" t="s">
        <v>130</v>
      </c>
      <c r="B58" s="196" t="s">
        <v>212</v>
      </c>
      <c r="C58" s="111"/>
      <c r="D58" s="111"/>
    </row>
    <row r="59" spans="1:4" s="194" customFormat="1" ht="12" customHeight="1" thickBot="1">
      <c r="A59" s="14" t="s">
        <v>210</v>
      </c>
      <c r="B59" s="197" t="s">
        <v>213</v>
      </c>
      <c r="C59" s="111"/>
      <c r="D59" s="111"/>
    </row>
    <row r="60" spans="1:4" s="194" customFormat="1" ht="12" customHeight="1" thickBot="1">
      <c r="A60" s="18" t="s">
        <v>13</v>
      </c>
      <c r="B60" s="19" t="s">
        <v>214</v>
      </c>
      <c r="C60" s="112">
        <f>+C5+C12+C19+C26+C33+C44+C50+C55</f>
        <v>47362</v>
      </c>
      <c r="D60" s="112">
        <f>+D5+D12+D19+D26+D33+D44+D50+D55</f>
        <v>48329</v>
      </c>
    </row>
    <row r="61" spans="1:4" s="194" customFormat="1" ht="12" customHeight="1" thickBot="1">
      <c r="A61" s="198" t="s">
        <v>215</v>
      </c>
      <c r="B61" s="101" t="s">
        <v>216</v>
      </c>
      <c r="C61" s="106">
        <f>SUM(C62:C64)</f>
        <v>26298</v>
      </c>
      <c r="D61" s="106">
        <f>SUM(D62:D64)</f>
        <v>26298</v>
      </c>
    </row>
    <row r="62" spans="1:4" s="194" customFormat="1" ht="12" customHeight="1">
      <c r="A62" s="13" t="s">
        <v>249</v>
      </c>
      <c r="B62" s="195" t="s">
        <v>217</v>
      </c>
      <c r="C62" s="111">
        <v>26298</v>
      </c>
      <c r="D62" s="111">
        <v>26298</v>
      </c>
    </row>
    <row r="63" spans="1:4" s="194" customFormat="1" ht="12" customHeight="1">
      <c r="A63" s="12" t="s">
        <v>258</v>
      </c>
      <c r="B63" s="196" t="s">
        <v>218</v>
      </c>
      <c r="C63" s="111"/>
      <c r="D63" s="111"/>
    </row>
    <row r="64" spans="1:4" s="194" customFormat="1" ht="12" customHeight="1" thickBot="1">
      <c r="A64" s="14" t="s">
        <v>259</v>
      </c>
      <c r="B64" s="199" t="s">
        <v>219</v>
      </c>
      <c r="C64" s="111"/>
      <c r="D64" s="111"/>
    </row>
    <row r="65" spans="1:4" s="194" customFormat="1" ht="12" customHeight="1" thickBot="1">
      <c r="A65" s="198" t="s">
        <v>220</v>
      </c>
      <c r="B65" s="101" t="s">
        <v>221</v>
      </c>
      <c r="C65" s="106">
        <f>SUM(C66:C69)</f>
        <v>0</v>
      </c>
      <c r="D65" s="106">
        <f>SUM(D66:D69)</f>
        <v>0</v>
      </c>
    </row>
    <row r="66" spans="1:4" s="194" customFormat="1" ht="12" customHeight="1">
      <c r="A66" s="13" t="s">
        <v>85</v>
      </c>
      <c r="B66" s="195" t="s">
        <v>222</v>
      </c>
      <c r="C66" s="111"/>
      <c r="D66" s="111"/>
    </row>
    <row r="67" spans="1:4" s="194" customFormat="1" ht="12" customHeight="1">
      <c r="A67" s="12" t="s">
        <v>86</v>
      </c>
      <c r="B67" s="196" t="s">
        <v>223</v>
      </c>
      <c r="C67" s="111"/>
      <c r="D67" s="111"/>
    </row>
    <row r="68" spans="1:4" s="194" customFormat="1" ht="12" customHeight="1">
      <c r="A68" s="12" t="s">
        <v>250</v>
      </c>
      <c r="B68" s="196" t="s">
        <v>224</v>
      </c>
      <c r="C68" s="111"/>
      <c r="D68" s="111"/>
    </row>
    <row r="69" spans="1:4" s="194" customFormat="1" ht="12" customHeight="1" thickBot="1">
      <c r="A69" s="14" t="s">
        <v>251</v>
      </c>
      <c r="B69" s="197" t="s">
        <v>225</v>
      </c>
      <c r="C69" s="111"/>
      <c r="D69" s="111"/>
    </row>
    <row r="70" spans="1:4" s="194" customFormat="1" ht="12" customHeight="1" thickBot="1">
      <c r="A70" s="198" t="s">
        <v>226</v>
      </c>
      <c r="B70" s="101" t="s">
        <v>227</v>
      </c>
      <c r="C70" s="106">
        <f>SUM(C71:C72)</f>
        <v>11629</v>
      </c>
      <c r="D70" s="106">
        <f>SUM(D71:D72)</f>
        <v>12279</v>
      </c>
    </row>
    <row r="71" spans="1:4" s="194" customFormat="1" ht="12" customHeight="1">
      <c r="A71" s="13" t="s">
        <v>252</v>
      </c>
      <c r="B71" s="195" t="s">
        <v>228</v>
      </c>
      <c r="C71" s="111">
        <v>11629</v>
      </c>
      <c r="D71" s="111">
        <v>12279</v>
      </c>
    </row>
    <row r="72" spans="1:4" s="194" customFormat="1" ht="12" customHeight="1" thickBot="1">
      <c r="A72" s="14" t="s">
        <v>253</v>
      </c>
      <c r="B72" s="197" t="s">
        <v>229</v>
      </c>
      <c r="C72" s="111"/>
      <c r="D72" s="111"/>
    </row>
    <row r="73" spans="1:4" s="194" customFormat="1" ht="12" customHeight="1" thickBot="1">
      <c r="A73" s="198" t="s">
        <v>230</v>
      </c>
      <c r="B73" s="101" t="s">
        <v>231</v>
      </c>
      <c r="C73" s="106">
        <f>SUM(C74:C76)</f>
        <v>0</v>
      </c>
      <c r="D73" s="106">
        <f>SUM(D74:D76)</f>
        <v>0</v>
      </c>
    </row>
    <row r="74" spans="1:4" s="194" customFormat="1" ht="12" customHeight="1">
      <c r="A74" s="13" t="s">
        <v>254</v>
      </c>
      <c r="B74" s="195" t="s">
        <v>232</v>
      </c>
      <c r="C74" s="111"/>
      <c r="D74" s="111"/>
    </row>
    <row r="75" spans="1:4" s="194" customFormat="1" ht="12" customHeight="1">
      <c r="A75" s="12" t="s">
        <v>255</v>
      </c>
      <c r="B75" s="196" t="s">
        <v>233</v>
      </c>
      <c r="C75" s="111"/>
      <c r="D75" s="111"/>
    </row>
    <row r="76" spans="1:4" s="194" customFormat="1" ht="12" customHeight="1" thickBot="1">
      <c r="A76" s="14" t="s">
        <v>256</v>
      </c>
      <c r="B76" s="197" t="s">
        <v>234</v>
      </c>
      <c r="C76" s="111"/>
      <c r="D76" s="111"/>
    </row>
    <row r="77" spans="1:4" s="194" customFormat="1" ht="12" customHeight="1" thickBot="1">
      <c r="A77" s="198" t="s">
        <v>235</v>
      </c>
      <c r="B77" s="101" t="s">
        <v>257</v>
      </c>
      <c r="C77" s="106">
        <f>SUM(C78:C81)</f>
        <v>0</v>
      </c>
      <c r="D77" s="106">
        <f>SUM(D78:D81)</f>
        <v>0</v>
      </c>
    </row>
    <row r="78" spans="1:4" s="194" customFormat="1" ht="12" customHeight="1">
      <c r="A78" s="200" t="s">
        <v>236</v>
      </c>
      <c r="B78" s="195" t="s">
        <v>237</v>
      </c>
      <c r="C78" s="111"/>
      <c r="D78" s="111"/>
    </row>
    <row r="79" spans="1:4" s="194" customFormat="1" ht="12" customHeight="1">
      <c r="A79" s="201" t="s">
        <v>238</v>
      </c>
      <c r="B79" s="196" t="s">
        <v>239</v>
      </c>
      <c r="C79" s="111"/>
      <c r="D79" s="111"/>
    </row>
    <row r="80" spans="1:4" s="194" customFormat="1" ht="12" customHeight="1">
      <c r="A80" s="201" t="s">
        <v>240</v>
      </c>
      <c r="B80" s="196" t="s">
        <v>241</v>
      </c>
      <c r="C80" s="111"/>
      <c r="D80" s="111"/>
    </row>
    <row r="81" spans="1:4" s="194" customFormat="1" ht="12" customHeight="1" thickBot="1">
      <c r="A81" s="202" t="s">
        <v>242</v>
      </c>
      <c r="B81" s="197" t="s">
        <v>243</v>
      </c>
      <c r="C81" s="111"/>
      <c r="D81" s="111"/>
    </row>
    <row r="82" spans="1:4" s="194" customFormat="1" ht="13.5" customHeight="1" thickBot="1">
      <c r="A82" s="198" t="s">
        <v>244</v>
      </c>
      <c r="B82" s="101" t="s">
        <v>245</v>
      </c>
      <c r="C82" s="229"/>
      <c r="D82" s="229"/>
    </row>
    <row r="83" spans="1:4" s="194" customFormat="1" ht="15.75" customHeight="1" thickBot="1">
      <c r="A83" s="198" t="s">
        <v>246</v>
      </c>
      <c r="B83" s="203" t="s">
        <v>247</v>
      </c>
      <c r="C83" s="112">
        <f>+C61+C65+C70+C73+C77+C82</f>
        <v>37927</v>
      </c>
      <c r="D83" s="112">
        <f>+D61+D65+D70+D73+D77+D82</f>
        <v>38577</v>
      </c>
    </row>
    <row r="84" spans="1:4" s="194" customFormat="1" ht="16.5" customHeight="1" thickBot="1">
      <c r="A84" s="204" t="s">
        <v>260</v>
      </c>
      <c r="B84" s="205" t="s">
        <v>248</v>
      </c>
      <c r="C84" s="112">
        <f>+C60+C83</f>
        <v>85289</v>
      </c>
      <c r="D84" s="112">
        <f>+D60+D83</f>
        <v>86906</v>
      </c>
    </row>
    <row r="85" spans="1:4" s="194" customFormat="1" ht="83.25" customHeight="1">
      <c r="A85" s="3"/>
      <c r="B85" s="4"/>
      <c r="C85" s="4"/>
      <c r="D85" s="113"/>
    </row>
    <row r="86" spans="1:4" ht="16.5" customHeight="1">
      <c r="A86" s="309" t="s">
        <v>33</v>
      </c>
      <c r="B86" s="309"/>
      <c r="C86" s="309"/>
      <c r="D86" s="309"/>
    </row>
    <row r="87" spans="1:4" s="206" customFormat="1" ht="16.5" customHeight="1" thickBot="1">
      <c r="A87" s="310" t="s">
        <v>88</v>
      </c>
      <c r="B87" s="310"/>
      <c r="C87" s="244"/>
      <c r="D87" s="69" t="s">
        <v>129</v>
      </c>
    </row>
    <row r="88" spans="1:4" ht="38.1" customHeight="1" thickBot="1">
      <c r="A88" s="21" t="s">
        <v>52</v>
      </c>
      <c r="B88" s="22" t="s">
        <v>34</v>
      </c>
      <c r="C88" s="30" t="s">
        <v>354</v>
      </c>
      <c r="D88" s="30" t="s">
        <v>375</v>
      </c>
    </row>
    <row r="89" spans="1:4" s="193" customFormat="1" ht="12" customHeight="1" thickBot="1">
      <c r="A89" s="27">
        <v>1</v>
      </c>
      <c r="B89" s="28">
        <v>2</v>
      </c>
      <c r="C89" s="29">
        <v>3</v>
      </c>
      <c r="D89" s="29">
        <v>4</v>
      </c>
    </row>
    <row r="90" spans="1:4" ht="12" customHeight="1" thickBot="1">
      <c r="A90" s="20" t="s">
        <v>5</v>
      </c>
      <c r="B90" s="26" t="s">
        <v>263</v>
      </c>
      <c r="C90" s="105">
        <f>SUM(C91:C95)</f>
        <v>31517</v>
      </c>
      <c r="D90" s="105">
        <f>SUM(D91:D95)</f>
        <v>32896</v>
      </c>
    </row>
    <row r="91" spans="1:4" ht="12" customHeight="1">
      <c r="A91" s="15" t="s">
        <v>64</v>
      </c>
      <c r="B91" s="8" t="s">
        <v>35</v>
      </c>
      <c r="C91" s="107">
        <v>7659</v>
      </c>
      <c r="D91" s="107">
        <v>8145</v>
      </c>
    </row>
    <row r="92" spans="1:4" ht="12" customHeight="1">
      <c r="A92" s="12" t="s">
        <v>65</v>
      </c>
      <c r="B92" s="6" t="s">
        <v>108</v>
      </c>
      <c r="C92" s="108">
        <v>2019</v>
      </c>
      <c r="D92" s="108">
        <v>2051</v>
      </c>
    </row>
    <row r="93" spans="1:4" ht="12" customHeight="1">
      <c r="A93" s="12" t="s">
        <v>66</v>
      </c>
      <c r="B93" s="6" t="s">
        <v>83</v>
      </c>
      <c r="C93" s="110">
        <v>20239</v>
      </c>
      <c r="D93" s="110">
        <v>20239</v>
      </c>
    </row>
    <row r="94" spans="1:4" ht="12" customHeight="1">
      <c r="A94" s="12" t="s">
        <v>67</v>
      </c>
      <c r="B94" s="9" t="s">
        <v>109</v>
      </c>
      <c r="C94" s="110">
        <v>1600</v>
      </c>
      <c r="D94" s="110">
        <v>2009</v>
      </c>
    </row>
    <row r="95" spans="1:4" ht="12" customHeight="1">
      <c r="A95" s="12" t="s">
        <v>75</v>
      </c>
      <c r="B95" s="17" t="s">
        <v>110</v>
      </c>
      <c r="C95" s="110"/>
      <c r="D95" s="110">
        <v>452</v>
      </c>
    </row>
    <row r="96" spans="1:4" ht="12" customHeight="1">
      <c r="A96" s="12" t="s">
        <v>68</v>
      </c>
      <c r="B96" s="6" t="s">
        <v>264</v>
      </c>
      <c r="C96" s="110"/>
      <c r="D96" s="110">
        <v>143</v>
      </c>
    </row>
    <row r="97" spans="1:4" ht="12" customHeight="1">
      <c r="A97" s="12" t="s">
        <v>69</v>
      </c>
      <c r="B97" s="70" t="s">
        <v>385</v>
      </c>
      <c r="C97" s="110"/>
      <c r="D97" s="110">
        <v>309</v>
      </c>
    </row>
    <row r="98" spans="1:4" ht="12" customHeight="1">
      <c r="A98" s="12" t="s">
        <v>76</v>
      </c>
      <c r="B98" s="71" t="s">
        <v>265</v>
      </c>
      <c r="C98" s="110"/>
      <c r="D98" s="110"/>
    </row>
    <row r="99" spans="1:4" ht="12" customHeight="1">
      <c r="A99" s="12" t="s">
        <v>77</v>
      </c>
      <c r="B99" s="71" t="s">
        <v>266</v>
      </c>
      <c r="C99" s="110"/>
      <c r="D99" s="110"/>
    </row>
    <row r="100" spans="1:4" ht="12" customHeight="1">
      <c r="A100" s="12" t="s">
        <v>78</v>
      </c>
      <c r="B100" s="70" t="s">
        <v>267</v>
      </c>
      <c r="C100" s="110"/>
      <c r="D100" s="110"/>
    </row>
    <row r="101" spans="1:4" ht="12" customHeight="1">
      <c r="A101" s="12" t="s">
        <v>79</v>
      </c>
      <c r="B101" s="70" t="s">
        <v>268</v>
      </c>
      <c r="C101" s="110"/>
      <c r="D101" s="110"/>
    </row>
    <row r="102" spans="1:4" ht="12" customHeight="1">
      <c r="A102" s="12" t="s">
        <v>81</v>
      </c>
      <c r="B102" s="71" t="s">
        <v>269</v>
      </c>
      <c r="C102" s="110"/>
      <c r="D102" s="110"/>
    </row>
    <row r="103" spans="1:4" ht="12" customHeight="1">
      <c r="A103" s="11" t="s">
        <v>111</v>
      </c>
      <c r="B103" s="72" t="s">
        <v>270</v>
      </c>
      <c r="C103" s="110"/>
      <c r="D103" s="110"/>
    </row>
    <row r="104" spans="1:4" ht="12" customHeight="1">
      <c r="A104" s="12" t="s">
        <v>261</v>
      </c>
      <c r="B104" s="72" t="s">
        <v>271</v>
      </c>
      <c r="C104" s="110"/>
      <c r="D104" s="110"/>
    </row>
    <row r="105" spans="1:4" ht="12" customHeight="1" thickBot="1">
      <c r="A105" s="16" t="s">
        <v>262</v>
      </c>
      <c r="B105" s="73" t="s">
        <v>272</v>
      </c>
      <c r="C105" s="114"/>
      <c r="D105" s="114"/>
    </row>
    <row r="106" spans="1:4" ht="12" customHeight="1" thickBot="1">
      <c r="A106" s="18" t="s">
        <v>6</v>
      </c>
      <c r="B106" s="25" t="s">
        <v>273</v>
      </c>
      <c r="C106" s="106">
        <f>+C107+C109+C111</f>
        <v>46802</v>
      </c>
      <c r="D106" s="106">
        <f>+D107+D109+D111</f>
        <v>46802</v>
      </c>
    </row>
    <row r="107" spans="1:4" ht="12" customHeight="1">
      <c r="A107" s="13" t="s">
        <v>70</v>
      </c>
      <c r="B107" s="6" t="s">
        <v>128</v>
      </c>
      <c r="C107" s="109"/>
      <c r="D107" s="109">
        <v>9800</v>
      </c>
    </row>
    <row r="108" spans="1:4" ht="12" customHeight="1">
      <c r="A108" s="13" t="s">
        <v>71</v>
      </c>
      <c r="B108" s="10" t="s">
        <v>277</v>
      </c>
      <c r="C108" s="109"/>
      <c r="D108" s="109"/>
    </row>
    <row r="109" spans="1:4" ht="12" customHeight="1">
      <c r="A109" s="13" t="s">
        <v>72</v>
      </c>
      <c r="B109" s="10" t="s">
        <v>112</v>
      </c>
      <c r="C109" s="108">
        <v>43802</v>
      </c>
      <c r="D109" s="108">
        <v>34002</v>
      </c>
    </row>
    <row r="110" spans="1:4" ht="12" customHeight="1">
      <c r="A110" s="13" t="s">
        <v>73</v>
      </c>
      <c r="B110" s="10" t="s">
        <v>278</v>
      </c>
      <c r="C110" s="99">
        <v>18584</v>
      </c>
      <c r="D110" s="99">
        <v>18584</v>
      </c>
    </row>
    <row r="111" spans="1:4" ht="12" customHeight="1">
      <c r="A111" s="13" t="s">
        <v>74</v>
      </c>
      <c r="B111" s="103" t="s">
        <v>131</v>
      </c>
      <c r="C111" s="99">
        <v>3000</v>
      </c>
      <c r="D111" s="99">
        <v>3000</v>
      </c>
    </row>
    <row r="112" spans="1:4" ht="12" customHeight="1">
      <c r="A112" s="13" t="s">
        <v>80</v>
      </c>
      <c r="B112" s="102" t="s">
        <v>349</v>
      </c>
      <c r="C112" s="99"/>
      <c r="D112" s="99"/>
    </row>
    <row r="113" spans="1:4" ht="12" customHeight="1">
      <c r="A113" s="13" t="s">
        <v>82</v>
      </c>
      <c r="B113" s="191" t="s">
        <v>283</v>
      </c>
      <c r="C113" s="99"/>
      <c r="D113" s="99"/>
    </row>
    <row r="114" spans="1:4">
      <c r="A114" s="13" t="s">
        <v>113</v>
      </c>
      <c r="B114" s="71" t="s">
        <v>266</v>
      </c>
      <c r="C114" s="99">
        <v>3000</v>
      </c>
      <c r="D114" s="99">
        <v>3000</v>
      </c>
    </row>
    <row r="115" spans="1:4" ht="12" customHeight="1">
      <c r="A115" s="13" t="s">
        <v>114</v>
      </c>
      <c r="B115" s="71" t="s">
        <v>282</v>
      </c>
      <c r="C115" s="99"/>
      <c r="D115" s="99"/>
    </row>
    <row r="116" spans="1:4" ht="12" customHeight="1">
      <c r="A116" s="13" t="s">
        <v>115</v>
      </c>
      <c r="B116" s="71" t="s">
        <v>281</v>
      </c>
      <c r="C116" s="99"/>
      <c r="D116" s="99"/>
    </row>
    <row r="117" spans="1:4" ht="12" customHeight="1">
      <c r="A117" s="13" t="s">
        <v>274</v>
      </c>
      <c r="B117" s="71" t="s">
        <v>269</v>
      </c>
      <c r="C117" s="99"/>
      <c r="D117" s="99"/>
    </row>
    <row r="118" spans="1:4" ht="12" customHeight="1">
      <c r="A118" s="13" t="s">
        <v>275</v>
      </c>
      <c r="B118" s="71" t="s">
        <v>280</v>
      </c>
      <c r="C118" s="99"/>
      <c r="D118" s="99"/>
    </row>
    <row r="119" spans="1:4" ht="16.5" thickBot="1">
      <c r="A119" s="11" t="s">
        <v>276</v>
      </c>
      <c r="B119" s="71" t="s">
        <v>279</v>
      </c>
      <c r="C119" s="100"/>
      <c r="D119" s="100"/>
    </row>
    <row r="120" spans="1:4" ht="12" customHeight="1" thickBot="1">
      <c r="A120" s="18" t="s">
        <v>7</v>
      </c>
      <c r="B120" s="67" t="s">
        <v>284</v>
      </c>
      <c r="C120" s="106">
        <f>+C121+C122</f>
        <v>6970</v>
      </c>
      <c r="D120" s="106">
        <f>+D121+D122</f>
        <v>7208</v>
      </c>
    </row>
    <row r="121" spans="1:4" ht="12" customHeight="1">
      <c r="A121" s="13" t="s">
        <v>53</v>
      </c>
      <c r="B121" s="7" t="s">
        <v>42</v>
      </c>
      <c r="C121" s="109">
        <v>6470</v>
      </c>
      <c r="D121" s="109">
        <v>6708</v>
      </c>
    </row>
    <row r="122" spans="1:4" ht="12" customHeight="1" thickBot="1">
      <c r="A122" s="14" t="s">
        <v>54</v>
      </c>
      <c r="B122" s="10" t="s">
        <v>43</v>
      </c>
      <c r="C122" s="110">
        <v>500</v>
      </c>
      <c r="D122" s="110">
        <v>500</v>
      </c>
    </row>
    <row r="123" spans="1:4" ht="12" customHeight="1" thickBot="1">
      <c r="A123" s="18" t="s">
        <v>8</v>
      </c>
      <c r="B123" s="67" t="s">
        <v>285</v>
      </c>
      <c r="C123" s="106">
        <f>+C90+C106+C120</f>
        <v>85289</v>
      </c>
      <c r="D123" s="106">
        <f>+D90+D106+D120</f>
        <v>86906</v>
      </c>
    </row>
    <row r="124" spans="1:4" ht="12" customHeight="1" thickBot="1">
      <c r="A124" s="18" t="s">
        <v>9</v>
      </c>
      <c r="B124" s="67" t="s">
        <v>286</v>
      </c>
      <c r="C124" s="106">
        <f>+C125+C126+C127</f>
        <v>0</v>
      </c>
      <c r="D124" s="106">
        <f>+D125+D126+D127</f>
        <v>0</v>
      </c>
    </row>
    <row r="125" spans="1:4" ht="12" customHeight="1">
      <c r="A125" s="13" t="s">
        <v>57</v>
      </c>
      <c r="B125" s="7" t="s">
        <v>287</v>
      </c>
      <c r="C125" s="99"/>
      <c r="D125" s="99"/>
    </row>
    <row r="126" spans="1:4" ht="12" customHeight="1">
      <c r="A126" s="13" t="s">
        <v>58</v>
      </c>
      <c r="B126" s="7" t="s">
        <v>288</v>
      </c>
      <c r="C126" s="99"/>
      <c r="D126" s="99"/>
    </row>
    <row r="127" spans="1:4" ht="12" customHeight="1" thickBot="1">
      <c r="A127" s="11" t="s">
        <v>59</v>
      </c>
      <c r="B127" s="5" t="s">
        <v>289</v>
      </c>
      <c r="C127" s="99"/>
      <c r="D127" s="99"/>
    </row>
    <row r="128" spans="1:4" ht="12" customHeight="1" thickBot="1">
      <c r="A128" s="18" t="s">
        <v>10</v>
      </c>
      <c r="B128" s="67" t="s">
        <v>335</v>
      </c>
      <c r="C128" s="106">
        <f>+C129+C130+C131+C132</f>
        <v>0</v>
      </c>
      <c r="D128" s="106">
        <f>+D129+D130+D131+D132</f>
        <v>0</v>
      </c>
    </row>
    <row r="129" spans="1:9" ht="12" customHeight="1">
      <c r="A129" s="13" t="s">
        <v>60</v>
      </c>
      <c r="B129" s="7" t="s">
        <v>290</v>
      </c>
      <c r="C129" s="99"/>
      <c r="D129" s="99"/>
    </row>
    <row r="130" spans="1:9" ht="12" customHeight="1">
      <c r="A130" s="13" t="s">
        <v>61</v>
      </c>
      <c r="B130" s="7" t="s">
        <v>291</v>
      </c>
      <c r="C130" s="99"/>
      <c r="D130" s="99"/>
    </row>
    <row r="131" spans="1:9" ht="12" customHeight="1">
      <c r="A131" s="13" t="s">
        <v>194</v>
      </c>
      <c r="B131" s="7" t="s">
        <v>292</v>
      </c>
      <c r="C131" s="99"/>
      <c r="D131" s="99"/>
    </row>
    <row r="132" spans="1:9" ht="12" customHeight="1" thickBot="1">
      <c r="A132" s="11" t="s">
        <v>195</v>
      </c>
      <c r="B132" s="5" t="s">
        <v>293</v>
      </c>
      <c r="C132" s="99"/>
      <c r="D132" s="99"/>
    </row>
    <row r="133" spans="1:9" ht="12" customHeight="1" thickBot="1">
      <c r="A133" s="18" t="s">
        <v>11</v>
      </c>
      <c r="B133" s="67" t="s">
        <v>294</v>
      </c>
      <c r="C133" s="112">
        <f>+C134+C135+C136+C137</f>
        <v>0</v>
      </c>
      <c r="D133" s="112">
        <f>+D134+D135+D136+D137</f>
        <v>0</v>
      </c>
    </row>
    <row r="134" spans="1:9" ht="12" customHeight="1">
      <c r="A134" s="13" t="s">
        <v>62</v>
      </c>
      <c r="B134" s="7" t="s">
        <v>295</v>
      </c>
      <c r="C134" s="99"/>
      <c r="D134" s="99"/>
    </row>
    <row r="135" spans="1:9" ht="12" customHeight="1">
      <c r="A135" s="13" t="s">
        <v>63</v>
      </c>
      <c r="B135" s="7" t="s">
        <v>305</v>
      </c>
      <c r="C135" s="99"/>
      <c r="D135" s="99"/>
    </row>
    <row r="136" spans="1:9" ht="12" customHeight="1">
      <c r="A136" s="13" t="s">
        <v>207</v>
      </c>
      <c r="B136" s="7" t="s">
        <v>296</v>
      </c>
      <c r="C136" s="99"/>
      <c r="D136" s="99"/>
    </row>
    <row r="137" spans="1:9" ht="12" customHeight="1" thickBot="1">
      <c r="A137" s="11" t="s">
        <v>208</v>
      </c>
      <c r="B137" s="5" t="s">
        <v>297</v>
      </c>
      <c r="C137" s="99"/>
      <c r="D137" s="99"/>
    </row>
    <row r="138" spans="1:9" ht="12" customHeight="1" thickBot="1">
      <c r="A138" s="18" t="s">
        <v>12</v>
      </c>
      <c r="B138" s="67" t="s">
        <v>298</v>
      </c>
      <c r="C138" s="115">
        <f>+C139+C140+C141+C142</f>
        <v>0</v>
      </c>
      <c r="D138" s="115">
        <f>+D139+D140+D141+D142</f>
        <v>0</v>
      </c>
    </row>
    <row r="139" spans="1:9" ht="12" customHeight="1">
      <c r="A139" s="13" t="s">
        <v>106</v>
      </c>
      <c r="B139" s="7" t="s">
        <v>299</v>
      </c>
      <c r="C139" s="99"/>
      <c r="D139" s="99"/>
    </row>
    <row r="140" spans="1:9" ht="12" customHeight="1">
      <c r="A140" s="13" t="s">
        <v>107</v>
      </c>
      <c r="B140" s="7" t="s">
        <v>300</v>
      </c>
      <c r="C140" s="99"/>
      <c r="D140" s="99"/>
    </row>
    <row r="141" spans="1:9" ht="12" customHeight="1">
      <c r="A141" s="13" t="s">
        <v>130</v>
      </c>
      <c r="B141" s="7" t="s">
        <v>301</v>
      </c>
      <c r="C141" s="99"/>
      <c r="D141" s="99"/>
    </row>
    <row r="142" spans="1:9" ht="12" customHeight="1" thickBot="1">
      <c r="A142" s="13" t="s">
        <v>210</v>
      </c>
      <c r="B142" s="7" t="s">
        <v>302</v>
      </c>
      <c r="C142" s="99"/>
      <c r="D142" s="99"/>
    </row>
    <row r="143" spans="1:9" ht="15" customHeight="1" thickBot="1">
      <c r="A143" s="18" t="s">
        <v>13</v>
      </c>
      <c r="B143" s="67" t="s">
        <v>303</v>
      </c>
      <c r="C143" s="207">
        <f>+C124+C128+C133+C138</f>
        <v>0</v>
      </c>
      <c r="D143" s="207">
        <f>+D124+D128+D133+D138</f>
        <v>0</v>
      </c>
      <c r="F143" s="208"/>
      <c r="G143" s="209"/>
      <c r="H143" s="209"/>
      <c r="I143" s="209"/>
    </row>
    <row r="144" spans="1:9" s="194" customFormat="1" ht="12.95" customHeight="1" thickBot="1">
      <c r="A144" s="104" t="s">
        <v>14</v>
      </c>
      <c r="B144" s="172" t="s">
        <v>304</v>
      </c>
      <c r="C144" s="207">
        <f>+C123+C143</f>
        <v>85289</v>
      </c>
      <c r="D144" s="207">
        <f>+D123+D143</f>
        <v>86906</v>
      </c>
    </row>
    <row r="145" spans="1:4" ht="7.5" customHeight="1"/>
    <row r="146" spans="1:4">
      <c r="A146" s="311" t="s">
        <v>306</v>
      </c>
      <c r="B146" s="311"/>
      <c r="C146" s="311"/>
      <c r="D146" s="311"/>
    </row>
    <row r="147" spans="1:4" ht="15" customHeight="1" thickBot="1">
      <c r="A147" s="308" t="s">
        <v>89</v>
      </c>
      <c r="B147" s="308"/>
      <c r="C147" s="243"/>
      <c r="D147" s="116" t="s">
        <v>129</v>
      </c>
    </row>
    <row r="148" spans="1:4" ht="13.5" customHeight="1" thickBot="1">
      <c r="A148" s="18">
        <v>1</v>
      </c>
      <c r="B148" s="25" t="s">
        <v>307</v>
      </c>
      <c r="C148" s="106">
        <f>+C60-C123</f>
        <v>-37927</v>
      </c>
      <c r="D148" s="106">
        <f>+D60-D123</f>
        <v>-38577</v>
      </c>
    </row>
    <row r="149" spans="1:4" ht="27.75" customHeight="1" thickBot="1">
      <c r="A149" s="18" t="s">
        <v>6</v>
      </c>
      <c r="B149" s="25" t="s">
        <v>308</v>
      </c>
      <c r="C149" s="106">
        <f>+C83-C143</f>
        <v>37927</v>
      </c>
      <c r="D149" s="106">
        <f>+D83-D143</f>
        <v>38577</v>
      </c>
    </row>
  </sheetData>
  <mergeCells count="6">
    <mergeCell ref="A147:B147"/>
    <mergeCell ref="A86:D86"/>
    <mergeCell ref="A1:D1"/>
    <mergeCell ref="A2:B2"/>
    <mergeCell ref="A87:B87"/>
    <mergeCell ref="A146:D146"/>
  </mergeCells>
  <phoneticPr fontId="0" type="noConversion"/>
  <printOptions horizontalCentered="1"/>
  <pageMargins left="0" right="0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Mogyorósbánya Község Önkormányzat
2015. ÉVI KÖLTSÉGVETÉSÉNEK ÖSSZEVONT MÉRLEGE&amp;10
&amp;R&amp;"Times New Roman CE,Félkövér dőlt"&amp;11 1.1. melléklet az 1/2015. (I.28.) önk-i rend-hez
 1. mell. a 7/2015. (V.27.) önk-i rend-hez</oddHeader>
  </headerFooter>
  <rowBreaks count="1" manualBreakCount="1">
    <brk id="85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0"/>
  <sheetViews>
    <sheetView view="pageLayout" topLeftCell="A86" zoomScaleNormal="120" zoomScaleSheetLayoutView="100" workbookViewId="0">
      <selection activeCell="F87" sqref="F87:G87"/>
    </sheetView>
  </sheetViews>
  <sheetFormatPr defaultRowHeight="15.75"/>
  <cols>
    <col min="1" max="1" width="9.5" style="173" customWidth="1"/>
    <col min="2" max="2" width="60.33203125" style="173" customWidth="1"/>
    <col min="3" max="3" width="12.5" style="173" customWidth="1"/>
    <col min="4" max="4" width="12" style="174" customWidth="1"/>
    <col min="5" max="5" width="9" style="192" customWidth="1"/>
    <col min="6" max="16384" width="9.33203125" style="192"/>
  </cols>
  <sheetData>
    <row r="1" spans="1:4" ht="15.95" customHeight="1">
      <c r="A1" s="309" t="s">
        <v>3</v>
      </c>
      <c r="B1" s="309"/>
      <c r="C1" s="309"/>
      <c r="D1" s="309"/>
    </row>
    <row r="2" spans="1:4" ht="15.95" customHeight="1" thickBot="1">
      <c r="A2" s="308" t="s">
        <v>87</v>
      </c>
      <c r="B2" s="308"/>
      <c r="C2" s="243"/>
      <c r="D2" s="116" t="s">
        <v>129</v>
      </c>
    </row>
    <row r="3" spans="1:4" ht="38.1" customHeight="1" thickBot="1">
      <c r="A3" s="21" t="s">
        <v>52</v>
      </c>
      <c r="B3" s="22" t="s">
        <v>4</v>
      </c>
      <c r="C3" s="30" t="s">
        <v>354</v>
      </c>
      <c r="D3" s="30" t="s">
        <v>375</v>
      </c>
    </row>
    <row r="4" spans="1:4" s="193" customFormat="1" ht="12" customHeight="1" thickBot="1">
      <c r="A4" s="187">
        <v>1</v>
      </c>
      <c r="B4" s="188">
        <v>2</v>
      </c>
      <c r="C4" s="189">
        <v>3</v>
      </c>
      <c r="D4" s="189">
        <v>4</v>
      </c>
    </row>
    <row r="5" spans="1:4" s="194" customFormat="1" ht="12" customHeight="1" thickBot="1">
      <c r="A5" s="18" t="s">
        <v>5</v>
      </c>
      <c r="B5" s="19" t="s">
        <v>150</v>
      </c>
      <c r="C5" s="106">
        <f>+C6+C7+C8+C9+C10+C11</f>
        <v>7618</v>
      </c>
      <c r="D5" s="106">
        <f>+D6+D7+D8+D9+D10+D11</f>
        <v>8387</v>
      </c>
    </row>
    <row r="6" spans="1:4" s="194" customFormat="1" ht="12" customHeight="1">
      <c r="A6" s="13" t="s">
        <v>64</v>
      </c>
      <c r="B6" s="195" t="s">
        <v>151</v>
      </c>
      <c r="C6" s="109">
        <v>1829</v>
      </c>
      <c r="D6" s="109">
        <v>1863</v>
      </c>
    </row>
    <row r="7" spans="1:4" s="194" customFormat="1" ht="12" customHeight="1">
      <c r="A7" s="12" t="s">
        <v>65</v>
      </c>
      <c r="B7" s="196" t="s">
        <v>152</v>
      </c>
      <c r="C7" s="108"/>
      <c r="D7" s="108"/>
    </row>
    <row r="8" spans="1:4" s="194" customFormat="1" ht="12" customHeight="1">
      <c r="A8" s="12" t="s">
        <v>66</v>
      </c>
      <c r="B8" s="196" t="s">
        <v>153</v>
      </c>
      <c r="C8" s="108">
        <v>4799</v>
      </c>
      <c r="D8" s="108">
        <v>5208</v>
      </c>
    </row>
    <row r="9" spans="1:4" s="194" customFormat="1" ht="12" customHeight="1">
      <c r="A9" s="12" t="s">
        <v>67</v>
      </c>
      <c r="B9" s="196" t="s">
        <v>154</v>
      </c>
      <c r="C9" s="108">
        <v>990</v>
      </c>
      <c r="D9" s="108">
        <v>1200</v>
      </c>
    </row>
    <row r="10" spans="1:4" s="194" customFormat="1" ht="12" customHeight="1">
      <c r="A10" s="12" t="s">
        <v>84</v>
      </c>
      <c r="B10" s="196" t="s">
        <v>155</v>
      </c>
      <c r="C10" s="108"/>
      <c r="D10" s="108">
        <v>116</v>
      </c>
    </row>
    <row r="11" spans="1:4" s="194" customFormat="1" ht="12" customHeight="1" thickBot="1">
      <c r="A11" s="14" t="s">
        <v>68</v>
      </c>
      <c r="B11" s="197" t="s">
        <v>156</v>
      </c>
      <c r="C11" s="108"/>
      <c r="D11" s="108"/>
    </row>
    <row r="12" spans="1:4" s="194" customFormat="1" ht="12" customHeight="1" thickBot="1">
      <c r="A12" s="18" t="s">
        <v>6</v>
      </c>
      <c r="B12" s="101" t="s">
        <v>157</v>
      </c>
      <c r="C12" s="106">
        <f>+C13+C14+C15+C16+C17</f>
        <v>0</v>
      </c>
      <c r="D12" s="106">
        <f>+D13+D14+D15+D16+D17</f>
        <v>368</v>
      </c>
    </row>
    <row r="13" spans="1:4" s="194" customFormat="1" ht="12" customHeight="1">
      <c r="A13" s="13" t="s">
        <v>70</v>
      </c>
      <c r="B13" s="195" t="s">
        <v>158</v>
      </c>
      <c r="C13" s="109"/>
      <c r="D13" s="109"/>
    </row>
    <row r="14" spans="1:4" s="194" customFormat="1" ht="12" customHeight="1">
      <c r="A14" s="12" t="s">
        <v>71</v>
      </c>
      <c r="B14" s="196" t="s">
        <v>159</v>
      </c>
      <c r="C14" s="108"/>
      <c r="D14" s="108"/>
    </row>
    <row r="15" spans="1:4" s="194" customFormat="1" ht="12" customHeight="1">
      <c r="A15" s="12" t="s">
        <v>72</v>
      </c>
      <c r="B15" s="196" t="s">
        <v>343</v>
      </c>
      <c r="C15" s="108"/>
      <c r="D15" s="108"/>
    </row>
    <row r="16" spans="1:4" s="194" customFormat="1" ht="12" customHeight="1">
      <c r="A16" s="12" t="s">
        <v>73</v>
      </c>
      <c r="B16" s="196" t="s">
        <v>344</v>
      </c>
      <c r="C16" s="108"/>
      <c r="D16" s="108"/>
    </row>
    <row r="17" spans="1:4" s="194" customFormat="1" ht="12" customHeight="1">
      <c r="A17" s="12" t="s">
        <v>74</v>
      </c>
      <c r="B17" s="196" t="s">
        <v>160</v>
      </c>
      <c r="C17" s="108"/>
      <c r="D17" s="108">
        <v>368</v>
      </c>
    </row>
    <row r="18" spans="1:4" s="194" customFormat="1" ht="12" customHeight="1" thickBot="1">
      <c r="A18" s="14" t="s">
        <v>80</v>
      </c>
      <c r="B18" s="197" t="s">
        <v>161</v>
      </c>
      <c r="C18" s="110"/>
      <c r="D18" s="110"/>
    </row>
    <row r="19" spans="1:4" s="194" customFormat="1" ht="12" customHeight="1" thickBot="1">
      <c r="A19" s="18" t="s">
        <v>7</v>
      </c>
      <c r="B19" s="19" t="s">
        <v>162</v>
      </c>
      <c r="C19" s="106">
        <f>+C20+C21+C22+C23+C24</f>
        <v>9375</v>
      </c>
      <c r="D19" s="106">
        <f>+D20+D21+D22+D23+D24</f>
        <v>9375</v>
      </c>
    </row>
    <row r="20" spans="1:4" s="194" customFormat="1" ht="12" customHeight="1">
      <c r="A20" s="13" t="s">
        <v>53</v>
      </c>
      <c r="B20" s="195" t="s">
        <v>163</v>
      </c>
      <c r="C20" s="109">
        <v>9375</v>
      </c>
      <c r="D20" s="109">
        <v>9375</v>
      </c>
    </row>
    <row r="21" spans="1:4" s="194" customFormat="1" ht="12" customHeight="1">
      <c r="A21" s="12" t="s">
        <v>54</v>
      </c>
      <c r="B21" s="196" t="s">
        <v>164</v>
      </c>
      <c r="C21" s="108"/>
      <c r="D21" s="108"/>
    </row>
    <row r="22" spans="1:4" s="194" customFormat="1" ht="12" customHeight="1">
      <c r="A22" s="12" t="s">
        <v>55</v>
      </c>
      <c r="B22" s="196" t="s">
        <v>345</v>
      </c>
      <c r="C22" s="108"/>
      <c r="D22" s="108"/>
    </row>
    <row r="23" spans="1:4" s="194" customFormat="1" ht="12" customHeight="1">
      <c r="A23" s="12" t="s">
        <v>56</v>
      </c>
      <c r="B23" s="196" t="s">
        <v>346</v>
      </c>
      <c r="C23" s="108"/>
      <c r="D23" s="108"/>
    </row>
    <row r="24" spans="1:4" s="194" customFormat="1" ht="12" customHeight="1">
      <c r="A24" s="12" t="s">
        <v>96</v>
      </c>
      <c r="B24" s="196" t="s">
        <v>165</v>
      </c>
      <c r="C24" s="108"/>
      <c r="D24" s="108"/>
    </row>
    <row r="25" spans="1:4" s="194" customFormat="1" ht="12" customHeight="1" thickBot="1">
      <c r="A25" s="14" t="s">
        <v>97</v>
      </c>
      <c r="B25" s="197" t="s">
        <v>166</v>
      </c>
      <c r="C25" s="110"/>
      <c r="D25" s="110"/>
    </row>
    <row r="26" spans="1:4" s="194" customFormat="1" ht="12" customHeight="1" thickBot="1">
      <c r="A26" s="18" t="s">
        <v>98</v>
      </c>
      <c r="B26" s="19" t="s">
        <v>167</v>
      </c>
      <c r="C26" s="112">
        <f>+C27+C30+C31+C32</f>
        <v>25270</v>
      </c>
      <c r="D26" s="112">
        <f>+D27+D30+D31+D32</f>
        <v>25270</v>
      </c>
    </row>
    <row r="27" spans="1:4" s="194" customFormat="1" ht="12" customHeight="1">
      <c r="A27" s="13" t="s">
        <v>168</v>
      </c>
      <c r="B27" s="195" t="s">
        <v>174</v>
      </c>
      <c r="C27" s="190">
        <f>+C28+C29</f>
        <v>22385</v>
      </c>
      <c r="D27" s="190">
        <f>+D28+D29</f>
        <v>22385</v>
      </c>
    </row>
    <row r="28" spans="1:4" s="194" customFormat="1" ht="12" customHeight="1">
      <c r="A28" s="12" t="s">
        <v>169</v>
      </c>
      <c r="B28" s="196" t="s">
        <v>175</v>
      </c>
      <c r="C28" s="108">
        <v>1502</v>
      </c>
      <c r="D28" s="108">
        <v>1502</v>
      </c>
    </row>
    <row r="29" spans="1:4" s="194" customFormat="1" ht="12" customHeight="1">
      <c r="A29" s="12" t="s">
        <v>170</v>
      </c>
      <c r="B29" s="196" t="s">
        <v>176</v>
      </c>
      <c r="C29" s="108">
        <v>20883</v>
      </c>
      <c r="D29" s="108">
        <v>20883</v>
      </c>
    </row>
    <row r="30" spans="1:4" s="194" customFormat="1" ht="12" customHeight="1">
      <c r="A30" s="12" t="s">
        <v>171</v>
      </c>
      <c r="B30" s="196" t="s">
        <v>177</v>
      </c>
      <c r="C30" s="108">
        <v>2659</v>
      </c>
      <c r="D30" s="108">
        <v>2659</v>
      </c>
    </row>
    <row r="31" spans="1:4" s="194" customFormat="1" ht="12" customHeight="1">
      <c r="A31" s="12" t="s">
        <v>172</v>
      </c>
      <c r="B31" s="196" t="s">
        <v>178</v>
      </c>
      <c r="C31" s="108">
        <v>226</v>
      </c>
      <c r="D31" s="108">
        <v>226</v>
      </c>
    </row>
    <row r="32" spans="1:4" s="194" customFormat="1" ht="12" customHeight="1" thickBot="1">
      <c r="A32" s="14" t="s">
        <v>173</v>
      </c>
      <c r="B32" s="197" t="s">
        <v>179</v>
      </c>
      <c r="C32" s="110"/>
      <c r="D32" s="110"/>
    </row>
    <row r="33" spans="1:4" s="194" customFormat="1" ht="12" customHeight="1" thickBot="1">
      <c r="A33" s="18" t="s">
        <v>9</v>
      </c>
      <c r="B33" s="19" t="s">
        <v>180</v>
      </c>
      <c r="C33" s="106">
        <f>SUM(C34:C43)</f>
        <v>5099</v>
      </c>
      <c r="D33" s="106">
        <f>SUM(D34:D43)</f>
        <v>4889</v>
      </c>
    </row>
    <row r="34" spans="1:4" s="194" customFormat="1" ht="12" customHeight="1">
      <c r="A34" s="13" t="s">
        <v>57</v>
      </c>
      <c r="B34" s="195" t="s">
        <v>183</v>
      </c>
      <c r="C34" s="109"/>
      <c r="D34" s="109"/>
    </row>
    <row r="35" spans="1:4" s="194" customFormat="1" ht="12" customHeight="1">
      <c r="A35" s="12" t="s">
        <v>58</v>
      </c>
      <c r="B35" s="196" t="s">
        <v>184</v>
      </c>
      <c r="C35" s="108"/>
      <c r="D35" s="108">
        <v>848</v>
      </c>
    </row>
    <row r="36" spans="1:4" s="194" customFormat="1" ht="12" customHeight="1">
      <c r="A36" s="12" t="s">
        <v>59</v>
      </c>
      <c r="B36" s="196" t="s">
        <v>185</v>
      </c>
      <c r="C36" s="108">
        <v>707</v>
      </c>
      <c r="D36" s="108">
        <v>707</v>
      </c>
    </row>
    <row r="37" spans="1:4" s="194" customFormat="1" ht="12" customHeight="1">
      <c r="A37" s="12" t="s">
        <v>100</v>
      </c>
      <c r="B37" s="196" t="s">
        <v>186</v>
      </c>
      <c r="C37" s="108">
        <v>1058</v>
      </c>
      <c r="D37" s="108">
        <v>0</v>
      </c>
    </row>
    <row r="38" spans="1:4" s="194" customFormat="1" ht="12" customHeight="1">
      <c r="A38" s="12" t="s">
        <v>101</v>
      </c>
      <c r="B38" s="196" t="s">
        <v>187</v>
      </c>
      <c r="C38" s="108">
        <v>2994</v>
      </c>
      <c r="D38" s="108">
        <v>2994</v>
      </c>
    </row>
    <row r="39" spans="1:4" s="194" customFormat="1" ht="12" customHeight="1">
      <c r="A39" s="12" t="s">
        <v>102</v>
      </c>
      <c r="B39" s="196" t="s">
        <v>188</v>
      </c>
      <c r="C39" s="108"/>
      <c r="D39" s="108"/>
    </row>
    <row r="40" spans="1:4" s="194" customFormat="1" ht="12" customHeight="1">
      <c r="A40" s="12" t="s">
        <v>103</v>
      </c>
      <c r="B40" s="196" t="s">
        <v>189</v>
      </c>
      <c r="C40" s="108"/>
      <c r="D40" s="108"/>
    </row>
    <row r="41" spans="1:4" s="194" customFormat="1" ht="12" customHeight="1">
      <c r="A41" s="12" t="s">
        <v>104</v>
      </c>
      <c r="B41" s="196" t="s">
        <v>190</v>
      </c>
      <c r="C41" s="108">
        <v>210</v>
      </c>
      <c r="D41" s="108">
        <v>210</v>
      </c>
    </row>
    <row r="42" spans="1:4" s="194" customFormat="1" ht="12" customHeight="1">
      <c r="A42" s="12" t="s">
        <v>181</v>
      </c>
      <c r="B42" s="196" t="s">
        <v>191</v>
      </c>
      <c r="C42" s="111"/>
      <c r="D42" s="111"/>
    </row>
    <row r="43" spans="1:4" s="194" customFormat="1" ht="12" customHeight="1" thickBot="1">
      <c r="A43" s="14" t="s">
        <v>182</v>
      </c>
      <c r="B43" s="197" t="s">
        <v>192</v>
      </c>
      <c r="C43" s="184">
        <v>130</v>
      </c>
      <c r="D43" s="184">
        <v>130</v>
      </c>
    </row>
    <row r="44" spans="1:4" s="194" customFormat="1" ht="12" customHeight="1" thickBot="1">
      <c r="A44" s="18" t="s">
        <v>10</v>
      </c>
      <c r="B44" s="19" t="s">
        <v>193</v>
      </c>
      <c r="C44" s="106">
        <f>SUM(C45:C49)</f>
        <v>0</v>
      </c>
      <c r="D44" s="106">
        <f>SUM(D45:D49)</f>
        <v>0</v>
      </c>
    </row>
    <row r="45" spans="1:4" s="194" customFormat="1" ht="12" customHeight="1">
      <c r="A45" s="13" t="s">
        <v>60</v>
      </c>
      <c r="B45" s="195" t="s">
        <v>197</v>
      </c>
      <c r="C45" s="228"/>
      <c r="D45" s="228"/>
    </row>
    <row r="46" spans="1:4" s="194" customFormat="1" ht="12" customHeight="1">
      <c r="A46" s="12" t="s">
        <v>61</v>
      </c>
      <c r="B46" s="196" t="s">
        <v>198</v>
      </c>
      <c r="C46" s="111"/>
      <c r="D46" s="111"/>
    </row>
    <row r="47" spans="1:4" s="194" customFormat="1" ht="12" customHeight="1">
      <c r="A47" s="12" t="s">
        <v>194</v>
      </c>
      <c r="B47" s="196" t="s">
        <v>199</v>
      </c>
      <c r="C47" s="111"/>
      <c r="D47" s="111"/>
    </row>
    <row r="48" spans="1:4" s="194" customFormat="1" ht="12" customHeight="1">
      <c r="A48" s="12" t="s">
        <v>195</v>
      </c>
      <c r="B48" s="196" t="s">
        <v>200</v>
      </c>
      <c r="C48" s="111"/>
      <c r="D48" s="111"/>
    </row>
    <row r="49" spans="1:4" s="194" customFormat="1" ht="12" customHeight="1" thickBot="1">
      <c r="A49" s="14" t="s">
        <v>196</v>
      </c>
      <c r="B49" s="197" t="s">
        <v>201</v>
      </c>
      <c r="C49" s="184"/>
      <c r="D49" s="184"/>
    </row>
    <row r="50" spans="1:4" s="194" customFormat="1" ht="12" customHeight="1" thickBot="1">
      <c r="A50" s="18" t="s">
        <v>105</v>
      </c>
      <c r="B50" s="19" t="s">
        <v>202</v>
      </c>
      <c r="C50" s="106">
        <f>SUM(C51:C53)</f>
        <v>0</v>
      </c>
      <c r="D50" s="106">
        <f>SUM(D51:D53)</f>
        <v>40</v>
      </c>
    </row>
    <row r="51" spans="1:4" s="194" customFormat="1" ht="12" customHeight="1">
      <c r="A51" s="13" t="s">
        <v>62</v>
      </c>
      <c r="B51" s="195" t="s">
        <v>203</v>
      </c>
      <c r="C51" s="109"/>
      <c r="D51" s="109"/>
    </row>
    <row r="52" spans="1:4" s="194" customFormat="1" ht="12" customHeight="1">
      <c r="A52" s="12" t="s">
        <v>63</v>
      </c>
      <c r="B52" s="196" t="s">
        <v>204</v>
      </c>
      <c r="C52" s="108"/>
      <c r="D52" s="108"/>
    </row>
    <row r="53" spans="1:4" s="194" customFormat="1" ht="12" customHeight="1">
      <c r="A53" s="12" t="s">
        <v>207</v>
      </c>
      <c r="B53" s="196" t="s">
        <v>205</v>
      </c>
      <c r="C53" s="108"/>
      <c r="D53" s="108">
        <v>40</v>
      </c>
    </row>
    <row r="54" spans="1:4" s="194" customFormat="1" ht="12" customHeight="1" thickBot="1">
      <c r="A54" s="14" t="s">
        <v>208</v>
      </c>
      <c r="B54" s="197" t="s">
        <v>206</v>
      </c>
      <c r="C54" s="110"/>
      <c r="D54" s="110"/>
    </row>
    <row r="55" spans="1:4" s="194" customFormat="1" ht="12" customHeight="1" thickBot="1">
      <c r="A55" s="18" t="s">
        <v>12</v>
      </c>
      <c r="B55" s="101" t="s">
        <v>209</v>
      </c>
      <c r="C55" s="106">
        <f>SUM(C56:C58)</f>
        <v>0</v>
      </c>
      <c r="D55" s="106">
        <f>SUM(D56:D58)</f>
        <v>0</v>
      </c>
    </row>
    <row r="56" spans="1:4" s="194" customFormat="1" ht="12" customHeight="1">
      <c r="A56" s="13" t="s">
        <v>106</v>
      </c>
      <c r="B56" s="195" t="s">
        <v>211</v>
      </c>
      <c r="C56" s="111"/>
      <c r="D56" s="111"/>
    </row>
    <row r="57" spans="1:4" s="194" customFormat="1" ht="12" customHeight="1">
      <c r="A57" s="12" t="s">
        <v>107</v>
      </c>
      <c r="B57" s="196" t="s">
        <v>348</v>
      </c>
      <c r="C57" s="111"/>
      <c r="D57" s="111"/>
    </row>
    <row r="58" spans="1:4" s="194" customFormat="1" ht="12" customHeight="1">
      <c r="A58" s="12" t="s">
        <v>130</v>
      </c>
      <c r="B58" s="196" t="s">
        <v>212</v>
      </c>
      <c r="C58" s="111"/>
      <c r="D58" s="111"/>
    </row>
    <row r="59" spans="1:4" s="194" customFormat="1" ht="12" customHeight="1" thickBot="1">
      <c r="A59" s="14" t="s">
        <v>210</v>
      </c>
      <c r="B59" s="197" t="s">
        <v>213</v>
      </c>
      <c r="C59" s="111"/>
      <c r="D59" s="111"/>
    </row>
    <row r="60" spans="1:4" s="194" customFormat="1" ht="12" customHeight="1" thickBot="1">
      <c r="A60" s="18" t="s">
        <v>13</v>
      </c>
      <c r="B60" s="19" t="s">
        <v>214</v>
      </c>
      <c r="C60" s="112">
        <f>+C5+C12+C19+C26+C33+C44+C50+C55</f>
        <v>47362</v>
      </c>
      <c r="D60" s="112">
        <f>+D5+D12+D19+D26+D33+D44+D50+D55</f>
        <v>48329</v>
      </c>
    </row>
    <row r="61" spans="1:4" s="194" customFormat="1" ht="12" customHeight="1" thickBot="1">
      <c r="A61" s="198" t="s">
        <v>215</v>
      </c>
      <c r="B61" s="101" t="s">
        <v>216</v>
      </c>
      <c r="C61" s="106">
        <f>SUM(C62:C64)</f>
        <v>26298</v>
      </c>
      <c r="D61" s="106">
        <f>SUM(D62:D64)</f>
        <v>26298</v>
      </c>
    </row>
    <row r="62" spans="1:4" s="194" customFormat="1" ht="12" customHeight="1">
      <c r="A62" s="13" t="s">
        <v>249</v>
      </c>
      <c r="B62" s="195" t="s">
        <v>217</v>
      </c>
      <c r="C62" s="111">
        <v>26298</v>
      </c>
      <c r="D62" s="111">
        <v>26298</v>
      </c>
    </row>
    <row r="63" spans="1:4" s="194" customFormat="1" ht="12" customHeight="1">
      <c r="A63" s="12" t="s">
        <v>258</v>
      </c>
      <c r="B63" s="196" t="s">
        <v>218</v>
      </c>
      <c r="C63" s="111"/>
      <c r="D63" s="111"/>
    </row>
    <row r="64" spans="1:4" s="194" customFormat="1" ht="12" customHeight="1" thickBot="1">
      <c r="A64" s="14" t="s">
        <v>259</v>
      </c>
      <c r="B64" s="199" t="s">
        <v>219</v>
      </c>
      <c r="C64" s="111"/>
      <c r="D64" s="111"/>
    </row>
    <row r="65" spans="1:4" s="194" customFormat="1" ht="12" customHeight="1" thickBot="1">
      <c r="A65" s="198" t="s">
        <v>220</v>
      </c>
      <c r="B65" s="101" t="s">
        <v>221</v>
      </c>
      <c r="C65" s="106">
        <f>SUM(C66:C69)</f>
        <v>0</v>
      </c>
      <c r="D65" s="106">
        <f>SUM(D66:D69)</f>
        <v>0</v>
      </c>
    </row>
    <row r="66" spans="1:4" s="194" customFormat="1" ht="12" customHeight="1">
      <c r="A66" s="13" t="s">
        <v>85</v>
      </c>
      <c r="B66" s="195" t="s">
        <v>222</v>
      </c>
      <c r="C66" s="111"/>
      <c r="D66" s="111"/>
    </row>
    <row r="67" spans="1:4" s="194" customFormat="1" ht="12" customHeight="1">
      <c r="A67" s="12" t="s">
        <v>86</v>
      </c>
      <c r="B67" s="196" t="s">
        <v>223</v>
      </c>
      <c r="C67" s="111"/>
      <c r="D67" s="111"/>
    </row>
    <row r="68" spans="1:4" s="194" customFormat="1" ht="12" customHeight="1">
      <c r="A68" s="12" t="s">
        <v>250</v>
      </c>
      <c r="B68" s="196" t="s">
        <v>224</v>
      </c>
      <c r="C68" s="111"/>
      <c r="D68" s="111"/>
    </row>
    <row r="69" spans="1:4" s="194" customFormat="1" ht="12" customHeight="1" thickBot="1">
      <c r="A69" s="14" t="s">
        <v>251</v>
      </c>
      <c r="B69" s="197" t="s">
        <v>225</v>
      </c>
      <c r="C69" s="111"/>
      <c r="D69" s="111"/>
    </row>
    <row r="70" spans="1:4" s="194" customFormat="1" ht="12" customHeight="1" thickBot="1">
      <c r="A70" s="198" t="s">
        <v>226</v>
      </c>
      <c r="B70" s="101" t="s">
        <v>227</v>
      </c>
      <c r="C70" s="106">
        <f>SUM(C71:C72)</f>
        <v>11629</v>
      </c>
      <c r="D70" s="106">
        <f>SUM(D71:D72)</f>
        <v>12279</v>
      </c>
    </row>
    <row r="71" spans="1:4" s="194" customFormat="1" ht="12" customHeight="1">
      <c r="A71" s="13" t="s">
        <v>252</v>
      </c>
      <c r="B71" s="195" t="s">
        <v>228</v>
      </c>
      <c r="C71" s="111">
        <v>11629</v>
      </c>
      <c r="D71" s="111">
        <v>12279</v>
      </c>
    </row>
    <row r="72" spans="1:4" s="194" customFormat="1" ht="12" customHeight="1" thickBot="1">
      <c r="A72" s="14" t="s">
        <v>253</v>
      </c>
      <c r="B72" s="197" t="s">
        <v>229</v>
      </c>
      <c r="C72" s="111"/>
      <c r="D72" s="111"/>
    </row>
    <row r="73" spans="1:4" s="194" customFormat="1" ht="12" customHeight="1" thickBot="1">
      <c r="A73" s="198" t="s">
        <v>230</v>
      </c>
      <c r="B73" s="101" t="s">
        <v>231</v>
      </c>
      <c r="C73" s="106">
        <f>SUM(C74:C76)</f>
        <v>0</v>
      </c>
      <c r="D73" s="106">
        <f>SUM(D74:D76)</f>
        <v>0</v>
      </c>
    </row>
    <row r="74" spans="1:4" s="194" customFormat="1" ht="12" customHeight="1">
      <c r="A74" s="13" t="s">
        <v>254</v>
      </c>
      <c r="B74" s="195" t="s">
        <v>232</v>
      </c>
      <c r="C74" s="111"/>
      <c r="D74" s="111"/>
    </row>
    <row r="75" spans="1:4" s="194" customFormat="1" ht="12" customHeight="1">
      <c r="A75" s="12" t="s">
        <v>255</v>
      </c>
      <c r="B75" s="196" t="s">
        <v>233</v>
      </c>
      <c r="C75" s="111"/>
      <c r="D75" s="111"/>
    </row>
    <row r="76" spans="1:4" s="194" customFormat="1" ht="12" customHeight="1" thickBot="1">
      <c r="A76" s="14" t="s">
        <v>256</v>
      </c>
      <c r="B76" s="197" t="s">
        <v>234</v>
      </c>
      <c r="C76" s="111"/>
      <c r="D76" s="111"/>
    </row>
    <row r="77" spans="1:4" s="194" customFormat="1" ht="12" customHeight="1" thickBot="1">
      <c r="A77" s="198" t="s">
        <v>235</v>
      </c>
      <c r="B77" s="101" t="s">
        <v>257</v>
      </c>
      <c r="C77" s="106">
        <f>SUM(C78:C81)</f>
        <v>0</v>
      </c>
      <c r="D77" s="106">
        <f>SUM(D78:D81)</f>
        <v>0</v>
      </c>
    </row>
    <row r="78" spans="1:4" s="194" customFormat="1" ht="12" customHeight="1">
      <c r="A78" s="200" t="s">
        <v>236</v>
      </c>
      <c r="B78" s="195" t="s">
        <v>237</v>
      </c>
      <c r="C78" s="111"/>
      <c r="D78" s="111"/>
    </row>
    <row r="79" spans="1:4" s="194" customFormat="1" ht="12" customHeight="1">
      <c r="A79" s="201" t="s">
        <v>238</v>
      </c>
      <c r="B79" s="196" t="s">
        <v>239</v>
      </c>
      <c r="C79" s="111"/>
      <c r="D79" s="111"/>
    </row>
    <row r="80" spans="1:4" s="194" customFormat="1" ht="12" customHeight="1">
      <c r="A80" s="201" t="s">
        <v>240</v>
      </c>
      <c r="B80" s="196" t="s">
        <v>241</v>
      </c>
      <c r="C80" s="111"/>
      <c r="D80" s="111"/>
    </row>
    <row r="81" spans="1:4" s="194" customFormat="1" ht="12" customHeight="1" thickBot="1">
      <c r="A81" s="202" t="s">
        <v>242</v>
      </c>
      <c r="B81" s="197" t="s">
        <v>243</v>
      </c>
      <c r="C81" s="111"/>
      <c r="D81" s="111"/>
    </row>
    <row r="82" spans="1:4" s="194" customFormat="1" ht="13.5" customHeight="1" thickBot="1">
      <c r="A82" s="198" t="s">
        <v>244</v>
      </c>
      <c r="B82" s="101" t="s">
        <v>245</v>
      </c>
      <c r="C82" s="229"/>
      <c r="D82" s="229"/>
    </row>
    <row r="83" spans="1:4" s="194" customFormat="1" ht="15.75" customHeight="1" thickBot="1">
      <c r="A83" s="198" t="s">
        <v>246</v>
      </c>
      <c r="B83" s="203" t="s">
        <v>247</v>
      </c>
      <c r="C83" s="112">
        <f>+C61+C65+C70+C73+C77+C82</f>
        <v>37927</v>
      </c>
      <c r="D83" s="112">
        <f>+D61+D65+D70+D73+D77+D82</f>
        <v>38577</v>
      </c>
    </row>
    <row r="84" spans="1:4" s="194" customFormat="1" ht="16.5" customHeight="1" thickBot="1">
      <c r="A84" s="204" t="s">
        <v>260</v>
      </c>
      <c r="B84" s="205" t="s">
        <v>248</v>
      </c>
      <c r="C84" s="112">
        <f>+C60+C83</f>
        <v>85289</v>
      </c>
      <c r="D84" s="112">
        <f>+D60+D83</f>
        <v>86906</v>
      </c>
    </row>
    <row r="85" spans="1:4" s="194" customFormat="1" ht="83.25" customHeight="1">
      <c r="A85" s="3"/>
      <c r="B85" s="4"/>
      <c r="C85" s="4"/>
      <c r="D85" s="113"/>
    </row>
    <row r="86" spans="1:4" ht="16.5" customHeight="1">
      <c r="A86" s="309" t="s">
        <v>33</v>
      </c>
      <c r="B86" s="309"/>
      <c r="C86" s="309"/>
      <c r="D86" s="309"/>
    </row>
    <row r="87" spans="1:4" s="206" customFormat="1" ht="16.5" customHeight="1" thickBot="1">
      <c r="A87" s="310" t="s">
        <v>88</v>
      </c>
      <c r="B87" s="310"/>
      <c r="C87" s="244"/>
      <c r="D87" s="69" t="s">
        <v>129</v>
      </c>
    </row>
    <row r="88" spans="1:4" ht="38.1" customHeight="1" thickBot="1">
      <c r="A88" s="21" t="s">
        <v>52</v>
      </c>
      <c r="B88" s="22" t="s">
        <v>34</v>
      </c>
      <c r="C88" s="30" t="s">
        <v>354</v>
      </c>
      <c r="D88" s="30" t="s">
        <v>354</v>
      </c>
    </row>
    <row r="89" spans="1:4" s="193" customFormat="1" ht="12" customHeight="1" thickBot="1">
      <c r="A89" s="27">
        <v>1</v>
      </c>
      <c r="B89" s="28">
        <v>2</v>
      </c>
      <c r="C89" s="29">
        <v>3</v>
      </c>
      <c r="D89" s="29">
        <v>4</v>
      </c>
    </row>
    <row r="90" spans="1:4" ht="12" customHeight="1" thickBot="1">
      <c r="A90" s="20" t="s">
        <v>5</v>
      </c>
      <c r="B90" s="26" t="s">
        <v>263</v>
      </c>
      <c r="C90" s="105">
        <f>SUM(C91:C95)</f>
        <v>31517</v>
      </c>
      <c r="D90" s="105">
        <f>SUM(D91:D95)</f>
        <v>32896</v>
      </c>
    </row>
    <row r="91" spans="1:4" ht="12" customHeight="1">
      <c r="A91" s="15" t="s">
        <v>64</v>
      </c>
      <c r="B91" s="8" t="s">
        <v>35</v>
      </c>
      <c r="C91" s="107">
        <v>7659</v>
      </c>
      <c r="D91" s="107">
        <v>8145</v>
      </c>
    </row>
    <row r="92" spans="1:4" ht="12" customHeight="1">
      <c r="A92" s="12" t="s">
        <v>65</v>
      </c>
      <c r="B92" s="6" t="s">
        <v>108</v>
      </c>
      <c r="C92" s="108">
        <v>2019</v>
      </c>
      <c r="D92" s="108">
        <v>2051</v>
      </c>
    </row>
    <row r="93" spans="1:4" ht="12" customHeight="1">
      <c r="A93" s="12" t="s">
        <v>66</v>
      </c>
      <c r="B93" s="6" t="s">
        <v>83</v>
      </c>
      <c r="C93" s="110">
        <v>20239</v>
      </c>
      <c r="D93" s="110">
        <v>20239</v>
      </c>
    </row>
    <row r="94" spans="1:4" ht="12" customHeight="1">
      <c r="A94" s="12" t="s">
        <v>67</v>
      </c>
      <c r="B94" s="9" t="s">
        <v>109</v>
      </c>
      <c r="C94" s="110">
        <v>1600</v>
      </c>
      <c r="D94" s="110">
        <v>2009</v>
      </c>
    </row>
    <row r="95" spans="1:4" ht="12" customHeight="1">
      <c r="A95" s="12" t="s">
        <v>75</v>
      </c>
      <c r="B95" s="17" t="s">
        <v>110</v>
      </c>
      <c r="C95" s="110"/>
      <c r="D95" s="110">
        <v>452</v>
      </c>
    </row>
    <row r="96" spans="1:4" ht="12" customHeight="1">
      <c r="A96" s="12" t="s">
        <v>68</v>
      </c>
      <c r="B96" s="6" t="s">
        <v>264</v>
      </c>
      <c r="C96" s="110"/>
      <c r="D96" s="110">
        <v>143</v>
      </c>
    </row>
    <row r="97" spans="1:4" ht="12" customHeight="1">
      <c r="A97" s="12" t="s">
        <v>69</v>
      </c>
      <c r="B97" s="70" t="s">
        <v>385</v>
      </c>
      <c r="C97" s="110"/>
      <c r="D97" s="110">
        <v>309</v>
      </c>
    </row>
    <row r="98" spans="1:4" ht="12" customHeight="1">
      <c r="A98" s="12" t="s">
        <v>76</v>
      </c>
      <c r="B98" s="71" t="s">
        <v>265</v>
      </c>
      <c r="C98" s="110"/>
      <c r="D98" s="110"/>
    </row>
    <row r="99" spans="1:4" ht="12" customHeight="1">
      <c r="A99" s="12" t="s">
        <v>77</v>
      </c>
      <c r="B99" s="71" t="s">
        <v>266</v>
      </c>
      <c r="C99" s="110"/>
      <c r="D99" s="110"/>
    </row>
    <row r="100" spans="1:4" ht="12" customHeight="1">
      <c r="A100" s="12" t="s">
        <v>78</v>
      </c>
      <c r="B100" s="70" t="s">
        <v>267</v>
      </c>
      <c r="C100" s="110"/>
      <c r="D100" s="110"/>
    </row>
    <row r="101" spans="1:4" ht="12" customHeight="1">
      <c r="A101" s="12" t="s">
        <v>79</v>
      </c>
      <c r="B101" s="70" t="s">
        <v>268</v>
      </c>
      <c r="C101" s="110"/>
      <c r="D101" s="110"/>
    </row>
    <row r="102" spans="1:4" ht="12" customHeight="1">
      <c r="A102" s="12" t="s">
        <v>81</v>
      </c>
      <c r="B102" s="71" t="s">
        <v>269</v>
      </c>
      <c r="C102" s="110"/>
      <c r="D102" s="110"/>
    </row>
    <row r="103" spans="1:4" ht="12" customHeight="1">
      <c r="A103" s="11" t="s">
        <v>111</v>
      </c>
      <c r="B103" s="72" t="s">
        <v>270</v>
      </c>
      <c r="C103" s="110"/>
      <c r="D103" s="110"/>
    </row>
    <row r="104" spans="1:4" ht="12" customHeight="1">
      <c r="A104" s="12" t="s">
        <v>261</v>
      </c>
      <c r="B104" s="72" t="s">
        <v>271</v>
      </c>
      <c r="C104" s="110"/>
      <c r="D104" s="110"/>
    </row>
    <row r="105" spans="1:4" ht="12" customHeight="1" thickBot="1">
      <c r="A105" s="16" t="s">
        <v>262</v>
      </c>
      <c r="B105" s="73" t="s">
        <v>272</v>
      </c>
      <c r="C105" s="114"/>
      <c r="D105" s="114"/>
    </row>
    <row r="106" spans="1:4" ht="12" customHeight="1" thickBot="1">
      <c r="A106" s="18" t="s">
        <v>6</v>
      </c>
      <c r="B106" s="25" t="s">
        <v>273</v>
      </c>
      <c r="C106" s="106">
        <f>+C107+C109+C111</f>
        <v>46802</v>
      </c>
      <c r="D106" s="106">
        <f>+D107+D109+D111</f>
        <v>46802</v>
      </c>
    </row>
    <row r="107" spans="1:4" ht="12" customHeight="1">
      <c r="A107" s="13" t="s">
        <v>70</v>
      </c>
      <c r="B107" s="6" t="s">
        <v>128</v>
      </c>
      <c r="C107" s="109"/>
      <c r="D107" s="109">
        <v>9800</v>
      </c>
    </row>
    <row r="108" spans="1:4" ht="12" customHeight="1">
      <c r="A108" s="13" t="s">
        <v>71</v>
      </c>
      <c r="B108" s="10" t="s">
        <v>277</v>
      </c>
      <c r="C108" s="109"/>
      <c r="D108" s="109"/>
    </row>
    <row r="109" spans="1:4" ht="12" customHeight="1">
      <c r="A109" s="13" t="s">
        <v>72</v>
      </c>
      <c r="B109" s="10" t="s">
        <v>112</v>
      </c>
      <c r="C109" s="108">
        <v>43802</v>
      </c>
      <c r="D109" s="108">
        <v>34002</v>
      </c>
    </row>
    <row r="110" spans="1:4" ht="12" customHeight="1">
      <c r="A110" s="13" t="s">
        <v>73</v>
      </c>
      <c r="B110" s="10" t="s">
        <v>278</v>
      </c>
      <c r="C110" s="99">
        <v>18584</v>
      </c>
      <c r="D110" s="99">
        <v>18584</v>
      </c>
    </row>
    <row r="111" spans="1:4" ht="12" customHeight="1">
      <c r="A111" s="13" t="s">
        <v>74</v>
      </c>
      <c r="B111" s="103" t="s">
        <v>131</v>
      </c>
      <c r="C111" s="99">
        <v>3000</v>
      </c>
      <c r="D111" s="99">
        <v>3000</v>
      </c>
    </row>
    <row r="112" spans="1:4" ht="12" customHeight="1">
      <c r="A112" s="13" t="s">
        <v>80</v>
      </c>
      <c r="B112" s="102" t="s">
        <v>349</v>
      </c>
      <c r="C112" s="99"/>
      <c r="D112" s="99"/>
    </row>
    <row r="113" spans="1:4" ht="12" customHeight="1">
      <c r="A113" s="13" t="s">
        <v>82</v>
      </c>
      <c r="B113" s="191" t="s">
        <v>283</v>
      </c>
      <c r="C113" s="99"/>
      <c r="D113" s="99"/>
    </row>
    <row r="114" spans="1:4" ht="22.5">
      <c r="A114" s="13" t="s">
        <v>113</v>
      </c>
      <c r="B114" s="71" t="s">
        <v>266</v>
      </c>
      <c r="C114" s="99">
        <v>3000</v>
      </c>
      <c r="D114" s="99">
        <v>3000</v>
      </c>
    </row>
    <row r="115" spans="1:4" ht="12" customHeight="1">
      <c r="A115" s="13" t="s">
        <v>114</v>
      </c>
      <c r="B115" s="71" t="s">
        <v>282</v>
      </c>
      <c r="C115" s="99"/>
      <c r="D115" s="99"/>
    </row>
    <row r="116" spans="1:4" ht="12" customHeight="1">
      <c r="A116" s="13" t="s">
        <v>115</v>
      </c>
      <c r="B116" s="71" t="s">
        <v>281</v>
      </c>
      <c r="C116" s="99"/>
      <c r="D116" s="99"/>
    </row>
    <row r="117" spans="1:4" ht="12" customHeight="1">
      <c r="A117" s="13" t="s">
        <v>274</v>
      </c>
      <c r="B117" s="71" t="s">
        <v>269</v>
      </c>
      <c r="C117" s="99"/>
      <c r="D117" s="99"/>
    </row>
    <row r="118" spans="1:4" ht="12" customHeight="1">
      <c r="A118" s="13" t="s">
        <v>275</v>
      </c>
      <c r="B118" s="71" t="s">
        <v>280</v>
      </c>
      <c r="C118" s="99"/>
      <c r="D118" s="99"/>
    </row>
    <row r="119" spans="1:4" ht="23.25" thickBot="1">
      <c r="A119" s="11" t="s">
        <v>276</v>
      </c>
      <c r="B119" s="71" t="s">
        <v>279</v>
      </c>
      <c r="C119" s="100"/>
      <c r="D119" s="100"/>
    </row>
    <row r="120" spans="1:4" ht="12" customHeight="1" thickBot="1">
      <c r="A120" s="18" t="s">
        <v>7</v>
      </c>
      <c r="B120" s="67" t="s">
        <v>284</v>
      </c>
      <c r="C120" s="106">
        <f>+C121+C122</f>
        <v>6970</v>
      </c>
      <c r="D120" s="106">
        <f>+D121+D122</f>
        <v>7208</v>
      </c>
    </row>
    <row r="121" spans="1:4" ht="12" customHeight="1">
      <c r="A121" s="13" t="s">
        <v>53</v>
      </c>
      <c r="B121" s="7" t="s">
        <v>42</v>
      </c>
      <c r="C121" s="109">
        <v>6470</v>
      </c>
      <c r="D121" s="109">
        <v>6470</v>
      </c>
    </row>
    <row r="122" spans="1:4" ht="12" customHeight="1" thickBot="1">
      <c r="A122" s="14" t="s">
        <v>54</v>
      </c>
      <c r="B122" s="10" t="s">
        <v>43</v>
      </c>
      <c r="C122" s="110">
        <v>500</v>
      </c>
      <c r="D122" s="110">
        <v>738</v>
      </c>
    </row>
    <row r="123" spans="1:4" ht="12" customHeight="1" thickBot="1">
      <c r="A123" s="18" t="s">
        <v>8</v>
      </c>
      <c r="B123" s="67" t="s">
        <v>285</v>
      </c>
      <c r="C123" s="106">
        <f>+C90+C106+C120</f>
        <v>85289</v>
      </c>
      <c r="D123" s="106">
        <f>+D90+D106+D120</f>
        <v>86906</v>
      </c>
    </row>
    <row r="124" spans="1:4" ht="12" customHeight="1" thickBot="1">
      <c r="A124" s="18" t="s">
        <v>9</v>
      </c>
      <c r="B124" s="67" t="s">
        <v>286</v>
      </c>
      <c r="C124" s="106">
        <f>+C125+C126+C127</f>
        <v>0</v>
      </c>
      <c r="D124" s="106">
        <f>+D125+D126+D127</f>
        <v>0</v>
      </c>
    </row>
    <row r="125" spans="1:4" ht="12" customHeight="1">
      <c r="A125" s="13" t="s">
        <v>57</v>
      </c>
      <c r="B125" s="7" t="s">
        <v>287</v>
      </c>
      <c r="C125" s="99"/>
      <c r="D125" s="99"/>
    </row>
    <row r="126" spans="1:4" ht="12" customHeight="1">
      <c r="A126" s="13" t="s">
        <v>58</v>
      </c>
      <c r="B126" s="7" t="s">
        <v>288</v>
      </c>
      <c r="C126" s="99"/>
      <c r="D126" s="99"/>
    </row>
    <row r="127" spans="1:4" ht="12" customHeight="1" thickBot="1">
      <c r="A127" s="11" t="s">
        <v>59</v>
      </c>
      <c r="B127" s="5" t="s">
        <v>289</v>
      </c>
      <c r="C127" s="99"/>
      <c r="D127" s="99"/>
    </row>
    <row r="128" spans="1:4" ht="12" customHeight="1" thickBot="1">
      <c r="A128" s="18" t="s">
        <v>10</v>
      </c>
      <c r="B128" s="67" t="s">
        <v>335</v>
      </c>
      <c r="C128" s="106">
        <f>+C129+C130+C131+C132</f>
        <v>0</v>
      </c>
      <c r="D128" s="106">
        <f>+D129+D130+D131+D132</f>
        <v>0</v>
      </c>
    </row>
    <row r="129" spans="1:10" ht="12" customHeight="1">
      <c r="A129" s="13" t="s">
        <v>60</v>
      </c>
      <c r="B129" s="7" t="s">
        <v>290</v>
      </c>
      <c r="C129" s="99"/>
      <c r="D129" s="99"/>
    </row>
    <row r="130" spans="1:10" ht="12" customHeight="1">
      <c r="A130" s="13" t="s">
        <v>61</v>
      </c>
      <c r="B130" s="7" t="s">
        <v>291</v>
      </c>
      <c r="C130" s="99"/>
      <c r="D130" s="99"/>
    </row>
    <row r="131" spans="1:10" ht="12" customHeight="1">
      <c r="A131" s="13" t="s">
        <v>194</v>
      </c>
      <c r="B131" s="7" t="s">
        <v>292</v>
      </c>
      <c r="C131" s="99"/>
      <c r="D131" s="99"/>
    </row>
    <row r="132" spans="1:10" ht="12" customHeight="1" thickBot="1">
      <c r="A132" s="11" t="s">
        <v>195</v>
      </c>
      <c r="B132" s="5" t="s">
        <v>293</v>
      </c>
      <c r="C132" s="99"/>
      <c r="D132" s="99"/>
    </row>
    <row r="133" spans="1:10" ht="12" customHeight="1" thickBot="1">
      <c r="A133" s="18" t="s">
        <v>11</v>
      </c>
      <c r="B133" s="67" t="s">
        <v>294</v>
      </c>
      <c r="C133" s="112">
        <f>+C134+C135+C136+C137</f>
        <v>0</v>
      </c>
      <c r="D133" s="112">
        <f>+D134+D135+D136+D137</f>
        <v>0</v>
      </c>
    </row>
    <row r="134" spans="1:10" ht="12" customHeight="1">
      <c r="A134" s="13" t="s">
        <v>62</v>
      </c>
      <c r="B134" s="7" t="s">
        <v>295</v>
      </c>
      <c r="C134" s="99"/>
      <c r="D134" s="99"/>
    </row>
    <row r="135" spans="1:10" ht="12" customHeight="1">
      <c r="A135" s="13" t="s">
        <v>63</v>
      </c>
      <c r="B135" s="7" t="s">
        <v>305</v>
      </c>
      <c r="C135" s="99"/>
      <c r="D135" s="99"/>
    </row>
    <row r="136" spans="1:10" ht="12" customHeight="1">
      <c r="A136" s="13" t="s">
        <v>207</v>
      </c>
      <c r="B136" s="7" t="s">
        <v>296</v>
      </c>
      <c r="C136" s="99"/>
      <c r="D136" s="99"/>
    </row>
    <row r="137" spans="1:10" ht="12" customHeight="1" thickBot="1">
      <c r="A137" s="11" t="s">
        <v>208</v>
      </c>
      <c r="B137" s="5" t="s">
        <v>297</v>
      </c>
      <c r="C137" s="99"/>
      <c r="D137" s="99"/>
    </row>
    <row r="138" spans="1:10" ht="12" customHeight="1" thickBot="1">
      <c r="A138" s="18" t="s">
        <v>12</v>
      </c>
      <c r="B138" s="67" t="s">
        <v>298</v>
      </c>
      <c r="C138" s="115">
        <f>+C139+C140+C141+C142</f>
        <v>0</v>
      </c>
      <c r="D138" s="115">
        <f>+D139+D140+D141+D142</f>
        <v>0</v>
      </c>
    </row>
    <row r="139" spans="1:10" ht="12" customHeight="1">
      <c r="A139" s="13" t="s">
        <v>106</v>
      </c>
      <c r="B139" s="7" t="s">
        <v>299</v>
      </c>
      <c r="C139" s="99"/>
      <c r="D139" s="99"/>
    </row>
    <row r="140" spans="1:10" ht="12" customHeight="1">
      <c r="A140" s="13" t="s">
        <v>107</v>
      </c>
      <c r="B140" s="7" t="s">
        <v>300</v>
      </c>
      <c r="C140" s="99"/>
      <c r="D140" s="99"/>
    </row>
    <row r="141" spans="1:10" ht="12" customHeight="1">
      <c r="A141" s="13" t="s">
        <v>130</v>
      </c>
      <c r="B141" s="7" t="s">
        <v>301</v>
      </c>
      <c r="C141" s="99"/>
      <c r="D141" s="99"/>
    </row>
    <row r="142" spans="1:10" ht="12" customHeight="1" thickBot="1">
      <c r="A142" s="13" t="s">
        <v>210</v>
      </c>
      <c r="B142" s="7" t="s">
        <v>302</v>
      </c>
      <c r="C142" s="99"/>
      <c r="D142" s="99"/>
    </row>
    <row r="143" spans="1:10" ht="15" customHeight="1" thickBot="1">
      <c r="A143" s="18" t="s">
        <v>13</v>
      </c>
      <c r="B143" s="67" t="s">
        <v>303</v>
      </c>
      <c r="C143" s="207">
        <f>+C124+C128+C133+C138</f>
        <v>0</v>
      </c>
      <c r="D143" s="207">
        <f>+D124+D128+D133+D138</f>
        <v>0</v>
      </c>
      <c r="G143" s="208"/>
      <c r="H143" s="209"/>
      <c r="I143" s="209"/>
      <c r="J143" s="209"/>
    </row>
    <row r="144" spans="1:10" s="194" customFormat="1" ht="12.95" customHeight="1" thickBot="1">
      <c r="A144" s="104" t="s">
        <v>14</v>
      </c>
      <c r="B144" s="172" t="s">
        <v>304</v>
      </c>
      <c r="C144" s="207">
        <f>+C123+C143</f>
        <v>85289</v>
      </c>
      <c r="D144" s="207">
        <f>+D123+D143</f>
        <v>86906</v>
      </c>
    </row>
    <row r="145" spans="1:5" ht="7.5" customHeight="1"/>
    <row r="146" spans="1:5" ht="15.75" customHeight="1">
      <c r="A146" s="312" t="s">
        <v>306</v>
      </c>
      <c r="B146" s="312"/>
      <c r="C146" s="312"/>
      <c r="D146" s="312"/>
    </row>
    <row r="147" spans="1:5">
      <c r="A147" s="312"/>
      <c r="B147" s="312"/>
      <c r="C147" s="312"/>
      <c r="D147" s="312"/>
    </row>
    <row r="148" spans="1:5" ht="15" customHeight="1" thickBot="1">
      <c r="A148" s="308" t="s">
        <v>89</v>
      </c>
      <c r="B148" s="308"/>
      <c r="C148" s="243"/>
      <c r="D148" s="116" t="s">
        <v>129</v>
      </c>
    </row>
    <row r="149" spans="1:5" ht="13.5" customHeight="1" thickBot="1">
      <c r="A149" s="18">
        <v>1</v>
      </c>
      <c r="B149" s="25" t="s">
        <v>307</v>
      </c>
      <c r="C149" s="106">
        <f>+C60-C123</f>
        <v>-37927</v>
      </c>
      <c r="D149" s="106">
        <f>+D60-D123</f>
        <v>-38577</v>
      </c>
      <c r="E149" s="210"/>
    </row>
    <row r="150" spans="1:5" ht="27.75" customHeight="1" thickBot="1">
      <c r="A150" s="18" t="s">
        <v>6</v>
      </c>
      <c r="B150" s="25" t="s">
        <v>308</v>
      </c>
      <c r="C150" s="106">
        <f>+C83-C143</f>
        <v>37927</v>
      </c>
      <c r="D150" s="106">
        <f>+D83-D143</f>
        <v>38577</v>
      </c>
    </row>
  </sheetData>
  <mergeCells count="6">
    <mergeCell ref="A148:B148"/>
    <mergeCell ref="A1:D1"/>
    <mergeCell ref="A2:B2"/>
    <mergeCell ref="A86:D86"/>
    <mergeCell ref="A87:B87"/>
    <mergeCell ref="A146:D14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Mogyorósbánya Község Önkormányzat
2015. ÉVI KÖLTSÉGVETÉS
KÖTELEZŐ FELADATAINAK MÉRLEGE &amp;R&amp;"Times New Roman CE,Félkövér dőlt"&amp;11 1.2. mell. az 1/2015. (I.28.) önk-i rend-hez
 2. mell. a7/2015. (V.27.) önk-i rend-hez</oddHeader>
  </headerFooter>
  <rowBreaks count="1" manualBreakCount="1">
    <brk id="8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31"/>
  <sheetViews>
    <sheetView zoomScale="115" zoomScaleNormal="115" zoomScaleSheetLayoutView="100" workbookViewId="0">
      <selection activeCell="H1" sqref="H1:H30"/>
    </sheetView>
  </sheetViews>
  <sheetFormatPr defaultRowHeight="12.75"/>
  <cols>
    <col min="1" max="1" width="6" style="40" customWidth="1"/>
    <col min="2" max="2" width="47.6640625" style="74" customWidth="1"/>
    <col min="3" max="3" width="11.5" style="74" customWidth="1"/>
    <col min="4" max="4" width="11.5" style="40" customWidth="1"/>
    <col min="5" max="5" width="49.1640625" style="40" customWidth="1"/>
    <col min="6" max="6" width="13.5" style="40" customWidth="1"/>
    <col min="7" max="7" width="12.5" style="40" customWidth="1"/>
    <col min="8" max="9" width="4.83203125" style="40" customWidth="1"/>
    <col min="10" max="16384" width="9.33203125" style="40"/>
  </cols>
  <sheetData>
    <row r="1" spans="1:9" ht="39.75" customHeight="1">
      <c r="B1" s="128" t="s">
        <v>92</v>
      </c>
      <c r="C1" s="128"/>
      <c r="D1" s="129"/>
      <c r="E1" s="129"/>
      <c r="F1" s="129"/>
      <c r="G1" s="129"/>
      <c r="H1" s="315" t="s">
        <v>431</v>
      </c>
      <c r="I1" s="315" t="s">
        <v>355</v>
      </c>
    </row>
    <row r="2" spans="1:9" ht="14.25" thickBot="1">
      <c r="G2" s="130" t="s">
        <v>44</v>
      </c>
      <c r="H2" s="315"/>
      <c r="I2" s="315"/>
    </row>
    <row r="3" spans="1:9" ht="18" customHeight="1" thickBot="1">
      <c r="A3" s="313" t="s">
        <v>52</v>
      </c>
      <c r="B3" s="131" t="s">
        <v>40</v>
      </c>
      <c r="C3" s="246"/>
      <c r="D3" s="132"/>
      <c r="E3" s="131" t="s">
        <v>41</v>
      </c>
      <c r="F3" s="247"/>
      <c r="G3" s="133"/>
      <c r="H3" s="315"/>
      <c r="I3" s="315"/>
    </row>
    <row r="4" spans="1:9" s="134" customFormat="1" ht="35.25" customHeight="1" thickBot="1">
      <c r="A4" s="314"/>
      <c r="B4" s="75" t="s">
        <v>45</v>
      </c>
      <c r="C4" s="76" t="s">
        <v>354</v>
      </c>
      <c r="D4" s="76" t="s">
        <v>375</v>
      </c>
      <c r="E4" s="75" t="s">
        <v>45</v>
      </c>
      <c r="F4" s="36" t="s">
        <v>354</v>
      </c>
      <c r="G4" s="36" t="s">
        <v>375</v>
      </c>
      <c r="H4" s="315"/>
      <c r="I4" s="315"/>
    </row>
    <row r="5" spans="1:9" s="139" customFormat="1" ht="12" customHeight="1" thickBot="1">
      <c r="A5" s="135">
        <v>1</v>
      </c>
      <c r="B5" s="136">
        <v>2</v>
      </c>
      <c r="C5" s="137" t="s">
        <v>7</v>
      </c>
      <c r="D5" s="137" t="s">
        <v>8</v>
      </c>
      <c r="E5" s="136" t="s">
        <v>9</v>
      </c>
      <c r="F5" s="138" t="s">
        <v>10</v>
      </c>
      <c r="G5" s="138" t="s">
        <v>11</v>
      </c>
      <c r="H5" s="315"/>
      <c r="I5" s="315"/>
    </row>
    <row r="6" spans="1:9" ht="12.95" customHeight="1">
      <c r="A6" s="140" t="s">
        <v>5</v>
      </c>
      <c r="B6" s="141" t="s">
        <v>309</v>
      </c>
      <c r="C6" s="117">
        <v>7618</v>
      </c>
      <c r="D6" s="117">
        <v>8387</v>
      </c>
      <c r="E6" s="141" t="s">
        <v>46</v>
      </c>
      <c r="F6" s="123">
        <v>7659</v>
      </c>
      <c r="G6" s="123">
        <v>8145</v>
      </c>
      <c r="H6" s="315"/>
      <c r="I6" s="315"/>
    </row>
    <row r="7" spans="1:9" ht="12.95" customHeight="1">
      <c r="A7" s="142" t="s">
        <v>6</v>
      </c>
      <c r="B7" s="143" t="s">
        <v>310</v>
      </c>
      <c r="C7" s="118"/>
      <c r="D7" s="118">
        <v>368</v>
      </c>
      <c r="E7" s="143" t="s">
        <v>108</v>
      </c>
      <c r="F7" s="124">
        <v>2019</v>
      </c>
      <c r="G7" s="124">
        <v>2051</v>
      </c>
      <c r="H7" s="315"/>
      <c r="I7" s="315"/>
    </row>
    <row r="8" spans="1:9" ht="12.95" customHeight="1">
      <c r="A8" s="142" t="s">
        <v>7</v>
      </c>
      <c r="B8" s="143" t="s">
        <v>337</v>
      </c>
      <c r="C8" s="118"/>
      <c r="D8" s="118"/>
      <c r="E8" s="143" t="s">
        <v>134</v>
      </c>
      <c r="F8" s="124">
        <v>20239</v>
      </c>
      <c r="G8" s="124">
        <v>20239</v>
      </c>
      <c r="H8" s="315"/>
      <c r="I8" s="315"/>
    </row>
    <row r="9" spans="1:9" ht="12.95" customHeight="1">
      <c r="A9" s="142" t="s">
        <v>8</v>
      </c>
      <c r="B9" s="143" t="s">
        <v>99</v>
      </c>
      <c r="C9" s="118">
        <v>25270</v>
      </c>
      <c r="D9" s="118">
        <v>25270</v>
      </c>
      <c r="E9" s="143" t="s">
        <v>109</v>
      </c>
      <c r="F9" s="124">
        <v>1600</v>
      </c>
      <c r="G9" s="124">
        <v>2009</v>
      </c>
      <c r="H9" s="315"/>
      <c r="I9" s="315"/>
    </row>
    <row r="10" spans="1:9" ht="12.95" customHeight="1">
      <c r="A10" s="142" t="s">
        <v>9</v>
      </c>
      <c r="B10" s="144" t="s">
        <v>311</v>
      </c>
      <c r="C10" s="118"/>
      <c r="D10" s="118">
        <v>40</v>
      </c>
      <c r="E10" s="143" t="s">
        <v>110</v>
      </c>
      <c r="F10" s="124"/>
      <c r="G10" s="124">
        <v>452</v>
      </c>
      <c r="H10" s="315"/>
      <c r="I10" s="315"/>
    </row>
    <row r="11" spans="1:9" ht="12.95" customHeight="1">
      <c r="A11" s="142" t="s">
        <v>10</v>
      </c>
      <c r="B11" s="143" t="s">
        <v>312</v>
      </c>
      <c r="C11" s="119"/>
      <c r="D11" s="119"/>
      <c r="E11" s="143" t="s">
        <v>360</v>
      </c>
      <c r="F11" s="124">
        <v>6470</v>
      </c>
      <c r="G11" s="124">
        <v>6708</v>
      </c>
      <c r="H11" s="315"/>
      <c r="I11" s="315"/>
    </row>
    <row r="12" spans="1:9" ht="12.95" customHeight="1">
      <c r="A12" s="142" t="s">
        <v>11</v>
      </c>
      <c r="B12" s="143" t="s">
        <v>192</v>
      </c>
      <c r="C12" s="118">
        <v>5099</v>
      </c>
      <c r="D12" s="118">
        <v>4889</v>
      </c>
      <c r="E12" s="34"/>
      <c r="F12" s="124"/>
      <c r="G12" s="124"/>
      <c r="H12" s="315"/>
      <c r="I12" s="315"/>
    </row>
    <row r="13" spans="1:9" ht="12.95" customHeight="1">
      <c r="A13" s="142" t="s">
        <v>12</v>
      </c>
      <c r="B13" s="34"/>
      <c r="C13" s="118"/>
      <c r="D13" s="118"/>
      <c r="E13" s="34"/>
      <c r="F13" s="124"/>
      <c r="G13" s="124"/>
      <c r="H13" s="315"/>
      <c r="I13" s="315"/>
    </row>
    <row r="14" spans="1:9" ht="12.95" customHeight="1">
      <c r="A14" s="142" t="s">
        <v>13</v>
      </c>
      <c r="B14" s="211"/>
      <c r="C14" s="119"/>
      <c r="D14" s="119"/>
      <c r="E14" s="34"/>
      <c r="F14" s="124"/>
      <c r="G14" s="124"/>
      <c r="H14" s="315"/>
      <c r="I14" s="315"/>
    </row>
    <row r="15" spans="1:9" ht="12.95" customHeight="1">
      <c r="A15" s="142" t="s">
        <v>14</v>
      </c>
      <c r="B15" s="34"/>
      <c r="C15" s="118"/>
      <c r="D15" s="118"/>
      <c r="E15" s="34"/>
      <c r="F15" s="124"/>
      <c r="G15" s="124"/>
      <c r="H15" s="315"/>
      <c r="I15" s="315"/>
    </row>
    <row r="16" spans="1:9" ht="12.95" customHeight="1">
      <c r="A16" s="142" t="s">
        <v>15</v>
      </c>
      <c r="B16" s="34"/>
      <c r="C16" s="118"/>
      <c r="D16" s="118"/>
      <c r="E16" s="34"/>
      <c r="F16" s="124"/>
      <c r="G16" s="124"/>
      <c r="H16" s="315"/>
      <c r="I16" s="315"/>
    </row>
    <row r="17" spans="1:9" ht="12.95" customHeight="1" thickBot="1">
      <c r="A17" s="142" t="s">
        <v>16</v>
      </c>
      <c r="B17" s="42"/>
      <c r="C17" s="120"/>
      <c r="D17" s="120"/>
      <c r="E17" s="34"/>
      <c r="F17" s="125"/>
      <c r="G17" s="125"/>
      <c r="H17" s="315"/>
      <c r="I17" s="315"/>
    </row>
    <row r="18" spans="1:9" ht="15.95" customHeight="1" thickBot="1">
      <c r="A18" s="145" t="s">
        <v>17</v>
      </c>
      <c r="B18" s="68" t="s">
        <v>338</v>
      </c>
      <c r="C18" s="121">
        <f>+C6+C7+C9+C10+C12+C13+C14+C15+C16+C17</f>
        <v>37987</v>
      </c>
      <c r="D18" s="121">
        <f>+D6+D7+D9+D10+D12+D13+D14+D15+D16+D17</f>
        <v>38954</v>
      </c>
      <c r="E18" s="68" t="s">
        <v>320</v>
      </c>
      <c r="F18" s="126">
        <f>SUM(F6:F17)</f>
        <v>37987</v>
      </c>
      <c r="G18" s="126">
        <f>SUM(G6:G17)</f>
        <v>39604</v>
      </c>
      <c r="H18" s="315"/>
      <c r="I18" s="315"/>
    </row>
    <row r="19" spans="1:9" ht="12.95" customHeight="1">
      <c r="A19" s="146" t="s">
        <v>18</v>
      </c>
      <c r="B19" s="147" t="s">
        <v>315</v>
      </c>
      <c r="C19" s="236">
        <f>+C20+C21+C22+C23</f>
        <v>0</v>
      </c>
      <c r="D19" s="236">
        <f>+D20+D21+D22+D23</f>
        <v>650</v>
      </c>
      <c r="E19" s="148" t="s">
        <v>116</v>
      </c>
      <c r="F19" s="127"/>
      <c r="G19" s="127"/>
      <c r="H19" s="315"/>
      <c r="I19" s="315"/>
    </row>
    <row r="20" spans="1:9" ht="12.95" customHeight="1">
      <c r="A20" s="149" t="s">
        <v>19</v>
      </c>
      <c r="B20" s="148" t="s">
        <v>126</v>
      </c>
      <c r="C20" s="56"/>
      <c r="D20" s="56">
        <v>650</v>
      </c>
      <c r="E20" s="148" t="s">
        <v>319</v>
      </c>
      <c r="F20" s="57"/>
      <c r="G20" s="57"/>
      <c r="H20" s="315"/>
      <c r="I20" s="315"/>
    </row>
    <row r="21" spans="1:9" ht="12.95" customHeight="1">
      <c r="A21" s="149" t="s">
        <v>20</v>
      </c>
      <c r="B21" s="148" t="s">
        <v>127</v>
      </c>
      <c r="C21" s="56"/>
      <c r="D21" s="56"/>
      <c r="E21" s="148" t="s">
        <v>90</v>
      </c>
      <c r="F21" s="57"/>
      <c r="G21" s="57"/>
      <c r="H21" s="315"/>
      <c r="I21" s="315"/>
    </row>
    <row r="22" spans="1:9" ht="12.95" customHeight="1">
      <c r="A22" s="149" t="s">
        <v>21</v>
      </c>
      <c r="B22" s="148" t="s">
        <v>132</v>
      </c>
      <c r="C22" s="56"/>
      <c r="D22" s="56"/>
      <c r="E22" s="148" t="s">
        <v>91</v>
      </c>
      <c r="F22" s="57"/>
      <c r="G22" s="57"/>
      <c r="H22" s="315"/>
      <c r="I22" s="315"/>
    </row>
    <row r="23" spans="1:9" ht="12.95" customHeight="1">
      <c r="A23" s="149" t="s">
        <v>22</v>
      </c>
      <c r="B23" s="148" t="s">
        <v>133</v>
      </c>
      <c r="C23" s="56"/>
      <c r="D23" s="56"/>
      <c r="E23" s="147" t="s">
        <v>135</v>
      </c>
      <c r="F23" s="57"/>
      <c r="G23" s="57"/>
      <c r="H23" s="315"/>
      <c r="I23" s="315"/>
    </row>
    <row r="24" spans="1:9" ht="12.95" customHeight="1">
      <c r="A24" s="149" t="s">
        <v>23</v>
      </c>
      <c r="B24" s="148" t="s">
        <v>316</v>
      </c>
      <c r="C24" s="150">
        <f>+C25+C26</f>
        <v>0</v>
      </c>
      <c r="D24" s="150">
        <f>+D25+D26</f>
        <v>0</v>
      </c>
      <c r="E24" s="148" t="s">
        <v>117</v>
      </c>
      <c r="F24" s="57"/>
      <c r="G24" s="57"/>
      <c r="H24" s="315"/>
      <c r="I24" s="315"/>
    </row>
    <row r="25" spans="1:9" ht="12.95" customHeight="1">
      <c r="A25" s="146" t="s">
        <v>24</v>
      </c>
      <c r="B25" s="147" t="s">
        <v>313</v>
      </c>
      <c r="C25" s="122"/>
      <c r="D25" s="122"/>
      <c r="E25" s="141" t="s">
        <v>118</v>
      </c>
      <c r="F25" s="127"/>
      <c r="G25" s="127"/>
      <c r="H25" s="315"/>
      <c r="I25" s="315"/>
    </row>
    <row r="26" spans="1:9" ht="12.95" customHeight="1" thickBot="1">
      <c r="A26" s="149" t="s">
        <v>25</v>
      </c>
      <c r="B26" s="148" t="s">
        <v>314</v>
      </c>
      <c r="C26" s="56"/>
      <c r="D26" s="56"/>
      <c r="E26" s="34"/>
      <c r="F26" s="57"/>
      <c r="G26" s="57"/>
      <c r="H26" s="315"/>
      <c r="I26" s="315"/>
    </row>
    <row r="27" spans="1:9" ht="15.95" customHeight="1" thickBot="1">
      <c r="A27" s="145" t="s">
        <v>26</v>
      </c>
      <c r="B27" s="68" t="s">
        <v>317</v>
      </c>
      <c r="C27" s="121">
        <f>+C19+C24</f>
        <v>0</v>
      </c>
      <c r="D27" s="121">
        <f>+D19+D24</f>
        <v>650</v>
      </c>
      <c r="E27" s="68" t="s">
        <v>321</v>
      </c>
      <c r="F27" s="126">
        <f>SUM(F19:F26)</f>
        <v>0</v>
      </c>
      <c r="G27" s="126">
        <f>SUM(G19:G26)</f>
        <v>0</v>
      </c>
      <c r="H27" s="315"/>
      <c r="I27" s="315"/>
    </row>
    <row r="28" spans="1:9" ht="13.5" thickBot="1">
      <c r="A28" s="145" t="s">
        <v>27</v>
      </c>
      <c r="B28" s="151" t="s">
        <v>318</v>
      </c>
      <c r="C28" s="152">
        <f>+C18+C27</f>
        <v>37987</v>
      </c>
      <c r="D28" s="152">
        <f>+D18+D27</f>
        <v>39604</v>
      </c>
      <c r="E28" s="151" t="s">
        <v>322</v>
      </c>
      <c r="F28" s="152">
        <f>+F18+F27</f>
        <v>37987</v>
      </c>
      <c r="G28" s="152">
        <f>+G18+G27</f>
        <v>39604</v>
      </c>
      <c r="H28" s="315"/>
      <c r="I28" s="315"/>
    </row>
    <row r="29" spans="1:9" ht="13.5" thickBot="1">
      <c r="A29" s="145" t="s">
        <v>28</v>
      </c>
      <c r="B29" s="151" t="s">
        <v>94</v>
      </c>
      <c r="C29" s="152">
        <v>0</v>
      </c>
      <c r="D29" s="152">
        <f>IF(D18-G18&lt;0,G18-D18,"-")</f>
        <v>650</v>
      </c>
      <c r="E29" s="151" t="s">
        <v>95</v>
      </c>
      <c r="F29" s="152" t="str">
        <f>IF(C18-F18&gt;0,C18-F18,"-")</f>
        <v>-</v>
      </c>
      <c r="G29" s="152" t="str">
        <f>IF(D18-G18&gt;0,D18-G18,"-")</f>
        <v>-</v>
      </c>
      <c r="H29" s="315"/>
      <c r="I29" s="315"/>
    </row>
    <row r="30" spans="1:9" ht="13.5" thickBot="1">
      <c r="A30" s="145" t="s">
        <v>29</v>
      </c>
      <c r="B30" s="151" t="s">
        <v>136</v>
      </c>
      <c r="C30" s="152">
        <v>0</v>
      </c>
      <c r="D30" s="152" t="str">
        <f>IF(D18+D19-G28&lt;0,G28-(D18+D19),"-")</f>
        <v>-</v>
      </c>
      <c r="E30" s="151" t="s">
        <v>137</v>
      </c>
      <c r="F30" s="152" t="str">
        <f>IF(C18+C19-F28&gt;0,C18+C19-F28,"-")</f>
        <v>-</v>
      </c>
      <c r="G30" s="152" t="str">
        <f>IF(D18+D19-G28&gt;0,D18+D19-G28,"-")</f>
        <v>-</v>
      </c>
      <c r="H30" s="315"/>
      <c r="I30" s="315"/>
    </row>
    <row r="31" spans="1:9" ht="18.75">
      <c r="B31" s="316"/>
      <c r="C31" s="316"/>
      <c r="D31" s="316"/>
      <c r="E31" s="316"/>
      <c r="F31" s="248"/>
    </row>
  </sheetData>
  <mergeCells count="4">
    <mergeCell ref="A3:A4"/>
    <mergeCell ref="H1:H30"/>
    <mergeCell ref="B31:E31"/>
    <mergeCell ref="I1:I30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33"/>
  <sheetViews>
    <sheetView zoomScaleNormal="100" zoomScaleSheetLayoutView="115" workbookViewId="0">
      <selection activeCell="H1" sqref="H1:H33"/>
    </sheetView>
  </sheetViews>
  <sheetFormatPr defaultRowHeight="12.75"/>
  <cols>
    <col min="1" max="1" width="6.83203125" style="40" customWidth="1"/>
    <col min="2" max="2" width="50.5" style="74" customWidth="1"/>
    <col min="3" max="3" width="11.6640625" style="74" customWidth="1"/>
    <col min="4" max="4" width="12.1640625" style="40" customWidth="1"/>
    <col min="5" max="5" width="49.5" style="40" customWidth="1"/>
    <col min="6" max="6" width="14.1640625" style="40" customWidth="1"/>
    <col min="7" max="7" width="11.5" style="40" customWidth="1"/>
    <col min="8" max="8" width="4.83203125" style="40" customWidth="1"/>
    <col min="9" max="9" width="6" style="40" customWidth="1"/>
    <col min="10" max="16384" width="9.33203125" style="40"/>
  </cols>
  <sheetData>
    <row r="1" spans="1:9" ht="31.5">
      <c r="B1" s="128" t="s">
        <v>93</v>
      </c>
      <c r="C1" s="128"/>
      <c r="D1" s="129"/>
      <c r="E1" s="129"/>
      <c r="F1" s="129"/>
      <c r="G1" s="129"/>
      <c r="H1" s="315" t="s">
        <v>432</v>
      </c>
      <c r="I1" s="315" t="s">
        <v>356</v>
      </c>
    </row>
    <row r="2" spans="1:9" ht="14.25" thickBot="1">
      <c r="G2" s="130" t="s">
        <v>44</v>
      </c>
      <c r="H2" s="315"/>
      <c r="I2" s="315"/>
    </row>
    <row r="3" spans="1:9" ht="13.5" thickBot="1">
      <c r="A3" s="317" t="s">
        <v>52</v>
      </c>
      <c r="B3" s="131" t="s">
        <v>40</v>
      </c>
      <c r="C3" s="246"/>
      <c r="D3" s="132"/>
      <c r="E3" s="131" t="s">
        <v>41</v>
      </c>
      <c r="F3" s="247"/>
      <c r="G3" s="133"/>
      <c r="H3" s="315"/>
      <c r="I3" s="315"/>
    </row>
    <row r="4" spans="1:9" s="134" customFormat="1" ht="36.75" thickBot="1">
      <c r="A4" s="318"/>
      <c r="B4" s="75" t="s">
        <v>45</v>
      </c>
      <c r="C4" s="76" t="s">
        <v>354</v>
      </c>
      <c r="D4" s="76" t="s">
        <v>375</v>
      </c>
      <c r="E4" s="75" t="s">
        <v>45</v>
      </c>
      <c r="F4" s="76" t="s">
        <v>354</v>
      </c>
      <c r="G4" s="76" t="s">
        <v>375</v>
      </c>
      <c r="H4" s="315"/>
      <c r="I4" s="315"/>
    </row>
    <row r="5" spans="1:9" s="134" customFormat="1" ht="13.5" thickBot="1">
      <c r="A5" s="135">
        <v>1</v>
      </c>
      <c r="B5" s="136">
        <v>2</v>
      </c>
      <c r="C5" s="137">
        <v>3</v>
      </c>
      <c r="D5" s="137">
        <v>4</v>
      </c>
      <c r="E5" s="136">
        <v>5</v>
      </c>
      <c r="F5" s="138">
        <v>6</v>
      </c>
      <c r="G5" s="138">
        <v>7</v>
      </c>
      <c r="H5" s="315"/>
      <c r="I5" s="315"/>
    </row>
    <row r="6" spans="1:9" ht="12.95" customHeight="1">
      <c r="A6" s="140" t="s">
        <v>5</v>
      </c>
      <c r="B6" s="141" t="s">
        <v>323</v>
      </c>
      <c r="C6" s="117">
        <v>9375</v>
      </c>
      <c r="D6" s="117">
        <v>9375</v>
      </c>
      <c r="E6" s="141" t="s">
        <v>128</v>
      </c>
      <c r="F6" s="123"/>
      <c r="G6" s="123">
        <v>9800</v>
      </c>
      <c r="H6" s="315"/>
      <c r="I6" s="315"/>
    </row>
    <row r="7" spans="1:9">
      <c r="A7" s="142" t="s">
        <v>6</v>
      </c>
      <c r="B7" s="143" t="s">
        <v>324</v>
      </c>
      <c r="C7" s="118"/>
      <c r="D7" s="118"/>
      <c r="E7" s="143" t="s">
        <v>329</v>
      </c>
      <c r="F7" s="124"/>
      <c r="G7" s="124"/>
      <c r="H7" s="315"/>
      <c r="I7" s="315"/>
    </row>
    <row r="8" spans="1:9" ht="12.95" customHeight="1">
      <c r="A8" s="142" t="s">
        <v>7</v>
      </c>
      <c r="B8" s="143" t="s">
        <v>2</v>
      </c>
      <c r="C8" s="118"/>
      <c r="D8" s="118"/>
      <c r="E8" s="143" t="s">
        <v>112</v>
      </c>
      <c r="F8" s="124">
        <v>43802</v>
      </c>
      <c r="G8" s="124">
        <v>34002</v>
      </c>
      <c r="H8" s="315"/>
      <c r="I8" s="315"/>
    </row>
    <row r="9" spans="1:9" ht="12.95" customHeight="1">
      <c r="A9" s="142" t="s">
        <v>8</v>
      </c>
      <c r="B9" s="143" t="s">
        <v>325</v>
      </c>
      <c r="C9" s="118"/>
      <c r="D9" s="118"/>
      <c r="E9" s="143" t="s">
        <v>330</v>
      </c>
      <c r="F9" s="124">
        <v>18584</v>
      </c>
      <c r="G9" s="124">
        <v>18584</v>
      </c>
      <c r="H9" s="315"/>
      <c r="I9" s="315"/>
    </row>
    <row r="10" spans="1:9" ht="12.75" customHeight="1">
      <c r="A10" s="142" t="s">
        <v>9</v>
      </c>
      <c r="B10" s="143" t="s">
        <v>326</v>
      </c>
      <c r="C10" s="118"/>
      <c r="D10" s="118"/>
      <c r="E10" s="143" t="s">
        <v>131</v>
      </c>
      <c r="F10" s="124">
        <v>3000</v>
      </c>
      <c r="G10" s="124">
        <v>3000</v>
      </c>
      <c r="H10" s="315"/>
      <c r="I10" s="315"/>
    </row>
    <row r="11" spans="1:9" ht="12.95" customHeight="1">
      <c r="A11" s="142" t="s">
        <v>10</v>
      </c>
      <c r="B11" s="143" t="s">
        <v>327</v>
      </c>
      <c r="C11" s="119"/>
      <c r="D11" s="119"/>
      <c r="E11" s="34"/>
      <c r="F11" s="124"/>
      <c r="G11" s="124"/>
      <c r="H11" s="315"/>
      <c r="I11" s="315"/>
    </row>
    <row r="12" spans="1:9" ht="12.95" customHeight="1">
      <c r="A12" s="142" t="s">
        <v>11</v>
      </c>
      <c r="B12" s="34"/>
      <c r="C12" s="118"/>
      <c r="D12" s="118"/>
      <c r="E12" s="34"/>
      <c r="F12" s="124"/>
      <c r="G12" s="124"/>
      <c r="H12" s="315"/>
      <c r="I12" s="315"/>
    </row>
    <row r="13" spans="1:9" ht="12.95" customHeight="1">
      <c r="A13" s="142" t="s">
        <v>12</v>
      </c>
      <c r="B13" s="34"/>
      <c r="C13" s="118"/>
      <c r="D13" s="118"/>
      <c r="E13" s="34"/>
      <c r="F13" s="124"/>
      <c r="G13" s="124"/>
      <c r="H13" s="315"/>
      <c r="I13" s="315"/>
    </row>
    <row r="14" spans="1:9" ht="12.95" customHeight="1">
      <c r="A14" s="142" t="s">
        <v>13</v>
      </c>
      <c r="B14" s="34"/>
      <c r="C14" s="119"/>
      <c r="D14" s="119"/>
      <c r="E14" s="34"/>
      <c r="F14" s="124"/>
      <c r="G14" s="124"/>
      <c r="H14" s="315"/>
      <c r="I14" s="315"/>
    </row>
    <row r="15" spans="1:9">
      <c r="A15" s="142" t="s">
        <v>14</v>
      </c>
      <c r="B15" s="34"/>
      <c r="C15" s="119"/>
      <c r="D15" s="119"/>
      <c r="E15" s="143" t="s">
        <v>360</v>
      </c>
      <c r="F15" s="124"/>
      <c r="G15" s="124"/>
      <c r="H15" s="315"/>
      <c r="I15" s="315"/>
    </row>
    <row r="16" spans="1:9" ht="12.95" customHeight="1" thickBot="1">
      <c r="A16" s="181" t="s">
        <v>15</v>
      </c>
      <c r="B16" s="212"/>
      <c r="C16" s="183"/>
      <c r="D16" s="183"/>
      <c r="E16" s="182" t="s">
        <v>361</v>
      </c>
      <c r="F16" s="168">
        <v>500</v>
      </c>
      <c r="G16" s="168">
        <v>500</v>
      </c>
      <c r="H16" s="315"/>
      <c r="I16" s="315"/>
    </row>
    <row r="17" spans="1:9" ht="15.95" customHeight="1" thickBot="1">
      <c r="A17" s="145" t="s">
        <v>16</v>
      </c>
      <c r="B17" s="68" t="s">
        <v>339</v>
      </c>
      <c r="C17" s="121">
        <f>+C6+C8+C9+C11+C12+C13+C14+C15+C16</f>
        <v>9375</v>
      </c>
      <c r="D17" s="121">
        <f>+D6+D8+D9+D11+D12+D13+D14+D15+D16</f>
        <v>9375</v>
      </c>
      <c r="E17" s="68" t="s">
        <v>340</v>
      </c>
      <c r="F17" s="126">
        <f>+F6+F8+F10+F11+F12+F13+F14+F15+F16</f>
        <v>47302</v>
      </c>
      <c r="G17" s="126">
        <f>+G6+G8+G10+G11+G12+G13+G14+G15+G16</f>
        <v>47302</v>
      </c>
      <c r="H17" s="315"/>
      <c r="I17" s="315"/>
    </row>
    <row r="18" spans="1:9" ht="12.95" customHeight="1">
      <c r="A18" s="140" t="s">
        <v>17</v>
      </c>
      <c r="B18" s="154" t="s">
        <v>149</v>
      </c>
      <c r="C18" s="161">
        <f>+C19+C20+C21+C22+C23</f>
        <v>11629</v>
      </c>
      <c r="D18" s="161">
        <f>+D19+D20+D21+D22+D23</f>
        <v>11629</v>
      </c>
      <c r="E18" s="148" t="s">
        <v>116</v>
      </c>
      <c r="F18" s="55"/>
      <c r="G18" s="55"/>
      <c r="H18" s="315"/>
      <c r="I18" s="315"/>
    </row>
    <row r="19" spans="1:9" ht="12.95" customHeight="1">
      <c r="A19" s="142" t="s">
        <v>18</v>
      </c>
      <c r="B19" s="155" t="s">
        <v>138</v>
      </c>
      <c r="C19" s="56">
        <v>11629</v>
      </c>
      <c r="D19" s="56">
        <v>11629</v>
      </c>
      <c r="E19" s="148" t="s">
        <v>119</v>
      </c>
      <c r="F19" s="57"/>
      <c r="G19" s="57"/>
      <c r="H19" s="315"/>
      <c r="I19" s="315"/>
    </row>
    <row r="20" spans="1:9" ht="12.95" customHeight="1">
      <c r="A20" s="140" t="s">
        <v>19</v>
      </c>
      <c r="B20" s="155" t="s">
        <v>139</v>
      </c>
      <c r="C20" s="56"/>
      <c r="D20" s="56"/>
      <c r="E20" s="148" t="s">
        <v>90</v>
      </c>
      <c r="F20" s="57"/>
      <c r="G20" s="57"/>
      <c r="H20" s="315"/>
      <c r="I20" s="315"/>
    </row>
    <row r="21" spans="1:9" ht="12.95" customHeight="1">
      <c r="A21" s="142" t="s">
        <v>20</v>
      </c>
      <c r="B21" s="155" t="s">
        <v>140</v>
      </c>
      <c r="C21" s="56"/>
      <c r="D21" s="56"/>
      <c r="E21" s="148" t="s">
        <v>91</v>
      </c>
      <c r="F21" s="57"/>
      <c r="G21" s="57"/>
      <c r="H21" s="315"/>
      <c r="I21" s="315"/>
    </row>
    <row r="22" spans="1:9" ht="12.95" customHeight="1">
      <c r="A22" s="140" t="s">
        <v>21</v>
      </c>
      <c r="B22" s="155" t="s">
        <v>141</v>
      </c>
      <c r="C22" s="56"/>
      <c r="D22" s="56"/>
      <c r="E22" s="147" t="s">
        <v>135</v>
      </c>
      <c r="F22" s="57"/>
      <c r="G22" s="57"/>
      <c r="H22" s="315"/>
      <c r="I22" s="315"/>
    </row>
    <row r="23" spans="1:9" ht="12.95" customHeight="1">
      <c r="A23" s="142" t="s">
        <v>22</v>
      </c>
      <c r="B23" s="156" t="s">
        <v>142</v>
      </c>
      <c r="C23" s="56"/>
      <c r="D23" s="56"/>
      <c r="E23" s="148" t="s">
        <v>120</v>
      </c>
      <c r="F23" s="57"/>
      <c r="G23" s="57"/>
      <c r="H23" s="315"/>
      <c r="I23" s="315"/>
    </row>
    <row r="24" spans="1:9" ht="12.95" customHeight="1">
      <c r="A24" s="140" t="s">
        <v>23</v>
      </c>
      <c r="B24" s="157" t="s">
        <v>143</v>
      </c>
      <c r="C24" s="150">
        <f>+C25+C26+C27+C28+C29</f>
        <v>26298</v>
      </c>
      <c r="D24" s="150">
        <f>+D25+D26+D27+D28+D29</f>
        <v>26298</v>
      </c>
      <c r="E24" s="158" t="s">
        <v>118</v>
      </c>
      <c r="F24" s="57"/>
      <c r="G24" s="57"/>
      <c r="H24" s="315"/>
      <c r="I24" s="315"/>
    </row>
    <row r="25" spans="1:9" ht="12.95" customHeight="1">
      <c r="A25" s="142" t="s">
        <v>24</v>
      </c>
      <c r="B25" s="156" t="s">
        <v>144</v>
      </c>
      <c r="C25" s="56">
        <v>26298</v>
      </c>
      <c r="D25" s="56">
        <v>26298</v>
      </c>
      <c r="E25" s="158" t="s">
        <v>331</v>
      </c>
      <c r="F25" s="57"/>
      <c r="G25" s="57"/>
      <c r="H25" s="315"/>
      <c r="I25" s="315"/>
    </row>
    <row r="26" spans="1:9" ht="12.95" customHeight="1">
      <c r="A26" s="140" t="s">
        <v>25</v>
      </c>
      <c r="B26" s="156" t="s">
        <v>145</v>
      </c>
      <c r="C26" s="56"/>
      <c r="D26" s="56"/>
      <c r="E26" s="153"/>
      <c r="F26" s="57"/>
      <c r="G26" s="57"/>
      <c r="H26" s="315"/>
      <c r="I26" s="315"/>
    </row>
    <row r="27" spans="1:9" ht="12.95" customHeight="1">
      <c r="A27" s="142" t="s">
        <v>26</v>
      </c>
      <c r="B27" s="155" t="s">
        <v>146</v>
      </c>
      <c r="C27" s="56"/>
      <c r="D27" s="56"/>
      <c r="E27" s="66"/>
      <c r="F27" s="57"/>
      <c r="G27" s="57"/>
      <c r="H27" s="315"/>
      <c r="I27" s="315"/>
    </row>
    <row r="28" spans="1:9" ht="12.95" customHeight="1">
      <c r="A28" s="140" t="s">
        <v>27</v>
      </c>
      <c r="B28" s="159" t="s">
        <v>147</v>
      </c>
      <c r="C28" s="56"/>
      <c r="D28" s="56"/>
      <c r="E28" s="34"/>
      <c r="F28" s="57"/>
      <c r="G28" s="57"/>
      <c r="H28" s="315"/>
      <c r="I28" s="315"/>
    </row>
    <row r="29" spans="1:9" ht="12.95" customHeight="1" thickBot="1">
      <c r="A29" s="142" t="s">
        <v>28</v>
      </c>
      <c r="B29" s="160" t="s">
        <v>148</v>
      </c>
      <c r="C29" s="56"/>
      <c r="D29" s="56"/>
      <c r="E29" s="66"/>
      <c r="F29" s="57"/>
      <c r="G29" s="57"/>
      <c r="H29" s="315"/>
      <c r="I29" s="315"/>
    </row>
    <row r="30" spans="1:9" ht="21.75" customHeight="1" thickBot="1">
      <c r="A30" s="145" t="s">
        <v>29</v>
      </c>
      <c r="B30" s="68" t="s">
        <v>328</v>
      </c>
      <c r="C30" s="121">
        <f>+C18+C24</f>
        <v>37927</v>
      </c>
      <c r="D30" s="121">
        <f>+D18+D24</f>
        <v>37927</v>
      </c>
      <c r="E30" s="68" t="s">
        <v>332</v>
      </c>
      <c r="F30" s="126">
        <f>SUM(F18:F29)</f>
        <v>0</v>
      </c>
      <c r="G30" s="126">
        <f>SUM(G18:G29)</f>
        <v>0</v>
      </c>
      <c r="H30" s="315"/>
      <c r="I30" s="315"/>
    </row>
    <row r="31" spans="1:9" ht="13.5" thickBot="1">
      <c r="A31" s="145" t="s">
        <v>30</v>
      </c>
      <c r="B31" s="151" t="s">
        <v>333</v>
      </c>
      <c r="C31" s="152">
        <f>+C17+C30</f>
        <v>47302</v>
      </c>
      <c r="D31" s="152">
        <f>+D17+D30</f>
        <v>47302</v>
      </c>
      <c r="E31" s="151" t="s">
        <v>334</v>
      </c>
      <c r="F31" s="152">
        <f>+F17+F30</f>
        <v>47302</v>
      </c>
      <c r="G31" s="152">
        <f>+G17+G30</f>
        <v>47302</v>
      </c>
      <c r="H31" s="315"/>
      <c r="I31" s="315"/>
    </row>
    <row r="32" spans="1:9" ht="13.5" thickBot="1">
      <c r="A32" s="145" t="s">
        <v>31</v>
      </c>
      <c r="B32" s="151" t="s">
        <v>94</v>
      </c>
      <c r="C32" s="152">
        <v>0</v>
      </c>
      <c r="D32" s="152">
        <v>37927</v>
      </c>
      <c r="E32" s="151" t="s">
        <v>95</v>
      </c>
      <c r="F32" s="152" t="str">
        <f>IF(C17-F17&gt;0,C17-F17,"-")</f>
        <v>-</v>
      </c>
      <c r="G32" s="152" t="str">
        <f>IF(D17-G17&gt;0,D17-G17,"-")</f>
        <v>-</v>
      </c>
      <c r="H32" s="315"/>
      <c r="I32" s="315"/>
    </row>
    <row r="33" spans="1:9" ht="13.5" thickBot="1">
      <c r="A33" s="145" t="s">
        <v>32</v>
      </c>
      <c r="B33" s="151" t="s">
        <v>136</v>
      </c>
      <c r="C33" s="152">
        <v>0</v>
      </c>
      <c r="D33" s="152">
        <v>26298</v>
      </c>
      <c r="E33" s="151" t="s">
        <v>137</v>
      </c>
      <c r="F33" s="152" t="str">
        <f>IF(C17+C18-F31&gt;0,C17+C18-F31,"-")</f>
        <v>-</v>
      </c>
      <c r="G33" s="152" t="str">
        <f>IF(D17+D18-G31&gt;0,D17+D18-G31,"-")</f>
        <v>-</v>
      </c>
      <c r="H33" s="315"/>
      <c r="I33" s="315"/>
    </row>
  </sheetData>
  <mergeCells count="3">
    <mergeCell ref="A3:A4"/>
    <mergeCell ref="H1:H33"/>
    <mergeCell ref="I1:I33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3:G21"/>
  <sheetViews>
    <sheetView view="pageLayout" zoomScaleNormal="100" workbookViewId="0">
      <selection activeCell="F1" sqref="F1"/>
    </sheetView>
  </sheetViews>
  <sheetFormatPr defaultRowHeight="12.75"/>
  <cols>
    <col min="1" max="1" width="32.6640625" style="32" customWidth="1"/>
    <col min="2" max="2" width="14" style="31" customWidth="1"/>
    <col min="3" max="3" width="13.83203125" style="31" customWidth="1"/>
    <col min="4" max="5" width="16.1640625" style="31" customWidth="1"/>
    <col min="6" max="6" width="16.6640625" style="31" customWidth="1"/>
    <col min="7" max="7" width="18.83203125" style="40" customWidth="1"/>
    <col min="8" max="9" width="12.83203125" style="31" customWidth="1"/>
    <col min="10" max="10" width="13.83203125" style="31" customWidth="1"/>
    <col min="11" max="16384" width="9.33203125" style="31"/>
  </cols>
  <sheetData>
    <row r="3" spans="1:7" ht="25.5" customHeight="1">
      <c r="A3" s="319" t="s">
        <v>0</v>
      </c>
      <c r="B3" s="319"/>
      <c r="C3" s="319"/>
      <c r="D3" s="319"/>
      <c r="E3" s="319"/>
      <c r="F3" s="319"/>
      <c r="G3" s="319"/>
    </row>
    <row r="4" spans="1:7" ht="22.5" customHeight="1" thickBot="1">
      <c r="A4" s="74"/>
      <c r="B4" s="40"/>
      <c r="C4" s="40"/>
      <c r="D4" s="40"/>
      <c r="E4" s="40"/>
      <c r="F4" s="40"/>
      <c r="G4" s="35" t="s">
        <v>44</v>
      </c>
    </row>
    <row r="5" spans="1:7" s="33" customFormat="1" ht="44.25" customHeight="1" thickBot="1">
      <c r="A5" s="75" t="s">
        <v>48</v>
      </c>
      <c r="B5" s="76" t="s">
        <v>49</v>
      </c>
      <c r="C5" s="76" t="s">
        <v>50</v>
      </c>
      <c r="D5" s="76" t="s">
        <v>358</v>
      </c>
      <c r="E5" s="76" t="s">
        <v>354</v>
      </c>
      <c r="F5" s="76" t="s">
        <v>375</v>
      </c>
      <c r="G5" s="36" t="s">
        <v>378</v>
      </c>
    </row>
    <row r="6" spans="1:7" s="40" customFormat="1" ht="12" customHeight="1" thickBot="1">
      <c r="A6" s="37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9" t="s">
        <v>379</v>
      </c>
    </row>
    <row r="7" spans="1:7" ht="15.95" customHeight="1">
      <c r="A7" s="230" t="s">
        <v>377</v>
      </c>
      <c r="B7" s="23">
        <v>800</v>
      </c>
      <c r="C7" s="232" t="s">
        <v>359</v>
      </c>
      <c r="D7" s="23"/>
      <c r="E7" s="23"/>
      <c r="F7" s="23">
        <v>800</v>
      </c>
      <c r="G7" s="41">
        <f t="shared" ref="G7:G20" si="0">B7-D7-F7</f>
        <v>0</v>
      </c>
    </row>
    <row r="8" spans="1:7" ht="15.95" customHeight="1">
      <c r="A8" s="47" t="s">
        <v>371</v>
      </c>
      <c r="B8" s="23">
        <v>7000</v>
      </c>
      <c r="C8" s="232" t="s">
        <v>359</v>
      </c>
      <c r="D8" s="23"/>
      <c r="E8" s="23"/>
      <c r="F8" s="23">
        <v>7000</v>
      </c>
      <c r="G8" s="41">
        <f t="shared" si="0"/>
        <v>0</v>
      </c>
    </row>
    <row r="9" spans="1:7" ht="15.95" customHeight="1">
      <c r="A9" s="47" t="s">
        <v>372</v>
      </c>
      <c r="B9" s="23">
        <v>2000</v>
      </c>
      <c r="C9" s="232" t="s">
        <v>359</v>
      </c>
      <c r="D9" s="23"/>
      <c r="E9" s="23"/>
      <c r="F9" s="23">
        <v>2000</v>
      </c>
      <c r="G9" s="41">
        <f t="shared" si="0"/>
        <v>0</v>
      </c>
    </row>
    <row r="10" spans="1:7" ht="15.95" customHeight="1">
      <c r="A10" s="231"/>
      <c r="B10" s="23"/>
      <c r="C10" s="232"/>
      <c r="D10" s="23"/>
      <c r="E10" s="23"/>
      <c r="F10" s="23"/>
      <c r="G10" s="41">
        <f t="shared" si="0"/>
        <v>0</v>
      </c>
    </row>
    <row r="11" spans="1:7" ht="15.95" customHeight="1">
      <c r="A11" s="230"/>
      <c r="B11" s="23"/>
      <c r="C11" s="232"/>
      <c r="D11" s="23"/>
      <c r="E11" s="23"/>
      <c r="F11" s="23"/>
      <c r="G11" s="41">
        <f t="shared" si="0"/>
        <v>0</v>
      </c>
    </row>
    <row r="12" spans="1:7" ht="15.95" customHeight="1">
      <c r="A12" s="231"/>
      <c r="B12" s="23"/>
      <c r="C12" s="232"/>
      <c r="D12" s="23"/>
      <c r="E12" s="23"/>
      <c r="F12" s="23"/>
      <c r="G12" s="41">
        <f t="shared" si="0"/>
        <v>0</v>
      </c>
    </row>
    <row r="13" spans="1:7" ht="15.95" customHeight="1">
      <c r="A13" s="230"/>
      <c r="B13" s="23"/>
      <c r="C13" s="232"/>
      <c r="D13" s="23"/>
      <c r="E13" s="23"/>
      <c r="F13" s="23"/>
      <c r="G13" s="41">
        <f t="shared" si="0"/>
        <v>0</v>
      </c>
    </row>
    <row r="14" spans="1:7" ht="15.95" customHeight="1">
      <c r="A14" s="230"/>
      <c r="B14" s="23"/>
      <c r="C14" s="232"/>
      <c r="D14" s="23"/>
      <c r="E14" s="23"/>
      <c r="F14" s="23"/>
      <c r="G14" s="41">
        <f t="shared" si="0"/>
        <v>0</v>
      </c>
    </row>
    <row r="15" spans="1:7" ht="15.95" customHeight="1">
      <c r="A15" s="230"/>
      <c r="B15" s="23"/>
      <c r="C15" s="232"/>
      <c r="D15" s="23"/>
      <c r="E15" s="23"/>
      <c r="F15" s="23"/>
      <c r="G15" s="41">
        <f t="shared" si="0"/>
        <v>0</v>
      </c>
    </row>
    <row r="16" spans="1:7" ht="15.95" customHeight="1">
      <c r="A16" s="230"/>
      <c r="B16" s="23"/>
      <c r="C16" s="232"/>
      <c r="D16" s="23"/>
      <c r="E16" s="23"/>
      <c r="F16" s="23"/>
      <c r="G16" s="41">
        <f t="shared" si="0"/>
        <v>0</v>
      </c>
    </row>
    <row r="17" spans="1:7" ht="15.95" customHeight="1">
      <c r="A17" s="230"/>
      <c r="B17" s="23"/>
      <c r="C17" s="232"/>
      <c r="D17" s="23"/>
      <c r="E17" s="23"/>
      <c r="F17" s="23"/>
      <c r="G17" s="41">
        <f t="shared" si="0"/>
        <v>0</v>
      </c>
    </row>
    <row r="18" spans="1:7" ht="15.95" customHeight="1">
      <c r="A18" s="230"/>
      <c r="B18" s="23"/>
      <c r="C18" s="232"/>
      <c r="D18" s="23"/>
      <c r="E18" s="23"/>
      <c r="F18" s="23"/>
      <c r="G18" s="41">
        <f t="shared" si="0"/>
        <v>0</v>
      </c>
    </row>
    <row r="19" spans="1:7" ht="15.95" customHeight="1">
      <c r="A19" s="230"/>
      <c r="B19" s="23"/>
      <c r="C19" s="232"/>
      <c r="D19" s="23"/>
      <c r="E19" s="23"/>
      <c r="F19" s="23"/>
      <c r="G19" s="41">
        <f t="shared" si="0"/>
        <v>0</v>
      </c>
    </row>
    <row r="20" spans="1:7" ht="15.95" customHeight="1" thickBot="1">
      <c r="A20" s="42"/>
      <c r="B20" s="24"/>
      <c r="C20" s="233"/>
      <c r="D20" s="24"/>
      <c r="E20" s="24"/>
      <c r="F20" s="24"/>
      <c r="G20" s="43">
        <f t="shared" si="0"/>
        <v>0</v>
      </c>
    </row>
    <row r="21" spans="1:7" s="46" customFormat="1" ht="18" customHeight="1" thickBot="1">
      <c r="A21" s="77" t="s">
        <v>47</v>
      </c>
      <c r="B21" s="44">
        <f>SUM(B7:B20)</f>
        <v>9800</v>
      </c>
      <c r="C21" s="63"/>
      <c r="D21" s="44">
        <f>SUM(D7:D20)</f>
        <v>0</v>
      </c>
      <c r="E21" s="44"/>
      <c r="F21" s="44">
        <f>SUM(F7:F20)</f>
        <v>9800</v>
      </c>
      <c r="G21" s="45">
        <f>SUM(G7:G20)</f>
        <v>0</v>
      </c>
    </row>
  </sheetData>
  <mergeCells count="1">
    <mergeCell ref="A3:G3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 6. melléklet az 1/2015. (I.28.) önkormányzati rendelethez
 5. melléklet a 7/2015. (V.27.)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17"/>
  <sheetViews>
    <sheetView view="pageLayout" topLeftCell="B1" zoomScaleNormal="100" workbookViewId="0">
      <selection activeCell="G6" sqref="G6"/>
    </sheetView>
  </sheetViews>
  <sheetFormatPr defaultRowHeight="12.75"/>
  <cols>
    <col min="1" max="1" width="52.5" style="32" customWidth="1"/>
    <col min="2" max="2" width="14.1640625" style="31" customWidth="1"/>
    <col min="3" max="3" width="14.5" style="31" customWidth="1"/>
    <col min="4" max="5" width="13.6640625" style="31" customWidth="1"/>
    <col min="6" max="6" width="12" style="31" customWidth="1"/>
    <col min="7" max="7" width="11.5" style="31" customWidth="1"/>
    <col min="8" max="8" width="16" style="31" customWidth="1"/>
    <col min="9" max="10" width="12.83203125" style="31" customWidth="1"/>
    <col min="11" max="11" width="13.83203125" style="31" customWidth="1"/>
    <col min="12" max="16384" width="9.33203125" style="31"/>
  </cols>
  <sheetData>
    <row r="1" spans="1:8" ht="24.75" customHeight="1">
      <c r="A1" s="319" t="s">
        <v>1</v>
      </c>
      <c r="B1" s="319"/>
      <c r="C1" s="319"/>
      <c r="D1" s="319"/>
      <c r="E1" s="319"/>
      <c r="F1" s="319"/>
      <c r="G1" s="319"/>
      <c r="H1" s="319"/>
    </row>
    <row r="2" spans="1:8" ht="23.25" customHeight="1" thickBot="1">
      <c r="A2" s="74"/>
      <c r="B2" s="40"/>
      <c r="C2" s="40"/>
      <c r="D2" s="40"/>
      <c r="E2" s="40"/>
      <c r="F2" s="40"/>
      <c r="G2" s="40"/>
      <c r="H2" s="35" t="s">
        <v>374</v>
      </c>
    </row>
    <row r="3" spans="1:8" s="33" customFormat="1" ht="48.75" customHeight="1" thickBot="1">
      <c r="A3" s="75" t="s">
        <v>51</v>
      </c>
      <c r="B3" s="76" t="s">
        <v>49</v>
      </c>
      <c r="C3" s="76" t="s">
        <v>50</v>
      </c>
      <c r="D3" s="76" t="s">
        <v>358</v>
      </c>
      <c r="E3" s="76" t="s">
        <v>376</v>
      </c>
      <c r="F3" s="76" t="s">
        <v>375</v>
      </c>
      <c r="G3" s="237" t="s">
        <v>353</v>
      </c>
      <c r="H3" s="36" t="s">
        <v>380</v>
      </c>
    </row>
    <row r="4" spans="1:8" s="40" customFormat="1" ht="15" customHeight="1" thickBot="1">
      <c r="A4" s="37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238">
        <v>7</v>
      </c>
      <c r="H4" s="39">
        <v>8</v>
      </c>
    </row>
    <row r="5" spans="1:8" ht="15.95" customHeight="1">
      <c r="A5" s="47" t="s">
        <v>351</v>
      </c>
      <c r="B5" s="48">
        <v>194530</v>
      </c>
      <c r="C5" s="234" t="s">
        <v>352</v>
      </c>
      <c r="D5" s="48">
        <v>8694</v>
      </c>
      <c r="E5" s="48">
        <v>18584</v>
      </c>
      <c r="F5" s="48">
        <v>18584</v>
      </c>
      <c r="G5" s="239">
        <v>167252</v>
      </c>
      <c r="H5" s="49">
        <f>B5-D5-F5-G5</f>
        <v>0</v>
      </c>
    </row>
    <row r="6" spans="1:8" ht="31.5" customHeight="1">
      <c r="A6" s="47" t="s">
        <v>367</v>
      </c>
      <c r="B6" s="48">
        <v>10418</v>
      </c>
      <c r="C6" s="234" t="s">
        <v>359</v>
      </c>
      <c r="D6" s="48"/>
      <c r="E6" s="48">
        <v>10418</v>
      </c>
      <c r="F6" s="48">
        <v>10418</v>
      </c>
      <c r="G6" s="239"/>
      <c r="H6" s="49">
        <f t="shared" ref="H6:H16" si="0">B6-D6-F6</f>
        <v>0</v>
      </c>
    </row>
    <row r="7" spans="1:8" ht="15.95" customHeight="1">
      <c r="A7" s="47" t="s">
        <v>368</v>
      </c>
      <c r="B7" s="48">
        <v>800</v>
      </c>
      <c r="C7" s="234" t="s">
        <v>359</v>
      </c>
      <c r="D7" s="48"/>
      <c r="E7" s="48">
        <v>800</v>
      </c>
      <c r="F7" s="48">
        <v>0</v>
      </c>
      <c r="G7" s="239"/>
      <c r="H7" s="49"/>
    </row>
    <row r="8" spans="1:8" ht="15.95" customHeight="1">
      <c r="A8" s="47" t="s">
        <v>370</v>
      </c>
      <c r="B8" s="48">
        <v>2000</v>
      </c>
      <c r="C8" s="234" t="s">
        <v>369</v>
      </c>
      <c r="D8" s="48"/>
      <c r="E8" s="48">
        <v>2000</v>
      </c>
      <c r="F8" s="48">
        <v>2000</v>
      </c>
      <c r="G8" s="239"/>
      <c r="H8" s="49">
        <f t="shared" si="0"/>
        <v>0</v>
      </c>
    </row>
    <row r="9" spans="1:8" ht="15.95" customHeight="1">
      <c r="A9" s="47" t="s">
        <v>371</v>
      </c>
      <c r="B9" s="48">
        <v>7000</v>
      </c>
      <c r="C9" s="234" t="s">
        <v>359</v>
      </c>
      <c r="D9" s="48"/>
      <c r="E9" s="48">
        <v>7000</v>
      </c>
      <c r="F9" s="48">
        <v>0</v>
      </c>
      <c r="G9" s="239"/>
      <c r="H9" s="49"/>
    </row>
    <row r="10" spans="1:8" ht="15.95" customHeight="1">
      <c r="A10" s="47" t="s">
        <v>372</v>
      </c>
      <c r="B10" s="48">
        <v>2000</v>
      </c>
      <c r="C10" s="234" t="s">
        <v>359</v>
      </c>
      <c r="D10" s="48"/>
      <c r="E10" s="48">
        <v>2000</v>
      </c>
      <c r="F10" s="48">
        <v>0</v>
      </c>
      <c r="G10" s="239"/>
      <c r="H10" s="49">
        <v>0</v>
      </c>
    </row>
    <row r="11" spans="1:8" ht="15.95" customHeight="1">
      <c r="A11" s="47" t="s">
        <v>373</v>
      </c>
      <c r="B11" s="48">
        <v>3000</v>
      </c>
      <c r="C11" s="234" t="s">
        <v>359</v>
      </c>
      <c r="D11" s="48"/>
      <c r="E11" s="48">
        <v>3000</v>
      </c>
      <c r="F11" s="48">
        <v>3000</v>
      </c>
      <c r="G11" s="239"/>
      <c r="H11" s="49">
        <f t="shared" si="0"/>
        <v>0</v>
      </c>
    </row>
    <row r="12" spans="1:8" ht="15.95" customHeight="1">
      <c r="A12" s="47"/>
      <c r="B12" s="48"/>
      <c r="C12" s="234"/>
      <c r="D12" s="48"/>
      <c r="E12" s="48"/>
      <c r="F12" s="48"/>
      <c r="G12" s="239"/>
      <c r="H12" s="49">
        <f t="shared" si="0"/>
        <v>0</v>
      </c>
    </row>
    <row r="13" spans="1:8" ht="15.95" customHeight="1">
      <c r="A13" s="47"/>
      <c r="B13" s="48"/>
      <c r="C13" s="234"/>
      <c r="D13" s="48"/>
      <c r="E13" s="48"/>
      <c r="F13" s="48"/>
      <c r="G13" s="239"/>
      <c r="H13" s="49">
        <f t="shared" si="0"/>
        <v>0</v>
      </c>
    </row>
    <row r="14" spans="1:8" ht="15.95" customHeight="1">
      <c r="A14" s="47"/>
      <c r="B14" s="48"/>
      <c r="C14" s="234"/>
      <c r="D14" s="48"/>
      <c r="E14" s="48"/>
      <c r="F14" s="48"/>
      <c r="G14" s="239"/>
      <c r="H14" s="49">
        <f t="shared" si="0"/>
        <v>0</v>
      </c>
    </row>
    <row r="15" spans="1:8" ht="15.95" customHeight="1">
      <c r="A15" s="47"/>
      <c r="B15" s="48"/>
      <c r="C15" s="234"/>
      <c r="D15" s="48"/>
      <c r="E15" s="48"/>
      <c r="F15" s="48"/>
      <c r="G15" s="239"/>
      <c r="H15" s="49">
        <f t="shared" si="0"/>
        <v>0</v>
      </c>
    </row>
    <row r="16" spans="1:8" ht="15.95" customHeight="1" thickBot="1">
      <c r="A16" s="50"/>
      <c r="B16" s="51"/>
      <c r="C16" s="235"/>
      <c r="D16" s="51"/>
      <c r="E16" s="51"/>
      <c r="F16" s="51"/>
      <c r="G16" s="240"/>
      <c r="H16" s="52">
        <f t="shared" si="0"/>
        <v>0</v>
      </c>
    </row>
    <row r="17" spans="1:8" s="46" customFormat="1" ht="18" customHeight="1" thickBot="1">
      <c r="A17" s="77" t="s">
        <v>47</v>
      </c>
      <c r="B17" s="78">
        <f>SUM(B5:B16)</f>
        <v>219748</v>
      </c>
      <c r="C17" s="64"/>
      <c r="D17" s="78">
        <f>SUM(D5:D16)</f>
        <v>8694</v>
      </c>
      <c r="E17" s="78">
        <f>SUM(E5:E16)</f>
        <v>43802</v>
      </c>
      <c r="F17" s="78">
        <f>SUM(F5:F16)</f>
        <v>34002</v>
      </c>
      <c r="G17" s="241">
        <v>167252</v>
      </c>
      <c r="H17" s="53">
        <f>SUM(H5:H16)</f>
        <v>0</v>
      </c>
    </row>
  </sheetData>
  <mergeCells count="1">
    <mergeCell ref="A1:H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1/2015. (I.28.) önkormányzati rendelethez
6. melléklet a 7 /2015. (V.27.) önkormányzati rendelethez&amp;"Times New Roman CE,Normál"&amp;10
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49"/>
  <sheetViews>
    <sheetView zoomScaleNormal="100" zoomScaleSheetLayoutView="85" zoomScalePageLayoutView="85" workbookViewId="0">
      <selection activeCell="D2" sqref="D2"/>
    </sheetView>
  </sheetViews>
  <sheetFormatPr defaultRowHeight="12.75"/>
  <cols>
    <col min="1" max="1" width="19.5" style="178" customWidth="1"/>
    <col min="2" max="2" width="66.33203125" style="179" customWidth="1"/>
    <col min="3" max="3" width="17.83203125" style="179" customWidth="1"/>
    <col min="4" max="4" width="15.6640625" style="180" customWidth="1"/>
    <col min="5" max="16384" width="9.33203125" style="2"/>
  </cols>
  <sheetData>
    <row r="1" spans="1:4" s="1" customFormat="1" ht="16.5" customHeight="1">
      <c r="A1" s="82"/>
      <c r="B1" s="83"/>
      <c r="C1" s="83"/>
      <c r="D1" s="97" t="s">
        <v>357</v>
      </c>
    </row>
    <row r="2" spans="1:4" s="1" customFormat="1" ht="16.5" customHeight="1" thickBot="1">
      <c r="A2" s="82"/>
      <c r="B2" s="83"/>
      <c r="C2" s="83"/>
      <c r="D2" s="97" t="s">
        <v>433</v>
      </c>
    </row>
    <row r="3" spans="1:4" s="58" customFormat="1" ht="21" customHeight="1">
      <c r="A3" s="185" t="s">
        <v>45</v>
      </c>
      <c r="B3" s="162" t="s">
        <v>125</v>
      </c>
      <c r="C3" s="249"/>
      <c r="D3" s="164" t="s">
        <v>36</v>
      </c>
    </row>
    <row r="4" spans="1:4" s="58" customFormat="1" ht="16.5" thickBot="1">
      <c r="A4" s="84" t="s">
        <v>121</v>
      </c>
      <c r="B4" s="163" t="s">
        <v>341</v>
      </c>
      <c r="C4" s="250"/>
      <c r="D4" s="165">
        <v>1</v>
      </c>
    </row>
    <row r="5" spans="1:4" s="59" customFormat="1" ht="15.95" customHeight="1" thickBot="1">
      <c r="A5" s="85"/>
      <c r="B5" s="85"/>
      <c r="C5" s="85"/>
      <c r="D5" s="86" t="s">
        <v>37</v>
      </c>
    </row>
    <row r="6" spans="1:4" ht="13.5" thickBot="1">
      <c r="A6" s="186" t="s">
        <v>122</v>
      </c>
      <c r="B6" s="87" t="s">
        <v>38</v>
      </c>
      <c r="C6" s="166" t="s">
        <v>39</v>
      </c>
      <c r="D6" s="166" t="s">
        <v>39</v>
      </c>
    </row>
    <row r="7" spans="1:4" s="54" customFormat="1" ht="12.95" customHeight="1" thickBot="1">
      <c r="A7" s="79">
        <v>1</v>
      </c>
      <c r="B7" s="80">
        <v>2</v>
      </c>
      <c r="C7" s="81">
        <v>3</v>
      </c>
      <c r="D7" s="81">
        <v>4</v>
      </c>
    </row>
    <row r="8" spans="1:4" s="54" customFormat="1" ht="15.95" customHeight="1" thickBot="1">
      <c r="A8" s="88"/>
      <c r="B8" s="89" t="s">
        <v>40</v>
      </c>
      <c r="C8" s="167"/>
      <c r="D8" s="167"/>
    </row>
    <row r="9" spans="1:4" s="54" customFormat="1" ht="12" customHeight="1" thickBot="1">
      <c r="A9" s="27" t="s">
        <v>5</v>
      </c>
      <c r="B9" s="19" t="s">
        <v>150</v>
      </c>
      <c r="C9" s="106">
        <f>+C10+C11+C12+C13+C14+C15</f>
        <v>7618</v>
      </c>
      <c r="D9" s="106">
        <f>+D10+D11+D12+D13+D14+D15</f>
        <v>8387</v>
      </c>
    </row>
    <row r="10" spans="1:4" s="60" customFormat="1" ht="12" customHeight="1">
      <c r="A10" s="213" t="s">
        <v>64</v>
      </c>
      <c r="B10" s="195" t="s">
        <v>151</v>
      </c>
      <c r="C10" s="109">
        <v>1829</v>
      </c>
      <c r="D10" s="109">
        <v>1863</v>
      </c>
    </row>
    <row r="11" spans="1:4" s="61" customFormat="1" ht="12" customHeight="1">
      <c r="A11" s="214" t="s">
        <v>65</v>
      </c>
      <c r="B11" s="196" t="s">
        <v>152</v>
      </c>
      <c r="C11" s="108"/>
      <c r="D11" s="108"/>
    </row>
    <row r="12" spans="1:4" s="61" customFormat="1" ht="12" customHeight="1">
      <c r="A12" s="214" t="s">
        <v>66</v>
      </c>
      <c r="B12" s="196" t="s">
        <v>153</v>
      </c>
      <c r="C12" s="108">
        <v>4799</v>
      </c>
      <c r="D12" s="108">
        <v>5208</v>
      </c>
    </row>
    <row r="13" spans="1:4" s="61" customFormat="1" ht="12" customHeight="1">
      <c r="A13" s="214" t="s">
        <v>67</v>
      </c>
      <c r="B13" s="196" t="s">
        <v>154</v>
      </c>
      <c r="C13" s="108">
        <v>990</v>
      </c>
      <c r="D13" s="108">
        <v>1200</v>
      </c>
    </row>
    <row r="14" spans="1:4" s="61" customFormat="1" ht="12" customHeight="1">
      <c r="A14" s="214" t="s">
        <v>84</v>
      </c>
      <c r="B14" s="196" t="s">
        <v>155</v>
      </c>
      <c r="C14" s="226"/>
      <c r="D14" s="108">
        <v>116</v>
      </c>
    </row>
    <row r="15" spans="1:4" s="60" customFormat="1" ht="12" customHeight="1" thickBot="1">
      <c r="A15" s="215" t="s">
        <v>68</v>
      </c>
      <c r="B15" s="197" t="s">
        <v>156</v>
      </c>
      <c r="C15" s="227"/>
      <c r="D15" s="108"/>
    </row>
    <row r="16" spans="1:4" s="60" customFormat="1" ht="12" customHeight="1" thickBot="1">
      <c r="A16" s="27" t="s">
        <v>6</v>
      </c>
      <c r="B16" s="101" t="s">
        <v>157</v>
      </c>
      <c r="C16" s="106">
        <f>+C17+C18+C19+C20+C21</f>
        <v>0</v>
      </c>
      <c r="D16" s="106">
        <f>+D17+D18+D19+D20+D21</f>
        <v>368</v>
      </c>
    </row>
    <row r="17" spans="1:4" s="60" customFormat="1" ht="12" customHeight="1">
      <c r="A17" s="213" t="s">
        <v>70</v>
      </c>
      <c r="B17" s="195" t="s">
        <v>158</v>
      </c>
      <c r="C17" s="109"/>
      <c r="D17" s="109"/>
    </row>
    <row r="18" spans="1:4" s="60" customFormat="1" ht="12" customHeight="1">
      <c r="A18" s="214" t="s">
        <v>71</v>
      </c>
      <c r="B18" s="196" t="s">
        <v>159</v>
      </c>
      <c r="C18" s="108"/>
      <c r="D18" s="108"/>
    </row>
    <row r="19" spans="1:4" s="60" customFormat="1" ht="12" customHeight="1">
      <c r="A19" s="214" t="s">
        <v>72</v>
      </c>
      <c r="B19" s="196" t="s">
        <v>343</v>
      </c>
      <c r="C19" s="108"/>
      <c r="D19" s="108"/>
    </row>
    <row r="20" spans="1:4" s="60" customFormat="1" ht="12" customHeight="1">
      <c r="A20" s="214" t="s">
        <v>73</v>
      </c>
      <c r="B20" s="196" t="s">
        <v>344</v>
      </c>
      <c r="C20" s="108"/>
      <c r="D20" s="108"/>
    </row>
    <row r="21" spans="1:4" s="60" customFormat="1" ht="12" customHeight="1">
      <c r="A21" s="214" t="s">
        <v>74</v>
      </c>
      <c r="B21" s="196" t="s">
        <v>160</v>
      </c>
      <c r="C21" s="108"/>
      <c r="D21" s="108">
        <v>368</v>
      </c>
    </row>
    <row r="22" spans="1:4" s="61" customFormat="1" ht="12" customHeight="1" thickBot="1">
      <c r="A22" s="215" t="s">
        <v>80</v>
      </c>
      <c r="B22" s="197" t="s">
        <v>161</v>
      </c>
      <c r="C22" s="110"/>
      <c r="D22" s="110"/>
    </row>
    <row r="23" spans="1:4" s="61" customFormat="1" ht="12" customHeight="1" thickBot="1">
      <c r="A23" s="27" t="s">
        <v>7</v>
      </c>
      <c r="B23" s="19" t="s">
        <v>162</v>
      </c>
      <c r="C23" s="106">
        <f>+C24+C25+C26+C27+C28</f>
        <v>9375</v>
      </c>
      <c r="D23" s="106">
        <f>+D24+D25+D26+D27+D28</f>
        <v>9375</v>
      </c>
    </row>
    <row r="24" spans="1:4" s="61" customFormat="1" ht="12" customHeight="1">
      <c r="A24" s="213" t="s">
        <v>53</v>
      </c>
      <c r="B24" s="195" t="s">
        <v>163</v>
      </c>
      <c r="C24" s="109">
        <v>9375</v>
      </c>
      <c r="D24" s="109">
        <v>9375</v>
      </c>
    </row>
    <row r="25" spans="1:4" s="60" customFormat="1" ht="12" customHeight="1">
      <c r="A25" s="214" t="s">
        <v>54</v>
      </c>
      <c r="B25" s="196" t="s">
        <v>164</v>
      </c>
      <c r="C25" s="108"/>
      <c r="D25" s="108"/>
    </row>
    <row r="26" spans="1:4" s="61" customFormat="1" ht="12" customHeight="1">
      <c r="A26" s="214" t="s">
        <v>55</v>
      </c>
      <c r="B26" s="196" t="s">
        <v>345</v>
      </c>
      <c r="C26" s="108"/>
      <c r="D26" s="108"/>
    </row>
    <row r="27" spans="1:4" s="61" customFormat="1" ht="12" customHeight="1">
      <c r="A27" s="214" t="s">
        <v>56</v>
      </c>
      <c r="B27" s="196" t="s">
        <v>346</v>
      </c>
      <c r="C27" s="108"/>
      <c r="D27" s="108"/>
    </row>
    <row r="28" spans="1:4" s="61" customFormat="1" ht="12" customHeight="1">
      <c r="A28" s="214" t="s">
        <v>96</v>
      </c>
      <c r="B28" s="196" t="s">
        <v>165</v>
      </c>
      <c r="C28" s="108"/>
      <c r="D28" s="108"/>
    </row>
    <row r="29" spans="1:4" s="61" customFormat="1" ht="12" customHeight="1" thickBot="1">
      <c r="A29" s="215" t="s">
        <v>97</v>
      </c>
      <c r="B29" s="197" t="s">
        <v>166</v>
      </c>
      <c r="C29" s="110"/>
      <c r="D29" s="110"/>
    </row>
    <row r="30" spans="1:4" s="61" customFormat="1" ht="12" customHeight="1" thickBot="1">
      <c r="A30" s="27" t="s">
        <v>98</v>
      </c>
      <c r="B30" s="19" t="s">
        <v>167</v>
      </c>
      <c r="C30" s="112">
        <f>+C31+C34+C35+C36</f>
        <v>25270</v>
      </c>
      <c r="D30" s="112">
        <f>+D31+D34+D35+D36</f>
        <v>25270</v>
      </c>
    </row>
    <row r="31" spans="1:4" s="61" customFormat="1" ht="12" customHeight="1">
      <c r="A31" s="213" t="s">
        <v>168</v>
      </c>
      <c r="B31" s="195" t="s">
        <v>174</v>
      </c>
      <c r="C31" s="190">
        <f>+C32+C33</f>
        <v>22385</v>
      </c>
      <c r="D31" s="190">
        <f>+D32+D33</f>
        <v>22385</v>
      </c>
    </row>
    <row r="32" spans="1:4" s="61" customFormat="1" ht="12" customHeight="1">
      <c r="A32" s="214" t="s">
        <v>169</v>
      </c>
      <c r="B32" s="196" t="s">
        <v>175</v>
      </c>
      <c r="C32" s="108">
        <v>1502</v>
      </c>
      <c r="D32" s="108">
        <v>1502</v>
      </c>
    </row>
    <row r="33" spans="1:4" s="61" customFormat="1" ht="12" customHeight="1">
      <c r="A33" s="214" t="s">
        <v>170</v>
      </c>
      <c r="B33" s="196" t="s">
        <v>176</v>
      </c>
      <c r="C33" s="108">
        <v>20883</v>
      </c>
      <c r="D33" s="108">
        <v>20883</v>
      </c>
    </row>
    <row r="34" spans="1:4" s="61" customFormat="1" ht="12" customHeight="1">
      <c r="A34" s="214" t="s">
        <v>171</v>
      </c>
      <c r="B34" s="196" t="s">
        <v>177</v>
      </c>
      <c r="C34" s="108">
        <v>2659</v>
      </c>
      <c r="D34" s="108">
        <v>2659</v>
      </c>
    </row>
    <row r="35" spans="1:4" s="61" customFormat="1" ht="12" customHeight="1">
      <c r="A35" s="214" t="s">
        <v>172</v>
      </c>
      <c r="B35" s="196" t="s">
        <v>178</v>
      </c>
      <c r="C35" s="108">
        <v>226</v>
      </c>
      <c r="D35" s="108">
        <v>226</v>
      </c>
    </row>
    <row r="36" spans="1:4" s="61" customFormat="1" ht="12" customHeight="1" thickBot="1">
      <c r="A36" s="215" t="s">
        <v>173</v>
      </c>
      <c r="B36" s="197" t="s">
        <v>179</v>
      </c>
      <c r="C36" s="110"/>
      <c r="D36" s="110"/>
    </row>
    <row r="37" spans="1:4" s="61" customFormat="1" ht="12" customHeight="1" thickBot="1">
      <c r="A37" s="27" t="s">
        <v>9</v>
      </c>
      <c r="B37" s="19" t="s">
        <v>180</v>
      </c>
      <c r="C37" s="106">
        <f>SUM(C38:C47)</f>
        <v>5099</v>
      </c>
      <c r="D37" s="106">
        <f>SUM(D38:D47)</f>
        <v>4889</v>
      </c>
    </row>
    <row r="38" spans="1:4" s="61" customFormat="1" ht="12" customHeight="1">
      <c r="A38" s="213" t="s">
        <v>57</v>
      </c>
      <c r="B38" s="195" t="s">
        <v>183</v>
      </c>
      <c r="C38" s="109"/>
      <c r="D38" s="109"/>
    </row>
    <row r="39" spans="1:4" s="61" customFormat="1" ht="12" customHeight="1">
      <c r="A39" s="214" t="s">
        <v>58</v>
      </c>
      <c r="B39" s="196" t="s">
        <v>184</v>
      </c>
      <c r="C39" s="108"/>
      <c r="D39" s="108">
        <v>848</v>
      </c>
    </row>
    <row r="40" spans="1:4" s="61" customFormat="1" ht="12" customHeight="1">
      <c r="A40" s="214" t="s">
        <v>59</v>
      </c>
      <c r="B40" s="196" t="s">
        <v>185</v>
      </c>
      <c r="C40" s="108">
        <v>707</v>
      </c>
      <c r="D40" s="108">
        <v>707</v>
      </c>
    </row>
    <row r="41" spans="1:4" s="61" customFormat="1" ht="12" customHeight="1">
      <c r="A41" s="214" t="s">
        <v>100</v>
      </c>
      <c r="B41" s="196" t="s">
        <v>186</v>
      </c>
      <c r="C41" s="108">
        <v>1058</v>
      </c>
      <c r="D41" s="108">
        <v>0</v>
      </c>
    </row>
    <row r="42" spans="1:4" s="61" customFormat="1" ht="12" customHeight="1">
      <c r="A42" s="214" t="s">
        <v>101</v>
      </c>
      <c r="B42" s="196" t="s">
        <v>187</v>
      </c>
      <c r="C42" s="108">
        <v>2994</v>
      </c>
      <c r="D42" s="108">
        <v>2994</v>
      </c>
    </row>
    <row r="43" spans="1:4" s="61" customFormat="1" ht="12" customHeight="1">
      <c r="A43" s="214" t="s">
        <v>102</v>
      </c>
      <c r="B43" s="196" t="s">
        <v>188</v>
      </c>
      <c r="C43" s="108"/>
      <c r="D43" s="108"/>
    </row>
    <row r="44" spans="1:4" s="61" customFormat="1" ht="12" customHeight="1">
      <c r="A44" s="214" t="s">
        <v>103</v>
      </c>
      <c r="B44" s="196" t="s">
        <v>189</v>
      </c>
      <c r="C44" s="108"/>
      <c r="D44" s="108"/>
    </row>
    <row r="45" spans="1:4" s="61" customFormat="1" ht="12" customHeight="1">
      <c r="A45" s="214" t="s">
        <v>104</v>
      </c>
      <c r="B45" s="196" t="s">
        <v>190</v>
      </c>
      <c r="C45" s="108">
        <v>210</v>
      </c>
      <c r="D45" s="108">
        <v>210</v>
      </c>
    </row>
    <row r="46" spans="1:4" s="61" customFormat="1" ht="12" customHeight="1">
      <c r="A46" s="214" t="s">
        <v>181</v>
      </c>
      <c r="B46" s="196" t="s">
        <v>191</v>
      </c>
      <c r="C46" s="111"/>
      <c r="D46" s="111"/>
    </row>
    <row r="47" spans="1:4" s="61" customFormat="1" ht="12" customHeight="1" thickBot="1">
      <c r="A47" s="215" t="s">
        <v>182</v>
      </c>
      <c r="B47" s="197" t="s">
        <v>192</v>
      </c>
      <c r="C47" s="184">
        <v>130</v>
      </c>
      <c r="D47" s="184">
        <v>130</v>
      </c>
    </row>
    <row r="48" spans="1:4" s="61" customFormat="1" ht="12" customHeight="1" thickBot="1">
      <c r="A48" s="27" t="s">
        <v>10</v>
      </c>
      <c r="B48" s="19" t="s">
        <v>193</v>
      </c>
      <c r="C48" s="106">
        <f>SUM(C49:C53)</f>
        <v>0</v>
      </c>
      <c r="D48" s="106">
        <f>SUM(D49:D53)</f>
        <v>0</v>
      </c>
    </row>
    <row r="49" spans="1:4" s="61" customFormat="1" ht="12" customHeight="1">
      <c r="A49" s="213" t="s">
        <v>60</v>
      </c>
      <c r="B49" s="195" t="s">
        <v>197</v>
      </c>
      <c r="C49" s="228"/>
      <c r="D49" s="228"/>
    </row>
    <row r="50" spans="1:4" s="61" customFormat="1" ht="12" customHeight="1">
      <c r="A50" s="214" t="s">
        <v>61</v>
      </c>
      <c r="B50" s="196" t="s">
        <v>198</v>
      </c>
      <c r="C50" s="111"/>
      <c r="D50" s="111"/>
    </row>
    <row r="51" spans="1:4" s="61" customFormat="1" ht="12" customHeight="1">
      <c r="A51" s="214" t="s">
        <v>194</v>
      </c>
      <c r="B51" s="196" t="s">
        <v>199</v>
      </c>
      <c r="C51" s="111"/>
      <c r="D51" s="111"/>
    </row>
    <row r="52" spans="1:4" s="61" customFormat="1" ht="12" customHeight="1">
      <c r="A52" s="214" t="s">
        <v>195</v>
      </c>
      <c r="B52" s="196" t="s">
        <v>200</v>
      </c>
      <c r="C52" s="111"/>
      <c r="D52" s="111"/>
    </row>
    <row r="53" spans="1:4" s="61" customFormat="1" ht="12" customHeight="1" thickBot="1">
      <c r="A53" s="215" t="s">
        <v>196</v>
      </c>
      <c r="B53" s="197" t="s">
        <v>201</v>
      </c>
      <c r="C53" s="184"/>
      <c r="D53" s="184"/>
    </row>
    <row r="54" spans="1:4" s="61" customFormat="1" ht="12" customHeight="1" thickBot="1">
      <c r="A54" s="27" t="s">
        <v>105</v>
      </c>
      <c r="B54" s="19" t="s">
        <v>202</v>
      </c>
      <c r="C54" s="106">
        <f>SUM(C55:C57)</f>
        <v>0</v>
      </c>
      <c r="D54" s="106">
        <f>SUM(D55:D57)</f>
        <v>40</v>
      </c>
    </row>
    <row r="55" spans="1:4" s="61" customFormat="1" ht="12" customHeight="1">
      <c r="A55" s="213" t="s">
        <v>62</v>
      </c>
      <c r="B55" s="195" t="s">
        <v>203</v>
      </c>
      <c r="C55" s="109"/>
      <c r="D55" s="109"/>
    </row>
    <row r="56" spans="1:4" s="61" customFormat="1" ht="12" customHeight="1">
      <c r="A56" s="214" t="s">
        <v>63</v>
      </c>
      <c r="B56" s="196" t="s">
        <v>347</v>
      </c>
      <c r="C56" s="108"/>
      <c r="D56" s="108"/>
    </row>
    <row r="57" spans="1:4" s="61" customFormat="1" ht="12" customHeight="1">
      <c r="A57" s="214" t="s">
        <v>207</v>
      </c>
      <c r="B57" s="196" t="s">
        <v>205</v>
      </c>
      <c r="C57" s="108"/>
      <c r="D57" s="108">
        <v>40</v>
      </c>
    </row>
    <row r="58" spans="1:4" s="61" customFormat="1" ht="12" customHeight="1" thickBot="1">
      <c r="A58" s="215" t="s">
        <v>208</v>
      </c>
      <c r="B58" s="197" t="s">
        <v>206</v>
      </c>
      <c r="C58" s="110"/>
      <c r="D58" s="110"/>
    </row>
    <row r="59" spans="1:4" s="61" customFormat="1" ht="12" customHeight="1" thickBot="1">
      <c r="A59" s="27" t="s">
        <v>12</v>
      </c>
      <c r="B59" s="101" t="s">
        <v>209</v>
      </c>
      <c r="C59" s="106">
        <f>SUM(C60:C62)</f>
        <v>0</v>
      </c>
      <c r="D59" s="106">
        <f>SUM(D60:D62)</f>
        <v>0</v>
      </c>
    </row>
    <row r="60" spans="1:4" s="61" customFormat="1" ht="12" customHeight="1">
      <c r="A60" s="213" t="s">
        <v>106</v>
      </c>
      <c r="B60" s="195" t="s">
        <v>211</v>
      </c>
      <c r="C60" s="111"/>
      <c r="D60" s="111"/>
    </row>
    <row r="61" spans="1:4" s="61" customFormat="1" ht="12" customHeight="1">
      <c r="A61" s="214" t="s">
        <v>107</v>
      </c>
      <c r="B61" s="196" t="s">
        <v>348</v>
      </c>
      <c r="C61" s="111"/>
      <c r="D61" s="111"/>
    </row>
    <row r="62" spans="1:4" s="61" customFormat="1" ht="12" customHeight="1">
      <c r="A62" s="214" t="s">
        <v>130</v>
      </c>
      <c r="B62" s="196" t="s">
        <v>212</v>
      </c>
      <c r="C62" s="111"/>
      <c r="D62" s="111"/>
    </row>
    <row r="63" spans="1:4" s="61" customFormat="1" ht="12" customHeight="1" thickBot="1">
      <c r="A63" s="215" t="s">
        <v>210</v>
      </c>
      <c r="B63" s="197" t="s">
        <v>213</v>
      </c>
      <c r="C63" s="111"/>
      <c r="D63" s="111"/>
    </row>
    <row r="64" spans="1:4" s="61" customFormat="1" ht="12" customHeight="1" thickBot="1">
      <c r="A64" s="27" t="s">
        <v>13</v>
      </c>
      <c r="B64" s="19" t="s">
        <v>214</v>
      </c>
      <c r="C64" s="112">
        <f>+C9+C16+C23+C30+C37+C48+C54+C59</f>
        <v>47362</v>
      </c>
      <c r="D64" s="112">
        <f>+D9+D16+D23+D30+D37+D48+D54+D59</f>
        <v>48329</v>
      </c>
    </row>
    <row r="65" spans="1:4" s="61" customFormat="1" ht="12" customHeight="1" thickBot="1">
      <c r="A65" s="216" t="s">
        <v>336</v>
      </c>
      <c r="B65" s="101" t="s">
        <v>216</v>
      </c>
      <c r="C65" s="106">
        <f>SUM(C66:C68)</f>
        <v>26298</v>
      </c>
      <c r="D65" s="106">
        <f>SUM(D66:D68)</f>
        <v>26298</v>
      </c>
    </row>
    <row r="66" spans="1:4" s="61" customFormat="1" ht="12" customHeight="1">
      <c r="A66" s="213" t="s">
        <v>249</v>
      </c>
      <c r="B66" s="195" t="s">
        <v>217</v>
      </c>
      <c r="C66" s="111">
        <v>26298</v>
      </c>
      <c r="D66" s="111">
        <v>26298</v>
      </c>
    </row>
    <row r="67" spans="1:4" s="61" customFormat="1" ht="12" customHeight="1">
      <c r="A67" s="214" t="s">
        <v>258</v>
      </c>
      <c r="B67" s="196" t="s">
        <v>218</v>
      </c>
      <c r="C67" s="111"/>
      <c r="D67" s="111"/>
    </row>
    <row r="68" spans="1:4" s="61" customFormat="1" ht="12" customHeight="1" thickBot="1">
      <c r="A68" s="215" t="s">
        <v>259</v>
      </c>
      <c r="B68" s="199" t="s">
        <v>219</v>
      </c>
      <c r="C68" s="111"/>
      <c r="D68" s="111"/>
    </row>
    <row r="69" spans="1:4" s="61" customFormat="1" ht="12" customHeight="1" thickBot="1">
      <c r="A69" s="216" t="s">
        <v>220</v>
      </c>
      <c r="B69" s="101" t="s">
        <v>221</v>
      </c>
      <c r="C69" s="106">
        <f>SUM(C70:C73)</f>
        <v>0</v>
      </c>
      <c r="D69" s="106">
        <f>SUM(D70:D73)</f>
        <v>0</v>
      </c>
    </row>
    <row r="70" spans="1:4" s="61" customFormat="1" ht="12" customHeight="1">
      <c r="A70" s="213" t="s">
        <v>85</v>
      </c>
      <c r="B70" s="195" t="s">
        <v>222</v>
      </c>
      <c r="C70" s="111"/>
      <c r="D70" s="111"/>
    </row>
    <row r="71" spans="1:4" s="61" customFormat="1" ht="12" customHeight="1">
      <c r="A71" s="214" t="s">
        <v>86</v>
      </c>
      <c r="B71" s="196" t="s">
        <v>223</v>
      </c>
      <c r="C71" s="111"/>
      <c r="D71" s="111"/>
    </row>
    <row r="72" spans="1:4" s="61" customFormat="1" ht="12" customHeight="1">
      <c r="A72" s="214" t="s">
        <v>250</v>
      </c>
      <c r="B72" s="196" t="s">
        <v>224</v>
      </c>
      <c r="C72" s="111"/>
      <c r="D72" s="111"/>
    </row>
    <row r="73" spans="1:4" s="61" customFormat="1" ht="12" customHeight="1" thickBot="1">
      <c r="A73" s="215" t="s">
        <v>251</v>
      </c>
      <c r="B73" s="197" t="s">
        <v>225</v>
      </c>
      <c r="C73" s="111"/>
      <c r="D73" s="111"/>
    </row>
    <row r="74" spans="1:4" s="61" customFormat="1" ht="12" customHeight="1" thickBot="1">
      <c r="A74" s="216" t="s">
        <v>226</v>
      </c>
      <c r="B74" s="101" t="s">
        <v>227</v>
      </c>
      <c r="C74" s="106">
        <f>SUM(C75:C76)</f>
        <v>11629</v>
      </c>
      <c r="D74" s="106">
        <f>SUM(D75:D76)</f>
        <v>12279</v>
      </c>
    </row>
    <row r="75" spans="1:4" s="61" customFormat="1" ht="12" customHeight="1">
      <c r="A75" s="213" t="s">
        <v>252</v>
      </c>
      <c r="B75" s="195" t="s">
        <v>228</v>
      </c>
      <c r="C75" s="111">
        <v>11629</v>
      </c>
      <c r="D75" s="111">
        <v>12279</v>
      </c>
    </row>
    <row r="76" spans="1:4" s="61" customFormat="1" ht="12" customHeight="1" thickBot="1">
      <c r="A76" s="215" t="s">
        <v>253</v>
      </c>
      <c r="B76" s="197" t="s">
        <v>229</v>
      </c>
      <c r="C76" s="111"/>
      <c r="D76" s="111"/>
    </row>
    <row r="77" spans="1:4" s="60" customFormat="1" ht="12" customHeight="1" thickBot="1">
      <c r="A77" s="216" t="s">
        <v>230</v>
      </c>
      <c r="B77" s="101" t="s">
        <v>231</v>
      </c>
      <c r="C77" s="106">
        <f>SUM(C78:C80)</f>
        <v>0</v>
      </c>
      <c r="D77" s="106">
        <f>SUM(D78:D80)</f>
        <v>0</v>
      </c>
    </row>
    <row r="78" spans="1:4" s="61" customFormat="1" ht="12" customHeight="1">
      <c r="A78" s="213" t="s">
        <v>254</v>
      </c>
      <c r="B78" s="195" t="s">
        <v>232</v>
      </c>
      <c r="C78" s="111"/>
      <c r="D78" s="111"/>
    </row>
    <row r="79" spans="1:4" s="61" customFormat="1" ht="12" customHeight="1">
      <c r="A79" s="214" t="s">
        <v>255</v>
      </c>
      <c r="B79" s="196" t="s">
        <v>233</v>
      </c>
      <c r="C79" s="111"/>
      <c r="D79" s="111"/>
    </row>
    <row r="80" spans="1:4" s="61" customFormat="1" ht="12" customHeight="1" thickBot="1">
      <c r="A80" s="215" t="s">
        <v>256</v>
      </c>
      <c r="B80" s="197" t="s">
        <v>234</v>
      </c>
      <c r="C80" s="111"/>
      <c r="D80" s="111"/>
    </row>
    <row r="81" spans="1:4" s="61" customFormat="1" ht="12" customHeight="1" thickBot="1">
      <c r="A81" s="216" t="s">
        <v>235</v>
      </c>
      <c r="B81" s="101" t="s">
        <v>257</v>
      </c>
      <c r="C81" s="106">
        <f>SUM(C82:C85)</f>
        <v>0</v>
      </c>
      <c r="D81" s="106">
        <f>SUM(D82:D85)</f>
        <v>0</v>
      </c>
    </row>
    <row r="82" spans="1:4" s="61" customFormat="1" ht="12" customHeight="1">
      <c r="A82" s="217" t="s">
        <v>236</v>
      </c>
      <c r="B82" s="195" t="s">
        <v>237</v>
      </c>
      <c r="C82" s="111"/>
      <c r="D82" s="111"/>
    </row>
    <row r="83" spans="1:4" s="61" customFormat="1" ht="12" customHeight="1">
      <c r="A83" s="218" t="s">
        <v>238</v>
      </c>
      <c r="B83" s="196" t="s">
        <v>239</v>
      </c>
      <c r="C83" s="111"/>
      <c r="D83" s="111"/>
    </row>
    <row r="84" spans="1:4" s="61" customFormat="1" ht="12" customHeight="1">
      <c r="A84" s="218" t="s">
        <v>240</v>
      </c>
      <c r="B84" s="196" t="s">
        <v>241</v>
      </c>
      <c r="C84" s="111"/>
      <c r="D84" s="111"/>
    </row>
    <row r="85" spans="1:4" s="60" customFormat="1" ht="12" customHeight="1" thickBot="1">
      <c r="A85" s="219" t="s">
        <v>242</v>
      </c>
      <c r="B85" s="197" t="s">
        <v>243</v>
      </c>
      <c r="C85" s="111"/>
      <c r="D85" s="111"/>
    </row>
    <row r="86" spans="1:4" s="60" customFormat="1" ht="12" customHeight="1" thickBot="1">
      <c r="A86" s="216" t="s">
        <v>244</v>
      </c>
      <c r="B86" s="101" t="s">
        <v>245</v>
      </c>
      <c r="C86" s="229"/>
      <c r="D86" s="229"/>
    </row>
    <row r="87" spans="1:4" s="60" customFormat="1" ht="12" customHeight="1" thickBot="1">
      <c r="A87" s="216" t="s">
        <v>246</v>
      </c>
      <c r="B87" s="203" t="s">
        <v>247</v>
      </c>
      <c r="C87" s="112">
        <f>+C65+C69+C74+C77+C81+C86</f>
        <v>37927</v>
      </c>
      <c r="D87" s="112">
        <f>+D65+D69+D74+D77+D81+D86</f>
        <v>38577</v>
      </c>
    </row>
    <row r="88" spans="1:4" s="60" customFormat="1" ht="12" customHeight="1" thickBot="1">
      <c r="A88" s="220" t="s">
        <v>260</v>
      </c>
      <c r="B88" s="205" t="s">
        <v>342</v>
      </c>
      <c r="C88" s="112">
        <f>+C64+C87</f>
        <v>85289</v>
      </c>
      <c r="D88" s="112">
        <f>+D64+D87</f>
        <v>86906</v>
      </c>
    </row>
    <row r="89" spans="1:4" s="61" customFormat="1" ht="15" customHeight="1">
      <c r="A89" s="90"/>
      <c r="B89" s="91"/>
      <c r="C89" s="169"/>
      <c r="D89" s="169"/>
    </row>
    <row r="90" spans="1:4" ht="13.5" thickBot="1">
      <c r="A90" s="221"/>
      <c r="B90" s="92"/>
      <c r="C90" s="170"/>
      <c r="D90" s="170"/>
    </row>
    <row r="91" spans="1:4" s="54" customFormat="1" ht="16.5" customHeight="1" thickBot="1">
      <c r="A91" s="93"/>
      <c r="B91" s="94" t="s">
        <v>41</v>
      </c>
      <c r="C91" s="171"/>
      <c r="D91" s="171"/>
    </row>
    <row r="92" spans="1:4" s="62" customFormat="1" ht="12" customHeight="1" thickBot="1">
      <c r="A92" s="187" t="s">
        <v>5</v>
      </c>
      <c r="B92" s="26" t="s">
        <v>263</v>
      </c>
      <c r="C92" s="105">
        <f>SUM(C93:C97)</f>
        <v>31517</v>
      </c>
      <c r="D92" s="105">
        <f>SUM(D93:D97)</f>
        <v>32896</v>
      </c>
    </row>
    <row r="93" spans="1:4" ht="12" customHeight="1">
      <c r="A93" s="222" t="s">
        <v>64</v>
      </c>
      <c r="B93" s="8" t="s">
        <v>35</v>
      </c>
      <c r="C93" s="107">
        <v>7659</v>
      </c>
      <c r="D93" s="107">
        <v>8145</v>
      </c>
    </row>
    <row r="94" spans="1:4" ht="12" customHeight="1">
      <c r="A94" s="214" t="s">
        <v>65</v>
      </c>
      <c r="B94" s="6" t="s">
        <v>108</v>
      </c>
      <c r="C94" s="108">
        <v>2019</v>
      </c>
      <c r="D94" s="108">
        <v>2051</v>
      </c>
    </row>
    <row r="95" spans="1:4" ht="12" customHeight="1">
      <c r="A95" s="214" t="s">
        <v>66</v>
      </c>
      <c r="B95" s="6" t="s">
        <v>83</v>
      </c>
      <c r="C95" s="110">
        <v>20239</v>
      </c>
      <c r="D95" s="110">
        <v>20239</v>
      </c>
    </row>
    <row r="96" spans="1:4" ht="12" customHeight="1">
      <c r="A96" s="214" t="s">
        <v>67</v>
      </c>
      <c r="B96" s="9" t="s">
        <v>109</v>
      </c>
      <c r="C96" s="110">
        <v>1600</v>
      </c>
      <c r="D96" s="110">
        <v>2009</v>
      </c>
    </row>
    <row r="97" spans="1:4" ht="12" customHeight="1">
      <c r="A97" s="214" t="s">
        <v>75</v>
      </c>
      <c r="B97" s="17" t="s">
        <v>110</v>
      </c>
      <c r="C97" s="110"/>
      <c r="D97" s="110">
        <v>452</v>
      </c>
    </row>
    <row r="98" spans="1:4" ht="12" customHeight="1">
      <c r="A98" s="214" t="s">
        <v>68</v>
      </c>
      <c r="B98" s="6" t="s">
        <v>264</v>
      </c>
      <c r="C98" s="110"/>
      <c r="D98" s="110">
        <v>143</v>
      </c>
    </row>
    <row r="99" spans="1:4" ht="12" customHeight="1">
      <c r="A99" s="214" t="s">
        <v>69</v>
      </c>
      <c r="B99" s="70" t="s">
        <v>385</v>
      </c>
      <c r="C99" s="110"/>
      <c r="D99" s="110">
        <v>309</v>
      </c>
    </row>
    <row r="100" spans="1:4" ht="12" customHeight="1">
      <c r="A100" s="214" t="s">
        <v>76</v>
      </c>
      <c r="B100" s="71" t="s">
        <v>265</v>
      </c>
      <c r="C100" s="110"/>
      <c r="D100" s="110"/>
    </row>
    <row r="101" spans="1:4" ht="12" customHeight="1">
      <c r="A101" s="214" t="s">
        <v>77</v>
      </c>
      <c r="B101" s="71" t="s">
        <v>266</v>
      </c>
      <c r="C101" s="110"/>
      <c r="D101" s="110"/>
    </row>
    <row r="102" spans="1:4" ht="12" customHeight="1">
      <c r="A102" s="214" t="s">
        <v>78</v>
      </c>
      <c r="B102" s="70" t="s">
        <v>267</v>
      </c>
      <c r="C102" s="110"/>
      <c r="D102" s="110"/>
    </row>
    <row r="103" spans="1:4" ht="12" customHeight="1">
      <c r="A103" s="214" t="s">
        <v>79</v>
      </c>
      <c r="B103" s="70" t="s">
        <v>268</v>
      </c>
      <c r="C103" s="110"/>
      <c r="D103" s="110"/>
    </row>
    <row r="104" spans="1:4" ht="12" customHeight="1">
      <c r="A104" s="214" t="s">
        <v>81</v>
      </c>
      <c r="B104" s="71" t="s">
        <v>269</v>
      </c>
      <c r="C104" s="110"/>
      <c r="D104" s="110"/>
    </row>
    <row r="105" spans="1:4" ht="12" customHeight="1">
      <c r="A105" s="223" t="s">
        <v>111</v>
      </c>
      <c r="B105" s="72" t="s">
        <v>270</v>
      </c>
      <c r="C105" s="110"/>
      <c r="D105" s="110"/>
    </row>
    <row r="106" spans="1:4" ht="12" customHeight="1">
      <c r="A106" s="214" t="s">
        <v>261</v>
      </c>
      <c r="B106" s="72" t="s">
        <v>271</v>
      </c>
      <c r="C106" s="110"/>
      <c r="D106" s="110"/>
    </row>
    <row r="107" spans="1:4" ht="12" customHeight="1" thickBot="1">
      <c r="A107" s="224" t="s">
        <v>262</v>
      </c>
      <c r="B107" s="73" t="s">
        <v>272</v>
      </c>
      <c r="C107" s="114"/>
      <c r="D107" s="114"/>
    </row>
    <row r="108" spans="1:4" ht="12" customHeight="1" thickBot="1">
      <c r="A108" s="27" t="s">
        <v>6</v>
      </c>
      <c r="B108" s="25" t="s">
        <v>273</v>
      </c>
      <c r="C108" s="106">
        <f>+C109+C111+C113</f>
        <v>46802</v>
      </c>
      <c r="D108" s="106">
        <f>+D109+D111+D113</f>
        <v>46802</v>
      </c>
    </row>
    <row r="109" spans="1:4" ht="12" customHeight="1">
      <c r="A109" s="213" t="s">
        <v>70</v>
      </c>
      <c r="B109" s="6" t="s">
        <v>128</v>
      </c>
      <c r="C109" s="109"/>
      <c r="D109" s="109">
        <v>9800</v>
      </c>
    </row>
    <row r="110" spans="1:4" ht="12" customHeight="1">
      <c r="A110" s="213" t="s">
        <v>71</v>
      </c>
      <c r="B110" s="10" t="s">
        <v>277</v>
      </c>
      <c r="C110" s="109"/>
      <c r="D110" s="109"/>
    </row>
    <row r="111" spans="1:4" ht="12" customHeight="1">
      <c r="A111" s="213" t="s">
        <v>72</v>
      </c>
      <c r="B111" s="10" t="s">
        <v>112</v>
      </c>
      <c r="C111" s="108">
        <v>43802</v>
      </c>
      <c r="D111" s="108">
        <v>34002</v>
      </c>
    </row>
    <row r="112" spans="1:4" ht="12" customHeight="1">
      <c r="A112" s="213" t="s">
        <v>73</v>
      </c>
      <c r="B112" s="10" t="s">
        <v>278</v>
      </c>
      <c r="C112" s="99">
        <v>18584</v>
      </c>
      <c r="D112" s="99">
        <v>18584</v>
      </c>
    </row>
    <row r="113" spans="1:4" ht="12" customHeight="1">
      <c r="A113" s="213" t="s">
        <v>74</v>
      </c>
      <c r="B113" s="103" t="s">
        <v>131</v>
      </c>
      <c r="C113" s="99">
        <v>3000</v>
      </c>
      <c r="D113" s="99">
        <v>3000</v>
      </c>
    </row>
    <row r="114" spans="1:4" ht="12" customHeight="1">
      <c r="A114" s="213" t="s">
        <v>80</v>
      </c>
      <c r="B114" s="102" t="s">
        <v>349</v>
      </c>
      <c r="C114" s="99"/>
      <c r="D114" s="99"/>
    </row>
    <row r="115" spans="1:4" ht="12" customHeight="1">
      <c r="A115" s="213" t="s">
        <v>82</v>
      </c>
      <c r="B115" s="191" t="s">
        <v>283</v>
      </c>
      <c r="C115" s="99"/>
      <c r="D115" s="99"/>
    </row>
    <row r="116" spans="1:4" ht="12" customHeight="1">
      <c r="A116" s="213" t="s">
        <v>113</v>
      </c>
      <c r="B116" s="71" t="s">
        <v>266</v>
      </c>
      <c r="C116" s="99">
        <v>3000</v>
      </c>
      <c r="D116" s="99">
        <v>3000</v>
      </c>
    </row>
    <row r="117" spans="1:4" ht="12" customHeight="1">
      <c r="A117" s="213" t="s">
        <v>114</v>
      </c>
      <c r="B117" s="71" t="s">
        <v>282</v>
      </c>
      <c r="C117" s="99"/>
      <c r="D117" s="99"/>
    </row>
    <row r="118" spans="1:4" ht="12" customHeight="1">
      <c r="A118" s="213" t="s">
        <v>115</v>
      </c>
      <c r="B118" s="71" t="s">
        <v>281</v>
      </c>
      <c r="C118" s="99"/>
      <c r="D118" s="99"/>
    </row>
    <row r="119" spans="1:4" ht="12" customHeight="1">
      <c r="A119" s="213" t="s">
        <v>274</v>
      </c>
      <c r="B119" s="71" t="s">
        <v>269</v>
      </c>
      <c r="C119" s="99"/>
      <c r="D119" s="99"/>
    </row>
    <row r="120" spans="1:4" ht="12" customHeight="1">
      <c r="A120" s="213" t="s">
        <v>275</v>
      </c>
      <c r="B120" s="71" t="s">
        <v>280</v>
      </c>
      <c r="C120" s="99"/>
      <c r="D120" s="99"/>
    </row>
    <row r="121" spans="1:4" ht="12" customHeight="1" thickBot="1">
      <c r="A121" s="223" t="s">
        <v>276</v>
      </c>
      <c r="B121" s="71" t="s">
        <v>279</v>
      </c>
      <c r="C121" s="100"/>
      <c r="D121" s="100"/>
    </row>
    <row r="122" spans="1:4" ht="12" customHeight="1" thickBot="1">
      <c r="A122" s="27" t="s">
        <v>7</v>
      </c>
      <c r="B122" s="67" t="s">
        <v>284</v>
      </c>
      <c r="C122" s="106">
        <f>+C123+C124</f>
        <v>6970</v>
      </c>
      <c r="D122" s="106">
        <f>+D123+D124</f>
        <v>7208</v>
      </c>
    </row>
    <row r="123" spans="1:4" ht="12" customHeight="1">
      <c r="A123" s="213" t="s">
        <v>53</v>
      </c>
      <c r="B123" s="7" t="s">
        <v>42</v>
      </c>
      <c r="C123" s="109">
        <v>6470</v>
      </c>
      <c r="D123" s="109">
        <v>6708</v>
      </c>
    </row>
    <row r="124" spans="1:4" ht="12" customHeight="1" thickBot="1">
      <c r="A124" s="215" t="s">
        <v>54</v>
      </c>
      <c r="B124" s="10" t="s">
        <v>43</v>
      </c>
      <c r="C124" s="110">
        <v>500</v>
      </c>
      <c r="D124" s="110">
        <v>500</v>
      </c>
    </row>
    <row r="125" spans="1:4" ht="12" customHeight="1" thickBot="1">
      <c r="A125" s="27" t="s">
        <v>8</v>
      </c>
      <c r="B125" s="67" t="s">
        <v>285</v>
      </c>
      <c r="C125" s="106">
        <f>+C92+C108+C122</f>
        <v>85289</v>
      </c>
      <c r="D125" s="106">
        <f>+D92+D108+D122</f>
        <v>86906</v>
      </c>
    </row>
    <row r="126" spans="1:4" ht="12" customHeight="1" thickBot="1">
      <c r="A126" s="27" t="s">
        <v>9</v>
      </c>
      <c r="B126" s="67" t="s">
        <v>286</v>
      </c>
      <c r="C126" s="106">
        <f>+C127+C128+C129</f>
        <v>0</v>
      </c>
      <c r="D126" s="106">
        <f>+D127+D128+D129</f>
        <v>0</v>
      </c>
    </row>
    <row r="127" spans="1:4" s="62" customFormat="1" ht="12" customHeight="1">
      <c r="A127" s="213" t="s">
        <v>57</v>
      </c>
      <c r="B127" s="7" t="s">
        <v>287</v>
      </c>
      <c r="C127" s="99"/>
      <c r="D127" s="99"/>
    </row>
    <row r="128" spans="1:4" ht="12" customHeight="1">
      <c r="A128" s="213" t="s">
        <v>58</v>
      </c>
      <c r="B128" s="7" t="s">
        <v>288</v>
      </c>
      <c r="C128" s="99"/>
      <c r="D128" s="99"/>
    </row>
    <row r="129" spans="1:12" ht="12" customHeight="1" thickBot="1">
      <c r="A129" s="223" t="s">
        <v>59</v>
      </c>
      <c r="B129" s="5" t="s">
        <v>289</v>
      </c>
      <c r="C129" s="99"/>
      <c r="D129" s="99"/>
    </row>
    <row r="130" spans="1:12" ht="12" customHeight="1" thickBot="1">
      <c r="A130" s="27" t="s">
        <v>10</v>
      </c>
      <c r="B130" s="67" t="s">
        <v>335</v>
      </c>
      <c r="C130" s="106">
        <f>+C131+C132+C133+C134</f>
        <v>0</v>
      </c>
      <c r="D130" s="106">
        <f>+D131+D132+D133+D134</f>
        <v>0</v>
      </c>
    </row>
    <row r="131" spans="1:12" ht="12" customHeight="1">
      <c r="A131" s="213" t="s">
        <v>60</v>
      </c>
      <c r="B131" s="7" t="s">
        <v>290</v>
      </c>
      <c r="C131" s="99"/>
      <c r="D131" s="99"/>
    </row>
    <row r="132" spans="1:12" ht="12" customHeight="1">
      <c r="A132" s="213" t="s">
        <v>61</v>
      </c>
      <c r="B132" s="7" t="s">
        <v>291</v>
      </c>
      <c r="C132" s="99"/>
      <c r="D132" s="99"/>
    </row>
    <row r="133" spans="1:12" ht="12" customHeight="1">
      <c r="A133" s="213" t="s">
        <v>194</v>
      </c>
      <c r="B133" s="7" t="s">
        <v>292</v>
      </c>
      <c r="C133" s="99"/>
      <c r="D133" s="99"/>
    </row>
    <row r="134" spans="1:12" s="62" customFormat="1" ht="12" customHeight="1" thickBot="1">
      <c r="A134" s="223" t="s">
        <v>195</v>
      </c>
      <c r="B134" s="5" t="s">
        <v>293</v>
      </c>
      <c r="C134" s="99"/>
      <c r="D134" s="99"/>
    </row>
    <row r="135" spans="1:12" ht="12" customHeight="1" thickBot="1">
      <c r="A135" s="27" t="s">
        <v>11</v>
      </c>
      <c r="B135" s="67" t="s">
        <v>294</v>
      </c>
      <c r="C135" s="112">
        <f>+C136+C137+C138+C139</f>
        <v>0</v>
      </c>
      <c r="D135" s="112">
        <f>+D136+D137+D138+D139</f>
        <v>0</v>
      </c>
      <c r="L135" s="98"/>
    </row>
    <row r="136" spans="1:12">
      <c r="A136" s="213" t="s">
        <v>62</v>
      </c>
      <c r="B136" s="7" t="s">
        <v>295</v>
      </c>
      <c r="C136" s="99"/>
      <c r="D136" s="99"/>
    </row>
    <row r="137" spans="1:12" ht="12" customHeight="1">
      <c r="A137" s="213" t="s">
        <v>63</v>
      </c>
      <c r="B137" s="7" t="s">
        <v>305</v>
      </c>
      <c r="C137" s="99"/>
      <c r="D137" s="99"/>
    </row>
    <row r="138" spans="1:12" s="62" customFormat="1" ht="12" customHeight="1">
      <c r="A138" s="213" t="s">
        <v>207</v>
      </c>
      <c r="B138" s="7" t="s">
        <v>296</v>
      </c>
      <c r="C138" s="99"/>
      <c r="D138" s="99"/>
    </row>
    <row r="139" spans="1:12" s="62" customFormat="1" ht="12" customHeight="1" thickBot="1">
      <c r="A139" s="223" t="s">
        <v>208</v>
      </c>
      <c r="B139" s="5" t="s">
        <v>297</v>
      </c>
      <c r="C139" s="99"/>
      <c r="D139" s="99"/>
    </row>
    <row r="140" spans="1:12" s="62" customFormat="1" ht="12" customHeight="1" thickBot="1">
      <c r="A140" s="27" t="s">
        <v>12</v>
      </c>
      <c r="B140" s="67" t="s">
        <v>298</v>
      </c>
      <c r="C140" s="115">
        <f>+C141+C142+C143+C144</f>
        <v>0</v>
      </c>
      <c r="D140" s="115">
        <f>+D141+D142+D143+D144</f>
        <v>0</v>
      </c>
    </row>
    <row r="141" spans="1:12" s="62" customFormat="1" ht="12" customHeight="1">
      <c r="A141" s="213" t="s">
        <v>106</v>
      </c>
      <c r="B141" s="7" t="s">
        <v>299</v>
      </c>
      <c r="C141" s="99"/>
      <c r="D141" s="99"/>
    </row>
    <row r="142" spans="1:12" s="62" customFormat="1" ht="12" customHeight="1">
      <c r="A142" s="213" t="s">
        <v>107</v>
      </c>
      <c r="B142" s="7" t="s">
        <v>300</v>
      </c>
      <c r="C142" s="99"/>
      <c r="D142" s="99"/>
    </row>
    <row r="143" spans="1:12" s="62" customFormat="1" ht="12" customHeight="1">
      <c r="A143" s="213" t="s">
        <v>130</v>
      </c>
      <c r="B143" s="7" t="s">
        <v>301</v>
      </c>
      <c r="C143" s="99"/>
      <c r="D143" s="99"/>
    </row>
    <row r="144" spans="1:12" ht="12.75" customHeight="1" thickBot="1">
      <c r="A144" s="213" t="s">
        <v>210</v>
      </c>
      <c r="B144" s="7" t="s">
        <v>302</v>
      </c>
      <c r="C144" s="99"/>
      <c r="D144" s="99"/>
    </row>
    <row r="145" spans="1:4" ht="12" customHeight="1" thickBot="1">
      <c r="A145" s="27" t="s">
        <v>13</v>
      </c>
      <c r="B145" s="67" t="s">
        <v>303</v>
      </c>
      <c r="C145" s="207">
        <f>+C126+C130+C135+C140</f>
        <v>0</v>
      </c>
      <c r="D145" s="207">
        <f>+D126+D130+D135+D140</f>
        <v>0</v>
      </c>
    </row>
    <row r="146" spans="1:4" ht="15" customHeight="1" thickBot="1">
      <c r="A146" s="225" t="s">
        <v>14</v>
      </c>
      <c r="B146" s="172" t="s">
        <v>304</v>
      </c>
      <c r="C146" s="207">
        <f>+C125+C145</f>
        <v>85289</v>
      </c>
      <c r="D146" s="207">
        <f>+D125+D145</f>
        <v>86906</v>
      </c>
    </row>
    <row r="147" spans="1:4" ht="13.5" thickBot="1">
      <c r="A147" s="175"/>
      <c r="B147" s="176"/>
      <c r="C147" s="177"/>
      <c r="D147" s="177"/>
    </row>
    <row r="148" spans="1:4" ht="15" customHeight="1" thickBot="1">
      <c r="A148" s="95" t="s">
        <v>123</v>
      </c>
      <c r="B148" s="96"/>
      <c r="C148" s="65">
        <v>4</v>
      </c>
      <c r="D148" s="65">
        <v>4</v>
      </c>
    </row>
    <row r="149" spans="1:4" ht="14.25" customHeight="1" thickBot="1">
      <c r="A149" s="95" t="s">
        <v>124</v>
      </c>
      <c r="B149" s="96"/>
      <c r="C149" s="65">
        <v>2</v>
      </c>
      <c r="D149" s="65">
        <v>2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tabSelected="1" zoomScaleNormal="100" zoomScaleSheetLayoutView="85" workbookViewId="0">
      <selection activeCell="H18" sqref="H18"/>
    </sheetView>
  </sheetViews>
  <sheetFormatPr defaultRowHeight="12.75"/>
  <cols>
    <col min="1" max="1" width="19.5" style="178" customWidth="1"/>
    <col min="2" max="2" width="72" style="179" customWidth="1"/>
    <col min="3" max="3" width="17.6640625" style="179" customWidth="1"/>
    <col min="4" max="4" width="16.5" style="180" customWidth="1"/>
    <col min="5" max="16384" width="9.33203125" style="2"/>
  </cols>
  <sheetData>
    <row r="1" spans="1:4" s="1" customFormat="1" ht="16.5" customHeight="1">
      <c r="A1" s="82"/>
      <c r="B1" s="83"/>
      <c r="C1" s="83"/>
      <c r="D1" s="97" t="s">
        <v>357</v>
      </c>
    </row>
    <row r="2" spans="1:4" s="1" customFormat="1" ht="16.5" customHeight="1" thickBot="1">
      <c r="A2" s="82"/>
      <c r="B2" s="83"/>
      <c r="C2" s="83"/>
      <c r="D2" s="97" t="s">
        <v>434</v>
      </c>
    </row>
    <row r="3" spans="1:4" s="58" customFormat="1" ht="21" customHeight="1">
      <c r="A3" s="185" t="s">
        <v>45</v>
      </c>
      <c r="B3" s="162" t="s">
        <v>125</v>
      </c>
      <c r="C3" s="249"/>
      <c r="D3" s="164" t="s">
        <v>36</v>
      </c>
    </row>
    <row r="4" spans="1:4" s="58" customFormat="1" ht="16.5" thickBot="1">
      <c r="A4" s="84" t="s">
        <v>121</v>
      </c>
      <c r="B4" s="163" t="s">
        <v>350</v>
      </c>
      <c r="C4" s="250"/>
      <c r="D4" s="165">
        <v>2</v>
      </c>
    </row>
    <row r="5" spans="1:4" s="59" customFormat="1" ht="15.95" customHeight="1" thickBot="1">
      <c r="A5" s="85"/>
      <c r="B5" s="85"/>
      <c r="C5" s="85"/>
      <c r="D5" s="86" t="s">
        <v>37</v>
      </c>
    </row>
    <row r="6" spans="1:4" ht="13.5" thickBot="1">
      <c r="A6" s="186" t="s">
        <v>122</v>
      </c>
      <c r="B6" s="87" t="s">
        <v>38</v>
      </c>
      <c r="C6" s="166" t="s">
        <v>39</v>
      </c>
      <c r="D6" s="166" t="s">
        <v>39</v>
      </c>
    </row>
    <row r="7" spans="1:4" s="54" customFormat="1" ht="12.95" customHeight="1" thickBot="1">
      <c r="A7" s="79">
        <v>1</v>
      </c>
      <c r="B7" s="80">
        <v>2</v>
      </c>
      <c r="C7" s="81">
        <v>3</v>
      </c>
      <c r="D7" s="81">
        <v>4</v>
      </c>
    </row>
    <row r="8" spans="1:4" s="54" customFormat="1" ht="15.95" customHeight="1" thickBot="1">
      <c r="A8" s="88"/>
      <c r="B8" s="89" t="s">
        <v>40</v>
      </c>
      <c r="C8" s="167"/>
      <c r="D8" s="167"/>
    </row>
    <row r="9" spans="1:4" s="54" customFormat="1" ht="12" customHeight="1" thickBot="1">
      <c r="A9" s="27" t="s">
        <v>5</v>
      </c>
      <c r="B9" s="19" t="s">
        <v>150</v>
      </c>
      <c r="C9" s="106">
        <f>+C10+C11+C12+C13+C14+C15</f>
        <v>7618</v>
      </c>
      <c r="D9" s="106">
        <f>+D10+D11+D12+D13+D14+D15</f>
        <v>8387</v>
      </c>
    </row>
    <row r="10" spans="1:4" s="60" customFormat="1" ht="12" customHeight="1">
      <c r="A10" s="213" t="s">
        <v>64</v>
      </c>
      <c r="B10" s="195" t="s">
        <v>151</v>
      </c>
      <c r="C10" s="109">
        <v>1829</v>
      </c>
      <c r="D10" s="109">
        <v>1863</v>
      </c>
    </row>
    <row r="11" spans="1:4" s="61" customFormat="1" ht="12" customHeight="1">
      <c r="A11" s="214" t="s">
        <v>65</v>
      </c>
      <c r="B11" s="196" t="s">
        <v>152</v>
      </c>
      <c r="C11" s="108"/>
      <c r="D11" s="108"/>
    </row>
    <row r="12" spans="1:4" s="61" customFormat="1" ht="12" customHeight="1">
      <c r="A12" s="214" t="s">
        <v>66</v>
      </c>
      <c r="B12" s="196" t="s">
        <v>153</v>
      </c>
      <c r="C12" s="108">
        <v>4799</v>
      </c>
      <c r="D12" s="108">
        <v>5208</v>
      </c>
    </row>
    <row r="13" spans="1:4" s="61" customFormat="1" ht="12" customHeight="1">
      <c r="A13" s="214" t="s">
        <v>67</v>
      </c>
      <c r="B13" s="196" t="s">
        <v>154</v>
      </c>
      <c r="C13" s="108">
        <v>990</v>
      </c>
      <c r="D13" s="108">
        <v>1200</v>
      </c>
    </row>
    <row r="14" spans="1:4" s="61" customFormat="1" ht="12" customHeight="1">
      <c r="A14" s="214" t="s">
        <v>84</v>
      </c>
      <c r="B14" s="196" t="s">
        <v>155</v>
      </c>
      <c r="C14" s="226"/>
      <c r="D14" s="108">
        <v>116</v>
      </c>
    </row>
    <row r="15" spans="1:4" s="60" customFormat="1" ht="12" customHeight="1" thickBot="1">
      <c r="A15" s="215" t="s">
        <v>68</v>
      </c>
      <c r="B15" s="197" t="s">
        <v>156</v>
      </c>
      <c r="C15" s="227"/>
      <c r="D15" s="108"/>
    </row>
    <row r="16" spans="1:4" s="60" customFormat="1" ht="12" customHeight="1" thickBot="1">
      <c r="A16" s="27" t="s">
        <v>6</v>
      </c>
      <c r="B16" s="101" t="s">
        <v>157</v>
      </c>
      <c r="C16" s="106">
        <f>+C17+C18+C19+C20+C21</f>
        <v>0</v>
      </c>
      <c r="D16" s="106">
        <f>+D17+D18+D19+D20+D21</f>
        <v>368</v>
      </c>
    </row>
    <row r="17" spans="1:4" s="60" customFormat="1" ht="12" customHeight="1">
      <c r="A17" s="213" t="s">
        <v>70</v>
      </c>
      <c r="B17" s="195" t="s">
        <v>158</v>
      </c>
      <c r="C17" s="109"/>
      <c r="D17" s="109"/>
    </row>
    <row r="18" spans="1:4" s="60" customFormat="1" ht="12" customHeight="1">
      <c r="A18" s="214" t="s">
        <v>71</v>
      </c>
      <c r="B18" s="196" t="s">
        <v>159</v>
      </c>
      <c r="C18" s="108"/>
      <c r="D18" s="108"/>
    </row>
    <row r="19" spans="1:4" s="60" customFormat="1" ht="12" customHeight="1">
      <c r="A19" s="214" t="s">
        <v>72</v>
      </c>
      <c r="B19" s="196" t="s">
        <v>343</v>
      </c>
      <c r="C19" s="108"/>
      <c r="D19" s="108"/>
    </row>
    <row r="20" spans="1:4" s="60" customFormat="1" ht="12" customHeight="1">
      <c r="A20" s="214" t="s">
        <v>73</v>
      </c>
      <c r="B20" s="196" t="s">
        <v>344</v>
      </c>
      <c r="C20" s="108"/>
      <c r="D20" s="108"/>
    </row>
    <row r="21" spans="1:4" s="60" customFormat="1" ht="12" customHeight="1">
      <c r="A21" s="214" t="s">
        <v>74</v>
      </c>
      <c r="B21" s="196" t="s">
        <v>160</v>
      </c>
      <c r="C21" s="108"/>
      <c r="D21" s="108">
        <v>368</v>
      </c>
    </row>
    <row r="22" spans="1:4" s="61" customFormat="1" ht="12" customHeight="1" thickBot="1">
      <c r="A22" s="215" t="s">
        <v>80</v>
      </c>
      <c r="B22" s="197" t="s">
        <v>161</v>
      </c>
      <c r="C22" s="110"/>
      <c r="D22" s="110"/>
    </row>
    <row r="23" spans="1:4" s="61" customFormat="1" ht="12" customHeight="1" thickBot="1">
      <c r="A23" s="27" t="s">
        <v>7</v>
      </c>
      <c r="B23" s="19" t="s">
        <v>162</v>
      </c>
      <c r="C23" s="106">
        <f>+C24+C25+C26+C27+C28</f>
        <v>9375</v>
      </c>
      <c r="D23" s="106">
        <f>+D24+D25+D26+D27+D28</f>
        <v>9375</v>
      </c>
    </row>
    <row r="24" spans="1:4" s="61" customFormat="1" ht="12" customHeight="1">
      <c r="A24" s="213" t="s">
        <v>53</v>
      </c>
      <c r="B24" s="195" t="s">
        <v>163</v>
      </c>
      <c r="C24" s="109">
        <v>9375</v>
      </c>
      <c r="D24" s="109">
        <v>9375</v>
      </c>
    </row>
    <row r="25" spans="1:4" s="60" customFormat="1" ht="12" customHeight="1">
      <c r="A25" s="214" t="s">
        <v>54</v>
      </c>
      <c r="B25" s="196" t="s">
        <v>164</v>
      </c>
      <c r="C25" s="108"/>
      <c r="D25" s="108"/>
    </row>
    <row r="26" spans="1:4" s="61" customFormat="1" ht="12" customHeight="1">
      <c r="A26" s="214" t="s">
        <v>55</v>
      </c>
      <c r="B26" s="196" t="s">
        <v>345</v>
      </c>
      <c r="C26" s="108"/>
      <c r="D26" s="108"/>
    </row>
    <row r="27" spans="1:4" s="61" customFormat="1" ht="12" customHeight="1">
      <c r="A27" s="214" t="s">
        <v>56</v>
      </c>
      <c r="B27" s="196" t="s">
        <v>346</v>
      </c>
      <c r="C27" s="108"/>
      <c r="D27" s="108"/>
    </row>
    <row r="28" spans="1:4" s="61" customFormat="1" ht="12" customHeight="1">
      <c r="A28" s="214" t="s">
        <v>96</v>
      </c>
      <c r="B28" s="196" t="s">
        <v>165</v>
      </c>
      <c r="C28" s="108"/>
      <c r="D28" s="108"/>
    </row>
    <row r="29" spans="1:4" s="61" customFormat="1" ht="12" customHeight="1" thickBot="1">
      <c r="A29" s="215" t="s">
        <v>97</v>
      </c>
      <c r="B29" s="197" t="s">
        <v>166</v>
      </c>
      <c r="C29" s="110"/>
      <c r="D29" s="110"/>
    </row>
    <row r="30" spans="1:4" s="61" customFormat="1" ht="12" customHeight="1" thickBot="1">
      <c r="A30" s="27" t="s">
        <v>98</v>
      </c>
      <c r="B30" s="19" t="s">
        <v>167</v>
      </c>
      <c r="C30" s="112">
        <f>+C31+C34+C35+C36</f>
        <v>25270</v>
      </c>
      <c r="D30" s="112">
        <f>+D31+D34+D35+D36</f>
        <v>25270</v>
      </c>
    </row>
    <row r="31" spans="1:4" s="61" customFormat="1" ht="12" customHeight="1">
      <c r="A31" s="213" t="s">
        <v>168</v>
      </c>
      <c r="B31" s="195" t="s">
        <v>174</v>
      </c>
      <c r="C31" s="190">
        <f>+C32+C33</f>
        <v>22385</v>
      </c>
      <c r="D31" s="190">
        <f>+D32+D33</f>
        <v>22385</v>
      </c>
    </row>
    <row r="32" spans="1:4" s="61" customFormat="1" ht="12" customHeight="1">
      <c r="A32" s="214" t="s">
        <v>169</v>
      </c>
      <c r="B32" s="196" t="s">
        <v>175</v>
      </c>
      <c r="C32" s="108">
        <v>1502</v>
      </c>
      <c r="D32" s="108">
        <v>1502</v>
      </c>
    </row>
    <row r="33" spans="1:4" s="61" customFormat="1" ht="12" customHeight="1">
      <c r="A33" s="214" t="s">
        <v>170</v>
      </c>
      <c r="B33" s="196" t="s">
        <v>176</v>
      </c>
      <c r="C33" s="108">
        <v>20883</v>
      </c>
      <c r="D33" s="108">
        <v>20883</v>
      </c>
    </row>
    <row r="34" spans="1:4" s="61" customFormat="1" ht="12" customHeight="1">
      <c r="A34" s="214" t="s">
        <v>171</v>
      </c>
      <c r="B34" s="196" t="s">
        <v>177</v>
      </c>
      <c r="C34" s="108">
        <v>2659</v>
      </c>
      <c r="D34" s="108">
        <v>2659</v>
      </c>
    </row>
    <row r="35" spans="1:4" s="61" customFormat="1" ht="12" customHeight="1">
      <c r="A35" s="214" t="s">
        <v>172</v>
      </c>
      <c r="B35" s="196" t="s">
        <v>178</v>
      </c>
      <c r="C35" s="108">
        <v>226</v>
      </c>
      <c r="D35" s="108">
        <v>226</v>
      </c>
    </row>
    <row r="36" spans="1:4" s="61" customFormat="1" ht="12" customHeight="1" thickBot="1">
      <c r="A36" s="215" t="s">
        <v>173</v>
      </c>
      <c r="B36" s="197" t="s">
        <v>179</v>
      </c>
      <c r="C36" s="110"/>
      <c r="D36" s="110"/>
    </row>
    <row r="37" spans="1:4" s="61" customFormat="1" ht="12" customHeight="1" thickBot="1">
      <c r="A37" s="27" t="s">
        <v>9</v>
      </c>
      <c r="B37" s="19" t="s">
        <v>180</v>
      </c>
      <c r="C37" s="106">
        <f>SUM(C38:C47)</f>
        <v>5099</v>
      </c>
      <c r="D37" s="106">
        <f>SUM(D38:D47)</f>
        <v>4889</v>
      </c>
    </row>
    <row r="38" spans="1:4" s="61" customFormat="1" ht="12" customHeight="1">
      <c r="A38" s="213" t="s">
        <v>57</v>
      </c>
      <c r="B38" s="195" t="s">
        <v>183</v>
      </c>
      <c r="C38" s="109"/>
      <c r="D38" s="109"/>
    </row>
    <row r="39" spans="1:4" s="61" customFormat="1" ht="12" customHeight="1">
      <c r="A39" s="214" t="s">
        <v>58</v>
      </c>
      <c r="B39" s="196" t="s">
        <v>184</v>
      </c>
      <c r="C39" s="108"/>
      <c r="D39" s="108">
        <v>848</v>
      </c>
    </row>
    <row r="40" spans="1:4" s="61" customFormat="1" ht="12" customHeight="1">
      <c r="A40" s="214" t="s">
        <v>59</v>
      </c>
      <c r="B40" s="196" t="s">
        <v>185</v>
      </c>
      <c r="C40" s="108">
        <v>707</v>
      </c>
      <c r="D40" s="108">
        <v>707</v>
      </c>
    </row>
    <row r="41" spans="1:4" s="61" customFormat="1" ht="12" customHeight="1">
      <c r="A41" s="214" t="s">
        <v>100</v>
      </c>
      <c r="B41" s="196" t="s">
        <v>186</v>
      </c>
      <c r="C41" s="108">
        <v>1058</v>
      </c>
      <c r="D41" s="108">
        <v>0</v>
      </c>
    </row>
    <row r="42" spans="1:4" s="61" customFormat="1" ht="12" customHeight="1">
      <c r="A42" s="214" t="s">
        <v>101</v>
      </c>
      <c r="B42" s="196" t="s">
        <v>187</v>
      </c>
      <c r="C42" s="108">
        <v>2994</v>
      </c>
      <c r="D42" s="108">
        <v>2994</v>
      </c>
    </row>
    <row r="43" spans="1:4" s="61" customFormat="1" ht="12" customHeight="1">
      <c r="A43" s="214" t="s">
        <v>102</v>
      </c>
      <c r="B43" s="196" t="s">
        <v>188</v>
      </c>
      <c r="C43" s="108"/>
      <c r="D43" s="108"/>
    </row>
    <row r="44" spans="1:4" s="61" customFormat="1" ht="12" customHeight="1">
      <c r="A44" s="214" t="s">
        <v>103</v>
      </c>
      <c r="B44" s="196" t="s">
        <v>189</v>
      </c>
      <c r="C44" s="108"/>
      <c r="D44" s="108"/>
    </row>
    <row r="45" spans="1:4" s="61" customFormat="1" ht="12" customHeight="1">
      <c r="A45" s="214" t="s">
        <v>104</v>
      </c>
      <c r="B45" s="196" t="s">
        <v>190</v>
      </c>
      <c r="C45" s="108">
        <v>210</v>
      </c>
      <c r="D45" s="108">
        <v>210</v>
      </c>
    </row>
    <row r="46" spans="1:4" s="61" customFormat="1" ht="12" customHeight="1">
      <c r="A46" s="214" t="s">
        <v>181</v>
      </c>
      <c r="B46" s="196" t="s">
        <v>191</v>
      </c>
      <c r="C46" s="111"/>
      <c r="D46" s="111"/>
    </row>
    <row r="47" spans="1:4" s="61" customFormat="1" ht="12" customHeight="1" thickBot="1">
      <c r="A47" s="215" t="s">
        <v>182</v>
      </c>
      <c r="B47" s="197" t="s">
        <v>192</v>
      </c>
      <c r="C47" s="184">
        <v>130</v>
      </c>
      <c r="D47" s="184">
        <v>130</v>
      </c>
    </row>
    <row r="48" spans="1:4" s="61" customFormat="1" ht="12" customHeight="1" thickBot="1">
      <c r="A48" s="27" t="s">
        <v>10</v>
      </c>
      <c r="B48" s="19" t="s">
        <v>193</v>
      </c>
      <c r="C48" s="106">
        <f>SUM(C49:C53)</f>
        <v>0</v>
      </c>
      <c r="D48" s="106">
        <f>SUM(D49:D53)</f>
        <v>0</v>
      </c>
    </row>
    <row r="49" spans="1:4" s="61" customFormat="1" ht="12" customHeight="1">
      <c r="A49" s="213" t="s">
        <v>60</v>
      </c>
      <c r="B49" s="195" t="s">
        <v>197</v>
      </c>
      <c r="C49" s="228"/>
      <c r="D49" s="228"/>
    </row>
    <row r="50" spans="1:4" s="61" customFormat="1" ht="12" customHeight="1">
      <c r="A50" s="214" t="s">
        <v>61</v>
      </c>
      <c r="B50" s="196" t="s">
        <v>198</v>
      </c>
      <c r="C50" s="111"/>
      <c r="D50" s="111"/>
    </row>
    <row r="51" spans="1:4" s="61" customFormat="1" ht="12" customHeight="1">
      <c r="A51" s="214" t="s">
        <v>194</v>
      </c>
      <c r="B51" s="196" t="s">
        <v>199</v>
      </c>
      <c r="C51" s="111"/>
      <c r="D51" s="111"/>
    </row>
    <row r="52" spans="1:4" s="61" customFormat="1" ht="12" customHeight="1">
      <c r="A52" s="214" t="s">
        <v>195</v>
      </c>
      <c r="B52" s="196" t="s">
        <v>200</v>
      </c>
      <c r="C52" s="111"/>
      <c r="D52" s="111"/>
    </row>
    <row r="53" spans="1:4" s="61" customFormat="1" ht="12" customHeight="1" thickBot="1">
      <c r="A53" s="215" t="s">
        <v>196</v>
      </c>
      <c r="B53" s="197" t="s">
        <v>201</v>
      </c>
      <c r="C53" s="184"/>
      <c r="D53" s="184"/>
    </row>
    <row r="54" spans="1:4" s="61" customFormat="1" ht="12" customHeight="1" thickBot="1">
      <c r="A54" s="27" t="s">
        <v>105</v>
      </c>
      <c r="B54" s="19" t="s">
        <v>202</v>
      </c>
      <c r="C54" s="106">
        <f>SUM(C55:C57)</f>
        <v>0</v>
      </c>
      <c r="D54" s="106">
        <f>SUM(D55:D57)</f>
        <v>40</v>
      </c>
    </row>
    <row r="55" spans="1:4" s="61" customFormat="1" ht="12" customHeight="1">
      <c r="A55" s="213" t="s">
        <v>62</v>
      </c>
      <c r="B55" s="195" t="s">
        <v>203</v>
      </c>
      <c r="C55" s="109"/>
      <c r="D55" s="109"/>
    </row>
    <row r="56" spans="1:4" s="61" customFormat="1" ht="12" customHeight="1">
      <c r="A56" s="214" t="s">
        <v>63</v>
      </c>
      <c r="B56" s="196" t="s">
        <v>347</v>
      </c>
      <c r="C56" s="108"/>
      <c r="D56" s="108"/>
    </row>
    <row r="57" spans="1:4" s="61" customFormat="1" ht="12" customHeight="1">
      <c r="A57" s="214" t="s">
        <v>207</v>
      </c>
      <c r="B57" s="196" t="s">
        <v>205</v>
      </c>
      <c r="C57" s="108"/>
      <c r="D57" s="108">
        <v>40</v>
      </c>
    </row>
    <row r="58" spans="1:4" s="61" customFormat="1" ht="12" customHeight="1" thickBot="1">
      <c r="A58" s="215" t="s">
        <v>208</v>
      </c>
      <c r="B58" s="197" t="s">
        <v>206</v>
      </c>
      <c r="C58" s="110"/>
      <c r="D58" s="110"/>
    </row>
    <row r="59" spans="1:4" s="61" customFormat="1" ht="12" customHeight="1" thickBot="1">
      <c r="A59" s="27" t="s">
        <v>12</v>
      </c>
      <c r="B59" s="101" t="s">
        <v>209</v>
      </c>
      <c r="C59" s="106">
        <f>SUM(C60:C62)</f>
        <v>0</v>
      </c>
      <c r="D59" s="106">
        <f>SUM(D60:D62)</f>
        <v>0</v>
      </c>
    </row>
    <row r="60" spans="1:4" s="61" customFormat="1" ht="12" customHeight="1">
      <c r="A60" s="213" t="s">
        <v>106</v>
      </c>
      <c r="B60" s="195" t="s">
        <v>211</v>
      </c>
      <c r="C60" s="111"/>
      <c r="D60" s="111"/>
    </row>
    <row r="61" spans="1:4" s="61" customFormat="1" ht="12" customHeight="1">
      <c r="A61" s="214" t="s">
        <v>107</v>
      </c>
      <c r="B61" s="196" t="s">
        <v>348</v>
      </c>
      <c r="C61" s="111"/>
      <c r="D61" s="111"/>
    </row>
    <row r="62" spans="1:4" s="61" customFormat="1" ht="12" customHeight="1">
      <c r="A62" s="214" t="s">
        <v>130</v>
      </c>
      <c r="B62" s="196" t="s">
        <v>212</v>
      </c>
      <c r="C62" s="111"/>
      <c r="D62" s="111"/>
    </row>
    <row r="63" spans="1:4" s="61" customFormat="1" ht="12" customHeight="1" thickBot="1">
      <c r="A63" s="215" t="s">
        <v>210</v>
      </c>
      <c r="B63" s="197" t="s">
        <v>213</v>
      </c>
      <c r="C63" s="111"/>
      <c r="D63" s="111"/>
    </row>
    <row r="64" spans="1:4" s="61" customFormat="1" ht="12" customHeight="1" thickBot="1">
      <c r="A64" s="27" t="s">
        <v>13</v>
      </c>
      <c r="B64" s="19" t="s">
        <v>214</v>
      </c>
      <c r="C64" s="112">
        <f>+C9+C16+C23+C30+C37+C48+C54+C59</f>
        <v>47362</v>
      </c>
      <c r="D64" s="112">
        <f>+D9+D16+D23+D30+D37+D48+D54+D59</f>
        <v>48329</v>
      </c>
    </row>
    <row r="65" spans="1:4" s="61" customFormat="1" ht="12" customHeight="1" thickBot="1">
      <c r="A65" s="216" t="s">
        <v>336</v>
      </c>
      <c r="B65" s="101" t="s">
        <v>216</v>
      </c>
      <c r="C65" s="106">
        <f>SUM(C66:C68)</f>
        <v>26298</v>
      </c>
      <c r="D65" s="106">
        <f>SUM(D66:D68)</f>
        <v>26298</v>
      </c>
    </row>
    <row r="66" spans="1:4" s="61" customFormat="1" ht="12" customHeight="1">
      <c r="A66" s="213" t="s">
        <v>249</v>
      </c>
      <c r="B66" s="195" t="s">
        <v>217</v>
      </c>
      <c r="C66" s="111">
        <v>26298</v>
      </c>
      <c r="D66" s="111">
        <v>26298</v>
      </c>
    </row>
    <row r="67" spans="1:4" s="61" customFormat="1" ht="12" customHeight="1">
      <c r="A67" s="214" t="s">
        <v>258</v>
      </c>
      <c r="B67" s="196" t="s">
        <v>218</v>
      </c>
      <c r="C67" s="111"/>
      <c r="D67" s="111"/>
    </row>
    <row r="68" spans="1:4" s="61" customFormat="1" ht="12" customHeight="1" thickBot="1">
      <c r="A68" s="215" t="s">
        <v>259</v>
      </c>
      <c r="B68" s="199" t="s">
        <v>219</v>
      </c>
      <c r="C68" s="111"/>
      <c r="D68" s="111"/>
    </row>
    <row r="69" spans="1:4" s="61" customFormat="1" ht="12" customHeight="1" thickBot="1">
      <c r="A69" s="216" t="s">
        <v>220</v>
      </c>
      <c r="B69" s="101" t="s">
        <v>221</v>
      </c>
      <c r="C69" s="106">
        <f>SUM(C70:C73)</f>
        <v>0</v>
      </c>
      <c r="D69" s="106">
        <f>SUM(D70:D73)</f>
        <v>0</v>
      </c>
    </row>
    <row r="70" spans="1:4" s="61" customFormat="1" ht="12" customHeight="1">
      <c r="A70" s="213" t="s">
        <v>85</v>
      </c>
      <c r="B70" s="195" t="s">
        <v>222</v>
      </c>
      <c r="C70" s="111"/>
      <c r="D70" s="111"/>
    </row>
    <row r="71" spans="1:4" s="61" customFormat="1" ht="12" customHeight="1">
      <c r="A71" s="214" t="s">
        <v>86</v>
      </c>
      <c r="B71" s="196" t="s">
        <v>223</v>
      </c>
      <c r="C71" s="111"/>
      <c r="D71" s="111"/>
    </row>
    <row r="72" spans="1:4" s="61" customFormat="1" ht="12" customHeight="1">
      <c r="A72" s="214" t="s">
        <v>250</v>
      </c>
      <c r="B72" s="196" t="s">
        <v>224</v>
      </c>
      <c r="C72" s="111"/>
      <c r="D72" s="111"/>
    </row>
    <row r="73" spans="1:4" s="61" customFormat="1" ht="12" customHeight="1" thickBot="1">
      <c r="A73" s="215" t="s">
        <v>251</v>
      </c>
      <c r="B73" s="197" t="s">
        <v>225</v>
      </c>
      <c r="C73" s="111"/>
      <c r="D73" s="111"/>
    </row>
    <row r="74" spans="1:4" s="61" customFormat="1" ht="12" customHeight="1" thickBot="1">
      <c r="A74" s="216" t="s">
        <v>226</v>
      </c>
      <c r="B74" s="101" t="s">
        <v>227</v>
      </c>
      <c r="C74" s="106">
        <f>SUM(C75:C76)</f>
        <v>11629</v>
      </c>
      <c r="D74" s="106">
        <f>SUM(D75:D76)</f>
        <v>12279</v>
      </c>
    </row>
    <row r="75" spans="1:4" s="61" customFormat="1" ht="12" customHeight="1">
      <c r="A75" s="213" t="s">
        <v>252</v>
      </c>
      <c r="B75" s="195" t="s">
        <v>228</v>
      </c>
      <c r="C75" s="111">
        <v>11629</v>
      </c>
      <c r="D75" s="111">
        <v>12279</v>
      </c>
    </row>
    <row r="76" spans="1:4" s="61" customFormat="1" ht="12" customHeight="1" thickBot="1">
      <c r="A76" s="215" t="s">
        <v>253</v>
      </c>
      <c r="B76" s="197" t="s">
        <v>229</v>
      </c>
      <c r="C76" s="111"/>
      <c r="D76" s="111"/>
    </row>
    <row r="77" spans="1:4" s="60" customFormat="1" ht="12" customHeight="1" thickBot="1">
      <c r="A77" s="216" t="s">
        <v>230</v>
      </c>
      <c r="B77" s="101" t="s">
        <v>231</v>
      </c>
      <c r="C77" s="106">
        <f>SUM(C78:C80)</f>
        <v>0</v>
      </c>
      <c r="D77" s="106">
        <f>SUM(D78:D80)</f>
        <v>0</v>
      </c>
    </row>
    <row r="78" spans="1:4" s="61" customFormat="1" ht="12" customHeight="1">
      <c r="A78" s="213" t="s">
        <v>254</v>
      </c>
      <c r="B78" s="195" t="s">
        <v>232</v>
      </c>
      <c r="C78" s="111"/>
      <c r="D78" s="111"/>
    </row>
    <row r="79" spans="1:4" s="61" customFormat="1" ht="12" customHeight="1">
      <c r="A79" s="214" t="s">
        <v>255</v>
      </c>
      <c r="B79" s="196" t="s">
        <v>233</v>
      </c>
      <c r="C79" s="111"/>
      <c r="D79" s="111"/>
    </row>
    <row r="80" spans="1:4" s="61" customFormat="1" ht="12" customHeight="1" thickBot="1">
      <c r="A80" s="215" t="s">
        <v>256</v>
      </c>
      <c r="B80" s="197" t="s">
        <v>234</v>
      </c>
      <c r="C80" s="111"/>
      <c r="D80" s="111"/>
    </row>
    <row r="81" spans="1:4" s="61" customFormat="1" ht="12" customHeight="1" thickBot="1">
      <c r="A81" s="216" t="s">
        <v>235</v>
      </c>
      <c r="B81" s="101" t="s">
        <v>257</v>
      </c>
      <c r="C81" s="106">
        <f>SUM(C82:C85)</f>
        <v>0</v>
      </c>
      <c r="D81" s="106">
        <f>SUM(D82:D85)</f>
        <v>0</v>
      </c>
    </row>
    <row r="82" spans="1:4" s="61" customFormat="1" ht="12" customHeight="1">
      <c r="A82" s="217" t="s">
        <v>236</v>
      </c>
      <c r="B82" s="195" t="s">
        <v>237</v>
      </c>
      <c r="C82" s="111"/>
      <c r="D82" s="111"/>
    </row>
    <row r="83" spans="1:4" s="61" customFormat="1" ht="12" customHeight="1">
      <c r="A83" s="218" t="s">
        <v>238</v>
      </c>
      <c r="B83" s="196" t="s">
        <v>239</v>
      </c>
      <c r="C83" s="111"/>
      <c r="D83" s="111"/>
    </row>
    <row r="84" spans="1:4" s="61" customFormat="1" ht="12" customHeight="1">
      <c r="A84" s="218" t="s">
        <v>240</v>
      </c>
      <c r="B84" s="196" t="s">
        <v>241</v>
      </c>
      <c r="C84" s="111"/>
      <c r="D84" s="111"/>
    </row>
    <row r="85" spans="1:4" s="60" customFormat="1" ht="12" customHeight="1" thickBot="1">
      <c r="A85" s="219" t="s">
        <v>242</v>
      </c>
      <c r="B85" s="197" t="s">
        <v>243</v>
      </c>
      <c r="C85" s="111"/>
      <c r="D85" s="111"/>
    </row>
    <row r="86" spans="1:4" s="60" customFormat="1" ht="12" customHeight="1" thickBot="1">
      <c r="A86" s="216" t="s">
        <v>244</v>
      </c>
      <c r="B86" s="101" t="s">
        <v>245</v>
      </c>
      <c r="C86" s="229"/>
      <c r="D86" s="229"/>
    </row>
    <row r="87" spans="1:4" s="60" customFormat="1" ht="12" customHeight="1" thickBot="1">
      <c r="A87" s="216" t="s">
        <v>246</v>
      </c>
      <c r="B87" s="203" t="s">
        <v>247</v>
      </c>
      <c r="C87" s="112">
        <f>+C65+C69+C74+C77+C81+C86</f>
        <v>37927</v>
      </c>
      <c r="D87" s="112">
        <f>+D65+D69+D74+D77+D81+D86</f>
        <v>38577</v>
      </c>
    </row>
    <row r="88" spans="1:4" s="60" customFormat="1" ht="12" customHeight="1" thickBot="1">
      <c r="A88" s="220" t="s">
        <v>260</v>
      </c>
      <c r="B88" s="205" t="s">
        <v>342</v>
      </c>
      <c r="C88" s="112">
        <f>+C64+C87</f>
        <v>85289</v>
      </c>
      <c r="D88" s="112">
        <f>+D64+D87</f>
        <v>86906</v>
      </c>
    </row>
    <row r="89" spans="1:4" s="61" customFormat="1" ht="15" customHeight="1">
      <c r="A89" s="90"/>
      <c r="B89" s="91"/>
      <c r="C89" s="169"/>
      <c r="D89" s="169"/>
    </row>
    <row r="90" spans="1:4" ht="13.5" thickBot="1">
      <c r="A90" s="221"/>
      <c r="B90" s="92"/>
      <c r="C90" s="170"/>
      <c r="D90" s="170"/>
    </row>
    <row r="91" spans="1:4" s="54" customFormat="1" ht="16.5" customHeight="1" thickBot="1">
      <c r="A91" s="93"/>
      <c r="B91" s="94" t="s">
        <v>41</v>
      </c>
      <c r="C91" s="171"/>
      <c r="D91" s="171"/>
    </row>
    <row r="92" spans="1:4" s="62" customFormat="1" ht="12" customHeight="1" thickBot="1">
      <c r="A92" s="187" t="s">
        <v>5</v>
      </c>
      <c r="B92" s="26" t="s">
        <v>263</v>
      </c>
      <c r="C92" s="105">
        <f>SUM(C93:C97)</f>
        <v>31517</v>
      </c>
      <c r="D92" s="105">
        <f>SUM(D93:D97)</f>
        <v>32896</v>
      </c>
    </row>
    <row r="93" spans="1:4" ht="12" customHeight="1">
      <c r="A93" s="222" t="s">
        <v>64</v>
      </c>
      <c r="B93" s="8" t="s">
        <v>35</v>
      </c>
      <c r="C93" s="107">
        <v>7659</v>
      </c>
      <c r="D93" s="107">
        <v>8145</v>
      </c>
    </row>
    <row r="94" spans="1:4" ht="12" customHeight="1">
      <c r="A94" s="214" t="s">
        <v>65</v>
      </c>
      <c r="B94" s="6" t="s">
        <v>108</v>
      </c>
      <c r="C94" s="108">
        <v>2019</v>
      </c>
      <c r="D94" s="108">
        <v>2051</v>
      </c>
    </row>
    <row r="95" spans="1:4" ht="12" customHeight="1">
      <c r="A95" s="214" t="s">
        <v>66</v>
      </c>
      <c r="B95" s="6" t="s">
        <v>83</v>
      </c>
      <c r="C95" s="110">
        <v>20239</v>
      </c>
      <c r="D95" s="110">
        <v>20239</v>
      </c>
    </row>
    <row r="96" spans="1:4" ht="12" customHeight="1">
      <c r="A96" s="214" t="s">
        <v>67</v>
      </c>
      <c r="B96" s="9" t="s">
        <v>109</v>
      </c>
      <c r="C96" s="110">
        <v>1600</v>
      </c>
      <c r="D96" s="110">
        <v>2009</v>
      </c>
    </row>
    <row r="97" spans="1:4" ht="12" customHeight="1">
      <c r="A97" s="214" t="s">
        <v>75</v>
      </c>
      <c r="B97" s="17" t="s">
        <v>110</v>
      </c>
      <c r="C97" s="110"/>
      <c r="D97" s="110">
        <v>452</v>
      </c>
    </row>
    <row r="98" spans="1:4" ht="12" customHeight="1">
      <c r="A98" s="214" t="s">
        <v>68</v>
      </c>
      <c r="B98" s="6" t="s">
        <v>264</v>
      </c>
      <c r="C98" s="110"/>
      <c r="D98" s="110">
        <v>143</v>
      </c>
    </row>
    <row r="99" spans="1:4" ht="12" customHeight="1">
      <c r="A99" s="214" t="s">
        <v>69</v>
      </c>
      <c r="B99" s="70" t="s">
        <v>385</v>
      </c>
      <c r="C99" s="110"/>
      <c r="D99" s="110">
        <v>309</v>
      </c>
    </row>
    <row r="100" spans="1:4" ht="12" customHeight="1">
      <c r="A100" s="214" t="s">
        <v>76</v>
      </c>
      <c r="B100" s="71" t="s">
        <v>265</v>
      </c>
      <c r="C100" s="110"/>
      <c r="D100" s="110"/>
    </row>
    <row r="101" spans="1:4" ht="12" customHeight="1">
      <c r="A101" s="214" t="s">
        <v>77</v>
      </c>
      <c r="B101" s="71" t="s">
        <v>266</v>
      </c>
      <c r="C101" s="110"/>
      <c r="D101" s="110"/>
    </row>
    <row r="102" spans="1:4" ht="12" customHeight="1">
      <c r="A102" s="214" t="s">
        <v>78</v>
      </c>
      <c r="B102" s="70" t="s">
        <v>267</v>
      </c>
      <c r="C102" s="110"/>
      <c r="D102" s="110"/>
    </row>
    <row r="103" spans="1:4" ht="12" customHeight="1">
      <c r="A103" s="214" t="s">
        <v>79</v>
      </c>
      <c r="B103" s="70" t="s">
        <v>268</v>
      </c>
      <c r="C103" s="110"/>
      <c r="D103" s="110"/>
    </row>
    <row r="104" spans="1:4" ht="12" customHeight="1">
      <c r="A104" s="214" t="s">
        <v>81</v>
      </c>
      <c r="B104" s="71" t="s">
        <v>269</v>
      </c>
      <c r="C104" s="110"/>
      <c r="D104" s="110"/>
    </row>
    <row r="105" spans="1:4" ht="12" customHeight="1">
      <c r="A105" s="223" t="s">
        <v>111</v>
      </c>
      <c r="B105" s="72" t="s">
        <v>270</v>
      </c>
      <c r="C105" s="110"/>
      <c r="D105" s="110"/>
    </row>
    <row r="106" spans="1:4" ht="12" customHeight="1">
      <c r="A106" s="214" t="s">
        <v>261</v>
      </c>
      <c r="B106" s="72" t="s">
        <v>271</v>
      </c>
      <c r="C106" s="110"/>
      <c r="D106" s="110"/>
    </row>
    <row r="107" spans="1:4" ht="12" customHeight="1" thickBot="1">
      <c r="A107" s="224" t="s">
        <v>262</v>
      </c>
      <c r="B107" s="73" t="s">
        <v>272</v>
      </c>
      <c r="C107" s="114"/>
      <c r="D107" s="114"/>
    </row>
    <row r="108" spans="1:4" ht="12" customHeight="1" thickBot="1">
      <c r="A108" s="27" t="s">
        <v>6</v>
      </c>
      <c r="B108" s="25" t="s">
        <v>273</v>
      </c>
      <c r="C108" s="106">
        <f>+C109+C111+C113</f>
        <v>46802</v>
      </c>
      <c r="D108" s="106">
        <f>+D109+D111+D113</f>
        <v>46802</v>
      </c>
    </row>
    <row r="109" spans="1:4" ht="12" customHeight="1">
      <c r="A109" s="213" t="s">
        <v>70</v>
      </c>
      <c r="B109" s="6" t="s">
        <v>128</v>
      </c>
      <c r="C109" s="109"/>
      <c r="D109" s="109">
        <v>9800</v>
      </c>
    </row>
    <row r="110" spans="1:4" ht="12" customHeight="1">
      <c r="A110" s="213" t="s">
        <v>71</v>
      </c>
      <c r="B110" s="10" t="s">
        <v>277</v>
      </c>
      <c r="C110" s="109"/>
      <c r="D110" s="109"/>
    </row>
    <row r="111" spans="1:4" ht="12" customHeight="1">
      <c r="A111" s="213" t="s">
        <v>72</v>
      </c>
      <c r="B111" s="10" t="s">
        <v>112</v>
      </c>
      <c r="C111" s="108">
        <v>43802</v>
      </c>
      <c r="D111" s="108">
        <v>34002</v>
      </c>
    </row>
    <row r="112" spans="1:4" ht="12" customHeight="1">
      <c r="A112" s="213" t="s">
        <v>73</v>
      </c>
      <c r="B112" s="10" t="s">
        <v>278</v>
      </c>
      <c r="C112" s="99">
        <v>18584</v>
      </c>
      <c r="D112" s="99">
        <v>18584</v>
      </c>
    </row>
    <row r="113" spans="1:4" ht="12" customHeight="1">
      <c r="A113" s="213" t="s">
        <v>74</v>
      </c>
      <c r="B113" s="103" t="s">
        <v>131</v>
      </c>
      <c r="C113" s="99">
        <v>3000</v>
      </c>
      <c r="D113" s="99">
        <v>3000</v>
      </c>
    </row>
    <row r="114" spans="1:4" ht="12" customHeight="1">
      <c r="A114" s="213" t="s">
        <v>80</v>
      </c>
      <c r="B114" s="102" t="s">
        <v>349</v>
      </c>
      <c r="C114" s="99"/>
      <c r="D114" s="99"/>
    </row>
    <row r="115" spans="1:4" ht="12" customHeight="1">
      <c r="A115" s="213" t="s">
        <v>82</v>
      </c>
      <c r="B115" s="191" t="s">
        <v>283</v>
      </c>
      <c r="C115" s="99">
        <v>3000</v>
      </c>
      <c r="D115" s="99">
        <v>3000</v>
      </c>
    </row>
    <row r="116" spans="1:4" ht="12" customHeight="1">
      <c r="A116" s="213" t="s">
        <v>113</v>
      </c>
      <c r="B116" s="71" t="s">
        <v>266</v>
      </c>
      <c r="C116" s="99"/>
      <c r="D116" s="99"/>
    </row>
    <row r="117" spans="1:4" ht="12" customHeight="1">
      <c r="A117" s="213" t="s">
        <v>114</v>
      </c>
      <c r="B117" s="71" t="s">
        <v>282</v>
      </c>
      <c r="C117" s="99"/>
      <c r="D117" s="99"/>
    </row>
    <row r="118" spans="1:4" ht="12" customHeight="1">
      <c r="A118" s="213" t="s">
        <v>115</v>
      </c>
      <c r="B118" s="71" t="s">
        <v>281</v>
      </c>
      <c r="C118" s="99"/>
      <c r="D118" s="99"/>
    </row>
    <row r="119" spans="1:4" ht="12" customHeight="1">
      <c r="A119" s="213" t="s">
        <v>274</v>
      </c>
      <c r="B119" s="71" t="s">
        <v>269</v>
      </c>
      <c r="C119" s="99"/>
      <c r="D119" s="99"/>
    </row>
    <row r="120" spans="1:4" ht="12" customHeight="1">
      <c r="A120" s="213" t="s">
        <v>275</v>
      </c>
      <c r="B120" s="71" t="s">
        <v>280</v>
      </c>
      <c r="C120" s="99"/>
      <c r="D120" s="99"/>
    </row>
    <row r="121" spans="1:4" ht="12" customHeight="1" thickBot="1">
      <c r="A121" s="223" t="s">
        <v>276</v>
      </c>
      <c r="B121" s="71" t="s">
        <v>279</v>
      </c>
      <c r="C121" s="100"/>
      <c r="D121" s="100"/>
    </row>
    <row r="122" spans="1:4" ht="12" customHeight="1" thickBot="1">
      <c r="A122" s="27" t="s">
        <v>7</v>
      </c>
      <c r="B122" s="67" t="s">
        <v>284</v>
      </c>
      <c r="C122" s="106">
        <f>+C123+C124</f>
        <v>6970</v>
      </c>
      <c r="D122" s="106">
        <f>+D123+D124</f>
        <v>7208</v>
      </c>
    </row>
    <row r="123" spans="1:4" ht="12" customHeight="1">
      <c r="A123" s="213" t="s">
        <v>53</v>
      </c>
      <c r="B123" s="7" t="s">
        <v>42</v>
      </c>
      <c r="C123" s="109">
        <v>6470</v>
      </c>
      <c r="D123" s="109">
        <v>6708</v>
      </c>
    </row>
    <row r="124" spans="1:4" ht="12" customHeight="1" thickBot="1">
      <c r="A124" s="215" t="s">
        <v>54</v>
      </c>
      <c r="B124" s="10" t="s">
        <v>43</v>
      </c>
      <c r="C124" s="110">
        <v>500</v>
      </c>
      <c r="D124" s="110">
        <v>500</v>
      </c>
    </row>
    <row r="125" spans="1:4" ht="12" customHeight="1" thickBot="1">
      <c r="A125" s="27" t="s">
        <v>8</v>
      </c>
      <c r="B125" s="67" t="s">
        <v>285</v>
      </c>
      <c r="C125" s="106">
        <f>+C92+C108+C122</f>
        <v>85289</v>
      </c>
      <c r="D125" s="106">
        <f>+D92+D108+D122</f>
        <v>86906</v>
      </c>
    </row>
    <row r="126" spans="1:4" ht="12" customHeight="1" thickBot="1">
      <c r="A126" s="27" t="s">
        <v>9</v>
      </c>
      <c r="B126" s="67" t="s">
        <v>286</v>
      </c>
      <c r="C126" s="106">
        <f>+C127+C128+C129</f>
        <v>0</v>
      </c>
      <c r="D126" s="106">
        <f>+D127+D128+D129</f>
        <v>0</v>
      </c>
    </row>
    <row r="127" spans="1:4" s="62" customFormat="1" ht="12" customHeight="1">
      <c r="A127" s="213" t="s">
        <v>57</v>
      </c>
      <c r="B127" s="7" t="s">
        <v>287</v>
      </c>
      <c r="C127" s="99"/>
      <c r="D127" s="99"/>
    </row>
    <row r="128" spans="1:4" ht="12" customHeight="1">
      <c r="A128" s="213" t="s">
        <v>58</v>
      </c>
      <c r="B128" s="7" t="s">
        <v>288</v>
      </c>
      <c r="C128" s="99"/>
      <c r="D128" s="99"/>
    </row>
    <row r="129" spans="1:12" ht="12" customHeight="1" thickBot="1">
      <c r="A129" s="223" t="s">
        <v>59</v>
      </c>
      <c r="B129" s="5" t="s">
        <v>289</v>
      </c>
      <c r="C129" s="99"/>
      <c r="D129" s="99"/>
    </row>
    <row r="130" spans="1:12" ht="12" customHeight="1" thickBot="1">
      <c r="A130" s="27" t="s">
        <v>10</v>
      </c>
      <c r="B130" s="67" t="s">
        <v>335</v>
      </c>
      <c r="C130" s="106">
        <f>+C131+C132+C133+C134</f>
        <v>0</v>
      </c>
      <c r="D130" s="106">
        <f>+D131+D132+D133+D134</f>
        <v>0</v>
      </c>
    </row>
    <row r="131" spans="1:12" ht="12" customHeight="1">
      <c r="A131" s="213" t="s">
        <v>60</v>
      </c>
      <c r="B131" s="7" t="s">
        <v>290</v>
      </c>
      <c r="C131" s="99"/>
      <c r="D131" s="99"/>
    </row>
    <row r="132" spans="1:12" ht="12" customHeight="1">
      <c r="A132" s="213" t="s">
        <v>61</v>
      </c>
      <c r="B132" s="7" t="s">
        <v>291</v>
      </c>
      <c r="C132" s="99"/>
      <c r="D132" s="99"/>
    </row>
    <row r="133" spans="1:12" ht="12" customHeight="1">
      <c r="A133" s="213" t="s">
        <v>194</v>
      </c>
      <c r="B133" s="7" t="s">
        <v>292</v>
      </c>
      <c r="C133" s="99"/>
      <c r="D133" s="99"/>
    </row>
    <row r="134" spans="1:12" s="62" customFormat="1" ht="12" customHeight="1" thickBot="1">
      <c r="A134" s="223" t="s">
        <v>195</v>
      </c>
      <c r="B134" s="5" t="s">
        <v>293</v>
      </c>
      <c r="C134" s="99"/>
      <c r="D134" s="99"/>
    </row>
    <row r="135" spans="1:12" ht="12" customHeight="1" thickBot="1">
      <c r="A135" s="27" t="s">
        <v>11</v>
      </c>
      <c r="B135" s="67" t="s">
        <v>294</v>
      </c>
      <c r="C135" s="112">
        <f>+C136+C137+C138+C139</f>
        <v>0</v>
      </c>
      <c r="D135" s="112">
        <f>+D136+D137+D138+D139</f>
        <v>0</v>
      </c>
      <c r="L135" s="98"/>
    </row>
    <row r="136" spans="1:12">
      <c r="A136" s="213" t="s">
        <v>62</v>
      </c>
      <c r="B136" s="7" t="s">
        <v>295</v>
      </c>
      <c r="C136" s="99"/>
      <c r="D136" s="99"/>
    </row>
    <row r="137" spans="1:12" ht="12" customHeight="1">
      <c r="A137" s="213" t="s">
        <v>63</v>
      </c>
      <c r="B137" s="7" t="s">
        <v>305</v>
      </c>
      <c r="C137" s="99"/>
      <c r="D137" s="99"/>
    </row>
    <row r="138" spans="1:12" s="62" customFormat="1" ht="12" customHeight="1">
      <c r="A138" s="213" t="s">
        <v>207</v>
      </c>
      <c r="B138" s="7" t="s">
        <v>296</v>
      </c>
      <c r="C138" s="99"/>
      <c r="D138" s="99"/>
    </row>
    <row r="139" spans="1:12" s="62" customFormat="1" ht="12" customHeight="1" thickBot="1">
      <c r="A139" s="223" t="s">
        <v>208</v>
      </c>
      <c r="B139" s="5" t="s">
        <v>297</v>
      </c>
      <c r="C139" s="99"/>
      <c r="D139" s="99"/>
    </row>
    <row r="140" spans="1:12" s="62" customFormat="1" ht="12" customHeight="1" thickBot="1">
      <c r="A140" s="27" t="s">
        <v>12</v>
      </c>
      <c r="B140" s="67" t="s">
        <v>298</v>
      </c>
      <c r="C140" s="115">
        <f>+C141+C142+C143+C144</f>
        <v>0</v>
      </c>
      <c r="D140" s="115">
        <f>+D141+D142+D143+D144</f>
        <v>0</v>
      </c>
    </row>
    <row r="141" spans="1:12" s="62" customFormat="1" ht="12" customHeight="1">
      <c r="A141" s="213" t="s">
        <v>106</v>
      </c>
      <c r="B141" s="7" t="s">
        <v>299</v>
      </c>
      <c r="C141" s="99"/>
      <c r="D141" s="99"/>
    </row>
    <row r="142" spans="1:12" s="62" customFormat="1" ht="12" customHeight="1">
      <c r="A142" s="213" t="s">
        <v>107</v>
      </c>
      <c r="B142" s="7" t="s">
        <v>300</v>
      </c>
      <c r="C142" s="99"/>
      <c r="D142" s="99"/>
    </row>
    <row r="143" spans="1:12" s="62" customFormat="1" ht="12" customHeight="1">
      <c r="A143" s="213" t="s">
        <v>130</v>
      </c>
      <c r="B143" s="7" t="s">
        <v>301</v>
      </c>
      <c r="C143" s="99"/>
      <c r="D143" s="99"/>
    </row>
    <row r="144" spans="1:12" ht="12.75" customHeight="1" thickBot="1">
      <c r="A144" s="213" t="s">
        <v>210</v>
      </c>
      <c r="B144" s="7" t="s">
        <v>302</v>
      </c>
      <c r="C144" s="99"/>
      <c r="D144" s="99"/>
    </row>
    <row r="145" spans="1:4" ht="12" customHeight="1" thickBot="1">
      <c r="A145" s="27" t="s">
        <v>13</v>
      </c>
      <c r="B145" s="67" t="s">
        <v>303</v>
      </c>
      <c r="C145" s="207">
        <f>+C126+C130+C135+C140</f>
        <v>0</v>
      </c>
      <c r="D145" s="207">
        <f>+D126+D130+D135+D140</f>
        <v>0</v>
      </c>
    </row>
    <row r="146" spans="1:4" ht="15" customHeight="1" thickBot="1">
      <c r="A146" s="225" t="s">
        <v>14</v>
      </c>
      <c r="B146" s="172" t="s">
        <v>304</v>
      </c>
      <c r="C146" s="207">
        <f>+C125+C145</f>
        <v>85289</v>
      </c>
      <c r="D146" s="207">
        <f>+D125+D145</f>
        <v>86906</v>
      </c>
    </row>
    <row r="147" spans="1:4" ht="13.5" thickBot="1">
      <c r="A147" s="175"/>
      <c r="B147" s="176"/>
      <c r="C147" s="177"/>
      <c r="D147" s="177"/>
    </row>
    <row r="148" spans="1:4" ht="15" customHeight="1" thickBot="1">
      <c r="A148" s="95" t="s">
        <v>123</v>
      </c>
      <c r="B148" s="96"/>
      <c r="C148" s="65"/>
      <c r="D148" s="65"/>
    </row>
    <row r="149" spans="1:4" ht="14.25" customHeight="1" thickBot="1">
      <c r="A149" s="95" t="s">
        <v>124</v>
      </c>
      <c r="B149" s="96"/>
      <c r="C149" s="65"/>
      <c r="D149" s="65"/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I37" sqref="I37"/>
    </sheetView>
  </sheetViews>
  <sheetFormatPr defaultRowHeight="12.75"/>
  <cols>
    <col min="2" max="2" width="46.5" customWidth="1"/>
    <col min="3" max="3" width="20.33203125" customWidth="1"/>
    <col min="4" max="4" width="14" customWidth="1"/>
    <col min="5" max="5" width="13.1640625" customWidth="1"/>
  </cols>
  <sheetData>
    <row r="1" spans="1:5" ht="38.25">
      <c r="A1" s="251" t="s">
        <v>386</v>
      </c>
      <c r="B1" s="252" t="s">
        <v>387</v>
      </c>
      <c r="C1" s="253" t="s">
        <v>388</v>
      </c>
      <c r="D1" s="254" t="s">
        <v>430</v>
      </c>
      <c r="E1" s="254" t="s">
        <v>429</v>
      </c>
    </row>
    <row r="2" spans="1:5">
      <c r="A2" s="255"/>
      <c r="B2" s="256" t="s">
        <v>389</v>
      </c>
      <c r="C2" s="257" t="s">
        <v>390</v>
      </c>
      <c r="D2" s="258">
        <v>508</v>
      </c>
      <c r="E2" s="258">
        <v>508</v>
      </c>
    </row>
    <row r="3" spans="1:5">
      <c r="A3" s="259"/>
      <c r="B3" s="260" t="s">
        <v>391</v>
      </c>
      <c r="C3" s="261" t="s">
        <v>390</v>
      </c>
      <c r="D3" s="258">
        <v>1918</v>
      </c>
      <c r="E3" s="258">
        <v>1918</v>
      </c>
    </row>
    <row r="4" spans="1:5">
      <c r="A4" s="259"/>
      <c r="B4" s="260" t="s">
        <v>392</v>
      </c>
      <c r="C4" s="261" t="s">
        <v>390</v>
      </c>
      <c r="D4" s="258">
        <v>0</v>
      </c>
      <c r="E4" s="258">
        <v>0</v>
      </c>
    </row>
    <row r="5" spans="1:5">
      <c r="A5" s="259"/>
      <c r="B5" s="260" t="s">
        <v>393</v>
      </c>
      <c r="C5" s="261" t="s">
        <v>390</v>
      </c>
      <c r="D5" s="258">
        <v>163</v>
      </c>
      <c r="E5" s="258">
        <v>163</v>
      </c>
    </row>
    <row r="6" spans="1:5">
      <c r="A6" s="259"/>
      <c r="B6" s="262" t="s">
        <v>394</v>
      </c>
      <c r="C6" s="263" t="s">
        <v>390</v>
      </c>
      <c r="D6" s="264">
        <v>0</v>
      </c>
      <c r="E6" s="264">
        <v>0</v>
      </c>
    </row>
    <row r="7" spans="1:5">
      <c r="A7" s="259"/>
      <c r="B7" s="327" t="s">
        <v>395</v>
      </c>
      <c r="C7" s="265" t="s">
        <v>396</v>
      </c>
      <c r="D7" s="258">
        <v>0</v>
      </c>
      <c r="E7" s="258">
        <v>0</v>
      </c>
    </row>
    <row r="8" spans="1:5">
      <c r="A8" s="259"/>
      <c r="B8" s="328"/>
      <c r="C8" s="266" t="s">
        <v>397</v>
      </c>
      <c r="D8" s="258">
        <v>0</v>
      </c>
      <c r="E8" s="258">
        <v>0</v>
      </c>
    </row>
    <row r="9" spans="1:5">
      <c r="A9" s="259"/>
      <c r="B9" s="329"/>
      <c r="C9" s="266" t="s">
        <v>390</v>
      </c>
      <c r="D9" s="258">
        <v>0</v>
      </c>
      <c r="E9" s="258">
        <v>0</v>
      </c>
    </row>
    <row r="10" spans="1:5">
      <c r="A10" s="267"/>
      <c r="B10" s="330" t="s">
        <v>398</v>
      </c>
      <c r="C10" s="330"/>
      <c r="D10" s="268">
        <f>SUM(D7:D9)</f>
        <v>0</v>
      </c>
      <c r="E10" s="268">
        <f>SUM(E7:E9)</f>
        <v>0</v>
      </c>
    </row>
    <row r="11" spans="1:5">
      <c r="A11" s="259"/>
      <c r="B11" s="327" t="s">
        <v>399</v>
      </c>
      <c r="C11" s="265" t="s">
        <v>396</v>
      </c>
      <c r="D11" s="258">
        <v>0</v>
      </c>
      <c r="E11" s="258">
        <v>368</v>
      </c>
    </row>
    <row r="12" spans="1:5">
      <c r="A12" s="259"/>
      <c r="B12" s="328"/>
      <c r="C12" s="266" t="s">
        <v>397</v>
      </c>
      <c r="D12" s="258">
        <v>0</v>
      </c>
      <c r="E12" s="258">
        <v>0</v>
      </c>
    </row>
    <row r="13" spans="1:5">
      <c r="A13" s="259"/>
      <c r="B13" s="329"/>
      <c r="C13" s="266" t="s">
        <v>390</v>
      </c>
      <c r="D13" s="258">
        <v>0</v>
      </c>
      <c r="E13" s="258">
        <v>0</v>
      </c>
    </row>
    <row r="14" spans="1:5" ht="13.5" thickBot="1">
      <c r="A14" s="267"/>
      <c r="B14" s="330" t="s">
        <v>400</v>
      </c>
      <c r="C14" s="330"/>
      <c r="D14" s="268">
        <f>SUM(D11:D13)</f>
        <v>0</v>
      </c>
      <c r="E14" s="268">
        <f>SUM(E11:E13)</f>
        <v>368</v>
      </c>
    </row>
    <row r="15" spans="1:5" ht="13.5" thickBot="1">
      <c r="A15" s="269"/>
      <c r="B15" s="320" t="s">
        <v>401</v>
      </c>
      <c r="C15" s="331"/>
      <c r="D15" s="270">
        <f>SUM(D2+D3+D5+D6+D10)</f>
        <v>2589</v>
      </c>
      <c r="E15" s="270">
        <f>SUM(E2+E3+E5+E6+E10)</f>
        <v>2589</v>
      </c>
    </row>
    <row r="16" spans="1:5" ht="13.5" thickBot="1">
      <c r="A16" s="271"/>
      <c r="B16" s="272" t="s">
        <v>402</v>
      </c>
      <c r="C16" s="272" t="s">
        <v>390</v>
      </c>
      <c r="D16" s="273">
        <v>2953</v>
      </c>
      <c r="E16" s="273">
        <v>2953</v>
      </c>
    </row>
    <row r="17" spans="1:5" ht="13.5" thickBot="1">
      <c r="A17" s="269"/>
      <c r="B17" s="274" t="s">
        <v>403</v>
      </c>
      <c r="C17" s="274"/>
      <c r="D17" s="270">
        <v>2953</v>
      </c>
      <c r="E17" s="270">
        <v>2953</v>
      </c>
    </row>
    <row r="18" spans="1:5">
      <c r="A18" s="255"/>
      <c r="B18" s="256" t="s">
        <v>404</v>
      </c>
      <c r="C18" s="257" t="s">
        <v>405</v>
      </c>
      <c r="D18" s="275">
        <v>0</v>
      </c>
      <c r="E18" s="275">
        <v>0</v>
      </c>
    </row>
    <row r="19" spans="1:5">
      <c r="A19" s="255"/>
      <c r="B19" s="256" t="s">
        <v>406</v>
      </c>
      <c r="C19" s="257" t="s">
        <v>405</v>
      </c>
      <c r="D19" s="258">
        <v>400</v>
      </c>
      <c r="E19" s="258">
        <v>400</v>
      </c>
    </row>
    <row r="20" spans="1:5">
      <c r="A20" s="255"/>
      <c r="B20" s="256" t="s">
        <v>407</v>
      </c>
      <c r="C20" s="257" t="s">
        <v>408</v>
      </c>
      <c r="D20" s="258">
        <v>500</v>
      </c>
      <c r="E20" s="258">
        <v>719</v>
      </c>
    </row>
    <row r="21" spans="1:5">
      <c r="A21" s="255"/>
      <c r="B21" s="256" t="s">
        <v>409</v>
      </c>
      <c r="C21" s="257" t="s">
        <v>408</v>
      </c>
      <c r="D21" s="258">
        <v>100</v>
      </c>
      <c r="E21" s="258">
        <v>290</v>
      </c>
    </row>
    <row r="22" spans="1:5">
      <c r="A22" s="259"/>
      <c r="B22" s="260" t="s">
        <v>410</v>
      </c>
      <c r="C22" s="257" t="s">
        <v>405</v>
      </c>
      <c r="D22" s="258">
        <v>100</v>
      </c>
      <c r="E22" s="258">
        <v>100</v>
      </c>
    </row>
    <row r="23" spans="1:5">
      <c r="A23" s="259"/>
      <c r="B23" s="260" t="s">
        <v>411</v>
      </c>
      <c r="C23" s="261" t="s">
        <v>405</v>
      </c>
      <c r="D23" s="258">
        <v>0</v>
      </c>
      <c r="E23" s="258">
        <v>0</v>
      </c>
    </row>
    <row r="24" spans="1:5">
      <c r="A24" s="259"/>
      <c r="B24" s="276" t="s">
        <v>412</v>
      </c>
      <c r="C24" s="257" t="s">
        <v>413</v>
      </c>
      <c r="D24" s="258">
        <v>400</v>
      </c>
      <c r="E24" s="258">
        <v>400</v>
      </c>
    </row>
    <row r="25" spans="1:5" ht="13.5" thickBot="1">
      <c r="A25" s="277"/>
      <c r="B25" s="278" t="s">
        <v>414</v>
      </c>
      <c r="C25" s="279" t="s">
        <v>413</v>
      </c>
      <c r="D25" s="275">
        <v>100</v>
      </c>
      <c r="E25" s="275">
        <v>100</v>
      </c>
    </row>
    <row r="26" spans="1:5" ht="13.5" thickBot="1">
      <c r="A26" s="280"/>
      <c r="B26" s="332" t="s">
        <v>415</v>
      </c>
      <c r="C26" s="332"/>
      <c r="D26" s="281">
        <f>SUM(D18:D25)</f>
        <v>1600</v>
      </c>
      <c r="E26" s="281">
        <f>SUM(E18:E25)</f>
        <v>2009</v>
      </c>
    </row>
    <row r="27" spans="1:5" ht="13.5" thickBot="1">
      <c r="A27" s="282"/>
      <c r="B27" s="283" t="s">
        <v>416</v>
      </c>
      <c r="C27" s="284" t="s">
        <v>390</v>
      </c>
      <c r="D27" s="258">
        <v>470</v>
      </c>
      <c r="E27" s="258">
        <v>470</v>
      </c>
    </row>
    <row r="28" spans="1:5" ht="13.5" thickBot="1">
      <c r="A28" s="269"/>
      <c r="B28" s="320" t="s">
        <v>417</v>
      </c>
      <c r="C28" s="320"/>
      <c r="D28" s="270">
        <v>470</v>
      </c>
      <c r="E28" s="270">
        <v>470</v>
      </c>
    </row>
    <row r="29" spans="1:5">
      <c r="A29" s="255"/>
      <c r="B29" s="321" t="s">
        <v>418</v>
      </c>
      <c r="C29" s="285" t="s">
        <v>396</v>
      </c>
      <c r="D29" s="286">
        <v>6929</v>
      </c>
      <c r="E29" s="286">
        <v>7022</v>
      </c>
    </row>
    <row r="30" spans="1:5">
      <c r="A30" s="259"/>
      <c r="B30" s="322"/>
      <c r="C30" s="266" t="s">
        <v>397</v>
      </c>
      <c r="D30" s="258">
        <v>1822</v>
      </c>
      <c r="E30" s="258">
        <v>1847</v>
      </c>
    </row>
    <row r="31" spans="1:5">
      <c r="A31" s="259"/>
      <c r="B31" s="322"/>
      <c r="C31" s="266" t="s">
        <v>390</v>
      </c>
      <c r="D31" s="258">
        <v>4877</v>
      </c>
      <c r="E31" s="258">
        <v>4877</v>
      </c>
    </row>
    <row r="32" spans="1:5" ht="13.5" thickBot="1">
      <c r="A32" s="287"/>
      <c r="B32" s="322"/>
      <c r="C32" s="288" t="s">
        <v>419</v>
      </c>
      <c r="D32" s="289">
        <v>0</v>
      </c>
      <c r="E32" s="289">
        <v>143</v>
      </c>
    </row>
    <row r="33" spans="1:5" ht="13.5" thickBot="1">
      <c r="A33" s="290"/>
      <c r="B33" s="291" t="s">
        <v>420</v>
      </c>
      <c r="C33" s="292"/>
      <c r="D33" s="270">
        <f>SUM(D29:D32)</f>
        <v>13628</v>
      </c>
      <c r="E33" s="270">
        <f>SUM(E29:E32)</f>
        <v>13889</v>
      </c>
    </row>
    <row r="34" spans="1:5" ht="13.5" thickBot="1">
      <c r="A34" s="293"/>
      <c r="B34" s="323" t="s">
        <v>421</v>
      </c>
      <c r="C34" s="285" t="s">
        <v>396</v>
      </c>
      <c r="D34" s="286">
        <v>730</v>
      </c>
      <c r="E34" s="286">
        <v>755</v>
      </c>
    </row>
    <row r="35" spans="1:5" ht="13.5" thickBot="1">
      <c r="A35" s="259"/>
      <c r="B35" s="324"/>
      <c r="C35" s="266" t="s">
        <v>397</v>
      </c>
      <c r="D35" s="258">
        <v>197</v>
      </c>
      <c r="E35" s="258">
        <v>204</v>
      </c>
    </row>
    <row r="36" spans="1:5">
      <c r="A36" s="259"/>
      <c r="B36" s="324"/>
      <c r="C36" s="266" t="s">
        <v>390</v>
      </c>
      <c r="D36" s="258">
        <v>5943</v>
      </c>
      <c r="E36" s="258">
        <v>5943</v>
      </c>
    </row>
    <row r="37" spans="1:5">
      <c r="A37" s="294"/>
      <c r="B37" s="295" t="s">
        <v>422</v>
      </c>
      <c r="C37" s="296"/>
      <c r="D37" s="297">
        <f>SUM(D34:D36)</f>
        <v>6870</v>
      </c>
      <c r="E37" s="297">
        <f>SUM(E34:E36)</f>
        <v>6902</v>
      </c>
    </row>
    <row r="38" spans="1:5">
      <c r="A38" s="259"/>
      <c r="B38" s="298" t="s">
        <v>423</v>
      </c>
      <c r="C38" s="266" t="s">
        <v>390</v>
      </c>
      <c r="D38" s="258">
        <v>3407</v>
      </c>
      <c r="E38" s="258">
        <v>3407</v>
      </c>
    </row>
    <row r="39" spans="1:5" ht="13.5" thickBot="1">
      <c r="A39" s="294"/>
      <c r="B39" s="295" t="s">
        <v>424</v>
      </c>
      <c r="C39" s="296"/>
      <c r="D39" s="297">
        <f>SUM(D38:D38)</f>
        <v>3407</v>
      </c>
      <c r="E39" s="297">
        <f>SUM(E38:E38)</f>
        <v>3407</v>
      </c>
    </row>
    <row r="40" spans="1:5" ht="13.5" thickBot="1">
      <c r="A40" s="290"/>
      <c r="B40" s="291" t="s">
        <v>425</v>
      </c>
      <c r="C40" s="292"/>
      <c r="D40" s="299">
        <f>SUM(D37+D39)</f>
        <v>10277</v>
      </c>
      <c r="E40" s="299">
        <f>SUM(E37+E39)</f>
        <v>10309</v>
      </c>
    </row>
    <row r="41" spans="1:5" ht="13.5" thickBot="1">
      <c r="A41" s="293"/>
      <c r="B41" s="325" t="s">
        <v>426</v>
      </c>
      <c r="C41" s="285" t="s">
        <v>396</v>
      </c>
      <c r="D41" s="300">
        <f>SUM(+D29+D34)</f>
        <v>7659</v>
      </c>
      <c r="E41" s="300">
        <f>SUM(+E29+E34+E11)</f>
        <v>8145</v>
      </c>
    </row>
    <row r="42" spans="1:5" ht="13.5" thickBot="1">
      <c r="A42" s="259"/>
      <c r="B42" s="326"/>
      <c r="C42" s="266" t="s">
        <v>397</v>
      </c>
      <c r="D42" s="301">
        <f>SUM(+D30+D35)</f>
        <v>2019</v>
      </c>
      <c r="E42" s="301">
        <f>SUM(+E30+E35)</f>
        <v>2051</v>
      </c>
    </row>
    <row r="43" spans="1:5" ht="13.5" thickBot="1">
      <c r="A43" s="259"/>
      <c r="B43" s="326"/>
      <c r="C43" s="266" t="s">
        <v>390</v>
      </c>
      <c r="D43" s="301">
        <f>SUM(D2+D16+D3+D5+D27+D31++D36+D38)</f>
        <v>20239</v>
      </c>
      <c r="E43" s="301">
        <f>SUM(E2+E16+E3+E5+E27+E31++E36+E38)</f>
        <v>20239</v>
      </c>
    </row>
    <row r="44" spans="1:5" ht="13.5" thickBot="1">
      <c r="A44" s="259"/>
      <c r="B44" s="326"/>
      <c r="C44" s="266" t="s">
        <v>413</v>
      </c>
      <c r="D44" s="301">
        <f>SUM(D18+D19+D20+D21+D22+D23+D24+D25)</f>
        <v>1600</v>
      </c>
      <c r="E44" s="301">
        <f>SUM(E18+E19+E20+E21+E22+E23+E24+E25)</f>
        <v>2009</v>
      </c>
    </row>
    <row r="45" spans="1:5" ht="13.5" thickBot="1">
      <c r="A45" s="287"/>
      <c r="B45" s="326"/>
      <c r="C45" s="302" t="s">
        <v>427</v>
      </c>
      <c r="D45" s="301">
        <f>SUM(D32)</f>
        <v>0</v>
      </c>
      <c r="E45" s="301">
        <f>SUM(E32)</f>
        <v>143</v>
      </c>
    </row>
    <row r="46" spans="1:5" ht="13.5" thickBot="1">
      <c r="A46" s="303"/>
      <c r="B46" s="304" t="s">
        <v>428</v>
      </c>
      <c r="C46" s="305"/>
      <c r="D46" s="270">
        <f>SUM(D41:D45)</f>
        <v>31517</v>
      </c>
      <c r="E46" s="270">
        <f>SUM(E41:E45)</f>
        <v>32587</v>
      </c>
    </row>
    <row r="47" spans="1:5">
      <c r="A47" s="306"/>
      <c r="B47" s="307"/>
      <c r="C47" s="307"/>
      <c r="D47" s="307"/>
      <c r="E47" s="307"/>
    </row>
  </sheetData>
  <mergeCells count="10">
    <mergeCell ref="B28:C28"/>
    <mergeCell ref="B29:B32"/>
    <mergeCell ref="B34:B36"/>
    <mergeCell ref="B41:B45"/>
    <mergeCell ref="B7:B9"/>
    <mergeCell ref="B10:C10"/>
    <mergeCell ref="B11:B13"/>
    <mergeCell ref="B14:C14"/>
    <mergeCell ref="B15:C15"/>
    <mergeCell ref="B26:C26"/>
  </mergeCells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1.sz.mell.</vt:lpstr>
      <vt:lpstr>2.sz.mell.</vt:lpstr>
      <vt:lpstr>3.sz.mell  </vt:lpstr>
      <vt:lpstr>4.sz.mell  </vt:lpstr>
      <vt:lpstr>5.sz.mell.</vt:lpstr>
      <vt:lpstr>6.sz.mell.</vt:lpstr>
      <vt:lpstr>7. sz. mell</vt:lpstr>
      <vt:lpstr>8. sz. mell </vt:lpstr>
      <vt:lpstr>függelék</vt:lpstr>
      <vt:lpstr>'7. sz. mell'!Nyomtatási_cím</vt:lpstr>
      <vt:lpstr>'8. sz. mell '!Nyomtatási_cím</vt:lpstr>
      <vt:lpstr>'1.sz.mell.'!Nyomtatási_terület</vt:lpstr>
      <vt:lpstr>'2.sz.mell.'!Nyomtatási_terület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Vera</cp:lastModifiedBy>
  <cp:lastPrinted>2015-05-21T07:35:55Z</cp:lastPrinted>
  <dcterms:created xsi:type="dcterms:W3CDTF">1999-10-30T10:30:45Z</dcterms:created>
  <dcterms:modified xsi:type="dcterms:W3CDTF">2015-05-29T07:38:55Z</dcterms:modified>
</cp:coreProperties>
</file>