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360" yWindow="315" windowWidth="9720" windowHeight="7320" tabRatio="636" activeTab="2"/>
  </bookViews>
  <sheets>
    <sheet name="1" sheetId="7" r:id="rId1"/>
    <sheet name="2" sheetId="42" r:id="rId2"/>
    <sheet name="3" sheetId="9" r:id="rId3"/>
    <sheet name="4" sheetId="47" r:id="rId4"/>
    <sheet name="5" sheetId="44" r:id="rId5"/>
    <sheet name="6" sheetId="12" r:id="rId6"/>
    <sheet name="7" sheetId="13" r:id="rId7"/>
    <sheet name="8" sheetId="30" r:id="rId8"/>
    <sheet name="9" sheetId="25" r:id="rId9"/>
    <sheet name="10" sheetId="29" r:id="rId10"/>
    <sheet name="11" sheetId="28" r:id="rId11"/>
    <sheet name="12" sheetId="26" r:id="rId12"/>
    <sheet name="13" sheetId="22" r:id="rId13"/>
  </sheets>
  <definedNames>
    <definedName name="_xlnm.Print_Titles" localSheetId="5">'6'!$1:$8</definedName>
    <definedName name="_xlnm.Print_Titles" localSheetId="6">'7'!$3:$10</definedName>
    <definedName name="_xlnm.Print_Area" localSheetId="12">'13'!$A$1:$N$27</definedName>
    <definedName name="_xlnm.Print_Area" localSheetId="2">'3'!$A$1:$I$88</definedName>
    <definedName name="_xlnm.Print_Area" localSheetId="5">'6'!$B$1:$AS$21</definedName>
    <definedName name="_xlnm.Print_Area" localSheetId="6">'7'!$B$3:$AP$35</definedName>
  </definedNames>
  <calcPr calcId="124519"/>
</workbook>
</file>

<file path=xl/calcChain.xml><?xml version="1.0" encoding="utf-8"?>
<calcChain xmlns="http://schemas.openxmlformats.org/spreadsheetml/2006/main">
  <c r="K13" i="42"/>
  <c r="L30"/>
  <c r="L24"/>
  <c r="L13"/>
  <c r="L19" s="1"/>
  <c r="M21" i="22"/>
  <c r="L21"/>
  <c r="L27" s="1"/>
  <c r="K21"/>
  <c r="J21"/>
  <c r="I21"/>
  <c r="I27" s="1"/>
  <c r="H21"/>
  <c r="H27" s="1"/>
  <c r="G21"/>
  <c r="F21"/>
  <c r="F27" s="1"/>
  <c r="E21"/>
  <c r="D21"/>
  <c r="C21"/>
  <c r="B21"/>
  <c r="M16"/>
  <c r="L16"/>
  <c r="K16"/>
  <c r="J16"/>
  <c r="I16"/>
  <c r="N16" s="1"/>
  <c r="H16"/>
  <c r="G16"/>
  <c r="M15"/>
  <c r="L15"/>
  <c r="K15"/>
  <c r="J15"/>
  <c r="I15"/>
  <c r="H15"/>
  <c r="N15" s="1"/>
  <c r="G15"/>
  <c r="F15"/>
  <c r="M14"/>
  <c r="L14"/>
  <c r="K14"/>
  <c r="J14"/>
  <c r="I14"/>
  <c r="H14"/>
  <c r="G14"/>
  <c r="F14"/>
  <c r="E14"/>
  <c r="D14"/>
  <c r="N14" s="1"/>
  <c r="C14"/>
  <c r="B14"/>
  <c r="M9"/>
  <c r="L9"/>
  <c r="K9"/>
  <c r="J9"/>
  <c r="I9"/>
  <c r="H9"/>
  <c r="G9"/>
  <c r="F9"/>
  <c r="E9"/>
  <c r="N9" s="1"/>
  <c r="D9"/>
  <c r="C9"/>
  <c r="B9"/>
  <c r="M8"/>
  <c r="L8"/>
  <c r="K8"/>
  <c r="J8"/>
  <c r="I8"/>
  <c r="I19" s="1"/>
  <c r="H8"/>
  <c r="G8"/>
  <c r="F8"/>
  <c r="E8"/>
  <c r="D8"/>
  <c r="C8"/>
  <c r="B8"/>
  <c r="M7"/>
  <c r="L7"/>
  <c r="K7"/>
  <c r="J7"/>
  <c r="J19" s="1"/>
  <c r="J28" s="1"/>
  <c r="I7"/>
  <c r="H7"/>
  <c r="H19" s="1"/>
  <c r="H28" s="1"/>
  <c r="G7"/>
  <c r="F7"/>
  <c r="E7"/>
  <c r="D7"/>
  <c r="D19" s="1"/>
  <c r="C7"/>
  <c r="B7"/>
  <c r="B19" s="1"/>
  <c r="K19"/>
  <c r="N12"/>
  <c r="J10"/>
  <c r="K10"/>
  <c r="M10"/>
  <c r="L10"/>
  <c r="L19" s="1"/>
  <c r="L28" s="1"/>
  <c r="J11"/>
  <c r="K11"/>
  <c r="L11"/>
  <c r="M11"/>
  <c r="B11"/>
  <c r="AP34" i="13"/>
  <c r="V34"/>
  <c r="AP19"/>
  <c r="AP35" s="1"/>
  <c r="J56" i="42"/>
  <c r="F9" i="9"/>
  <c r="F30" s="1"/>
  <c r="F31"/>
  <c r="F26"/>
  <c r="F17"/>
  <c r="E17"/>
  <c r="E30" s="1"/>
  <c r="F84"/>
  <c r="F67"/>
  <c r="F59"/>
  <c r="F53"/>
  <c r="F47"/>
  <c r="F39"/>
  <c r="K19" i="42"/>
  <c r="F30"/>
  <c r="F22"/>
  <c r="F24" s="1"/>
  <c r="F19"/>
  <c r="K30"/>
  <c r="K32" s="1"/>
  <c r="AS15" i="12"/>
  <c r="AS21"/>
  <c r="AS18"/>
  <c r="AS9"/>
  <c r="AI33" i="44"/>
  <c r="AI26"/>
  <c r="AI23"/>
  <c r="AI13"/>
  <c r="AI10"/>
  <c r="AI28" i="47"/>
  <c r="AI22"/>
  <c r="AI36" s="1"/>
  <c r="AI26"/>
  <c r="AI27"/>
  <c r="F51" i="42"/>
  <c r="F54"/>
  <c r="F56" s="1"/>
  <c r="F64" s="1"/>
  <c r="F62"/>
  <c r="L62"/>
  <c r="L45"/>
  <c r="L51" s="1"/>
  <c r="L64" s="1"/>
  <c r="L56"/>
  <c r="M26" i="22"/>
  <c r="L26"/>
  <c r="K26"/>
  <c r="J26"/>
  <c r="I26"/>
  <c r="H26"/>
  <c r="G26"/>
  <c r="F26"/>
  <c r="E26"/>
  <c r="D26"/>
  <c r="C26"/>
  <c r="N26" s="1"/>
  <c r="B26"/>
  <c r="B14" i="30"/>
  <c r="N18" i="22"/>
  <c r="I11"/>
  <c r="H11"/>
  <c r="G11"/>
  <c r="G19" s="1"/>
  <c r="F11"/>
  <c r="E11"/>
  <c r="D11"/>
  <c r="C11"/>
  <c r="N11" s="1"/>
  <c r="E14" i="30"/>
  <c r="D14"/>
  <c r="D21" s="1"/>
  <c r="E8"/>
  <c r="D8"/>
  <c r="E21"/>
  <c r="B8"/>
  <c r="B21" s="1"/>
  <c r="E9" i="9"/>
  <c r="E26"/>
  <c r="G17"/>
  <c r="H17"/>
  <c r="H31"/>
  <c r="H35"/>
  <c r="H9"/>
  <c r="G10"/>
  <c r="G11"/>
  <c r="G12"/>
  <c r="G9" s="1"/>
  <c r="G30" s="1"/>
  <c r="G31"/>
  <c r="G26"/>
  <c r="E31"/>
  <c r="H84"/>
  <c r="G84"/>
  <c r="E84"/>
  <c r="H67"/>
  <c r="H75"/>
  <c r="E67"/>
  <c r="E59"/>
  <c r="E53"/>
  <c r="E47"/>
  <c r="E75" s="1"/>
  <c r="E86" s="1"/>
  <c r="E39"/>
  <c r="G53"/>
  <c r="G52"/>
  <c r="G47"/>
  <c r="G39"/>
  <c r="K62" i="42"/>
  <c r="K56"/>
  <c r="K45"/>
  <c r="K51" s="1"/>
  <c r="K24"/>
  <c r="AN9" i="12"/>
  <c r="AN21" s="1"/>
  <c r="AN15"/>
  <c r="AN18"/>
  <c r="AH23" i="44"/>
  <c r="AH26"/>
  <c r="AH13"/>
  <c r="AH10"/>
  <c r="AK19" i="13"/>
  <c r="AK35" s="1"/>
  <c r="AH33" i="44"/>
  <c r="AE28" i="47"/>
  <c r="AE22"/>
  <c r="AE26"/>
  <c r="AE27" s="1"/>
  <c r="AH25"/>
  <c r="AH23"/>
  <c r="AH17"/>
  <c r="AH16"/>
  <c r="AH13"/>
  <c r="AK34" i="13"/>
  <c r="E51" i="42"/>
  <c r="E64" s="1"/>
  <c r="E56"/>
  <c r="E62"/>
  <c r="E30"/>
  <c r="E24"/>
  <c r="E25" s="1"/>
  <c r="E19"/>
  <c r="E32" s="1"/>
  <c r="J30"/>
  <c r="J24"/>
  <c r="J13"/>
  <c r="J19"/>
  <c r="J32" s="1"/>
  <c r="AA10" i="44"/>
  <c r="AA13"/>
  <c r="AA23"/>
  <c r="AA26"/>
  <c r="AA33"/>
  <c r="AA35" s="1"/>
  <c r="AA37" s="1"/>
  <c r="AA34"/>
  <c r="G18" i="26"/>
  <c r="G15"/>
  <c r="J45" i="42"/>
  <c r="J51" s="1"/>
  <c r="J64" s="1"/>
  <c r="D26" i="9"/>
  <c r="I10" i="22"/>
  <c r="H10"/>
  <c r="G10"/>
  <c r="F10"/>
  <c r="F19" s="1"/>
  <c r="F28" s="1"/>
  <c r="E10"/>
  <c r="D10"/>
  <c r="N10" s="1"/>
  <c r="C10"/>
  <c r="C19" s="1"/>
  <c r="C28" s="1"/>
  <c r="B10"/>
  <c r="J62" i="42"/>
  <c r="C21" i="25"/>
  <c r="C15"/>
  <c r="C28"/>
  <c r="D51" i="42"/>
  <c r="D54"/>
  <c r="D56" s="1"/>
  <c r="D57" s="1"/>
  <c r="D62"/>
  <c r="L25" i="22"/>
  <c r="K25"/>
  <c r="J25"/>
  <c r="I25"/>
  <c r="H25"/>
  <c r="G25"/>
  <c r="F25"/>
  <c r="E25"/>
  <c r="D25"/>
  <c r="C25"/>
  <c r="B25"/>
  <c r="N25" s="1"/>
  <c r="M25"/>
  <c r="L24"/>
  <c r="K24"/>
  <c r="J24"/>
  <c r="I24"/>
  <c r="H24"/>
  <c r="G24"/>
  <c r="F24"/>
  <c r="E24"/>
  <c r="D24"/>
  <c r="C24"/>
  <c r="B24"/>
  <c r="N24" s="1"/>
  <c r="M24"/>
  <c r="L23"/>
  <c r="K23"/>
  <c r="K27" s="1"/>
  <c r="K28" s="1"/>
  <c r="J23"/>
  <c r="I23"/>
  <c r="H23"/>
  <c r="G23"/>
  <c r="G27" s="1"/>
  <c r="F23"/>
  <c r="E23"/>
  <c r="D23"/>
  <c r="C23"/>
  <c r="B23"/>
  <c r="N23" s="1"/>
  <c r="M23"/>
  <c r="L22"/>
  <c r="K22"/>
  <c r="J22"/>
  <c r="I22"/>
  <c r="H22"/>
  <c r="G22"/>
  <c r="F22"/>
  <c r="E22"/>
  <c r="E27" s="1"/>
  <c r="D22"/>
  <c r="D27" s="1"/>
  <c r="C22"/>
  <c r="B22"/>
  <c r="B27" s="1"/>
  <c r="M22"/>
  <c r="M27" s="1"/>
  <c r="M19"/>
  <c r="D47" i="9"/>
  <c r="D39"/>
  <c r="D84"/>
  <c r="D53"/>
  <c r="D52" s="1"/>
  <c r="D75" s="1"/>
  <c r="D86" s="1"/>
  <c r="D31"/>
  <c r="I85"/>
  <c r="I84"/>
  <c r="I86" s="1"/>
  <c r="I88" s="1"/>
  <c r="J88" s="1"/>
  <c r="D67"/>
  <c r="D59"/>
  <c r="X9" i="12"/>
  <c r="X15"/>
  <c r="X21" s="1"/>
  <c r="X18"/>
  <c r="D19" i="42"/>
  <c r="D22" i="9"/>
  <c r="D17"/>
  <c r="D30" s="1"/>
  <c r="N13" i="22"/>
  <c r="D30" i="42"/>
  <c r="Y22" i="47"/>
  <c r="Y36"/>
  <c r="Y27"/>
  <c r="Y26"/>
  <c r="AB8"/>
  <c r="AB13"/>
  <c r="AB16"/>
  <c r="AB17"/>
  <c r="AB23"/>
  <c r="AB25"/>
  <c r="C27" i="22"/>
  <c r="J27"/>
  <c r="D22" i="42"/>
  <c r="D24"/>
  <c r="D32" s="1"/>
  <c r="D33" s="1"/>
  <c r="V19" i="13"/>
  <c r="V35" s="1"/>
  <c r="Q54" i="22"/>
  <c r="D9" i="26"/>
  <c r="D23" s="1"/>
  <c r="I10"/>
  <c r="I11"/>
  <c r="D12"/>
  <c r="E12"/>
  <c r="I12" s="1"/>
  <c r="F12"/>
  <c r="F23" s="1"/>
  <c r="G12"/>
  <c r="H12"/>
  <c r="H23" s="1"/>
  <c r="I13"/>
  <c r="I14"/>
  <c r="D15"/>
  <c r="I15" s="1"/>
  <c r="H15"/>
  <c r="D18"/>
  <c r="E18"/>
  <c r="I18"/>
  <c r="F18"/>
  <c r="H18"/>
  <c r="D21"/>
  <c r="I21" s="1"/>
  <c r="E21"/>
  <c r="F21"/>
  <c r="G21"/>
  <c r="I22"/>
  <c r="G23"/>
  <c r="C26" i="28"/>
  <c r="D26"/>
  <c r="E10" i="29"/>
  <c r="E11"/>
  <c r="E12"/>
  <c r="E13"/>
  <c r="E14"/>
  <c r="E15"/>
  <c r="B16"/>
  <c r="C16"/>
  <c r="E16" s="1"/>
  <c r="D16"/>
  <c r="E19"/>
  <c r="E20"/>
  <c r="E21"/>
  <c r="E22"/>
  <c r="B23"/>
  <c r="C23"/>
  <c r="E23" s="1"/>
  <c r="D23"/>
  <c r="D9" i="9"/>
  <c r="N17" i="22"/>
  <c r="H86" i="9"/>
  <c r="H30"/>
  <c r="H85" s="1"/>
  <c r="G75"/>
  <c r="G86" s="1"/>
  <c r="E52"/>
  <c r="F52"/>
  <c r="F75" s="1"/>
  <c r="F86" s="1"/>
  <c r="D25" i="42"/>
  <c r="E57"/>
  <c r="AI34" i="44"/>
  <c r="AI35" s="1"/>
  <c r="AH34"/>
  <c r="AH35" s="1"/>
  <c r="D20" i="42"/>
  <c r="N8" i="22"/>
  <c r="D85" i="9" l="1"/>
  <c r="D76"/>
  <c r="E33" i="42"/>
  <c r="AH38" i="44"/>
  <c r="F52" i="42"/>
  <c r="F25"/>
  <c r="F32"/>
  <c r="F33" s="1"/>
  <c r="I28" i="22"/>
  <c r="F20" i="42"/>
  <c r="L32"/>
  <c r="D52"/>
  <c r="E65"/>
  <c r="K64"/>
  <c r="E52"/>
  <c r="G85" i="9"/>
  <c r="G76"/>
  <c r="G28" i="22"/>
  <c r="E76" i="9"/>
  <c r="E85"/>
  <c r="F76"/>
  <c r="F85"/>
  <c r="B28" i="22"/>
  <c r="D88" i="9"/>
  <c r="M28" i="22"/>
  <c r="AA38" i="44"/>
  <c r="D28" i="22"/>
  <c r="E20" i="42"/>
  <c r="AE36" i="47"/>
  <c r="E23" i="26"/>
  <c r="I23" s="1"/>
  <c r="N22" i="22"/>
  <c r="D64" i="42"/>
  <c r="D65" s="1"/>
  <c r="N21" i="22"/>
  <c r="AH37" i="44"/>
  <c r="AI37"/>
  <c r="AI38" s="1"/>
  <c r="F57" i="42"/>
  <c r="E19" i="22"/>
  <c r="E28" s="1"/>
  <c r="N7"/>
  <c r="N19" s="1"/>
  <c r="H76" i="9"/>
  <c r="N27" i="22" l="1"/>
</calcChain>
</file>

<file path=xl/sharedStrings.xml><?xml version="1.0" encoding="utf-8"?>
<sst xmlns="http://schemas.openxmlformats.org/spreadsheetml/2006/main" count="858" uniqueCount="588">
  <si>
    <t xml:space="preserve"> Ezer forintban </t>
  </si>
  <si>
    <t>ezer ft-ban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</si>
  <si>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</si>
  <si>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</si>
  <si>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</si>
  <si>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</si>
  <si>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</si>
  <si>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</si>
  <si>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</si>
  <si>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</si>
  <si>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</si>
  <si>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</si>
  <si>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</si>
  <si>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</si>
  <si>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</si>
  <si>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Munkaadót terhelő járulékok</t>
  </si>
  <si>
    <t>Végleges pénzeszközátadás, egyéb támogatás</t>
  </si>
  <si>
    <t>Társadalom és szoc.pol. Ellátások</t>
  </si>
  <si>
    <t xml:space="preserve">Kiadások összesen </t>
  </si>
  <si>
    <t>Intézményi müködési bevételek</t>
  </si>
  <si>
    <t xml:space="preserve">Bevételek összesen </t>
  </si>
  <si>
    <t>Működési célú pénzeszköz átadás ÁHT-n belül összesen</t>
  </si>
  <si>
    <t>Működési célú pénzeszköz átadás ÁHT-n kívül összesen</t>
  </si>
  <si>
    <t>Működési célú pénzeszköz átadás  összesen</t>
  </si>
  <si>
    <t>Finanszírozási kiadások</t>
  </si>
  <si>
    <t>Támogatásértékű bevételek, átvett pénzeszközök</t>
  </si>
  <si>
    <t>1.</t>
  </si>
  <si>
    <t>10.</t>
  </si>
  <si>
    <t xml:space="preserve">Egyéb forrás </t>
  </si>
  <si>
    <t>Önkormányzatok által folyósított ellátások összesen (33+34+35)</t>
  </si>
  <si>
    <t>Szakfeladat száma</t>
  </si>
  <si>
    <t>Szakfeladat megnevezése</t>
  </si>
  <si>
    <t>Éves létszám-előirányzat (fő)</t>
  </si>
  <si>
    <t>Önkormányzat összesen</t>
  </si>
  <si>
    <t>Sor-
szám</t>
  </si>
  <si>
    <t>Kötelezettség jogcíme</t>
  </si>
  <si>
    <t>Köt. váll.
 éve</t>
  </si>
  <si>
    <t>Kiadás vonzata évenként</t>
  </si>
  <si>
    <t>Összesen</t>
  </si>
  <si>
    <t>9=(4+5+6+7+8)</t>
  </si>
  <si>
    <t>2.</t>
  </si>
  <si>
    <t>3.</t>
  </si>
  <si>
    <t>4.</t>
  </si>
  <si>
    <t>Felhalmozási célú hiteltörlesztés (tőke+kamat)</t>
  </si>
  <si>
    <t>5.</t>
  </si>
  <si>
    <t>6.</t>
  </si>
  <si>
    <t>7.</t>
  </si>
  <si>
    <t>Beruházás feladatonként</t>
  </si>
  <si>
    <t>8.</t>
  </si>
  <si>
    <t>9.</t>
  </si>
  <si>
    <t>Felújítás célonként</t>
  </si>
  <si>
    <t>11.</t>
  </si>
  <si>
    <t xml:space="preserve">Egyéb </t>
  </si>
  <si>
    <t>12.</t>
  </si>
  <si>
    <t>Összesen (1+4+7+9+11)</t>
  </si>
  <si>
    <t>Összesen:</t>
  </si>
  <si>
    <t>Bevételi jogcím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</si>
  <si>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</si>
  <si>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</si>
  <si>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</si>
  <si>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</si>
  <si>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</si>
  <si>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</si>
  <si>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</si>
  <si>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</si>
  <si>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</si>
  <si>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</si>
  <si>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</si>
  <si>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</si>
  <si>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>2.1.</t>
  </si>
  <si>
    <t>2.2.</t>
  </si>
  <si>
    <t>2.3.</t>
  </si>
  <si>
    <t>3.1.</t>
  </si>
  <si>
    <t>3.2.</t>
  </si>
  <si>
    <t>3.3.</t>
  </si>
  <si>
    <t>Központosított előirányzatokból a működési célúak</t>
  </si>
  <si>
    <t>4.1.</t>
  </si>
  <si>
    <t>4.2.</t>
  </si>
  <si>
    <t>4.3.</t>
  </si>
  <si>
    <t>4.4.</t>
  </si>
  <si>
    <t>Működési célú pénzeszköz átvétel államháztartáson kívülről</t>
  </si>
  <si>
    <t>Előző évi működési célú előirányzat-maradvány, pénzmaradvány átvétel</t>
  </si>
  <si>
    <t>Előző évi költségvetési kiegészítések, visszatérülések</t>
  </si>
  <si>
    <t>5.1.</t>
  </si>
  <si>
    <t>5.2.</t>
  </si>
  <si>
    <t>Tárgyi eszközök, immateriális javak értékesítése</t>
  </si>
  <si>
    <t>7.1.</t>
  </si>
  <si>
    <t>7.2.</t>
  </si>
  <si>
    <t>Működési célra</t>
  </si>
  <si>
    <t>Felhalmozási célra</t>
  </si>
  <si>
    <t xml:space="preserve">Működési bevételek és működési kiadások különbözete: </t>
  </si>
  <si>
    <t>Éves létszám-előirányzat  (fő)</t>
  </si>
  <si>
    <t xml:space="preserve">Idegenforgalmi adó épület után </t>
  </si>
  <si>
    <t xml:space="preserve">Iparűzési adó állandó jelleggel végzett iparűzési tevékenység után </t>
  </si>
  <si>
    <t>13.</t>
  </si>
  <si>
    <t>Gépjárműadóból biztosított kedvezmény, mentesség</t>
  </si>
  <si>
    <t>14.</t>
  </si>
  <si>
    <t>Helyiségek hasznosítása utáni kedvezmény, menteség</t>
  </si>
  <si>
    <t>15.</t>
  </si>
  <si>
    <t>Eszközök hasznosítása utáni kedvezmény, menteség</t>
  </si>
  <si>
    <t>16.</t>
  </si>
  <si>
    <t>Egyéb kedvezmény</t>
  </si>
  <si>
    <t>17.</t>
  </si>
  <si>
    <t>Egyéb kölcsön elengedése</t>
  </si>
  <si>
    <t>18.</t>
  </si>
  <si>
    <t>19.</t>
  </si>
  <si>
    <t>Európai Uniós támogatással megvalósuló projektek bevételei, kiadásai, hozzájárulások</t>
  </si>
  <si>
    <t>EU-s projekt azonosítója:</t>
  </si>
  <si>
    <t>Források</t>
  </si>
  <si>
    <t>Saját erő</t>
  </si>
  <si>
    <t>saját erőből központi támogatás</t>
  </si>
  <si>
    <t>EU-s forrás</t>
  </si>
  <si>
    <t>Társfinanszírozás</t>
  </si>
  <si>
    <t>Hitel</t>
  </si>
  <si>
    <t>Források összesen</t>
  </si>
  <si>
    <t>Kiadások, költségek</t>
  </si>
  <si>
    <t>Személyi jellegű</t>
  </si>
  <si>
    <t>Beruházások, beszerzések</t>
  </si>
  <si>
    <t>Szolgáltatások igénybevétele</t>
  </si>
  <si>
    <t>Felhalmozási kiadás  megnevezése</t>
  </si>
  <si>
    <t>Teljes költség</t>
  </si>
  <si>
    <t>Kivitelezés kezdési és befejezési éve</t>
  </si>
  <si>
    <t>ÖSSZESEN:</t>
  </si>
  <si>
    <t>Tárgyévi kiadások és bevételek egyenlege</t>
  </si>
  <si>
    <t>Működési támogatások</t>
  </si>
  <si>
    <t>Egyéb működési bevételek</t>
  </si>
  <si>
    <t>Működési bevételek</t>
  </si>
  <si>
    <t>Felhalmozási támogatások</t>
  </si>
  <si>
    <t>Egyéb felhalmozási bevételek</t>
  </si>
  <si>
    <t>Támogatási kölcsönök visszatérülése</t>
  </si>
  <si>
    <t>B.</t>
  </si>
  <si>
    <t>A.Költségvetési kiadások és B.költségvetési bevételek egyenlege (A-B)</t>
  </si>
  <si>
    <t>Pénzmaradvány igénybevétele</t>
  </si>
  <si>
    <t>C.</t>
  </si>
  <si>
    <t>Értékpapír értékesítésének bevétele</t>
  </si>
  <si>
    <t>Hitelek felvétele</t>
  </si>
  <si>
    <t>D.</t>
  </si>
  <si>
    <t>E.</t>
  </si>
  <si>
    <t>F.</t>
  </si>
  <si>
    <t>Működési kiadások (1+….+5)</t>
  </si>
  <si>
    <t>a.</t>
  </si>
  <si>
    <t>b.</t>
  </si>
  <si>
    <t>c.</t>
  </si>
  <si>
    <t>Támogatásértékű működési kiadások</t>
  </si>
  <si>
    <t>Társadalom-, szociálpolitikai és egyéb juttatás, Önormányzat által folyósított ellátások</t>
  </si>
  <si>
    <t>Egyéb felhalmozási kiadások</t>
  </si>
  <si>
    <t>A.</t>
  </si>
  <si>
    <r>
      <t xml:space="preserve">Költségvetési kiadások összesen </t>
    </r>
    <r>
      <rPr>
        <sz val="12"/>
        <rFont val="Times New Roman"/>
        <family val="1"/>
        <charset val="238"/>
      </rPr>
      <t>(I+II+III+IV+V)</t>
    </r>
  </si>
  <si>
    <t>Egyéb működési kiadások (a+b+c+d)</t>
  </si>
  <si>
    <t>Irányítószerv alá tartozó költségvetési szervnek folyósított támogatás</t>
  </si>
  <si>
    <t>Helyi adók</t>
  </si>
  <si>
    <t>Átengedett központi adók</t>
  </si>
  <si>
    <t>V.</t>
  </si>
  <si>
    <t>VI.</t>
  </si>
  <si>
    <t>Megnevezés</t>
  </si>
  <si>
    <t>Személyi juttatások</t>
  </si>
  <si>
    <t>Felújítás</t>
  </si>
  <si>
    <t>Felhalmozási és tőkejellegű bevételek</t>
  </si>
  <si>
    <t>Felhalmozási kiadások</t>
  </si>
  <si>
    <t>CÍMREND</t>
  </si>
  <si>
    <t>I.</t>
  </si>
  <si>
    <t>II.</t>
  </si>
  <si>
    <t>III.</t>
  </si>
  <si>
    <t xml:space="preserve">Munkaadókat terhelő járulékok </t>
  </si>
  <si>
    <t>Dologi és egyéb folyó kiadások</t>
  </si>
  <si>
    <t>Önkormányzatok sajátos működési bevételei</t>
  </si>
  <si>
    <t>Kiadásainak és bevételeinek fő összesítője</t>
  </si>
  <si>
    <t>Sor-szám</t>
  </si>
  <si>
    <t>KIADÁSOK</t>
  </si>
  <si>
    <t>BEVÉTELEK</t>
  </si>
  <si>
    <t>ezer forintban</t>
  </si>
  <si>
    <t>01</t>
  </si>
  <si>
    <t>Tárgyévi kiadások  össsesen (A+F)</t>
  </si>
  <si>
    <t>Tárgyévi bevételek összesen (B+E)</t>
  </si>
  <si>
    <t>Módosított</t>
  </si>
  <si>
    <t>Teljesítés</t>
  </si>
  <si>
    <t>Eredeti előirányzat</t>
  </si>
  <si>
    <t>Működési célú pénzeszköz-átadások részletezése</t>
  </si>
  <si>
    <t>Bursa Hungarica ösztöndíj-támogatás</t>
  </si>
  <si>
    <t>Zalavár Község Önkormányzata</t>
  </si>
  <si>
    <t>Éves létszám-előirányzat Önkormányzat</t>
  </si>
  <si>
    <t>Beruházási kiadások</t>
  </si>
  <si>
    <t>Működési bevételek (1+2+3+49)</t>
  </si>
  <si>
    <t>Felhalmozási bevételek (5+6+7)</t>
  </si>
  <si>
    <t>Finanszírozási bevételek (8+9+10+11)</t>
  </si>
  <si>
    <t>Költségvetési Bevételek Összesen (A+B+C)</t>
  </si>
  <si>
    <t>Felhalmozási kiadások (6+….+8)</t>
  </si>
  <si>
    <r>
      <t xml:space="preserve">Költségvetési kiadások összesen </t>
    </r>
    <r>
      <rPr>
        <sz val="12"/>
        <rFont val="Times New Roman"/>
        <family val="1"/>
        <charset val="238"/>
      </rPr>
      <t>(A+B+C+D)</t>
    </r>
  </si>
  <si>
    <t>Felhalmozási bevételek és kiadások különbözete:</t>
  </si>
  <si>
    <t>Felhalmozási kiadások feladatonként</t>
  </si>
  <si>
    <t>2014.</t>
  </si>
  <si>
    <t>Többéves kihatással járó kötelezettségvállalások listája</t>
  </si>
  <si>
    <t>Önkormányzat által saját hatáskörben (nem szociális és gyermekvédelmi előírások alapján) adott természetbeni ellátás (szociális tüzifa)</t>
  </si>
  <si>
    <t>Tartalék</t>
  </si>
  <si>
    <t>Működési célú hiteltörlesztés tőke</t>
  </si>
  <si>
    <t>Főkönyvi-szám</t>
  </si>
  <si>
    <t>Főkönyvi szám</t>
  </si>
  <si>
    <t>szakfeladat-szám</t>
  </si>
  <si>
    <t>Általános és céltartalék</t>
  </si>
  <si>
    <t>Helyi Önkormányzatok általános működésének támogatása</t>
  </si>
  <si>
    <t>Helyi önkormányzatok kiegészítő támogatása</t>
  </si>
  <si>
    <t>Működési célú pénzeszközátadás AHT-n kívülre és belül</t>
  </si>
  <si>
    <t>Állami feladat</t>
  </si>
  <si>
    <t>Belső ellenőr</t>
  </si>
  <si>
    <t>Kistérség támogatása</t>
  </si>
  <si>
    <t>TÖOSZ tagdíj</t>
  </si>
  <si>
    <t>LEADER tagdíj</t>
  </si>
  <si>
    <t>Balatoni Szövetség</t>
  </si>
  <si>
    <t>Zalavári Sport Egyesület</t>
  </si>
  <si>
    <t>Telefon hozzájárulás</t>
  </si>
  <si>
    <t>Öregek napja (étkezési utalvány)</t>
  </si>
  <si>
    <t>Város és községgazdálkodási egyéb szolgáltatások</t>
  </si>
  <si>
    <t>Család és nővédelmi egészségügyi gondozás</t>
  </si>
  <si>
    <t>Könyvtári állomány gyarapítása, nyilvántartása</t>
  </si>
  <si>
    <t>Hosszabb időtartamú közfoglalkoztatás</t>
  </si>
  <si>
    <t>Szociális étkeztetés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</si>
  <si>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</si>
  <si>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</si>
  <si>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</si>
  <si>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</si>
  <si>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</si>
  <si>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</si>
  <si>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</si>
  <si>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</si>
  <si>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</si>
  <si>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</si>
  <si>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Készenléti, ügyeleti, helyettesítési díj, túlóra, túlszolgálat</t>
  </si>
  <si>
    <t>12</t>
  </si>
  <si>
    <t>13</t>
  </si>
  <si>
    <t>14</t>
  </si>
  <si>
    <t>15</t>
  </si>
  <si>
    <t>16</t>
  </si>
  <si>
    <t>Végkielégítés</t>
  </si>
  <si>
    <t>Jubileumi jutalom</t>
  </si>
  <si>
    <t>Közlekedési költségtérítés</t>
  </si>
  <si>
    <t>Szakmai anyagok beszerzése</t>
  </si>
  <si>
    <t>17</t>
  </si>
  <si>
    <t>Egyéb kommunikációs szolgáltatások</t>
  </si>
  <si>
    <t>18</t>
  </si>
  <si>
    <t>19</t>
  </si>
  <si>
    <t>Vásárolt élelmezés</t>
  </si>
  <si>
    <t>20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</si>
  <si>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</si>
  <si>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</si>
  <si>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</si>
  <si>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</si>
  <si>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</si>
  <si>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</si>
  <si>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</si>
  <si>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</si>
  <si>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</si>
  <si>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</si>
  <si>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</si>
  <si>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</si>
  <si>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</si>
  <si>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</si>
  <si>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</si>
  <si>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</si>
  <si>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Egyéb dologi kiadások</t>
  </si>
  <si>
    <t>Rovat megnevezése</t>
  </si>
  <si>
    <t>Rovat-szám</t>
  </si>
  <si>
    <t>Törvény szerinti illetmények, munkabérek</t>
  </si>
  <si>
    <t>K1101</t>
  </si>
  <si>
    <t>Elemi költségve-tés alapján</t>
  </si>
  <si>
    <t>Normatív jutalmak</t>
  </si>
  <si>
    <t>K1102</t>
  </si>
  <si>
    <t>Céljuttatás, projektprémium</t>
  </si>
  <si>
    <t>K1103</t>
  </si>
  <si>
    <t>K1104</t>
  </si>
  <si>
    <t>K1105</t>
  </si>
  <si>
    <t>K1106</t>
  </si>
  <si>
    <t>Béren kívüli juttatások</t>
  </si>
  <si>
    <t>K1107</t>
  </si>
  <si>
    <t>Ruházati költségtérítés</t>
  </si>
  <si>
    <t>K1108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</si>
  <si>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</si>
  <si>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</si>
  <si>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</si>
  <si>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</si>
  <si>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</si>
  <si>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</si>
  <si>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</si>
  <si>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juttatásai(&gt;=14)</t>
  </si>
  <si>
    <t>K1113</t>
  </si>
  <si>
    <t>ebből:biztosítási díjak</t>
  </si>
  <si>
    <t>Foglalkoztatottak személyi juttatásai (=01+…+13)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</si>
  <si>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</si>
  <si>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</si>
  <si>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</si>
  <si>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</si>
  <si>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</si>
  <si>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</si>
  <si>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</si>
  <si>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Külső személyi juttatások (=16+17+18)</t>
  </si>
  <si>
    <t>K12</t>
  </si>
  <si>
    <t>Személyi juttatások összesen (=15+19)</t>
  </si>
  <si>
    <t>K1</t>
  </si>
  <si>
    <t xml:space="preserve">Munkaadókat terhelő járulékok és szociális hozzájárulási adó (=22+…+28)                                                                          </t>
  </si>
  <si>
    <t>K2</t>
  </si>
  <si>
    <t>ebből: szociális hozzájárulási adó</t>
  </si>
  <si>
    <t>ebből: rehabilitációs hozzájárulás</t>
  </si>
  <si>
    <t>ebből: korkedvezmény-biztosítási járulék</t>
  </si>
  <si>
    <t>ebből: egészségügyi hozzájárulás</t>
  </si>
  <si>
    <t>ebből: táppénz hozzájárulás</t>
  </si>
  <si>
    <t>ebből: munkaadót a foglalkoztatottak részére történő kifizetésekkel kapcsolatban terhelő más járulék jellegű kötelezettségek</t>
  </si>
  <si>
    <t>ebből: munkáltatót terhelő személyi jövedelemadó</t>
  </si>
  <si>
    <t>Személyi juttatásainak és munkaadókat terhelő járulékainak kimutatása</t>
  </si>
  <si>
    <t>K311</t>
  </si>
  <si>
    <t>E. 053111</t>
  </si>
  <si>
    <t>Üzemeltetési anyagok beszerzése</t>
  </si>
  <si>
    <t>K312</t>
  </si>
  <si>
    <t>E. 053121</t>
  </si>
  <si>
    <t>Árubeszerzés</t>
  </si>
  <si>
    <t>K313</t>
  </si>
  <si>
    <t>E. 053131</t>
  </si>
  <si>
    <t>Készletbeszerzés (=29+30+31)</t>
  </si>
  <si>
    <t>K31</t>
  </si>
  <si>
    <t>Informatikai szolgáltatások igénybevétele</t>
  </si>
  <si>
    <t>K321</t>
  </si>
  <si>
    <t>E. 053211</t>
  </si>
  <si>
    <t>K322</t>
  </si>
  <si>
    <t>E. 053221</t>
  </si>
  <si>
    <t>Kommunikációs szolgáltatások (=33+34)</t>
  </si>
  <si>
    <t>K32</t>
  </si>
  <si>
    <t>Közüzemi díjak</t>
  </si>
  <si>
    <t>K331</t>
  </si>
  <si>
    <t>E. 053311</t>
  </si>
  <si>
    <t>K332</t>
  </si>
  <si>
    <t>E. 053321</t>
  </si>
  <si>
    <t>Bérleti és lízing díjak (&gt;=39)</t>
  </si>
  <si>
    <t>K333</t>
  </si>
  <si>
    <t>E. 053331</t>
  </si>
  <si>
    <t>ebből: a közszféra és a magánszféra együttműködésén (PPP) alapuló szerződéses konstrukció</t>
  </si>
  <si>
    <t>Karbantartási, kisjavítási szolgáltatások</t>
  </si>
  <si>
    <t>K334</t>
  </si>
  <si>
    <t>E. 053341</t>
  </si>
  <si>
    <t>Közvetített szolgáltatások  (&gt;=42)</t>
  </si>
  <si>
    <t>K335</t>
  </si>
  <si>
    <t>E. 053351</t>
  </si>
  <si>
    <t>ebből: államháztartáson belül</t>
  </si>
  <si>
    <t xml:space="preserve">Szakmai tevékenységet segítő szolgáltatások </t>
  </si>
  <si>
    <t>K336</t>
  </si>
  <si>
    <t>E. 053361</t>
  </si>
  <si>
    <t xml:space="preserve">Egyéb szolgáltatások </t>
  </si>
  <si>
    <t>K337</t>
  </si>
  <si>
    <t>E. 053371</t>
  </si>
  <si>
    <t>Szolgáltatási kiadások (=36+37+38+40+41+43+44)</t>
  </si>
  <si>
    <t>K33</t>
  </si>
  <si>
    <t>Kiküldetések kiadásai</t>
  </si>
  <si>
    <t>K341</t>
  </si>
  <si>
    <t>E. 053411</t>
  </si>
  <si>
    <t>Reklám- és propagandakiadások</t>
  </si>
  <si>
    <t>K342</t>
  </si>
  <si>
    <t>E. 053421</t>
  </si>
  <si>
    <t>Kiküldetések, reklám- és propagandakiadások (=46+47)</t>
  </si>
  <si>
    <t>K34</t>
  </si>
  <si>
    <t>Működési célú előzetesen felszámított általános forgalmi adó</t>
  </si>
  <si>
    <t>K351</t>
  </si>
  <si>
    <t>E. 053511</t>
  </si>
  <si>
    <t xml:space="preserve">Fizetendő általános forgalmi adó </t>
  </si>
  <si>
    <t>K352</t>
  </si>
  <si>
    <t>E. 053521</t>
  </si>
  <si>
    <t>Kamatkiadások   (&gt;=52+53)</t>
  </si>
  <si>
    <t>K353</t>
  </si>
  <si>
    <t>E. 053531</t>
  </si>
  <si>
    <t>ebből: fedezeti ügyletek kamatkiadásai</t>
  </si>
  <si>
    <t>Egyéb pénzügyi műveletek kiadásai  (&gt;=55+…+57)</t>
  </si>
  <si>
    <t>K354</t>
  </si>
  <si>
    <t>E. 053541</t>
  </si>
  <si>
    <t>ebből: valuta, deviza eszközök realizált árfolyamvesztesége</t>
  </si>
  <si>
    <t>ebből: hitelviszonyt megtestesítő értékpapírok árfolyamkülönbözete</t>
  </si>
  <si>
    <t>ebből: deviza kötelezettségek realizált árfolyamvesztesége</t>
  </si>
  <si>
    <t>K355</t>
  </si>
  <si>
    <t>E. 053551</t>
  </si>
  <si>
    <t>Különféle befizetések és egyéb dologi kiadások (=49+50+51+54+58)</t>
  </si>
  <si>
    <t>K35</t>
  </si>
  <si>
    <t>Dologi kiadások (=32+35+45+48+59)</t>
  </si>
  <si>
    <t>K3</t>
  </si>
  <si>
    <t>Rovat-</t>
  </si>
  <si>
    <t>szám</t>
  </si>
  <si>
    <t>Jelzőrendszeres házi segítségnyújtás</t>
  </si>
  <si>
    <t>Házi segítségnyújtás hozzájárulás</t>
  </si>
  <si>
    <t>Családsegítő hozzájárulás</t>
  </si>
  <si>
    <t>Gyermekjóléti szolgáltatás támogatása</t>
  </si>
  <si>
    <t>Működési célú pénzeszközátadás AHT-n kívülre és belülre</t>
  </si>
  <si>
    <t>Lakossági víz- és csatorna szolgáltatás támogatás</t>
  </si>
  <si>
    <t>2015.</t>
  </si>
  <si>
    <t>2.sz. melléklet</t>
  </si>
  <si>
    <t>3.sz.melléklet</t>
  </si>
  <si>
    <t>4.sz. melléklet</t>
  </si>
  <si>
    <t>5.sz.melléklet</t>
  </si>
  <si>
    <t xml:space="preserve">         6. sz.melléklet</t>
  </si>
  <si>
    <t xml:space="preserve">       7. sz.melléklet</t>
  </si>
  <si>
    <t>8.sz.melléklet</t>
  </si>
  <si>
    <t xml:space="preserve">       9. sz.melléklet</t>
  </si>
  <si>
    <t xml:space="preserve">              10. sz.melléklet</t>
  </si>
  <si>
    <t>11.sz.melléklet</t>
  </si>
  <si>
    <t xml:space="preserve">  12.sz.melléklet</t>
  </si>
  <si>
    <t>13.sz.melléklet</t>
  </si>
  <si>
    <t>Intézmény finanszírozás</t>
  </si>
  <si>
    <t xml:space="preserve">2016.ÉVI KÖLTSÉGVETÉS  </t>
  </si>
  <si>
    <t>Zalavár Község Önkormányzata és költségvetési szervei</t>
  </si>
  <si>
    <t>2016. ÉVI KÖLTSÉGVETÉS</t>
  </si>
  <si>
    <t>011130</t>
  </si>
  <si>
    <t>066020</t>
  </si>
  <si>
    <t>074031</t>
  </si>
  <si>
    <t>082044</t>
  </si>
  <si>
    <t>041233</t>
  </si>
  <si>
    <t>091110; 091140</t>
  </si>
  <si>
    <t>107051</t>
  </si>
  <si>
    <t>Gyermekétkeztetés köznevelési intézményben</t>
  </si>
  <si>
    <t>096015</t>
  </si>
  <si>
    <t xml:space="preserve">Adott, közvetített támogatások  </t>
  </si>
  <si>
    <t xml:space="preserve"> 2016. ÉVI KÖLTSÉGVETÉS</t>
  </si>
  <si>
    <t>Sármellék-Zalavár Kármentesítési Társulás</t>
  </si>
  <si>
    <t>Működési célú pénzeszköz átadás ÁHT-n belül (K506)</t>
  </si>
  <si>
    <t>2016. ÉVI KÖLTÉSGVETÉS</t>
  </si>
  <si>
    <t>2016. ÉVI ELŐIRÁNYZAT-FELHASZNÁLÁSI TERV</t>
  </si>
  <si>
    <t>2016.ÉVI KÖLTSÉGVETÉS</t>
  </si>
  <si>
    <t>Működési célú pénzeszköz átadás ÁHT-n kívül (K512)</t>
  </si>
  <si>
    <t>Lakossági közműfejlesztési támogatás</t>
  </si>
  <si>
    <t>Önkormányzatok által folyósított szociális támogatások, ellátások részletezése</t>
  </si>
  <si>
    <t>107060 Egyéb szociális pénzbeli és természetbeni támogatások</t>
  </si>
  <si>
    <t>Települési támogatás - Újszülött támogatás</t>
  </si>
  <si>
    <t>Települési támogatás - Gyógyszer- , gyógyászati segédeszköz támogatás</t>
  </si>
  <si>
    <t>106020 Lakásfenntartással, lakhatással összefüggő ellátások</t>
  </si>
  <si>
    <t>Települési támogatás - Lakhatáshoz kapcsolódó</t>
  </si>
  <si>
    <t>103010 Elhunyt személy hátramaradottainak pénzbeli ellátása</t>
  </si>
  <si>
    <t>Rendkívüli települési támogatás - Halálesethez kapcsolódó</t>
  </si>
  <si>
    <t>Rendkívüli települési támogatás - Köztemetés</t>
  </si>
  <si>
    <t xml:space="preserve">Rendkívüli települési támogatás - Eseti jelleggel nyújtott </t>
  </si>
  <si>
    <t>Normatív lakásfenntartási támogatás</t>
  </si>
  <si>
    <t xml:space="preserve">Rendszeres gyermekvédelmi támogatás </t>
  </si>
  <si>
    <t>Rovat</t>
  </si>
  <si>
    <t>K42-11</t>
  </si>
  <si>
    <t>K46</t>
  </si>
  <si>
    <t>K48</t>
  </si>
  <si>
    <t>Kormányzati funkció</t>
  </si>
  <si>
    <t>Zöldterület-kezelés</t>
  </si>
  <si>
    <t>066010</t>
  </si>
  <si>
    <t>Önkormányzatok és önk. hivatalok jogalkotó és ált. igazgatási tevékenysége</t>
  </si>
  <si>
    <t>Illetékek</t>
  </si>
  <si>
    <t>Bírságok, díjak, pótlékok</t>
  </si>
  <si>
    <t>Kezességvállalással kapcsolatos megtérülés</t>
  </si>
  <si>
    <t>Egyéb fizetési kötlezettségből származó bevétel</t>
  </si>
  <si>
    <t>I. Önkormányzatok működési bevételei</t>
  </si>
  <si>
    <t>2.4.</t>
  </si>
  <si>
    <t>2.5.</t>
  </si>
  <si>
    <t>3.4.</t>
  </si>
  <si>
    <t>Egyéb támogatás, kiegészítés</t>
  </si>
  <si>
    <t>Helyi, nemzetiségi önkormányzattól átvett pénzeszköz</t>
  </si>
  <si>
    <t>Többcélú kist. társulástól, jogi szem. társulástól átvett pénzeszköz</t>
  </si>
  <si>
    <t>EU támogatás</t>
  </si>
  <si>
    <t>Egyéb működési célú támogatásértékű bevétel</t>
  </si>
  <si>
    <t>Önkormányzatot megillető vagyoni értékű jog értékesítése, hasznosítása</t>
  </si>
  <si>
    <t>Függő, átfutó bevételek</t>
  </si>
  <si>
    <t>Intézményi beruházási kiadások</t>
  </si>
  <si>
    <t>Felújítások</t>
  </si>
  <si>
    <t>Lakástámogatás</t>
  </si>
  <si>
    <t>Lakásépítés</t>
  </si>
  <si>
    <t>EU-s forrásból finanszírozott támogatással megvalósuló programok, projektek kiadásai</t>
  </si>
  <si>
    <t>Egyéb felhalmozási célú kiadások</t>
  </si>
  <si>
    <t>Általános tartalék</t>
  </si>
  <si>
    <t>Céltartalék</t>
  </si>
  <si>
    <t>Működési célú pénzügyi műveletek kiadásai</t>
  </si>
  <si>
    <t>Felhalmozási célú pénzügyi műveletek kiadásai</t>
  </si>
  <si>
    <t>Működési célú támogatásértékű bevétel</t>
  </si>
  <si>
    <t>Társadalombiztosítás pénzügyi alapjából átvett összeg</t>
  </si>
  <si>
    <t>4.1.3.</t>
  </si>
  <si>
    <t>4.1.1.</t>
  </si>
  <si>
    <t>4.1.2.</t>
  </si>
  <si>
    <t>4.1.4.</t>
  </si>
  <si>
    <t>4.1.5.</t>
  </si>
  <si>
    <t>Felhalmozási célú támogatásértékű bevétel</t>
  </si>
  <si>
    <t>4.2.1.</t>
  </si>
  <si>
    <t>4.2.2.</t>
  </si>
  <si>
    <t>4.2.3.</t>
  </si>
  <si>
    <t>4.2.4.</t>
  </si>
  <si>
    <t>4.2.5.</t>
  </si>
  <si>
    <t>5.3</t>
  </si>
  <si>
    <t>Pénzügyi befeketetésből származó bevételek</t>
  </si>
  <si>
    <t xml:space="preserve">7. </t>
  </si>
  <si>
    <t>Falhalmozási célú pénzeszköz átvétel államháztartáson kívülről</t>
  </si>
  <si>
    <t>9.1.</t>
  </si>
  <si>
    <t>9.2.</t>
  </si>
  <si>
    <t>10.1.</t>
  </si>
  <si>
    <t>Működési célú pénzügyi műveletek eredménye</t>
  </si>
  <si>
    <t>Felhalmozási célú pénzügyi műveletek eredménye</t>
  </si>
  <si>
    <t>10.2.</t>
  </si>
  <si>
    <t>10.3.</t>
  </si>
  <si>
    <t>Finanszírozási bevételek (9+10)</t>
  </si>
  <si>
    <t>Társadalom-, szociálpolitikai juttatás</t>
  </si>
  <si>
    <t xml:space="preserve">Felhalmozási költségvetés kiadásai </t>
  </si>
  <si>
    <t>EU-s forrásból finansz.támogatással megv.pr., projektek önk. hozzájárulásának kiadásai</t>
  </si>
  <si>
    <t>Támogatási kölcsönök</t>
  </si>
  <si>
    <t xml:space="preserve">IV. </t>
  </si>
  <si>
    <t>Tartalékok</t>
  </si>
  <si>
    <t>Költségvetési szervek finanszírozása</t>
  </si>
  <si>
    <t>Finanszírozási célú pénzügyi műveletek kiadásai</t>
  </si>
  <si>
    <t>Finanszírozási kiadások (VI.)</t>
  </si>
  <si>
    <t>Költségvetési bevételek összesen (I+II+III+IV+V+VI+VII)</t>
  </si>
  <si>
    <t xml:space="preserve">Zalavár Község Önkormányzata </t>
  </si>
  <si>
    <t>2016. évi költségvetése</t>
  </si>
  <si>
    <t>1.sz.</t>
  </si>
  <si>
    <t>Címrend</t>
  </si>
  <si>
    <t>2.sz.</t>
  </si>
  <si>
    <t xml:space="preserve">Működési és felhalmozási célú bevételi és kiadási előirányzatok bemutatása </t>
  </si>
  <si>
    <t>3.sz.</t>
  </si>
  <si>
    <t>4.sz.</t>
  </si>
  <si>
    <t>Bevételek és kiadások fő összesítője</t>
  </si>
  <si>
    <t>Személyi juttatások és munkaadókat terhelő járulékok kimutatása</t>
  </si>
  <si>
    <t>5.sz.</t>
  </si>
  <si>
    <t xml:space="preserve">Dologi és egyéb folyó kiadásai kimutatása </t>
  </si>
  <si>
    <t>Dologi és egyéb folyó kiadások kimutatása</t>
  </si>
  <si>
    <t>6.sz.</t>
  </si>
  <si>
    <t>Önkormányzat által folyósított szociális ellátások, támogatások részletezése</t>
  </si>
  <si>
    <t>7.sz.</t>
  </si>
  <si>
    <t>8.sz.</t>
  </si>
  <si>
    <t>Felhalmozási kiadások feladatokként</t>
  </si>
  <si>
    <t>9.sz.</t>
  </si>
  <si>
    <t>10.sz.</t>
  </si>
  <si>
    <t>11.sz.</t>
  </si>
  <si>
    <t>12.sz.</t>
  </si>
  <si>
    <t>Adott, közvetített támogatások</t>
  </si>
  <si>
    <t>13.sz.</t>
  </si>
  <si>
    <t xml:space="preserve">Többéves kihatással járó kötelezettségvállalások listája </t>
  </si>
  <si>
    <t>2016. évi előirányzat-felhasználási terv</t>
  </si>
  <si>
    <t>Éves létszám-előirányzat</t>
  </si>
  <si>
    <t xml:space="preserve"> működési és felhalmozási célú bevételi és kiadási előirányzatainak bemutatása tájékoztató jelleggel</t>
  </si>
  <si>
    <t>II. Önkormányzatok sajátos működési bevételei</t>
  </si>
  <si>
    <t>III Közhatalmi bevételek</t>
  </si>
  <si>
    <t>IV. Működési támogatások, kiegészítések</t>
  </si>
  <si>
    <t>V. Támogatásértékű bevételek</t>
  </si>
  <si>
    <t>VI. Felhalmozási és tőkejellegű bevételek</t>
  </si>
  <si>
    <t>VII. Átvett pénzeszközök</t>
  </si>
  <si>
    <t>VIII. Támogatási kölcsönök visszatérülése</t>
  </si>
  <si>
    <t>IX. Pénzmaradvány igénybevétele</t>
  </si>
  <si>
    <t>X. Finanszírozási célú pénzügyi műveletek bevételei</t>
  </si>
  <si>
    <t>Éves létszám-előirányzat Óvoda</t>
  </si>
  <si>
    <t xml:space="preserve">Éves létszám-előirányzata Közfoglalkoztatás </t>
  </si>
  <si>
    <t>Óvoda összesen</t>
  </si>
  <si>
    <t>Önkormányzat és intézményei összesen</t>
  </si>
  <si>
    <t>Óvodai nevelés, ellátás, szakmai feladatai; Óvodai nevelés, ellátás működtetési feladatai</t>
  </si>
  <si>
    <t>Közfoglalkoztatás összesen</t>
  </si>
  <si>
    <t>Függő, átfutó kiadások</t>
  </si>
  <si>
    <t>2014. előtti kifizetés</t>
  </si>
  <si>
    <t>2016.</t>
  </si>
  <si>
    <t>2016. 
után</t>
  </si>
  <si>
    <t>Felhasználás
2016. XII.31-ig</t>
  </si>
  <si>
    <t>2016. évi előirányzat</t>
  </si>
  <si>
    <t>2016. év utáni szükséglet
(6=2 - 4 - 5)</t>
  </si>
  <si>
    <t>Központi, irányító szervi támogatások folyósítása</t>
  </si>
  <si>
    <t>ÁHT-n belüli megelőlegezések visszafizetése</t>
  </si>
  <si>
    <t>Megelőlegezés visszafizetése</t>
  </si>
  <si>
    <t>Közvilágítás bővítés</t>
  </si>
  <si>
    <t>Kazán vásárlás - konyha</t>
  </si>
  <si>
    <t>Tetőszerkezeti felújítás - műv.ház</t>
  </si>
  <si>
    <t xml:space="preserve">Járda felújítás önerő - József A. u. </t>
  </si>
  <si>
    <t>66.</t>
  </si>
  <si>
    <t>Felújítási kiadások célonként K7</t>
  </si>
  <si>
    <t>Beruházási kiadások feladatonként K6</t>
  </si>
  <si>
    <t>2016 évi eredeti előirányzat (eFt)</t>
  </si>
  <si>
    <t>eredeti ei.</t>
  </si>
  <si>
    <t>mód ei. 2016.06.30</t>
  </si>
  <si>
    <t>Önkormányzat   eredeti ei.</t>
  </si>
  <si>
    <t>Önkormányzat mód.ei.2016.06.30.</t>
  </si>
  <si>
    <t>Mód.ei. 2016.06.30.</t>
  </si>
  <si>
    <t>Ingatlanok felújítása - K71</t>
  </si>
  <si>
    <t>Felújítási célú előzetesen felszámított általános forgalmi adó K74</t>
  </si>
  <si>
    <t>0</t>
  </si>
  <si>
    <t>Egyéb tárgyi eszköz beszerzése, létesítése K64</t>
  </si>
  <si>
    <t>Beruházási célú előzetesen felszámított általános forgalmi adó K67</t>
  </si>
  <si>
    <t>Egyéb felújítási kiadásokra</t>
  </si>
  <si>
    <t>Egyéb beruházási kiadásokra</t>
  </si>
  <si>
    <t>Beruházzás</t>
  </si>
  <si>
    <t>Fűnyíró traktor vásárlás</t>
  </si>
  <si>
    <t xml:space="preserve">Önkormányzat </t>
  </si>
  <si>
    <t>mód ei. 2016.09.30</t>
  </si>
  <si>
    <t>d.</t>
  </si>
  <si>
    <t>Elvonások és befizetések</t>
  </si>
  <si>
    <t>Mód.ei. 2016.09.30.</t>
  </si>
  <si>
    <t>Önkormányzat mód.ei.2016.09.30.</t>
  </si>
  <si>
    <t>Elvonások, befizetések</t>
  </si>
  <si>
    <t>Kötelező feladat mód.ei.2016.09.30.</t>
  </si>
  <si>
    <t>Önkéntvállalt feladat mód.ei.2016.09.30.</t>
  </si>
  <si>
    <t>Zalavári Római Katolikus Egyházközség</t>
  </si>
  <si>
    <t>Magyar Légimentők</t>
  </si>
  <si>
    <t>Keszthelyi Mentőállomás</t>
  </si>
</sst>
</file>

<file path=xl/styles.xml><?xml version="1.0" encoding="utf-8"?>
<styleSheet xmlns="http://schemas.openxmlformats.org/spreadsheetml/2006/main">
  <numFmts count="8">
    <numFmt numFmtId="43" formatCode="_-* #,##0.00\ _F_t_-;\-* #,##0.00\ _F_t_-;_-* &quot;-&quot;??\ _F_t_-;_-@_-"/>
    <numFmt numFmtId="164" formatCode="_-* #,##0.00\ _€_-;\-* #,##0.00\ _€_-;_-* &quot;-&quot;??\ _€_-;_-@_-"/>
    <numFmt numFmtId="165" formatCode="#,##0\ _F_t"/>
    <numFmt numFmtId="166" formatCode="0__"/>
    <numFmt numFmtId="167" formatCode="#,###"/>
    <numFmt numFmtId="168" formatCode="#"/>
    <numFmt numFmtId="169" formatCode="_-* #,##0\ _F_t_-;\-* #,##0\ _F_t_-;_-* &quot;-&quot;??\ _F_t_-;_-@_-"/>
    <numFmt numFmtId="170" formatCode="00"/>
  </numFmts>
  <fonts count="83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2"/>
      <name val="Times New Roman"/>
      <family val="1"/>
      <charset val="238"/>
    </font>
    <font>
      <u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12"/>
      <name val="Arial"/>
      <family val="2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name val="Times New Roman CE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i/>
      <sz val="12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4"/>
      <name val="Arial"/>
      <family val="2"/>
      <charset val="238"/>
    </font>
    <font>
      <b/>
      <sz val="14"/>
      <name val="Arial CE"/>
      <charset val="238"/>
    </font>
    <font>
      <b/>
      <sz val="11"/>
      <name val="Arial CE"/>
      <charset val="238"/>
    </font>
    <font>
      <b/>
      <sz val="12"/>
      <name val="Arial"/>
      <family val="2"/>
      <charset val="238"/>
    </font>
    <font>
      <b/>
      <sz val="14"/>
      <name val="Times New Roman CE"/>
      <charset val="238"/>
    </font>
    <font>
      <sz val="14"/>
      <name val="Times New Roman CE"/>
      <charset val="238"/>
    </font>
    <font>
      <b/>
      <sz val="13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Arial"/>
      <family val="2"/>
    </font>
    <font>
      <b/>
      <sz val="14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i/>
      <sz val="10"/>
      <name val="Times New Roman CE"/>
      <charset val="238"/>
    </font>
    <font>
      <b/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9"/>
      <name val="Times New Roman CE"/>
      <charset val="238"/>
    </font>
    <font>
      <b/>
      <i/>
      <sz val="10"/>
      <color indexed="8"/>
      <name val="Times New Roman"/>
      <family val="1"/>
      <charset val="238"/>
    </font>
    <font>
      <b/>
      <sz val="18"/>
      <name val="Times New Roman"/>
      <family val="1"/>
      <charset val="238"/>
    </font>
    <font>
      <sz val="18"/>
      <name val="Arial CE"/>
      <charset val="238"/>
    </font>
    <font>
      <b/>
      <sz val="16"/>
      <name val="Times New Roman"/>
      <family val="1"/>
      <charset val="238"/>
    </font>
    <font>
      <b/>
      <sz val="10"/>
      <name val="Arial CE"/>
      <charset val="238"/>
    </font>
    <font>
      <i/>
      <sz val="12"/>
      <name val="Arial"/>
      <family val="2"/>
      <charset val="238"/>
    </font>
    <font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10"/>
      <color indexed="8"/>
      <name val="Arial CE"/>
      <charset val="238"/>
    </font>
    <font>
      <b/>
      <sz val="11"/>
      <color indexed="8"/>
      <name val="Times New Roman"/>
      <family val="1"/>
      <charset val="238"/>
    </font>
    <font>
      <b/>
      <sz val="16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lightHorizontal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8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9">
    <xf numFmtId="0" fontId="0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2" borderId="0" applyNumberFormat="0" applyBorder="0" applyAlignment="0" applyProtection="0"/>
    <xf numFmtId="0" fontId="19" fillId="5" borderId="0" applyNumberFormat="0" applyBorder="0" applyAlignment="0" applyProtection="0"/>
    <xf numFmtId="0" fontId="19" fillId="4" borderId="0" applyNumberFormat="0" applyBorder="0" applyAlignment="0" applyProtection="0"/>
    <xf numFmtId="0" fontId="19" fillId="6" borderId="0" applyNumberFormat="0" applyBorder="0" applyAlignment="0" applyProtection="0"/>
    <xf numFmtId="0" fontId="19" fillId="3" borderId="0" applyNumberFormat="0" applyBorder="0" applyAlignment="0" applyProtection="0"/>
    <xf numFmtId="0" fontId="19" fillId="7" borderId="0" applyNumberFormat="0" applyBorder="0" applyAlignment="0" applyProtection="0"/>
    <xf numFmtId="0" fontId="19" fillId="6" borderId="0" applyNumberFormat="0" applyBorder="0" applyAlignment="0" applyProtection="0"/>
    <xf numFmtId="0" fontId="19" fillId="8" borderId="0" applyNumberFormat="0" applyBorder="0" applyAlignment="0" applyProtection="0"/>
    <xf numFmtId="0" fontId="19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3" borderId="0" applyNumberFormat="0" applyBorder="0" applyAlignment="0" applyProtection="0"/>
    <xf numFmtId="0" fontId="20" fillId="7" borderId="0" applyNumberFormat="0" applyBorder="0" applyAlignment="0" applyProtection="0"/>
    <xf numFmtId="0" fontId="20" fillId="6" borderId="0" applyNumberFormat="0" applyBorder="0" applyAlignment="0" applyProtection="0"/>
    <xf numFmtId="0" fontId="20" fillId="9" borderId="0" applyNumberFormat="0" applyBorder="0" applyAlignment="0" applyProtection="0"/>
    <xf numFmtId="0" fontId="20" fillId="3" borderId="0" applyNumberFormat="0" applyBorder="0" applyAlignment="0" applyProtection="0"/>
    <xf numFmtId="0" fontId="21" fillId="7" borderId="1" applyNumberFormat="0" applyAlignment="0" applyProtection="0"/>
    <xf numFmtId="0" fontId="22" fillId="0" borderId="0" applyNumberFormat="0" applyFill="0" applyBorder="0" applyAlignment="0" applyProtection="0"/>
    <xf numFmtId="0" fontId="23" fillId="0" borderId="2" applyNumberFormat="0" applyFill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5" fillId="0" borderId="0" applyNumberFormat="0" applyFill="0" applyBorder="0" applyAlignment="0" applyProtection="0"/>
    <xf numFmtId="0" fontId="26" fillId="10" borderId="5" applyNumberFormat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6" applyNumberFormat="0" applyFill="0" applyAlignment="0" applyProtection="0"/>
    <xf numFmtId="0" fontId="29" fillId="4" borderId="7" applyNumberFormat="0" applyFont="0" applyAlignment="0" applyProtection="0"/>
    <xf numFmtId="0" fontId="20" fillId="9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9" borderId="0" applyNumberFormat="0" applyBorder="0" applyAlignment="0" applyProtection="0"/>
    <xf numFmtId="0" fontId="20" fillId="14" borderId="0" applyNumberFormat="0" applyBorder="0" applyAlignment="0" applyProtection="0"/>
    <xf numFmtId="0" fontId="30" fillId="15" borderId="0" applyNumberFormat="0" applyBorder="0" applyAlignment="0" applyProtection="0"/>
    <xf numFmtId="0" fontId="31" fillId="16" borderId="8" applyNumberFormat="0" applyAlignment="0" applyProtection="0"/>
    <xf numFmtId="0" fontId="32" fillId="0" borderId="0" applyNumberFormat="0" applyFill="0" applyBorder="0" applyAlignment="0" applyProtection="0"/>
    <xf numFmtId="0" fontId="62" fillId="0" borderId="0"/>
    <xf numFmtId="0" fontId="62" fillId="0" borderId="0"/>
    <xf numFmtId="0" fontId="2" fillId="0" borderId="0"/>
    <xf numFmtId="0" fontId="29" fillId="0" borderId="0"/>
    <xf numFmtId="0" fontId="2" fillId="0" borderId="0"/>
    <xf numFmtId="0" fontId="33" fillId="0" borderId="9" applyNumberFormat="0" applyFill="0" applyAlignment="0" applyProtection="0"/>
    <xf numFmtId="0" fontId="34" fillId="17" borderId="0" applyNumberFormat="0" applyBorder="0" applyAlignment="0" applyProtection="0"/>
    <xf numFmtId="0" fontId="35" fillId="7" borderId="0" applyNumberFormat="0" applyBorder="0" applyAlignment="0" applyProtection="0"/>
    <xf numFmtId="0" fontId="36" fillId="16" borderId="1" applyNumberFormat="0" applyAlignment="0" applyProtection="0"/>
  </cellStyleXfs>
  <cellXfs count="961">
    <xf numFmtId="0" fontId="0" fillId="0" borderId="0" xfId="0"/>
    <xf numFmtId="0" fontId="5" fillId="0" borderId="0" xfId="42" applyFont="1" applyAlignment="1">
      <alignment vertical="center"/>
    </xf>
    <xf numFmtId="0" fontId="5" fillId="0" borderId="0" xfId="42" applyFont="1" applyAlignment="1">
      <alignment horizontal="center" vertical="center"/>
    </xf>
    <xf numFmtId="0" fontId="6" fillId="0" borderId="0" xfId="42" applyFont="1" applyAlignment="1">
      <alignment horizontal="center" vertical="center"/>
    </xf>
    <xf numFmtId="0" fontId="7" fillId="0" borderId="0" xfId="42" applyFont="1" applyAlignment="1">
      <alignment horizontal="center" vertical="center"/>
    </xf>
    <xf numFmtId="0" fontId="7" fillId="0" borderId="0" xfId="42" applyFont="1" applyAlignment="1">
      <alignment vertical="center"/>
    </xf>
    <xf numFmtId="0" fontId="8" fillId="0" borderId="0" xfId="42" applyFont="1" applyAlignment="1">
      <alignment horizontal="left" vertical="center"/>
    </xf>
    <xf numFmtId="0" fontId="9" fillId="0" borderId="0" xfId="42" applyFont="1" applyAlignment="1">
      <alignment horizontal="center" vertical="center"/>
    </xf>
    <xf numFmtId="0" fontId="5" fillId="0" borderId="10" xfId="42" applyFont="1" applyBorder="1" applyAlignment="1">
      <alignment horizontal="center" vertical="center"/>
    </xf>
    <xf numFmtId="0" fontId="10" fillId="0" borderId="0" xfId="42" applyFont="1" applyAlignment="1">
      <alignment horizontal="center" vertical="center"/>
    </xf>
    <xf numFmtId="0" fontId="6" fillId="0" borderId="0" xfId="42" applyFont="1" applyAlignment="1">
      <alignment vertical="center"/>
    </xf>
    <xf numFmtId="0" fontId="5" fillId="0" borderId="0" xfId="42" applyFont="1" applyAlignment="1">
      <alignment vertical="center" wrapText="1"/>
    </xf>
    <xf numFmtId="0" fontId="5" fillId="0" borderId="0" xfId="42" applyFont="1" applyAlignment="1">
      <alignment horizontal="center" vertical="center" wrapText="1"/>
    </xf>
    <xf numFmtId="0" fontId="14" fillId="0" borderId="0" xfId="0" applyFont="1"/>
    <xf numFmtId="166" fontId="14" fillId="0" borderId="0" xfId="0" applyNumberFormat="1" applyFont="1"/>
    <xf numFmtId="0" fontId="14" fillId="0" borderId="0" xfId="0" applyFont="1" applyAlignment="1"/>
    <xf numFmtId="0" fontId="7" fillId="0" borderId="0" xfId="44" applyFont="1" applyBorder="1" applyAlignment="1">
      <alignment horizontal="center" vertical="center"/>
    </xf>
    <xf numFmtId="0" fontId="3" fillId="0" borderId="0" xfId="44" applyFont="1" applyAlignment="1">
      <alignment vertical="center"/>
    </xf>
    <xf numFmtId="0" fontId="7" fillId="0" borderId="11" xfId="44" applyFont="1" applyBorder="1" applyAlignment="1">
      <alignment horizontal="center" vertical="center"/>
    </xf>
    <xf numFmtId="0" fontId="11" fillId="0" borderId="11" xfId="44" applyFont="1" applyBorder="1" applyAlignment="1">
      <alignment horizontal="center" vertical="center"/>
    </xf>
    <xf numFmtId="0" fontId="13" fillId="0" borderId="11" xfId="44" applyFont="1" applyBorder="1" applyAlignment="1">
      <alignment vertical="center"/>
    </xf>
    <xf numFmtId="0" fontId="17" fillId="18" borderId="11" xfId="44" applyFont="1" applyFill="1" applyBorder="1" applyAlignment="1">
      <alignment vertical="center"/>
    </xf>
    <xf numFmtId="0" fontId="5" fillId="0" borderId="0" xfId="44" applyFont="1" applyAlignment="1">
      <alignment vertical="center"/>
    </xf>
    <xf numFmtId="0" fontId="12" fillId="0" borderId="11" xfId="44" applyFont="1" applyBorder="1" applyAlignment="1">
      <alignment vertical="center"/>
    </xf>
    <xf numFmtId="0" fontId="11" fillId="0" borderId="0" xfId="0" applyFont="1"/>
    <xf numFmtId="0" fontId="5" fillId="0" borderId="0" xfId="0" applyFont="1"/>
    <xf numFmtId="0" fontId="7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14" fillId="0" borderId="11" xfId="0" applyFont="1" applyBorder="1"/>
    <xf numFmtId="167" fontId="29" fillId="0" borderId="0" xfId="43" applyNumberFormat="1" applyFill="1" applyAlignment="1">
      <alignment horizontal="center" vertical="center" wrapText="1"/>
    </xf>
    <xf numFmtId="167" fontId="29" fillId="0" borderId="0" xfId="43" applyNumberFormat="1" applyFill="1" applyAlignment="1">
      <alignment vertical="center" wrapText="1"/>
    </xf>
    <xf numFmtId="167" fontId="39" fillId="0" borderId="12" xfId="43" applyNumberFormat="1" applyFont="1" applyFill="1" applyBorder="1" applyAlignment="1" applyProtection="1">
      <alignment horizontal="left" vertical="center" wrapText="1" indent="1"/>
      <protection locked="0"/>
    </xf>
    <xf numFmtId="167" fontId="41" fillId="0" borderId="0" xfId="43" applyNumberFormat="1" applyFont="1" applyFill="1" applyAlignment="1">
      <alignment horizontal="center" vertical="center" wrapText="1"/>
    </xf>
    <xf numFmtId="167" fontId="41" fillId="0" borderId="0" xfId="43" applyNumberFormat="1" applyFont="1" applyFill="1" applyAlignment="1">
      <alignment vertical="center" wrapText="1"/>
    </xf>
    <xf numFmtId="0" fontId="37" fillId="0" borderId="13" xfId="43" applyFont="1" applyFill="1" applyBorder="1" applyAlignment="1">
      <alignment horizontal="center" vertical="center" wrapText="1"/>
    </xf>
    <xf numFmtId="0" fontId="37" fillId="0" borderId="14" xfId="43" applyFont="1" applyFill="1" applyBorder="1" applyAlignment="1">
      <alignment horizontal="center" vertical="center" wrapText="1"/>
    </xf>
    <xf numFmtId="0" fontId="37" fillId="0" borderId="15" xfId="43" applyFont="1" applyFill="1" applyBorder="1" applyAlignment="1">
      <alignment horizontal="center" vertical="center" wrapText="1"/>
    </xf>
    <xf numFmtId="0" fontId="42" fillId="0" borderId="0" xfId="43" applyFont="1" applyFill="1" applyAlignment="1">
      <alignment horizontal="center" vertical="center" wrapText="1"/>
    </xf>
    <xf numFmtId="0" fontId="38" fillId="0" borderId="13" xfId="43" applyFont="1" applyFill="1" applyBorder="1" applyAlignment="1">
      <alignment horizontal="center" vertical="center" wrapText="1"/>
    </xf>
    <xf numFmtId="0" fontId="38" fillId="0" borderId="14" xfId="43" applyFont="1" applyFill="1" applyBorder="1" applyAlignment="1">
      <alignment horizontal="center" vertical="center" wrapText="1"/>
    </xf>
    <xf numFmtId="0" fontId="38" fillId="0" borderId="15" xfId="43" applyFont="1" applyFill="1" applyBorder="1" applyAlignment="1">
      <alignment horizontal="center" vertical="center" wrapText="1"/>
    </xf>
    <xf numFmtId="0" fontId="43" fillId="0" borderId="16" xfId="43" applyFont="1" applyFill="1" applyBorder="1" applyAlignment="1">
      <alignment horizontal="center" vertical="center" wrapText="1"/>
    </xf>
    <xf numFmtId="0" fontId="40" fillId="0" borderId="17" xfId="43" applyFont="1" applyFill="1" applyBorder="1" applyAlignment="1" applyProtection="1">
      <alignment horizontal="left" vertical="center" wrapText="1" indent="1"/>
      <protection locked="0"/>
    </xf>
    <xf numFmtId="167" fontId="43" fillId="0" borderId="17" xfId="43" applyNumberFormat="1" applyFont="1" applyFill="1" applyBorder="1" applyAlignment="1" applyProtection="1">
      <alignment horizontal="right" vertical="center" wrapText="1" indent="1"/>
      <protection locked="0"/>
    </xf>
    <xf numFmtId="167" fontId="43" fillId="0" borderId="18" xfId="43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0" xfId="43" applyFill="1" applyAlignment="1">
      <alignment vertical="center" wrapText="1"/>
    </xf>
    <xf numFmtId="0" fontId="43" fillId="0" borderId="10" xfId="43" applyFont="1" applyFill="1" applyBorder="1" applyAlignment="1">
      <alignment horizontal="center" vertical="center" wrapText="1"/>
    </xf>
    <xf numFmtId="0" fontId="40" fillId="0" borderId="19" xfId="43" applyFont="1" applyFill="1" applyBorder="1" applyAlignment="1" applyProtection="1">
      <alignment horizontal="left" vertical="center" wrapText="1" indent="1"/>
      <protection locked="0"/>
    </xf>
    <xf numFmtId="167" fontId="43" fillId="0" borderId="19" xfId="43" applyNumberFormat="1" applyFont="1" applyFill="1" applyBorder="1" applyAlignment="1" applyProtection="1">
      <alignment horizontal="right" vertical="center" wrapText="1" indent="1"/>
      <protection locked="0"/>
    </xf>
    <xf numFmtId="167" fontId="43" fillId="0" borderId="20" xfId="43" applyNumberFormat="1" applyFont="1" applyFill="1" applyBorder="1" applyAlignment="1" applyProtection="1">
      <alignment horizontal="right" vertical="center" wrapText="1" indent="1"/>
      <protection locked="0"/>
    </xf>
    <xf numFmtId="0" fontId="40" fillId="0" borderId="19" xfId="43" applyFont="1" applyFill="1" applyBorder="1" applyAlignment="1" applyProtection="1">
      <alignment horizontal="left" vertical="center" wrapText="1" indent="8"/>
      <protection locked="0"/>
    </xf>
    <xf numFmtId="0" fontId="43" fillId="0" borderId="21" xfId="43" applyFont="1" applyFill="1" applyBorder="1" applyAlignment="1" applyProtection="1">
      <alignment vertical="center" wrapText="1"/>
      <protection locked="0"/>
    </xf>
    <xf numFmtId="167" fontId="43" fillId="0" borderId="11" xfId="43" applyNumberFormat="1" applyFont="1" applyFill="1" applyBorder="1" applyAlignment="1" applyProtection="1">
      <alignment horizontal="right" vertical="center" wrapText="1" indent="1"/>
      <protection locked="0"/>
    </xf>
    <xf numFmtId="0" fontId="39" fillId="0" borderId="13" xfId="43" applyFont="1" applyFill="1" applyBorder="1" applyAlignment="1">
      <alignment horizontal="center" vertical="center" wrapText="1"/>
    </xf>
    <xf numFmtId="0" fontId="44" fillId="0" borderId="22" xfId="43" applyFont="1" applyFill="1" applyBorder="1" applyAlignment="1">
      <alignment vertical="center" wrapText="1"/>
    </xf>
    <xf numFmtId="167" fontId="39" fillId="0" borderId="22" xfId="43" applyNumberFormat="1" applyFont="1" applyFill="1" applyBorder="1" applyAlignment="1">
      <alignment vertical="center" wrapText="1"/>
    </xf>
    <xf numFmtId="167" fontId="39" fillId="0" borderId="23" xfId="43" applyNumberFormat="1" applyFont="1" applyFill="1" applyBorder="1" applyAlignment="1">
      <alignment vertical="center" wrapText="1"/>
    </xf>
    <xf numFmtId="0" fontId="29" fillId="0" borderId="0" xfId="43" applyFill="1" applyAlignment="1">
      <alignment horizontal="right" vertical="center" wrapText="1"/>
    </xf>
    <xf numFmtId="0" fontId="29" fillId="0" borderId="0" xfId="43" applyFill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13" xfId="0" applyFont="1" applyBorder="1"/>
    <xf numFmtId="0" fontId="5" fillId="0" borderId="24" xfId="0" applyFont="1" applyBorder="1"/>
    <xf numFmtId="0" fontId="45" fillId="0" borderId="10" xfId="0" applyFont="1" applyBorder="1" applyAlignment="1">
      <alignment horizontal="right"/>
    </xf>
    <xf numFmtId="0" fontId="5" fillId="0" borderId="11" xfId="0" applyFont="1" applyBorder="1"/>
    <xf numFmtId="0" fontId="5" fillId="0" borderId="10" xfId="0" applyFont="1" applyBorder="1"/>
    <xf numFmtId="0" fontId="5" fillId="0" borderId="25" xfId="0" applyFont="1" applyBorder="1"/>
    <xf numFmtId="167" fontId="46" fillId="0" borderId="10" xfId="43" applyNumberFormat="1" applyFont="1" applyFill="1" applyBorder="1" applyAlignment="1" applyProtection="1">
      <alignment horizontal="left" vertical="center" wrapText="1" indent="1"/>
      <protection locked="0"/>
    </xf>
    <xf numFmtId="0" fontId="49" fillId="0" borderId="0" xfId="42" applyFont="1" applyAlignment="1">
      <alignment vertical="center"/>
    </xf>
    <xf numFmtId="165" fontId="3" fillId="0" borderId="0" xfId="44" applyNumberFormat="1" applyFont="1" applyAlignment="1">
      <alignment vertical="center"/>
    </xf>
    <xf numFmtId="0" fontId="5" fillId="0" borderId="0" xfId="44" applyFont="1" applyAlignment="1">
      <alignment horizontal="right" vertical="center"/>
    </xf>
    <xf numFmtId="3" fontId="5" fillId="0" borderId="0" xfId="44" applyNumberFormat="1" applyFont="1" applyAlignment="1">
      <alignment vertical="center"/>
    </xf>
    <xf numFmtId="165" fontId="5" fillId="0" borderId="0" xfId="44" applyNumberFormat="1" applyFont="1" applyAlignment="1">
      <alignment vertical="center"/>
    </xf>
    <xf numFmtId="169" fontId="14" fillId="0" borderId="0" xfId="26" applyNumberFormat="1" applyFont="1"/>
    <xf numFmtId="165" fontId="6" fillId="0" borderId="0" xfId="42" applyNumberFormat="1" applyFont="1" applyAlignment="1">
      <alignment vertical="center"/>
    </xf>
    <xf numFmtId="0" fontId="0" fillId="0" borderId="24" xfId="0" applyBorder="1"/>
    <xf numFmtId="0" fontId="0" fillId="0" borderId="25" xfId="0" applyBorder="1"/>
    <xf numFmtId="0" fontId="0" fillId="0" borderId="10" xfId="0" applyBorder="1"/>
    <xf numFmtId="0" fontId="0" fillId="0" borderId="26" xfId="0" applyBorder="1"/>
    <xf numFmtId="0" fontId="13" fillId="0" borderId="0" xfId="44" applyFont="1" applyBorder="1" applyAlignment="1">
      <alignment vertical="center"/>
    </xf>
    <xf numFmtId="165" fontId="12" fillId="0" borderId="0" xfId="44" applyNumberFormat="1" applyFont="1" applyBorder="1" applyAlignment="1">
      <alignment vertical="center"/>
    </xf>
    <xf numFmtId="165" fontId="12" fillId="0" borderId="0" xfId="44" applyNumberFormat="1" applyFont="1" applyBorder="1" applyAlignment="1">
      <alignment horizontal="center" vertical="center"/>
    </xf>
    <xf numFmtId="0" fontId="0" fillId="0" borderId="0" xfId="0" applyBorder="1"/>
    <xf numFmtId="0" fontId="0" fillId="0" borderId="16" xfId="0" applyBorder="1"/>
    <xf numFmtId="0" fontId="7" fillId="0" borderId="0" xfId="42" applyFont="1" applyBorder="1" applyAlignment="1">
      <alignment horizontal="right"/>
    </xf>
    <xf numFmtId="165" fontId="14" fillId="0" borderId="0" xfId="0" applyNumberFormat="1" applyFont="1"/>
    <xf numFmtId="165" fontId="5" fillId="0" borderId="0" xfId="42" applyNumberFormat="1" applyFont="1" applyAlignment="1">
      <alignment horizontal="center" vertical="center" wrapText="1"/>
    </xf>
    <xf numFmtId="0" fontId="5" fillId="0" borderId="0" xfId="42" applyFont="1" applyBorder="1" applyAlignment="1">
      <alignment horizontal="center" vertical="center"/>
    </xf>
    <xf numFmtId="165" fontId="5" fillId="0" borderId="0" xfId="27" applyNumberFormat="1" applyFont="1" applyFill="1" applyBorder="1" applyAlignment="1">
      <alignment horizontal="center"/>
    </xf>
    <xf numFmtId="165" fontId="4" fillId="0" borderId="0" xfId="27" applyNumberFormat="1" applyFont="1" applyFill="1" applyBorder="1" applyAlignment="1">
      <alignment horizontal="center"/>
    </xf>
    <xf numFmtId="0" fontId="4" fillId="0" borderId="0" xfId="42" applyFont="1" applyBorder="1" applyAlignment="1">
      <alignment horizontal="center" vertical="center"/>
    </xf>
    <xf numFmtId="165" fontId="4" fillId="0" borderId="0" xfId="42" applyNumberFormat="1" applyFont="1" applyBorder="1" applyAlignment="1">
      <alignment horizontal="center"/>
    </xf>
    <xf numFmtId="0" fontId="51" fillId="0" borderId="0" xfId="0" applyFont="1"/>
    <xf numFmtId="0" fontId="51" fillId="0" borderId="10" xfId="0" applyFont="1" applyBorder="1"/>
    <xf numFmtId="0" fontId="0" fillId="18" borderId="10" xfId="0" applyFill="1" applyBorder="1"/>
    <xf numFmtId="0" fontId="51" fillId="0" borderId="13" xfId="0" applyFont="1" applyBorder="1"/>
    <xf numFmtId="0" fontId="13" fillId="0" borderId="14" xfId="42" applyFont="1" applyBorder="1" applyAlignment="1">
      <alignment horizontal="left" vertical="center"/>
    </xf>
    <xf numFmtId="0" fontId="0" fillId="18" borderId="27" xfId="0" applyFill="1" applyBorder="1"/>
    <xf numFmtId="0" fontId="5" fillId="18" borderId="28" xfId="42" applyFont="1" applyFill="1" applyBorder="1" applyAlignment="1">
      <alignment horizontal="left"/>
    </xf>
    <xf numFmtId="0" fontId="5" fillId="0" borderId="11" xfId="42" applyFont="1" applyBorder="1" applyAlignment="1">
      <alignment horizontal="left"/>
    </xf>
    <xf numFmtId="49" fontId="5" fillId="0" borderId="11" xfId="42" applyNumberFormat="1" applyFont="1" applyBorder="1" applyAlignment="1">
      <alignment horizontal="left"/>
    </xf>
    <xf numFmtId="0" fontId="13" fillId="0" borderId="27" xfId="0" applyFont="1" applyBorder="1"/>
    <xf numFmtId="0" fontId="13" fillId="0" borderId="28" xfId="42" applyFont="1" applyBorder="1" applyAlignment="1">
      <alignment horizontal="left" vertical="center" wrapText="1"/>
    </xf>
    <xf numFmtId="167" fontId="54" fillId="0" borderId="0" xfId="43" applyNumberFormat="1" applyFont="1" applyFill="1" applyAlignment="1">
      <alignment horizontal="center" vertical="center" wrapText="1"/>
    </xf>
    <xf numFmtId="167" fontId="54" fillId="0" borderId="0" xfId="43" applyNumberFormat="1" applyFont="1" applyFill="1" applyAlignment="1">
      <alignment vertical="center" wrapText="1"/>
    </xf>
    <xf numFmtId="167" fontId="29" fillId="0" borderId="0" xfId="43" applyNumberFormat="1" applyFont="1" applyFill="1" applyAlignment="1">
      <alignment horizontal="right" vertical="center"/>
    </xf>
    <xf numFmtId="43" fontId="14" fillId="0" borderId="0" xfId="26" applyNumberFormat="1" applyFont="1" applyAlignment="1"/>
    <xf numFmtId="43" fontId="14" fillId="0" borderId="0" xfId="26" applyNumberFormat="1" applyFont="1"/>
    <xf numFmtId="167" fontId="29" fillId="0" borderId="0" xfId="43" applyNumberFormat="1" applyFont="1" applyFill="1" applyAlignment="1">
      <alignment horizontal="right" vertical="center" wrapText="1"/>
    </xf>
    <xf numFmtId="167" fontId="29" fillId="0" borderId="0" xfId="43" applyNumberFormat="1" applyFont="1" applyFill="1" applyAlignment="1">
      <alignment vertical="center" wrapText="1"/>
    </xf>
    <xf numFmtId="169" fontId="11" fillId="0" borderId="0" xfId="26" applyNumberFormat="1" applyFont="1"/>
    <xf numFmtId="169" fontId="5" fillId="0" borderId="14" xfId="26" applyNumberFormat="1" applyFont="1" applyBorder="1" applyAlignment="1">
      <alignment horizontal="center"/>
    </xf>
    <xf numFmtId="169" fontId="5" fillId="0" borderId="15" xfId="26" applyNumberFormat="1" applyFont="1" applyBorder="1" applyAlignment="1">
      <alignment horizontal="center"/>
    </xf>
    <xf numFmtId="169" fontId="5" fillId="0" borderId="21" xfId="26" applyNumberFormat="1" applyFont="1" applyBorder="1"/>
    <xf numFmtId="169" fontId="5" fillId="0" borderId="18" xfId="26" applyNumberFormat="1" applyFont="1" applyBorder="1"/>
    <xf numFmtId="169" fontId="5" fillId="0" borderId="11" xfId="26" applyNumberFormat="1" applyFont="1" applyBorder="1"/>
    <xf numFmtId="169" fontId="5" fillId="0" borderId="29" xfId="26" applyNumberFormat="1" applyFont="1" applyBorder="1"/>
    <xf numFmtId="169" fontId="5" fillId="0" borderId="30" xfId="26" applyNumberFormat="1" applyFont="1" applyBorder="1"/>
    <xf numFmtId="169" fontId="5" fillId="0" borderId="14" xfId="26" applyNumberFormat="1" applyFont="1" applyBorder="1"/>
    <xf numFmtId="169" fontId="5" fillId="0" borderId="15" xfId="26" applyNumberFormat="1" applyFont="1" applyBorder="1"/>
    <xf numFmtId="169" fontId="5" fillId="0" borderId="0" xfId="26" applyNumberFormat="1" applyFont="1"/>
    <xf numFmtId="0" fontId="2" fillId="0" borderId="0" xfId="44" applyFont="1" applyAlignment="1">
      <alignment vertical="center"/>
    </xf>
    <xf numFmtId="167" fontId="29" fillId="0" borderId="0" xfId="43" applyNumberFormat="1" applyFont="1" applyFill="1" applyBorder="1" applyAlignment="1">
      <alignment vertical="center" wrapText="1"/>
    </xf>
    <xf numFmtId="167" fontId="47" fillId="0" borderId="0" xfId="43" applyNumberFormat="1" applyFont="1" applyFill="1" applyBorder="1" applyAlignment="1" applyProtection="1">
      <alignment horizontal="left" vertical="center" wrapText="1" indent="1"/>
      <protection locked="0"/>
    </xf>
    <xf numFmtId="167" fontId="29" fillId="0" borderId="0" xfId="43" applyNumberFormat="1" applyFill="1" applyBorder="1" applyAlignment="1">
      <alignment vertical="center" wrapText="1"/>
    </xf>
    <xf numFmtId="0" fontId="29" fillId="0" borderId="0" xfId="43" applyNumberFormat="1" applyFill="1" applyBorder="1" applyAlignment="1">
      <alignment horizontal="center" vertical="center" wrapText="1"/>
    </xf>
    <xf numFmtId="167" fontId="29" fillId="0" borderId="0" xfId="43" applyNumberFormat="1" applyFill="1" applyBorder="1" applyAlignment="1">
      <alignment horizontal="center" vertical="center" wrapText="1"/>
    </xf>
    <xf numFmtId="0" fontId="29" fillId="0" borderId="0" xfId="43" applyNumberFormat="1" applyFill="1" applyBorder="1" applyAlignment="1">
      <alignment vertical="center" wrapText="1"/>
    </xf>
    <xf numFmtId="0" fontId="29" fillId="0" borderId="0" xfId="43" applyNumberFormat="1" applyFont="1" applyFill="1" applyBorder="1" applyAlignment="1">
      <alignment horizontal="center" vertical="center" wrapText="1"/>
    </xf>
    <xf numFmtId="0" fontId="29" fillId="0" borderId="0" xfId="43" applyNumberFormat="1" applyFill="1" applyAlignment="1">
      <alignment horizontal="center" vertical="center" wrapText="1"/>
    </xf>
    <xf numFmtId="0" fontId="5" fillId="0" borderId="0" xfId="42" applyFont="1" applyBorder="1" applyAlignment="1">
      <alignment horizontal="left"/>
    </xf>
    <xf numFmtId="169" fontId="6" fillId="0" borderId="0" xfId="26" applyNumberFormat="1" applyFont="1" applyAlignment="1">
      <alignment vertical="center"/>
    </xf>
    <xf numFmtId="169" fontId="52" fillId="0" borderId="0" xfId="26" applyNumberFormat="1" applyFont="1" applyAlignment="1">
      <alignment vertical="center"/>
    </xf>
    <xf numFmtId="169" fontId="49" fillId="0" borderId="0" xfId="26" applyNumberFormat="1" applyFont="1" applyAlignment="1">
      <alignment vertical="center"/>
    </xf>
    <xf numFmtId="165" fontId="5" fillId="0" borderId="19" xfId="42" applyNumberFormat="1" applyFont="1" applyBorder="1" applyAlignment="1">
      <alignment horizontal="center" vertical="center"/>
    </xf>
    <xf numFmtId="165" fontId="5" fillId="0" borderId="20" xfId="42" applyNumberFormat="1" applyFont="1" applyBorder="1" applyAlignment="1">
      <alignment horizontal="center" vertical="center"/>
    </xf>
    <xf numFmtId="165" fontId="5" fillId="0" borderId="20" xfId="27" applyNumberFormat="1" applyFont="1" applyBorder="1" applyAlignment="1">
      <alignment horizontal="center"/>
    </xf>
    <xf numFmtId="165" fontId="4" fillId="0" borderId="20" xfId="27" applyNumberFormat="1" applyFont="1" applyBorder="1" applyAlignment="1">
      <alignment horizontal="center"/>
    </xf>
    <xf numFmtId="17" fontId="11" fillId="0" borderId="0" xfId="0" applyNumberFormat="1" applyFont="1"/>
    <xf numFmtId="169" fontId="14" fillId="0" borderId="0" xfId="26" applyNumberFormat="1" applyFont="1" applyAlignment="1"/>
    <xf numFmtId="0" fontId="5" fillId="0" borderId="19" xfId="0" applyFont="1" applyBorder="1" applyAlignment="1">
      <alignment horizontal="left" vertical="center" wrapText="1"/>
    </xf>
    <xf numFmtId="165" fontId="40" fillId="0" borderId="19" xfId="42" applyNumberFormat="1" applyFont="1" applyBorder="1" applyAlignment="1">
      <alignment horizontal="center" vertical="center"/>
    </xf>
    <xf numFmtId="165" fontId="56" fillId="0" borderId="11" xfId="44" applyNumberFormat="1" applyFont="1" applyBorder="1" applyAlignment="1">
      <alignment horizontal="center" vertical="center"/>
    </xf>
    <xf numFmtId="165" fontId="40" fillId="0" borderId="11" xfId="44" applyNumberFormat="1" applyFont="1" applyBorder="1" applyAlignment="1">
      <alignment vertical="center"/>
    </xf>
    <xf numFmtId="165" fontId="40" fillId="18" borderId="11" xfId="44" applyNumberFormat="1" applyFont="1" applyFill="1" applyBorder="1" applyAlignment="1">
      <alignment vertical="center"/>
    </xf>
    <xf numFmtId="165" fontId="56" fillId="0" borderId="11" xfId="44" applyNumberFormat="1" applyFont="1" applyBorder="1" applyAlignment="1">
      <alignment vertical="center"/>
    </xf>
    <xf numFmtId="165" fontId="56" fillId="0" borderId="0" xfId="44" applyNumberFormat="1" applyFont="1" applyBorder="1" applyAlignment="1">
      <alignment vertical="center"/>
    </xf>
    <xf numFmtId="165" fontId="56" fillId="18" borderId="11" xfId="44" applyNumberFormat="1" applyFont="1" applyFill="1" applyBorder="1" applyAlignment="1">
      <alignment horizontal="center" vertical="center"/>
    </xf>
    <xf numFmtId="165" fontId="56" fillId="0" borderId="0" xfId="44" applyNumberFormat="1" applyFont="1" applyBorder="1" applyAlignment="1">
      <alignment horizontal="center" vertical="center"/>
    </xf>
    <xf numFmtId="165" fontId="40" fillId="0" borderId="20" xfId="42" applyNumberFormat="1" applyFont="1" applyBorder="1" applyAlignment="1">
      <alignment horizontal="center" vertical="center"/>
    </xf>
    <xf numFmtId="0" fontId="57" fillId="0" borderId="0" xfId="0" quotePrefix="1" applyFont="1" applyFill="1" applyBorder="1" applyAlignment="1">
      <alignment horizontal="centerContinuous" vertical="center"/>
    </xf>
    <xf numFmtId="0" fontId="57" fillId="0" borderId="0" xfId="0" applyFont="1" applyFill="1" applyBorder="1" applyAlignment="1">
      <alignment horizontal="centerContinuous" vertical="center"/>
    </xf>
    <xf numFmtId="0" fontId="11" fillId="0" borderId="11" xfId="0" applyFont="1" applyBorder="1"/>
    <xf numFmtId="167" fontId="29" fillId="0" borderId="0" xfId="43" applyNumberFormat="1" applyFont="1" applyFill="1" applyAlignment="1">
      <alignment horizontal="center" vertical="center" wrapText="1"/>
    </xf>
    <xf numFmtId="167" fontId="66" fillId="0" borderId="0" xfId="43" applyNumberFormat="1" applyFont="1" applyFill="1" applyAlignment="1">
      <alignment horizontal="right"/>
    </xf>
    <xf numFmtId="167" fontId="44" fillId="0" borderId="31" xfId="43" applyNumberFormat="1" applyFont="1" applyFill="1" applyBorder="1" applyAlignment="1">
      <alignment horizontal="center" vertical="center"/>
    </xf>
    <xf numFmtId="167" fontId="44" fillId="0" borderId="32" xfId="43" applyNumberFormat="1" applyFont="1" applyFill="1" applyBorder="1" applyAlignment="1">
      <alignment horizontal="center" vertical="center"/>
    </xf>
    <xf numFmtId="167" fontId="44" fillId="0" borderId="33" xfId="43" applyNumberFormat="1" applyFont="1" applyFill="1" applyBorder="1" applyAlignment="1">
      <alignment horizontal="center" vertical="center" wrapText="1"/>
    </xf>
    <xf numFmtId="167" fontId="39" fillId="0" borderId="34" xfId="43" applyNumberFormat="1" applyFont="1" applyFill="1" applyBorder="1" applyAlignment="1">
      <alignment horizontal="center" vertical="center" wrapText="1"/>
    </xf>
    <xf numFmtId="167" fontId="39" fillId="0" borderId="12" xfId="43" applyNumberFormat="1" applyFont="1" applyFill="1" applyBorder="1" applyAlignment="1">
      <alignment horizontal="center" vertical="center" wrapText="1"/>
    </xf>
    <xf numFmtId="167" fontId="39" fillId="0" borderId="35" xfId="43" applyNumberFormat="1" applyFont="1" applyFill="1" applyBorder="1" applyAlignment="1">
      <alignment horizontal="center" vertical="center" wrapText="1"/>
    </xf>
    <xf numFmtId="167" fontId="39" fillId="0" borderId="15" xfId="43" applyNumberFormat="1" applyFont="1" applyFill="1" applyBorder="1" applyAlignment="1">
      <alignment horizontal="center" vertical="center" wrapText="1"/>
    </xf>
    <xf numFmtId="167" fontId="39" fillId="0" borderId="36" xfId="43" applyNumberFormat="1" applyFont="1" applyFill="1" applyBorder="1" applyAlignment="1">
      <alignment horizontal="center" vertical="center" wrapText="1"/>
    </xf>
    <xf numFmtId="167" fontId="39" fillId="0" borderId="13" xfId="43" applyNumberFormat="1" applyFont="1" applyFill="1" applyBorder="1" applyAlignment="1">
      <alignment horizontal="center" vertical="center" wrapText="1"/>
    </xf>
    <xf numFmtId="167" fontId="39" fillId="0" borderId="12" xfId="43" applyNumberFormat="1" applyFont="1" applyFill="1" applyBorder="1" applyAlignment="1">
      <alignment horizontal="left" vertical="center" wrapText="1" indent="1"/>
    </xf>
    <xf numFmtId="167" fontId="43" fillId="0" borderId="14" xfId="43" applyNumberFormat="1" applyFont="1" applyFill="1" applyBorder="1" applyAlignment="1" applyProtection="1">
      <alignment horizontal="left" vertical="center" wrapText="1" indent="2"/>
    </xf>
    <xf numFmtId="167" fontId="43" fillId="0" borderId="12" xfId="43" applyNumberFormat="1" applyFont="1" applyFill="1" applyBorder="1" applyAlignment="1" applyProtection="1">
      <alignment vertical="center" wrapText="1"/>
    </xf>
    <xf numFmtId="167" fontId="43" fillId="0" borderId="13" xfId="43" applyNumberFormat="1" applyFont="1" applyFill="1" applyBorder="1" applyAlignment="1" applyProtection="1">
      <alignment vertical="center" wrapText="1"/>
    </xf>
    <xf numFmtId="167" fontId="43" fillId="0" borderId="14" xfId="43" applyNumberFormat="1" applyFont="1" applyFill="1" applyBorder="1" applyAlignment="1" applyProtection="1">
      <alignment vertical="center" wrapText="1"/>
    </xf>
    <xf numFmtId="167" fontId="43" fillId="0" borderId="15" xfId="43" applyNumberFormat="1" applyFont="1" applyFill="1" applyBorder="1" applyAlignment="1" applyProtection="1">
      <alignment vertical="center" wrapText="1"/>
    </xf>
    <xf numFmtId="167" fontId="43" fillId="0" borderId="12" xfId="43" applyNumberFormat="1" applyFont="1" applyFill="1" applyBorder="1" applyAlignment="1">
      <alignment vertical="center" wrapText="1"/>
    </xf>
    <xf numFmtId="167" fontId="39" fillId="0" borderId="10" xfId="43" applyNumberFormat="1" applyFont="1" applyFill="1" applyBorder="1" applyAlignment="1">
      <alignment horizontal="center" vertical="center" wrapText="1"/>
    </xf>
    <xf numFmtId="167" fontId="43" fillId="0" borderId="37" xfId="43" applyNumberFormat="1" applyFont="1" applyFill="1" applyBorder="1" applyAlignment="1" applyProtection="1">
      <alignment horizontal="left" vertical="center" wrapText="1" indent="1"/>
      <protection locked="0"/>
    </xf>
    <xf numFmtId="168" fontId="29" fillId="0" borderId="11" xfId="43" applyNumberFormat="1" applyFont="1" applyFill="1" applyBorder="1" applyAlignment="1" applyProtection="1">
      <alignment horizontal="left" vertical="center" wrapText="1" indent="2"/>
      <protection locked="0"/>
    </xf>
    <xf numFmtId="167" fontId="43" fillId="0" borderId="37" xfId="43" applyNumberFormat="1" applyFont="1" applyFill="1" applyBorder="1" applyAlignment="1" applyProtection="1">
      <alignment vertical="center" wrapText="1"/>
      <protection locked="0"/>
    </xf>
    <xf numFmtId="167" fontId="43" fillId="0" borderId="10" xfId="43" applyNumberFormat="1" applyFont="1" applyFill="1" applyBorder="1" applyAlignment="1" applyProtection="1">
      <alignment vertical="center" wrapText="1"/>
      <protection locked="0"/>
    </xf>
    <xf numFmtId="167" fontId="43" fillId="0" borderId="11" xfId="43" applyNumberFormat="1" applyFont="1" applyFill="1" applyBorder="1" applyAlignment="1" applyProtection="1">
      <alignment vertical="center" wrapText="1"/>
      <protection locked="0"/>
    </xf>
    <xf numFmtId="167" fontId="43" fillId="0" borderId="20" xfId="43" applyNumberFormat="1" applyFont="1" applyFill="1" applyBorder="1" applyAlignment="1" applyProtection="1">
      <alignment vertical="center" wrapText="1"/>
      <protection locked="0"/>
    </xf>
    <xf numFmtId="167" fontId="43" fillId="0" borderId="37" xfId="43" applyNumberFormat="1" applyFont="1" applyFill="1" applyBorder="1" applyAlignment="1">
      <alignment vertical="center" wrapText="1"/>
    </xf>
    <xf numFmtId="167" fontId="29" fillId="0" borderId="14" xfId="43" applyNumberFormat="1" applyFont="1" applyFill="1" applyBorder="1" applyAlignment="1" applyProtection="1">
      <alignment horizontal="left" vertical="center" wrapText="1" indent="2"/>
    </xf>
    <xf numFmtId="14" fontId="29" fillId="0" borderId="11" xfId="43" applyNumberFormat="1" applyFont="1" applyFill="1" applyBorder="1" applyAlignment="1" applyProtection="1">
      <alignment horizontal="left" vertical="center" wrapText="1" indent="2"/>
      <protection locked="0"/>
    </xf>
    <xf numFmtId="167" fontId="39" fillId="0" borderId="25" xfId="43" applyNumberFormat="1" applyFont="1" applyFill="1" applyBorder="1" applyAlignment="1">
      <alignment horizontal="center" vertical="center" wrapText="1"/>
    </xf>
    <xf numFmtId="167" fontId="43" fillId="0" borderId="38" xfId="43" applyNumberFormat="1" applyFont="1" applyFill="1" applyBorder="1" applyAlignment="1" applyProtection="1">
      <alignment horizontal="left" vertical="center" wrapText="1" indent="1"/>
      <protection locked="0"/>
    </xf>
    <xf numFmtId="168" fontId="29" fillId="0" borderId="29" xfId="43" applyNumberFormat="1" applyFont="1" applyFill="1" applyBorder="1" applyAlignment="1" applyProtection="1">
      <alignment horizontal="left" vertical="center" wrapText="1" indent="2"/>
      <protection locked="0"/>
    </xf>
    <xf numFmtId="167" fontId="43" fillId="0" borderId="38" xfId="43" applyNumberFormat="1" applyFont="1" applyFill="1" applyBorder="1" applyAlignment="1" applyProtection="1">
      <alignment vertical="center" wrapText="1"/>
      <protection locked="0"/>
    </xf>
    <xf numFmtId="167" fontId="43" fillId="0" borderId="25" xfId="43" applyNumberFormat="1" applyFont="1" applyFill="1" applyBorder="1" applyAlignment="1" applyProtection="1">
      <alignment vertical="center" wrapText="1"/>
      <protection locked="0"/>
    </xf>
    <xf numFmtId="167" fontId="43" fillId="0" borderId="29" xfId="43" applyNumberFormat="1" applyFont="1" applyFill="1" applyBorder="1" applyAlignment="1" applyProtection="1">
      <alignment vertical="center" wrapText="1"/>
      <protection locked="0"/>
    </xf>
    <xf numFmtId="167" fontId="43" fillId="0" borderId="39" xfId="43" applyNumberFormat="1" applyFont="1" applyFill="1" applyBorder="1" applyAlignment="1" applyProtection="1">
      <alignment vertical="center" wrapText="1"/>
      <protection locked="0"/>
    </xf>
    <xf numFmtId="167" fontId="43" fillId="0" borderId="38" xfId="43" applyNumberFormat="1" applyFont="1" applyFill="1" applyBorder="1" applyAlignment="1">
      <alignment vertical="center" wrapText="1"/>
    </xf>
    <xf numFmtId="167" fontId="43" fillId="0" borderId="12" xfId="43" applyNumberFormat="1" applyFont="1" applyFill="1" applyBorder="1" applyAlignment="1" applyProtection="1">
      <alignment vertical="center" wrapText="1"/>
      <protection locked="0"/>
    </xf>
    <xf numFmtId="167" fontId="43" fillId="0" borderId="13" xfId="43" applyNumberFormat="1" applyFont="1" applyFill="1" applyBorder="1" applyAlignment="1" applyProtection="1">
      <alignment vertical="center" wrapText="1"/>
      <protection locked="0"/>
    </xf>
    <xf numFmtId="167" fontId="43" fillId="0" borderId="14" xfId="43" applyNumberFormat="1" applyFont="1" applyFill="1" applyBorder="1" applyAlignment="1" applyProtection="1">
      <alignment vertical="center" wrapText="1"/>
      <protection locked="0"/>
    </xf>
    <xf numFmtId="167" fontId="43" fillId="0" borderId="15" xfId="43" applyNumberFormat="1" applyFont="1" applyFill="1" applyBorder="1" applyAlignment="1" applyProtection="1">
      <alignment vertical="center" wrapText="1"/>
      <protection locked="0"/>
    </xf>
    <xf numFmtId="167" fontId="39" fillId="0" borderId="27" xfId="43" applyNumberFormat="1" applyFont="1" applyFill="1" applyBorder="1" applyAlignment="1">
      <alignment horizontal="center" vertical="center" wrapText="1"/>
    </xf>
    <xf numFmtId="167" fontId="43" fillId="0" borderId="40" xfId="43" applyNumberFormat="1" applyFont="1" applyFill="1" applyBorder="1" applyAlignment="1" applyProtection="1">
      <alignment horizontal="left" vertical="center" wrapText="1" indent="1"/>
      <protection locked="0"/>
    </xf>
    <xf numFmtId="168" fontId="29" fillId="0" borderId="41" xfId="43" applyNumberFormat="1" applyFont="1" applyFill="1" applyBorder="1" applyAlignment="1" applyProtection="1">
      <alignment horizontal="left" vertical="center" wrapText="1" indent="2"/>
      <protection locked="0"/>
    </xf>
    <xf numFmtId="167" fontId="43" fillId="0" borderId="36" xfId="43" applyNumberFormat="1" applyFont="1" applyFill="1" applyBorder="1" applyAlignment="1" applyProtection="1">
      <alignment vertical="center" wrapText="1"/>
      <protection locked="0"/>
    </xf>
    <xf numFmtId="167" fontId="43" fillId="0" borderId="27" xfId="43" applyNumberFormat="1" applyFont="1" applyFill="1" applyBorder="1" applyAlignment="1" applyProtection="1">
      <alignment vertical="center" wrapText="1"/>
      <protection locked="0"/>
    </xf>
    <xf numFmtId="167" fontId="43" fillId="0" borderId="28" xfId="43" applyNumberFormat="1" applyFont="1" applyFill="1" applyBorder="1" applyAlignment="1" applyProtection="1">
      <alignment vertical="center" wrapText="1"/>
      <protection locked="0"/>
    </xf>
    <xf numFmtId="167" fontId="43" fillId="0" borderId="30" xfId="43" applyNumberFormat="1" applyFont="1" applyFill="1" applyBorder="1" applyAlignment="1" applyProtection="1">
      <alignment vertical="center" wrapText="1"/>
      <protection locked="0"/>
    </xf>
    <xf numFmtId="167" fontId="43" fillId="0" borderId="36" xfId="43" applyNumberFormat="1" applyFont="1" applyFill="1" applyBorder="1" applyAlignment="1">
      <alignment vertical="center" wrapText="1"/>
    </xf>
    <xf numFmtId="167" fontId="29" fillId="18" borderId="35" xfId="43" applyNumberFormat="1" applyFont="1" applyFill="1" applyBorder="1" applyAlignment="1" applyProtection="1">
      <alignment horizontal="left" vertical="center" wrapText="1" indent="2"/>
    </xf>
    <xf numFmtId="0" fontId="68" fillId="0" borderId="42" xfId="0" applyFont="1" applyFill="1" applyBorder="1"/>
    <xf numFmtId="169" fontId="64" fillId="0" borderId="42" xfId="26" applyNumberFormat="1" applyFont="1" applyFill="1" applyBorder="1" applyAlignment="1"/>
    <xf numFmtId="169" fontId="68" fillId="0" borderId="42" xfId="26" applyNumberFormat="1" applyFont="1" applyFill="1" applyBorder="1"/>
    <xf numFmtId="169" fontId="68" fillId="0" borderId="0" xfId="26" applyNumberFormat="1" applyFont="1" applyFill="1"/>
    <xf numFmtId="0" fontId="68" fillId="0" borderId="43" xfId="0" applyFont="1" applyFill="1" applyBorder="1" applyAlignment="1"/>
    <xf numFmtId="0" fontId="68" fillId="0" borderId="43" xfId="0" applyFont="1" applyFill="1" applyBorder="1"/>
    <xf numFmtId="169" fontId="64" fillId="0" borderId="43" xfId="26" applyNumberFormat="1" applyFont="1" applyFill="1" applyBorder="1" applyAlignment="1"/>
    <xf numFmtId="169" fontId="68" fillId="0" borderId="43" xfId="26" applyNumberFormat="1" applyFont="1" applyFill="1" applyBorder="1" applyAlignment="1"/>
    <xf numFmtId="169" fontId="68" fillId="0" borderId="43" xfId="26" applyNumberFormat="1" applyFont="1" applyFill="1" applyBorder="1"/>
    <xf numFmtId="0" fontId="69" fillId="0" borderId="11" xfId="0" applyFont="1" applyFill="1" applyBorder="1" applyAlignment="1">
      <alignment vertical="center" wrapText="1"/>
    </xf>
    <xf numFmtId="0" fontId="69" fillId="0" borderId="11" xfId="0" quotePrefix="1" applyFont="1" applyFill="1" applyBorder="1" applyAlignment="1">
      <alignment vertical="center" wrapText="1"/>
    </xf>
    <xf numFmtId="0" fontId="69" fillId="0" borderId="19" xfId="0" quotePrefix="1" applyFont="1" applyFill="1" applyBorder="1" applyAlignment="1">
      <alignment vertical="center" wrapText="1"/>
    </xf>
    <xf numFmtId="0" fontId="69" fillId="19" borderId="11" xfId="0" quotePrefix="1" applyFont="1" applyFill="1" applyBorder="1" applyAlignment="1">
      <alignment vertical="center" wrapText="1"/>
    </xf>
    <xf numFmtId="0" fontId="69" fillId="19" borderId="19" xfId="0" quotePrefix="1" applyFont="1" applyFill="1" applyBorder="1" applyAlignment="1">
      <alignment vertical="center" wrapText="1"/>
    </xf>
    <xf numFmtId="0" fontId="70" fillId="0" borderId="11" xfId="0" applyFont="1" applyFill="1" applyBorder="1" applyAlignment="1">
      <alignment vertical="center"/>
    </xf>
    <xf numFmtId="0" fontId="70" fillId="0" borderId="44" xfId="0" applyFont="1" applyFill="1" applyBorder="1" applyAlignment="1">
      <alignment vertical="center"/>
    </xf>
    <xf numFmtId="0" fontId="70" fillId="0" borderId="19" xfId="0" applyFont="1" applyFill="1" applyBorder="1" applyAlignment="1">
      <alignment vertical="center"/>
    </xf>
    <xf numFmtId="3" fontId="11" fillId="19" borderId="45" xfId="41" applyNumberFormat="1" applyFont="1" applyFill="1" applyBorder="1" applyAlignment="1">
      <alignment vertical="center" wrapText="1"/>
    </xf>
    <xf numFmtId="0" fontId="68" fillId="19" borderId="44" xfId="0" applyFont="1" applyFill="1" applyBorder="1" applyAlignment="1">
      <alignment vertical="center" wrapText="1"/>
    </xf>
    <xf numFmtId="0" fontId="68" fillId="19" borderId="19" xfId="0" applyFont="1" applyFill="1" applyBorder="1" applyAlignment="1">
      <alignment vertical="center" wrapText="1"/>
    </xf>
    <xf numFmtId="0" fontId="69" fillId="19" borderId="11" xfId="0" applyFont="1" applyFill="1" applyBorder="1" applyAlignment="1">
      <alignment vertical="center" wrapText="1"/>
    </xf>
    <xf numFmtId="0" fontId="68" fillId="0" borderId="11" xfId="0" applyFont="1" applyFill="1" applyBorder="1" applyAlignment="1">
      <alignment vertical="center"/>
    </xf>
    <xf numFmtId="0" fontId="68" fillId="0" borderId="44" xfId="0" applyFont="1" applyFill="1" applyBorder="1" applyAlignment="1">
      <alignment vertical="center"/>
    </xf>
    <xf numFmtId="0" fontId="68" fillId="0" borderId="19" xfId="0" applyFont="1" applyFill="1" applyBorder="1" applyAlignment="1">
      <alignment vertical="center"/>
    </xf>
    <xf numFmtId="0" fontId="68" fillId="19" borderId="45" xfId="40" applyFont="1" applyFill="1" applyBorder="1" applyAlignment="1">
      <alignment vertical="center" wrapText="1"/>
    </xf>
    <xf numFmtId="0" fontId="68" fillId="19" borderId="44" xfId="40" applyFont="1" applyFill="1" applyBorder="1" applyAlignment="1">
      <alignment vertical="center" wrapText="1"/>
    </xf>
    <xf numFmtId="0" fontId="68" fillId="19" borderId="19" xfId="40" applyFont="1" applyFill="1" applyBorder="1" applyAlignment="1">
      <alignment vertical="center" wrapText="1"/>
    </xf>
    <xf numFmtId="0" fontId="69" fillId="19" borderId="45" xfId="0" applyFont="1" applyFill="1" applyBorder="1" applyAlignment="1">
      <alignment vertical="center" wrapText="1"/>
    </xf>
    <xf numFmtId="0" fontId="69" fillId="19" borderId="44" xfId="0" quotePrefix="1" applyFont="1" applyFill="1" applyBorder="1" applyAlignment="1">
      <alignment vertical="center" wrapText="1"/>
    </xf>
    <xf numFmtId="167" fontId="29" fillId="0" borderId="0" xfId="43" applyNumberFormat="1" applyFont="1" applyFill="1" applyAlignment="1">
      <alignment horizontal="right" wrapText="1"/>
    </xf>
    <xf numFmtId="167" fontId="66" fillId="0" borderId="0" xfId="43" applyNumberFormat="1" applyFont="1" applyFill="1" applyAlignment="1">
      <alignment horizontal="right" wrapText="1"/>
    </xf>
    <xf numFmtId="167" fontId="44" fillId="0" borderId="13" xfId="43" applyNumberFormat="1" applyFont="1" applyFill="1" applyBorder="1" applyAlignment="1">
      <alignment horizontal="center" vertical="center" wrapText="1"/>
    </xf>
    <xf numFmtId="167" fontId="44" fillId="0" borderId="14" xfId="43" applyNumberFormat="1" applyFont="1" applyFill="1" applyBorder="1" applyAlignment="1">
      <alignment horizontal="center" vertical="center" wrapText="1"/>
    </xf>
    <xf numFmtId="167" fontId="44" fillId="0" borderId="15" xfId="43" applyNumberFormat="1" applyFont="1" applyFill="1" applyBorder="1" applyAlignment="1" applyProtection="1">
      <alignment horizontal="center" vertical="center" wrapText="1"/>
    </xf>
    <xf numFmtId="167" fontId="39" fillId="0" borderId="46" xfId="43" applyNumberFormat="1" applyFont="1" applyFill="1" applyBorder="1" applyAlignment="1" applyProtection="1">
      <alignment horizontal="center" vertical="center" wrapText="1"/>
    </xf>
    <xf numFmtId="167" fontId="39" fillId="0" borderId="22" xfId="43" applyNumberFormat="1" applyFont="1" applyFill="1" applyBorder="1" applyAlignment="1" applyProtection="1">
      <alignment horizontal="center" vertical="center" wrapText="1"/>
    </xf>
    <xf numFmtId="167" fontId="39" fillId="0" borderId="23" xfId="43" applyNumberFormat="1" applyFont="1" applyFill="1" applyBorder="1" applyAlignment="1" applyProtection="1">
      <alignment horizontal="center" vertical="center" wrapText="1"/>
    </xf>
    <xf numFmtId="167" fontId="71" fillId="0" borderId="11" xfId="43" applyNumberFormat="1" applyFont="1" applyFill="1" applyBorder="1" applyAlignment="1" applyProtection="1">
      <alignment vertical="center" wrapText="1"/>
      <protection locked="0"/>
    </xf>
    <xf numFmtId="1" fontId="71" fillId="0" borderId="11" xfId="43" applyNumberFormat="1" applyFont="1" applyFill="1" applyBorder="1" applyAlignment="1" applyProtection="1">
      <alignment vertical="center" wrapText="1"/>
      <protection locked="0"/>
    </xf>
    <xf numFmtId="1" fontId="71" fillId="0" borderId="11" xfId="43" applyNumberFormat="1" applyFont="1" applyFill="1" applyBorder="1" applyAlignment="1" applyProtection="1">
      <alignment horizontal="right" vertical="center" wrapText="1"/>
      <protection locked="0"/>
    </xf>
    <xf numFmtId="167" fontId="44" fillId="0" borderId="13" xfId="43" applyNumberFormat="1" applyFont="1" applyFill="1" applyBorder="1" applyAlignment="1">
      <alignment horizontal="left" vertical="center" wrapText="1"/>
    </xf>
    <xf numFmtId="167" fontId="44" fillId="0" borderId="14" xfId="43" applyNumberFormat="1" applyFont="1" applyFill="1" applyBorder="1" applyAlignment="1">
      <alignment vertical="center" wrapText="1"/>
    </xf>
    <xf numFmtId="167" fontId="44" fillId="18" borderId="14" xfId="43" applyNumberFormat="1" applyFont="1" applyFill="1" applyBorder="1" applyAlignment="1" applyProtection="1">
      <alignment vertical="center" wrapText="1"/>
    </xf>
    <xf numFmtId="0" fontId="67" fillId="0" borderId="0" xfId="0" applyFont="1" applyAlignment="1">
      <alignment horizontal="center"/>
    </xf>
    <xf numFmtId="0" fontId="68" fillId="0" borderId="0" xfId="0" applyFont="1" applyAlignment="1"/>
    <xf numFmtId="0" fontId="67" fillId="0" borderId="0" xfId="0" applyFont="1" applyAlignment="1">
      <alignment horizontal="center" vertical="center"/>
    </xf>
    <xf numFmtId="0" fontId="68" fillId="0" borderId="0" xfId="0" applyFont="1"/>
    <xf numFmtId="0" fontId="68" fillId="0" borderId="42" xfId="0" applyFont="1" applyBorder="1" applyAlignment="1">
      <alignment horizontal="center" vertical="center"/>
    </xf>
    <xf numFmtId="0" fontId="68" fillId="0" borderId="47" xfId="0" applyFont="1" applyBorder="1" applyAlignment="1">
      <alignment horizontal="centerContinuous" vertical="center"/>
    </xf>
    <xf numFmtId="0" fontId="68" fillId="0" borderId="42" xfId="0" applyFont="1" applyBorder="1" applyAlignment="1">
      <alignment horizontal="centerContinuous" vertical="center"/>
    </xf>
    <xf numFmtId="0" fontId="68" fillId="0" borderId="48" xfId="0" applyFont="1" applyBorder="1" applyAlignment="1">
      <alignment horizontal="centerContinuous" vertical="center"/>
    </xf>
    <xf numFmtId="0" fontId="68" fillId="0" borderId="41" xfId="0" applyFont="1" applyBorder="1" applyAlignment="1">
      <alignment horizontal="centerContinuous"/>
    </xf>
    <xf numFmtId="0" fontId="68" fillId="0" borderId="0" xfId="0" applyFont="1" applyBorder="1" applyAlignment="1">
      <alignment horizontal="centerContinuous"/>
    </xf>
    <xf numFmtId="0" fontId="68" fillId="0" borderId="0" xfId="0" applyFont="1" applyAlignment="1">
      <alignment horizontal="centerContinuous"/>
    </xf>
    <xf numFmtId="0" fontId="68" fillId="0" borderId="49" xfId="0" applyFont="1" applyBorder="1" applyAlignment="1">
      <alignment horizontal="centerContinuous"/>
    </xf>
    <xf numFmtId="0" fontId="68" fillId="0" borderId="41" xfId="0" applyFont="1" applyBorder="1"/>
    <xf numFmtId="0" fontId="68" fillId="0" borderId="0" xfId="0" applyFont="1" applyBorder="1"/>
    <xf numFmtId="0" fontId="68" fillId="0" borderId="49" xfId="0" applyFont="1" applyBorder="1"/>
    <xf numFmtId="0" fontId="72" fillId="0" borderId="44" xfId="0" applyFont="1" applyBorder="1" applyAlignment="1">
      <alignment horizontal="left" vertical="center" wrapText="1"/>
    </xf>
    <xf numFmtId="0" fontId="68" fillId="0" borderId="45" xfId="0" applyFont="1" applyBorder="1" applyAlignment="1">
      <alignment horizontal="center"/>
    </xf>
    <xf numFmtId="0" fontId="68" fillId="0" borderId="44" xfId="0" applyFont="1" applyBorder="1" applyAlignment="1">
      <alignment horizontal="center"/>
    </xf>
    <xf numFmtId="0" fontId="68" fillId="0" borderId="19" xfId="0" applyFont="1" applyBorder="1" applyAlignment="1">
      <alignment horizontal="center"/>
    </xf>
    <xf numFmtId="0" fontId="68" fillId="0" borderId="11" xfId="0" applyFont="1" applyBorder="1"/>
    <xf numFmtId="0" fontId="68" fillId="0" borderId="44" xfId="0" applyFont="1" applyBorder="1" applyAlignment="1">
      <alignment horizontal="left" vertical="center" wrapText="1"/>
    </xf>
    <xf numFmtId="0" fontId="70" fillId="0" borderId="44" xfId="0" applyFont="1" applyBorder="1" applyAlignment="1">
      <alignment horizontal="left" vertical="center" wrapText="1"/>
    </xf>
    <xf numFmtId="0" fontId="68" fillId="18" borderId="44" xfId="0" applyFont="1" applyFill="1" applyBorder="1" applyAlignment="1">
      <alignment horizontal="left" vertical="center" wrapText="1"/>
    </xf>
    <xf numFmtId="0" fontId="68" fillId="18" borderId="11" xfId="0" applyFont="1" applyFill="1" applyBorder="1"/>
    <xf numFmtId="0" fontId="68" fillId="0" borderId="44" xfId="0" applyFont="1" applyBorder="1" applyAlignment="1">
      <alignment horizontal="left" vertical="center"/>
    </xf>
    <xf numFmtId="0" fontId="68" fillId="0" borderId="44" xfId="0" applyFont="1" applyFill="1" applyBorder="1" applyAlignment="1">
      <alignment horizontal="left" vertical="center" wrapText="1"/>
    </xf>
    <xf numFmtId="0" fontId="68" fillId="0" borderId="44" xfId="0" quotePrefix="1" applyFont="1" applyBorder="1" applyAlignment="1">
      <alignment horizontal="center" vertical="center"/>
    </xf>
    <xf numFmtId="167" fontId="48" fillId="0" borderId="0" xfId="43" applyNumberFormat="1" applyFont="1" applyFill="1" applyBorder="1" applyAlignment="1" applyProtection="1">
      <alignment horizontal="left" vertical="center" wrapText="1" indent="1"/>
      <protection locked="0"/>
    </xf>
    <xf numFmtId="165" fontId="40" fillId="18" borderId="11" xfId="44" applyNumberFormat="1" applyFont="1" applyFill="1" applyBorder="1" applyAlignment="1">
      <alignment horizontal="left" vertical="center"/>
    </xf>
    <xf numFmtId="165" fontId="56" fillId="0" borderId="11" xfId="44" applyNumberFormat="1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 wrapText="1"/>
    </xf>
    <xf numFmtId="3" fontId="65" fillId="0" borderId="11" xfId="0" quotePrefix="1" applyNumberFormat="1" applyFont="1" applyFill="1" applyBorder="1" applyAlignment="1">
      <alignment vertical="center" wrapText="1"/>
    </xf>
    <xf numFmtId="3" fontId="65" fillId="19" borderId="11" xfId="0" quotePrefix="1" applyNumberFormat="1" applyFont="1" applyFill="1" applyBorder="1" applyAlignment="1">
      <alignment vertical="center" wrapText="1"/>
    </xf>
    <xf numFmtId="3" fontId="68" fillId="0" borderId="11" xfId="0" quotePrefix="1" applyNumberFormat="1" applyFont="1" applyFill="1" applyBorder="1" applyAlignment="1">
      <alignment vertical="center" wrapText="1"/>
    </xf>
    <xf numFmtId="3" fontId="68" fillId="19" borderId="11" xfId="0" quotePrefix="1" applyNumberFormat="1" applyFont="1" applyFill="1" applyBorder="1" applyAlignment="1">
      <alignment vertical="center" wrapText="1"/>
    </xf>
    <xf numFmtId="3" fontId="69" fillId="19" borderId="11" xfId="0" quotePrefix="1" applyNumberFormat="1" applyFont="1" applyFill="1" applyBorder="1" applyAlignment="1">
      <alignment vertical="center" wrapText="1"/>
    </xf>
    <xf numFmtId="3" fontId="70" fillId="19" borderId="19" xfId="0" applyNumberFormat="1" applyFont="1" applyFill="1" applyBorder="1" applyAlignment="1">
      <alignment vertical="center" wrapText="1"/>
    </xf>
    <xf numFmtId="3" fontId="68" fillId="19" borderId="19" xfId="40" applyNumberFormat="1" applyFont="1" applyFill="1" applyBorder="1" applyAlignment="1">
      <alignment vertical="center" wrapText="1"/>
    </xf>
    <xf numFmtId="3" fontId="69" fillId="19" borderId="19" xfId="0" quotePrefix="1" applyNumberFormat="1" applyFont="1" applyFill="1" applyBorder="1" applyAlignment="1">
      <alignment vertical="center" wrapText="1"/>
    </xf>
    <xf numFmtId="3" fontId="68" fillId="19" borderId="19" xfId="0" quotePrefix="1" applyNumberFormat="1" applyFont="1" applyFill="1" applyBorder="1" applyAlignment="1">
      <alignment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49" fontId="5" fillId="0" borderId="45" xfId="0" applyNumberFormat="1" applyFont="1" applyBorder="1" applyAlignment="1">
      <alignment horizontal="center" vertical="center" wrapText="1"/>
    </xf>
    <xf numFmtId="0" fontId="5" fillId="0" borderId="29" xfId="42" applyFont="1" applyBorder="1" applyAlignment="1">
      <alignment horizontal="left"/>
    </xf>
    <xf numFmtId="0" fontId="5" fillId="0" borderId="21" xfId="42" applyFont="1" applyBorder="1" applyAlignment="1">
      <alignment horizontal="left"/>
    </xf>
    <xf numFmtId="0" fontId="68" fillId="0" borderId="45" xfId="0" applyFont="1" applyBorder="1"/>
    <xf numFmtId="169" fontId="14" fillId="0" borderId="0" xfId="26" applyNumberFormat="1" applyFont="1" applyBorder="1"/>
    <xf numFmtId="0" fontId="14" fillId="0" borderId="0" xfId="0" applyFont="1" applyBorder="1"/>
    <xf numFmtId="0" fontId="11" fillId="0" borderId="11" xfId="0" applyFont="1" applyBorder="1" applyAlignment="1">
      <alignment horizontal="left" vertical="center" wrapText="1"/>
    </xf>
    <xf numFmtId="49" fontId="5" fillId="0" borderId="11" xfId="0" applyNumberFormat="1" applyFont="1" applyBorder="1" applyAlignment="1">
      <alignment horizontal="left"/>
    </xf>
    <xf numFmtId="0" fontId="45" fillId="0" borderId="11" xfId="42" applyFont="1" applyBorder="1" applyAlignment="1">
      <alignment horizontal="left"/>
    </xf>
    <xf numFmtId="0" fontId="5" fillId="0" borderId="25" xfId="42" applyFont="1" applyBorder="1" applyAlignment="1">
      <alignment horizontal="center" vertical="center"/>
    </xf>
    <xf numFmtId="165" fontId="5" fillId="0" borderId="39" xfId="27" applyNumberFormat="1" applyFont="1" applyBorder="1" applyAlignment="1">
      <alignment horizontal="center"/>
    </xf>
    <xf numFmtId="0" fontId="7" fillId="0" borderId="13" xfId="42" applyFont="1" applyBorder="1" applyAlignment="1">
      <alignment horizontal="center" vertical="center"/>
    </xf>
    <xf numFmtId="165" fontId="7" fillId="0" borderId="15" xfId="27" applyNumberFormat="1" applyFont="1" applyBorder="1" applyAlignment="1">
      <alignment horizontal="center"/>
    </xf>
    <xf numFmtId="0" fontId="5" fillId="0" borderId="24" xfId="42" applyFont="1" applyBorder="1" applyAlignment="1">
      <alignment horizontal="center" vertical="center"/>
    </xf>
    <xf numFmtId="49" fontId="5" fillId="0" borderId="21" xfId="0" applyNumberFormat="1" applyFont="1" applyBorder="1" applyAlignment="1">
      <alignment horizontal="left"/>
    </xf>
    <xf numFmtId="0" fontId="5" fillId="0" borderId="21" xfId="0" applyFont="1" applyBorder="1"/>
    <xf numFmtId="165" fontId="5" fillId="0" borderId="18" xfId="27" applyNumberFormat="1" applyFont="1" applyBorder="1" applyAlignment="1">
      <alignment horizontal="center"/>
    </xf>
    <xf numFmtId="49" fontId="5" fillId="0" borderId="29" xfId="42" applyNumberFormat="1" applyFont="1" applyBorder="1" applyAlignment="1">
      <alignment horizontal="left"/>
    </xf>
    <xf numFmtId="49" fontId="5" fillId="0" borderId="21" xfId="42" applyNumberFormat="1" applyFont="1" applyBorder="1" applyAlignment="1">
      <alignment horizontal="left"/>
    </xf>
    <xf numFmtId="0" fontId="45" fillId="0" borderId="21" xfId="42" applyFont="1" applyBorder="1" applyAlignment="1">
      <alignment horizontal="left"/>
    </xf>
    <xf numFmtId="165" fontId="5" fillId="0" borderId="15" xfId="27" applyNumberFormat="1" applyFont="1" applyBorder="1" applyAlignment="1">
      <alignment horizontal="center"/>
    </xf>
    <xf numFmtId="49" fontId="5" fillId="0" borderId="29" xfId="0" applyNumberFormat="1" applyFont="1" applyBorder="1" applyAlignment="1">
      <alignment horizontal="left"/>
    </xf>
    <xf numFmtId="0" fontId="5" fillId="0" borderId="29" xfId="0" applyFont="1" applyBorder="1"/>
    <xf numFmtId="0" fontId="7" fillId="0" borderId="35" xfId="0" applyFont="1" applyBorder="1" applyAlignment="1"/>
    <xf numFmtId="0" fontId="7" fillId="0" borderId="50" xfId="0" applyFont="1" applyBorder="1" applyAlignment="1"/>
    <xf numFmtId="165" fontId="45" fillId="0" borderId="20" xfId="27" applyNumberFormat="1" applyFont="1" applyBorder="1" applyAlignment="1">
      <alignment horizontal="center"/>
    </xf>
    <xf numFmtId="0" fontId="4" fillId="0" borderId="24" xfId="42" applyFont="1" applyBorder="1" applyAlignment="1">
      <alignment horizontal="center" vertical="center"/>
    </xf>
    <xf numFmtId="165" fontId="4" fillId="0" borderId="18" xfId="27" applyNumberFormat="1" applyFont="1" applyBorder="1" applyAlignment="1">
      <alignment horizontal="center"/>
    </xf>
    <xf numFmtId="0" fontId="4" fillId="0" borderId="13" xfId="42" applyFont="1" applyBorder="1" applyAlignment="1">
      <alignment horizontal="center" vertical="center"/>
    </xf>
    <xf numFmtId="165" fontId="4" fillId="0" borderId="15" xfId="27" applyNumberFormat="1" applyFont="1" applyBorder="1" applyAlignment="1">
      <alignment horizontal="center"/>
    </xf>
    <xf numFmtId="0" fontId="4" fillId="0" borderId="51" xfId="42" applyFont="1" applyBorder="1" applyAlignment="1">
      <alignment horizontal="center" vertical="center"/>
    </xf>
    <xf numFmtId="165" fontId="4" fillId="0" borderId="52" xfId="27" applyNumberFormat="1" applyFont="1" applyBorder="1" applyAlignment="1">
      <alignment horizontal="center"/>
    </xf>
    <xf numFmtId="0" fontId="4" fillId="0" borderId="25" xfId="42" applyFont="1" applyBorder="1" applyAlignment="1">
      <alignment horizontal="center" vertical="center"/>
    </xf>
    <xf numFmtId="165" fontId="9" fillId="0" borderId="18" xfId="27" applyNumberFormat="1" applyFont="1" applyBorder="1" applyAlignment="1">
      <alignment horizontal="center"/>
    </xf>
    <xf numFmtId="165" fontId="9" fillId="0" borderId="39" xfId="27" applyNumberFormat="1" applyFont="1" applyBorder="1" applyAlignment="1">
      <alignment horizontal="center"/>
    </xf>
    <xf numFmtId="165" fontId="4" fillId="0" borderId="15" xfId="42" applyNumberFormat="1" applyFont="1" applyBorder="1" applyAlignment="1">
      <alignment horizontal="center"/>
    </xf>
    <xf numFmtId="0" fontId="4" fillId="0" borderId="14" xfId="42" applyFont="1" applyBorder="1" applyAlignment="1">
      <alignment vertical="center"/>
    </xf>
    <xf numFmtId="0" fontId="13" fillId="0" borderId="53" xfId="42" applyFont="1" applyBorder="1" applyAlignment="1">
      <alignment horizontal="center" vertical="center" wrapText="1"/>
    </xf>
    <xf numFmtId="0" fontId="12" fillId="18" borderId="52" xfId="42" applyFont="1" applyFill="1" applyBorder="1" applyAlignment="1">
      <alignment horizontal="center" vertical="center" wrapText="1"/>
    </xf>
    <xf numFmtId="16" fontId="5" fillId="0" borderId="24" xfId="42" applyNumberFormat="1" applyFont="1" applyBorder="1" applyAlignment="1">
      <alignment horizontal="center" vertical="center"/>
    </xf>
    <xf numFmtId="165" fontId="5" fillId="0" borderId="17" xfId="42" applyNumberFormat="1" applyFont="1" applyBorder="1" applyAlignment="1">
      <alignment horizontal="center" vertical="center"/>
    </xf>
    <xf numFmtId="0" fontId="7" fillId="0" borderId="14" xfId="42" applyFont="1" applyBorder="1" applyAlignment="1">
      <alignment horizontal="left" vertical="center"/>
    </xf>
    <xf numFmtId="0" fontId="76" fillId="0" borderId="14" xfId="0" applyFont="1" applyBorder="1" applyAlignment="1">
      <alignment horizontal="center"/>
    </xf>
    <xf numFmtId="165" fontId="7" fillId="0" borderId="15" xfId="42" applyNumberFormat="1" applyFont="1" applyBorder="1" applyAlignment="1">
      <alignment horizontal="center" vertical="center"/>
    </xf>
    <xf numFmtId="165" fontId="7" fillId="0" borderId="54" xfId="42" applyNumberFormat="1" applyFont="1" applyBorder="1" applyAlignment="1">
      <alignment horizontal="center" vertical="center"/>
    </xf>
    <xf numFmtId="165" fontId="5" fillId="0" borderId="39" xfId="42" applyNumberFormat="1" applyFont="1" applyBorder="1" applyAlignment="1">
      <alignment horizontal="center" vertical="center"/>
    </xf>
    <xf numFmtId="169" fontId="52" fillId="0" borderId="54" xfId="26" applyNumberFormat="1" applyFont="1" applyBorder="1" applyAlignment="1">
      <alignment vertical="center"/>
    </xf>
    <xf numFmtId="165" fontId="7" fillId="0" borderId="39" xfId="27" applyNumberFormat="1" applyFont="1" applyBorder="1" applyAlignment="1">
      <alignment horizontal="center"/>
    </xf>
    <xf numFmtId="165" fontId="4" fillId="0" borderId="39" xfId="27" applyNumberFormat="1" applyFont="1" applyBorder="1" applyAlignment="1">
      <alignment horizontal="center"/>
    </xf>
    <xf numFmtId="0" fontId="5" fillId="18" borderId="24" xfId="42" applyFont="1" applyFill="1" applyBorder="1" applyAlignment="1">
      <alignment horizontal="center" vertical="center"/>
    </xf>
    <xf numFmtId="165" fontId="5" fillId="18" borderId="18" xfId="27" applyNumberFormat="1" applyFont="1" applyFill="1" applyBorder="1" applyAlignment="1">
      <alignment horizontal="center"/>
    </xf>
    <xf numFmtId="0" fontId="45" fillId="0" borderId="10" xfId="42" applyFont="1" applyBorder="1" applyAlignment="1">
      <alignment horizontal="center" vertical="center"/>
    </xf>
    <xf numFmtId="49" fontId="45" fillId="0" borderId="11" xfId="42" applyNumberFormat="1" applyFont="1" applyBorder="1" applyAlignment="1">
      <alignment horizontal="left"/>
    </xf>
    <xf numFmtId="169" fontId="77" fillId="0" borderId="0" xfId="26" applyNumberFormat="1" applyFont="1" applyAlignment="1">
      <alignment vertical="center"/>
    </xf>
    <xf numFmtId="0" fontId="77" fillId="0" borderId="0" xfId="42" applyFont="1" applyAlignment="1">
      <alignment vertical="center"/>
    </xf>
    <xf numFmtId="0" fontId="45" fillId="0" borderId="25" xfId="42" applyFont="1" applyBorder="1" applyAlignment="1">
      <alignment horizontal="center" vertical="center"/>
    </xf>
    <xf numFmtId="49" fontId="45" fillId="0" borderId="29" xfId="42" applyNumberFormat="1" applyFont="1" applyBorder="1" applyAlignment="1">
      <alignment horizontal="left"/>
    </xf>
    <xf numFmtId="0" fontId="45" fillId="0" borderId="29" xfId="42" applyFont="1" applyBorder="1" applyAlignment="1">
      <alignment horizontal="left"/>
    </xf>
    <xf numFmtId="165" fontId="45" fillId="0" borderId="39" xfId="27" applyNumberFormat="1" applyFont="1" applyBorder="1" applyAlignment="1">
      <alignment horizontal="center"/>
    </xf>
    <xf numFmtId="165" fontId="67" fillId="0" borderId="15" xfId="27" applyNumberFormat="1" applyFont="1" applyBorder="1" applyAlignment="1">
      <alignment horizontal="center"/>
    </xf>
    <xf numFmtId="165" fontId="78" fillId="0" borderId="18" xfId="27" applyNumberFormat="1" applyFont="1" applyBorder="1" applyAlignment="1">
      <alignment horizontal="center"/>
    </xf>
    <xf numFmtId="165" fontId="78" fillId="0" borderId="20" xfId="27" applyNumberFormat="1" applyFont="1" applyBorder="1" applyAlignment="1">
      <alignment horizontal="center"/>
    </xf>
    <xf numFmtId="165" fontId="78" fillId="0" borderId="39" xfId="27" applyNumberFormat="1" applyFont="1" applyBorder="1" applyAlignment="1">
      <alignment horizontal="center"/>
    </xf>
    <xf numFmtId="165" fontId="78" fillId="0" borderId="15" xfId="27" applyNumberFormat="1" applyFont="1" applyBorder="1" applyAlignment="1">
      <alignment horizontal="center"/>
    </xf>
    <xf numFmtId="165" fontId="79" fillId="0" borderId="18" xfId="27" applyNumberFormat="1" applyFont="1" applyBorder="1" applyAlignment="1">
      <alignment horizontal="center"/>
    </xf>
    <xf numFmtId="165" fontId="79" fillId="0" borderId="20" xfId="27" applyNumberFormat="1" applyFont="1" applyBorder="1" applyAlignment="1">
      <alignment horizontal="center"/>
    </xf>
    <xf numFmtId="0" fontId="78" fillId="0" borderId="11" xfId="42" applyFont="1" applyBorder="1" applyAlignment="1">
      <alignment horizontal="center" vertical="center"/>
    </xf>
    <xf numFmtId="0" fontId="78" fillId="0" borderId="0" xfId="42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1" xfId="42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78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13" fillId="0" borderId="10" xfId="0" applyFont="1" applyBorder="1"/>
    <xf numFmtId="0" fontId="40" fillId="0" borderId="11" xfId="44" applyFont="1" applyBorder="1" applyAlignment="1">
      <alignment vertical="center"/>
    </xf>
    <xf numFmtId="0" fontId="40" fillId="0" borderId="11" xfId="44" applyFont="1" applyBorder="1" applyAlignment="1">
      <alignment horizontal="left" vertical="center"/>
    </xf>
    <xf numFmtId="165" fontId="7" fillId="0" borderId="54" xfId="27" applyNumberFormat="1" applyFont="1" applyBorder="1" applyAlignment="1">
      <alignment horizontal="center"/>
    </xf>
    <xf numFmtId="165" fontId="5" fillId="0" borderId="54" xfId="27" applyNumberFormat="1" applyFont="1" applyBorder="1" applyAlignment="1">
      <alignment horizontal="center"/>
    </xf>
    <xf numFmtId="0" fontId="75" fillId="0" borderId="0" xfId="42" applyFont="1" applyAlignment="1">
      <alignment horizontal="center"/>
    </xf>
    <xf numFmtId="168" fontId="29" fillId="0" borderId="28" xfId="43" applyNumberFormat="1" applyFont="1" applyFill="1" applyBorder="1" applyAlignment="1" applyProtection="1">
      <alignment horizontal="left" vertical="center" wrapText="1" indent="2"/>
      <protection locked="0"/>
    </xf>
    <xf numFmtId="167" fontId="43" fillId="0" borderId="36" xfId="43" applyNumberFormat="1" applyFont="1" applyFill="1" applyBorder="1" applyAlignment="1" applyProtection="1">
      <alignment horizontal="left" vertical="center" wrapText="1" indent="1"/>
      <protection locked="0"/>
    </xf>
    <xf numFmtId="167" fontId="43" fillId="0" borderId="10" xfId="43" applyNumberFormat="1" applyFont="1" applyFill="1" applyBorder="1" applyAlignment="1" applyProtection="1">
      <alignment horizontal="left" vertical="center" wrapText="1" indent="1"/>
      <protection locked="0"/>
    </xf>
    <xf numFmtId="167" fontId="43" fillId="0" borderId="51" xfId="43" applyNumberFormat="1" applyFont="1" applyFill="1" applyBorder="1" applyAlignment="1" applyProtection="1">
      <alignment horizontal="left" vertical="center" wrapText="1" indent="1"/>
      <protection locked="0"/>
    </xf>
    <xf numFmtId="0" fontId="4" fillId="0" borderId="0" xfId="42" applyFont="1" applyAlignment="1">
      <alignment horizontal="center" vertical="center"/>
    </xf>
    <xf numFmtId="0" fontId="74" fillId="0" borderId="0" xfId="0" applyFont="1" applyAlignment="1">
      <alignment horizontal="center"/>
    </xf>
    <xf numFmtId="49" fontId="71" fillId="0" borderId="20" xfId="43" applyNumberFormat="1" applyFont="1" applyFill="1" applyBorder="1" applyAlignment="1" applyProtection="1">
      <alignment horizontal="right" vertical="center" wrapText="1"/>
    </xf>
    <xf numFmtId="165" fontId="5" fillId="18" borderId="43" xfId="27" applyNumberFormat="1" applyFont="1" applyFill="1" applyBorder="1" applyAlignment="1">
      <alignment horizontal="center"/>
    </xf>
    <xf numFmtId="165" fontId="5" fillId="0" borderId="47" xfId="27" applyNumberFormat="1" applyFont="1" applyBorder="1" applyAlignment="1">
      <alignment horizontal="center"/>
    </xf>
    <xf numFmtId="0" fontId="12" fillId="18" borderId="12" xfId="42" applyFont="1" applyFill="1" applyBorder="1" applyAlignment="1">
      <alignment horizontal="center" vertical="center" wrapText="1"/>
    </xf>
    <xf numFmtId="0" fontId="0" fillId="0" borderId="11" xfId="0" applyBorder="1"/>
    <xf numFmtId="167" fontId="39" fillId="0" borderId="36" xfId="43" applyNumberFormat="1" applyFont="1" applyFill="1" applyBorder="1" applyAlignment="1" applyProtection="1">
      <alignment horizontal="left" vertical="center" wrapText="1" indent="1"/>
      <protection locked="0"/>
    </xf>
    <xf numFmtId="167" fontId="44" fillId="0" borderId="11" xfId="43" applyNumberFormat="1" applyFont="1" applyFill="1" applyBorder="1" applyAlignment="1" applyProtection="1">
      <alignment vertical="center" wrapText="1"/>
      <protection locked="0"/>
    </xf>
    <xf numFmtId="1" fontId="44" fillId="0" borderId="11" xfId="43" applyNumberFormat="1" applyFont="1" applyFill="1" applyBorder="1" applyAlignment="1" applyProtection="1">
      <alignment vertical="center" wrapText="1"/>
      <protection locked="0"/>
    </xf>
    <xf numFmtId="49" fontId="44" fillId="0" borderId="20" xfId="43" applyNumberFormat="1" applyFont="1" applyFill="1" applyBorder="1" applyAlignment="1" applyProtection="1">
      <alignment horizontal="right" vertical="center" wrapText="1"/>
    </xf>
    <xf numFmtId="167" fontId="39" fillId="0" borderId="51" xfId="43" applyNumberFormat="1" applyFont="1" applyFill="1" applyBorder="1" applyAlignment="1" applyProtection="1">
      <alignment horizontal="left" vertical="center" wrapText="1" indent="1"/>
      <protection locked="0"/>
    </xf>
    <xf numFmtId="167" fontId="39" fillId="0" borderId="10" xfId="43" applyNumberFormat="1" applyFont="1" applyFill="1" applyBorder="1" applyAlignment="1" applyProtection="1">
      <alignment horizontal="left" vertical="center" wrapText="1" indent="1"/>
      <protection locked="0"/>
    </xf>
    <xf numFmtId="0" fontId="76" fillId="0" borderId="0" xfId="0" applyFont="1"/>
    <xf numFmtId="167" fontId="44" fillId="0" borderId="28" xfId="43" applyNumberFormat="1" applyFont="1" applyFill="1" applyBorder="1" applyAlignment="1" applyProtection="1">
      <alignment vertical="center" wrapText="1"/>
      <protection locked="0"/>
    </xf>
    <xf numFmtId="1" fontId="44" fillId="0" borderId="28" xfId="43" applyNumberFormat="1" applyFont="1" applyFill="1" applyBorder="1" applyAlignment="1" applyProtection="1">
      <alignment vertical="center" wrapText="1"/>
      <protection locked="0"/>
    </xf>
    <xf numFmtId="167" fontId="39" fillId="0" borderId="27" xfId="43" applyNumberFormat="1" applyFont="1" applyFill="1" applyBorder="1" applyAlignment="1" applyProtection="1">
      <alignment horizontal="left" vertical="center" wrapText="1" indent="1"/>
      <protection locked="0"/>
    </xf>
    <xf numFmtId="167" fontId="44" fillId="0" borderId="35" xfId="43" applyNumberFormat="1" applyFont="1" applyFill="1" applyBorder="1" applyAlignment="1">
      <alignment vertical="center" wrapText="1"/>
    </xf>
    <xf numFmtId="49" fontId="71" fillId="0" borderId="39" xfId="43" applyNumberFormat="1" applyFont="1" applyFill="1" applyBorder="1" applyAlignment="1" applyProtection="1">
      <alignment horizontal="right" vertical="center" wrapText="1"/>
    </xf>
    <xf numFmtId="49" fontId="44" fillId="0" borderId="12" xfId="43" applyNumberFormat="1" applyFont="1" applyFill="1" applyBorder="1" applyAlignment="1" applyProtection="1">
      <alignment horizontal="right" vertical="center" wrapText="1"/>
    </xf>
    <xf numFmtId="0" fontId="13" fillId="0" borderId="19" xfId="42" applyFont="1" applyBorder="1" applyAlignment="1">
      <alignment horizontal="center" vertical="center" wrapText="1"/>
    </xf>
    <xf numFmtId="3" fontId="65" fillId="19" borderId="11" xfId="40" applyNumberFormat="1" applyFont="1" applyFill="1" applyBorder="1" applyAlignment="1">
      <alignment horizontal="center" vertical="center" wrapText="1"/>
    </xf>
    <xf numFmtId="0" fontId="13" fillId="0" borderId="37" xfId="42" applyFont="1" applyBorder="1" applyAlignment="1">
      <alignment horizontal="center" vertical="center" wrapText="1"/>
    </xf>
    <xf numFmtId="0" fontId="12" fillId="18" borderId="37" xfId="42" applyFont="1" applyFill="1" applyBorder="1" applyAlignment="1">
      <alignment horizontal="center" vertical="center" wrapText="1"/>
    </xf>
    <xf numFmtId="3" fontId="78" fillId="0" borderId="37" xfId="27" applyNumberFormat="1" applyFont="1" applyFill="1" applyBorder="1" applyAlignment="1">
      <alignment horizontal="center"/>
    </xf>
    <xf numFmtId="3" fontId="78" fillId="0" borderId="37" xfId="0" applyNumberFormat="1" applyFont="1" applyBorder="1" applyAlignment="1">
      <alignment horizontal="center"/>
    </xf>
    <xf numFmtId="3" fontId="81" fillId="0" borderId="36" xfId="27" applyNumberFormat="1" applyFont="1" applyFill="1" applyBorder="1" applyAlignment="1">
      <alignment horizontal="center"/>
    </xf>
    <xf numFmtId="3" fontId="81" fillId="0" borderId="37" xfId="27" applyNumberFormat="1" applyFont="1" applyBorder="1" applyAlignment="1">
      <alignment horizontal="center"/>
    </xf>
    <xf numFmtId="3" fontId="67" fillId="18" borderId="37" xfId="27" applyNumberFormat="1" applyFont="1" applyFill="1" applyBorder="1" applyAlignment="1">
      <alignment horizontal="center"/>
    </xf>
    <xf numFmtId="3" fontId="67" fillId="0" borderId="37" xfId="27" applyNumberFormat="1" applyFont="1" applyFill="1" applyBorder="1" applyAlignment="1">
      <alignment horizontal="center"/>
    </xf>
    <xf numFmtId="165" fontId="63" fillId="0" borderId="37" xfId="27" applyNumberFormat="1" applyFont="1" applyFill="1" applyBorder="1" applyAlignment="1">
      <alignment horizontal="center"/>
    </xf>
    <xf numFmtId="165" fontId="4" fillId="0" borderId="55" xfId="27" applyNumberFormat="1" applyFont="1" applyFill="1" applyBorder="1" applyAlignment="1">
      <alignment horizontal="center"/>
    </xf>
    <xf numFmtId="0" fontId="12" fillId="18" borderId="36" xfId="42" applyFont="1" applyFill="1" applyBorder="1" applyAlignment="1">
      <alignment horizontal="center" vertical="center" wrapText="1"/>
    </xf>
    <xf numFmtId="165" fontId="4" fillId="0" borderId="56" xfId="27" applyNumberFormat="1" applyFont="1" applyFill="1" applyBorder="1" applyAlignment="1">
      <alignment horizontal="center"/>
    </xf>
    <xf numFmtId="165" fontId="78" fillId="0" borderId="37" xfId="27" applyNumberFormat="1" applyFont="1" applyFill="1" applyBorder="1" applyAlignment="1">
      <alignment horizontal="center"/>
    </xf>
    <xf numFmtId="0" fontId="51" fillId="0" borderId="35" xfId="0" applyFont="1" applyBorder="1"/>
    <xf numFmtId="0" fontId="13" fillId="0" borderId="41" xfId="42" applyFont="1" applyBorder="1" applyAlignment="1">
      <alignment horizontal="left" vertical="center" wrapText="1"/>
    </xf>
    <xf numFmtId="165" fontId="78" fillId="0" borderId="38" xfId="27" applyNumberFormat="1" applyFont="1" applyFill="1" applyBorder="1" applyAlignment="1">
      <alignment horizontal="center"/>
    </xf>
    <xf numFmtId="165" fontId="81" fillId="0" borderId="12" xfId="27" applyNumberFormat="1" applyFont="1" applyFill="1" applyBorder="1" applyAlignment="1">
      <alignment horizontal="center"/>
    </xf>
    <xf numFmtId="165" fontId="81" fillId="0" borderId="36" xfId="27" applyNumberFormat="1" applyFont="1" applyFill="1" applyBorder="1" applyAlignment="1">
      <alignment horizontal="center"/>
    </xf>
    <xf numFmtId="165" fontId="78" fillId="0" borderId="40" xfId="27" applyNumberFormat="1" applyFont="1" applyFill="1" applyBorder="1" applyAlignment="1">
      <alignment horizontal="center"/>
    </xf>
    <xf numFmtId="165" fontId="78" fillId="18" borderId="37" xfId="27" applyNumberFormat="1" applyFont="1" applyFill="1" applyBorder="1" applyAlignment="1">
      <alignment horizontal="center"/>
    </xf>
    <xf numFmtId="0" fontId="13" fillId="0" borderId="57" xfId="42" applyFont="1" applyBorder="1" applyAlignment="1">
      <alignment horizontal="center" vertical="center" wrapText="1"/>
    </xf>
    <xf numFmtId="0" fontId="78" fillId="0" borderId="19" xfId="42" applyFont="1" applyBorder="1" applyAlignment="1">
      <alignment horizontal="center" vertical="center"/>
    </xf>
    <xf numFmtId="0" fontId="68" fillId="0" borderId="19" xfId="42" applyFont="1" applyBorder="1" applyAlignment="1">
      <alignment horizontal="center" vertical="center"/>
    </xf>
    <xf numFmtId="0" fontId="81" fillId="0" borderId="50" xfId="42" applyFont="1" applyBorder="1" applyAlignment="1">
      <alignment horizontal="center" vertical="center"/>
    </xf>
    <xf numFmtId="0" fontId="81" fillId="0" borderId="49" xfId="42" applyFont="1" applyBorder="1" applyAlignment="1">
      <alignment horizontal="center" vertical="center"/>
    </xf>
    <xf numFmtId="0" fontId="78" fillId="0" borderId="48" xfId="42" applyFont="1" applyBorder="1" applyAlignment="1">
      <alignment horizontal="center" vertical="center"/>
    </xf>
    <xf numFmtId="0" fontId="67" fillId="18" borderId="19" xfId="42" applyFont="1" applyFill="1" applyBorder="1" applyAlignment="1">
      <alignment horizontal="center" vertical="center"/>
    </xf>
    <xf numFmtId="0" fontId="78" fillId="18" borderId="19" xfId="42" applyFont="1" applyFill="1" applyBorder="1" applyAlignment="1">
      <alignment horizontal="center" vertical="center"/>
    </xf>
    <xf numFmtId="0" fontId="78" fillId="0" borderId="19" xfId="42" applyFont="1" applyFill="1" applyBorder="1" applyAlignment="1">
      <alignment horizontal="center" vertical="center"/>
    </xf>
    <xf numFmtId="0" fontId="67" fillId="0" borderId="19" xfId="42" applyFont="1" applyBorder="1" applyAlignment="1">
      <alignment horizontal="center" vertical="center"/>
    </xf>
    <xf numFmtId="0" fontId="63" fillId="0" borderId="19" xfId="42" applyFont="1" applyBorder="1" applyAlignment="1">
      <alignment horizontal="center" vertical="center"/>
    </xf>
    <xf numFmtId="0" fontId="63" fillId="0" borderId="58" xfId="42" applyFont="1" applyBorder="1" applyAlignment="1">
      <alignment horizontal="center" vertical="center"/>
    </xf>
    <xf numFmtId="165" fontId="5" fillId="0" borderId="37" xfId="27" applyNumberFormat="1" applyFont="1" applyFill="1" applyBorder="1" applyAlignment="1">
      <alignment horizontal="center"/>
    </xf>
    <xf numFmtId="165" fontId="78" fillId="18" borderId="36" xfId="27" applyNumberFormat="1" applyFont="1" applyFill="1" applyBorder="1" applyAlignment="1">
      <alignment horizontal="center"/>
    </xf>
    <xf numFmtId="165" fontId="81" fillId="0" borderId="37" xfId="27" applyNumberFormat="1" applyFont="1" applyFill="1" applyBorder="1" applyAlignment="1">
      <alignment horizontal="center"/>
    </xf>
    <xf numFmtId="0" fontId="5" fillId="18" borderId="41" xfId="42" applyFont="1" applyFill="1" applyBorder="1" applyAlignment="1">
      <alignment horizontal="left"/>
    </xf>
    <xf numFmtId="0" fontId="78" fillId="0" borderId="49" xfId="42" applyFont="1" applyFill="1" applyBorder="1" applyAlignment="1">
      <alignment horizontal="center" vertical="center"/>
    </xf>
    <xf numFmtId="3" fontId="78" fillId="0" borderId="38" xfId="27" applyNumberFormat="1" applyFont="1" applyFill="1" applyBorder="1" applyAlignment="1">
      <alignment horizontal="center"/>
    </xf>
    <xf numFmtId="3" fontId="81" fillId="0" borderId="40" xfId="27" applyNumberFormat="1" applyFont="1" applyFill="1" applyBorder="1" applyAlignment="1">
      <alignment horizontal="center"/>
    </xf>
    <xf numFmtId="3" fontId="81" fillId="0" borderId="12" xfId="27" applyNumberFormat="1" applyFont="1" applyFill="1" applyBorder="1" applyAlignment="1">
      <alignment horizontal="center"/>
    </xf>
    <xf numFmtId="3" fontId="81" fillId="0" borderId="40" xfId="27" applyNumberFormat="1" applyFont="1" applyBorder="1" applyAlignment="1">
      <alignment horizontal="center"/>
    </xf>
    <xf numFmtId="3" fontId="81" fillId="0" borderId="12" xfId="27" applyNumberFormat="1" applyFont="1" applyBorder="1" applyAlignment="1">
      <alignment horizontal="center"/>
    </xf>
    <xf numFmtId="165" fontId="4" fillId="0" borderId="59" xfId="27" applyNumberFormat="1" applyFont="1" applyFill="1" applyBorder="1" applyAlignment="1">
      <alignment horizontal="center"/>
    </xf>
    <xf numFmtId="165" fontId="63" fillId="0" borderId="12" xfId="27" applyNumberFormat="1" applyFont="1" applyFill="1" applyBorder="1" applyAlignment="1">
      <alignment horizontal="center"/>
    </xf>
    <xf numFmtId="0" fontId="51" fillId="0" borderId="60" xfId="0" applyFont="1" applyBorder="1"/>
    <xf numFmtId="165" fontId="63" fillId="0" borderId="38" xfId="27" applyNumberFormat="1" applyFont="1" applyFill="1" applyBorder="1" applyAlignment="1">
      <alignment horizontal="center"/>
    </xf>
    <xf numFmtId="165" fontId="63" fillId="0" borderId="59" xfId="42" applyNumberFormat="1" applyFont="1" applyBorder="1" applyAlignment="1">
      <alignment horizontal="center"/>
    </xf>
    <xf numFmtId="0" fontId="40" fillId="0" borderId="11" xfId="0" applyFont="1" applyBorder="1" applyAlignment="1">
      <alignment horizontal="center"/>
    </xf>
    <xf numFmtId="3" fontId="40" fillId="0" borderId="11" xfId="0" applyNumberFormat="1" applyFont="1" applyBorder="1"/>
    <xf numFmtId="3" fontId="56" fillId="19" borderId="11" xfId="41" applyNumberFormat="1" applyFont="1" applyFill="1" applyBorder="1" applyAlignment="1">
      <alignment vertical="center" wrapText="1"/>
    </xf>
    <xf numFmtId="3" fontId="64" fillId="19" borderId="11" xfId="0" applyNumberFormat="1" applyFont="1" applyFill="1" applyBorder="1" applyAlignment="1">
      <alignment vertical="center" wrapText="1"/>
    </xf>
    <xf numFmtId="3" fontId="64" fillId="19" borderId="11" xfId="0" quotePrefix="1" applyNumberFormat="1" applyFont="1" applyFill="1" applyBorder="1" applyAlignment="1">
      <alignment vertical="center" wrapText="1"/>
    </xf>
    <xf numFmtId="3" fontId="65" fillId="19" borderId="11" xfId="40" applyNumberFormat="1" applyFont="1" applyFill="1" applyBorder="1" applyAlignment="1">
      <alignment vertical="center" wrapText="1"/>
    </xf>
    <xf numFmtId="3" fontId="12" fillId="0" borderId="11" xfId="0" applyNumberFormat="1" applyFont="1" applyBorder="1" applyAlignment="1"/>
    <xf numFmtId="3" fontId="65" fillId="23" borderId="11" xfId="40" applyNumberFormat="1" applyFont="1" applyFill="1" applyBorder="1" applyAlignment="1">
      <alignment vertical="center" wrapText="1"/>
    </xf>
    <xf numFmtId="3" fontId="11" fillId="0" borderId="11" xfId="0" applyNumberFormat="1" applyFont="1" applyBorder="1"/>
    <xf numFmtId="165" fontId="12" fillId="0" borderId="11" xfId="0" applyNumberFormat="1" applyFont="1" applyBorder="1" applyAlignment="1">
      <alignment horizontal="center"/>
    </xf>
    <xf numFmtId="165" fontId="11" fillId="0" borderId="11" xfId="0" applyNumberFormat="1" applyFont="1" applyBorder="1" applyAlignment="1">
      <alignment horizontal="center"/>
    </xf>
    <xf numFmtId="165" fontId="68" fillId="0" borderId="11" xfId="0" applyNumberFormat="1" applyFont="1" applyBorder="1" applyAlignment="1">
      <alignment horizontal="center"/>
    </xf>
    <xf numFmtId="165" fontId="68" fillId="20" borderId="11" xfId="0" applyNumberFormat="1" applyFont="1" applyFill="1" applyBorder="1" applyAlignment="1">
      <alignment horizontal="center"/>
    </xf>
    <xf numFmtId="165" fontId="70" fillId="0" borderId="11" xfId="0" applyNumberFormat="1" applyFont="1" applyBorder="1" applyAlignment="1">
      <alignment horizontal="center"/>
    </xf>
    <xf numFmtId="165" fontId="70" fillId="20" borderId="11" xfId="0" applyNumberFormat="1" applyFont="1" applyFill="1" applyBorder="1" applyAlignment="1">
      <alignment horizontal="center"/>
    </xf>
    <xf numFmtId="165" fontId="12" fillId="0" borderId="11" xfId="0" applyNumberFormat="1" applyFont="1" applyBorder="1" applyAlignment="1"/>
    <xf numFmtId="0" fontId="40" fillId="0" borderId="0" xfId="0" applyFont="1" applyBorder="1" applyAlignment="1">
      <alignment horizontal="center"/>
    </xf>
    <xf numFmtId="0" fontId="81" fillId="0" borderId="19" xfId="42" applyFont="1" applyBorder="1" applyAlignment="1">
      <alignment horizontal="center" vertical="center"/>
    </xf>
    <xf numFmtId="0" fontId="78" fillId="0" borderId="48" xfId="42" applyFont="1" applyFill="1" applyBorder="1" applyAlignment="1">
      <alignment horizontal="center" vertical="center"/>
    </xf>
    <xf numFmtId="0" fontId="63" fillId="0" borderId="50" xfId="42" applyFont="1" applyBorder="1" applyAlignment="1">
      <alignment horizontal="center" vertical="center"/>
    </xf>
    <xf numFmtId="0" fontId="63" fillId="0" borderId="61" xfId="42" applyFont="1" applyBorder="1" applyAlignment="1">
      <alignment horizontal="center" vertical="center"/>
    </xf>
    <xf numFmtId="0" fontId="81" fillId="0" borderId="62" xfId="42" applyFont="1" applyBorder="1" applyAlignment="1">
      <alignment horizontal="center" vertical="center"/>
    </xf>
    <xf numFmtId="0" fontId="13" fillId="0" borderId="13" xfId="42" applyFont="1" applyBorder="1" applyAlignment="1">
      <alignment horizontal="left" vertical="center"/>
    </xf>
    <xf numFmtId="0" fontId="70" fillId="0" borderId="11" xfId="0" applyFont="1" applyBorder="1" applyAlignment="1">
      <alignment horizontal="centerContinuous" vertical="center"/>
    </xf>
    <xf numFmtId="0" fontId="70" fillId="0" borderId="11" xfId="0" applyFont="1" applyBorder="1"/>
    <xf numFmtId="0" fontId="68" fillId="0" borderId="11" xfId="0" applyFont="1" applyBorder="1" applyAlignment="1">
      <alignment horizontal="center"/>
    </xf>
    <xf numFmtId="0" fontId="13" fillId="0" borderId="60" xfId="42" applyFont="1" applyBorder="1" applyAlignment="1">
      <alignment horizontal="center" vertical="center" wrapText="1"/>
    </xf>
    <xf numFmtId="0" fontId="12" fillId="18" borderId="60" xfId="42" applyFont="1" applyFill="1" applyBorder="1" applyAlignment="1">
      <alignment horizontal="center" vertical="center" wrapText="1"/>
    </xf>
    <xf numFmtId="165" fontId="78" fillId="0" borderId="60" xfId="27" applyNumberFormat="1" applyFont="1" applyFill="1" applyBorder="1" applyAlignment="1">
      <alignment horizontal="center"/>
    </xf>
    <xf numFmtId="3" fontId="78" fillId="0" borderId="60" xfId="27" applyNumberFormat="1" applyFont="1" applyFill="1" applyBorder="1" applyAlignment="1">
      <alignment horizontal="center"/>
    </xf>
    <xf numFmtId="3" fontId="78" fillId="0" borderId="51" xfId="0" applyNumberFormat="1" applyFont="1" applyBorder="1" applyAlignment="1">
      <alignment horizontal="center"/>
    </xf>
    <xf numFmtId="165" fontId="78" fillId="0" borderId="45" xfId="27" applyNumberFormat="1" applyFont="1" applyFill="1" applyBorder="1" applyAlignment="1">
      <alignment horizontal="center"/>
    </xf>
    <xf numFmtId="165" fontId="78" fillId="0" borderId="47" xfId="27" applyNumberFormat="1" applyFont="1" applyFill="1" applyBorder="1" applyAlignment="1">
      <alignment horizontal="center"/>
    </xf>
    <xf numFmtId="165" fontId="81" fillId="0" borderId="34" xfId="27" applyNumberFormat="1" applyFont="1" applyFill="1" applyBorder="1" applyAlignment="1">
      <alignment horizontal="center"/>
    </xf>
    <xf numFmtId="165" fontId="81" fillId="0" borderId="51" xfId="27" applyNumberFormat="1" applyFont="1" applyFill="1" applyBorder="1" applyAlignment="1">
      <alignment horizontal="center"/>
    </xf>
    <xf numFmtId="165" fontId="78" fillId="0" borderId="63" xfId="27" applyNumberFormat="1" applyFont="1" applyFill="1" applyBorder="1" applyAlignment="1">
      <alignment horizontal="center"/>
    </xf>
    <xf numFmtId="165" fontId="81" fillId="0" borderId="34" xfId="27" applyNumberFormat="1" applyFont="1" applyBorder="1" applyAlignment="1">
      <alignment horizontal="center"/>
    </xf>
    <xf numFmtId="165" fontId="81" fillId="0" borderId="51" xfId="27" applyNumberFormat="1" applyFont="1" applyBorder="1" applyAlignment="1">
      <alignment horizontal="center"/>
    </xf>
    <xf numFmtId="165" fontId="67" fillId="18" borderId="60" xfId="27" applyNumberFormat="1" applyFont="1" applyFill="1" applyBorder="1" applyAlignment="1">
      <alignment horizontal="center"/>
    </xf>
    <xf numFmtId="165" fontId="67" fillId="0" borderId="60" xfId="27" applyNumberFormat="1" applyFont="1" applyFill="1" applyBorder="1" applyAlignment="1">
      <alignment horizontal="center"/>
    </xf>
    <xf numFmtId="165" fontId="78" fillId="18" borderId="60" xfId="27" applyNumberFormat="1" applyFont="1" applyFill="1" applyBorder="1" applyAlignment="1">
      <alignment horizontal="center"/>
    </xf>
    <xf numFmtId="165" fontId="63" fillId="0" borderId="60" xfId="27" applyNumberFormat="1" applyFont="1" applyFill="1" applyBorder="1" applyAlignment="1">
      <alignment horizontal="center"/>
    </xf>
    <xf numFmtId="165" fontId="4" fillId="0" borderId="64" xfId="27" applyNumberFormat="1" applyFont="1" applyFill="1" applyBorder="1" applyAlignment="1">
      <alignment horizontal="center"/>
    </xf>
    <xf numFmtId="165" fontId="5" fillId="0" borderId="44" xfId="42" applyNumberFormat="1" applyFont="1" applyBorder="1" applyAlignment="1">
      <alignment horizontal="center" vertical="center"/>
    </xf>
    <xf numFmtId="0" fontId="12" fillId="18" borderId="34" xfId="42" applyFont="1" applyFill="1" applyBorder="1" applyAlignment="1">
      <alignment horizontal="center" vertical="center" wrapText="1"/>
    </xf>
    <xf numFmtId="165" fontId="7" fillId="0" borderId="35" xfId="42" applyNumberFormat="1" applyFont="1" applyBorder="1" applyAlignment="1">
      <alignment horizontal="center" vertical="center"/>
    </xf>
    <xf numFmtId="165" fontId="5" fillId="0" borderId="43" xfId="42" applyNumberFormat="1" applyFont="1" applyBorder="1" applyAlignment="1">
      <alignment horizontal="center" vertical="center"/>
    </xf>
    <xf numFmtId="165" fontId="5" fillId="0" borderId="45" xfId="42" applyNumberFormat="1" applyFont="1" applyBorder="1" applyAlignment="1">
      <alignment horizontal="center" vertical="center"/>
    </xf>
    <xf numFmtId="165" fontId="5" fillId="0" borderId="47" xfId="42" applyNumberFormat="1" applyFont="1" applyBorder="1" applyAlignment="1">
      <alignment horizontal="center" vertical="center"/>
    </xf>
    <xf numFmtId="165" fontId="7" fillId="0" borderId="35" xfId="27" applyNumberFormat="1" applyFont="1" applyBorder="1" applyAlignment="1">
      <alignment horizontal="center"/>
    </xf>
    <xf numFmtId="165" fontId="5" fillId="0" borderId="65" xfId="27" applyNumberFormat="1" applyFont="1" applyBorder="1" applyAlignment="1">
      <alignment horizontal="center"/>
    </xf>
    <xf numFmtId="165" fontId="5" fillId="0" borderId="45" xfId="27" applyNumberFormat="1" applyFont="1" applyBorder="1" applyAlignment="1">
      <alignment horizontal="center"/>
    </xf>
    <xf numFmtId="165" fontId="7" fillId="0" borderId="47" xfId="27" applyNumberFormat="1" applyFont="1" applyBorder="1" applyAlignment="1">
      <alignment horizontal="center"/>
    </xf>
    <xf numFmtId="165" fontId="4" fillId="0" borderId="35" xfId="27" applyNumberFormat="1" applyFont="1" applyBorder="1" applyAlignment="1">
      <alignment horizontal="center"/>
    </xf>
    <xf numFmtId="165" fontId="4" fillId="0" borderId="65" xfId="27" applyNumberFormat="1" applyFont="1" applyBorder="1" applyAlignment="1">
      <alignment horizontal="center"/>
    </xf>
    <xf numFmtId="165" fontId="4" fillId="0" borderId="45" xfId="27" applyNumberFormat="1" applyFont="1" applyBorder="1" applyAlignment="1">
      <alignment horizontal="center"/>
    </xf>
    <xf numFmtId="165" fontId="4" fillId="0" borderId="47" xfId="27" applyNumberFormat="1" applyFont="1" applyBorder="1" applyAlignment="1">
      <alignment horizontal="center"/>
    </xf>
    <xf numFmtId="165" fontId="67" fillId="0" borderId="35" xfId="27" applyNumberFormat="1" applyFont="1" applyBorder="1" applyAlignment="1">
      <alignment horizontal="center"/>
    </xf>
    <xf numFmtId="165" fontId="78" fillId="0" borderId="65" xfId="27" applyNumberFormat="1" applyFont="1" applyBorder="1" applyAlignment="1">
      <alignment horizontal="center"/>
    </xf>
    <xf numFmtId="165" fontId="78" fillId="0" borderId="45" xfId="27" applyNumberFormat="1" applyFont="1" applyBorder="1" applyAlignment="1">
      <alignment horizontal="center"/>
    </xf>
    <xf numFmtId="165" fontId="78" fillId="0" borderId="47" xfId="27" applyNumberFormat="1" applyFont="1" applyBorder="1" applyAlignment="1">
      <alignment horizontal="center"/>
    </xf>
    <xf numFmtId="165" fontId="78" fillId="0" borderId="35" xfId="27" applyNumberFormat="1" applyFont="1" applyBorder="1" applyAlignment="1">
      <alignment horizontal="center"/>
    </xf>
    <xf numFmtId="165" fontId="79" fillId="0" borderId="65" xfId="27" applyNumberFormat="1" applyFont="1" applyBorder="1" applyAlignment="1">
      <alignment horizontal="center"/>
    </xf>
    <xf numFmtId="165" fontId="79" fillId="0" borderId="45" xfId="27" applyNumberFormat="1" applyFont="1" applyBorder="1" applyAlignment="1">
      <alignment horizontal="center"/>
    </xf>
    <xf numFmtId="165" fontId="45" fillId="0" borderId="45" xfId="27" applyNumberFormat="1" applyFont="1" applyBorder="1" applyAlignment="1">
      <alignment horizontal="center"/>
    </xf>
    <xf numFmtId="165" fontId="45" fillId="0" borderId="47" xfId="27" applyNumberFormat="1" applyFont="1" applyBorder="1" applyAlignment="1">
      <alignment horizontal="center"/>
    </xf>
    <xf numFmtId="165" fontId="5" fillId="0" borderId="35" xfId="27" applyNumberFormat="1" applyFont="1" applyBorder="1" applyAlignment="1">
      <alignment horizontal="center"/>
    </xf>
    <xf numFmtId="165" fontId="4" fillId="0" borderId="66" xfId="27" applyNumberFormat="1" applyFont="1" applyBorder="1" applyAlignment="1">
      <alignment horizontal="center"/>
    </xf>
    <xf numFmtId="165" fontId="9" fillId="0" borderId="65" xfId="27" applyNumberFormat="1" applyFont="1" applyBorder="1" applyAlignment="1">
      <alignment horizontal="center"/>
    </xf>
    <xf numFmtId="165" fontId="9" fillId="0" borderId="47" xfId="27" applyNumberFormat="1" applyFont="1" applyBorder="1" applyAlignment="1">
      <alignment horizontal="center"/>
    </xf>
    <xf numFmtId="165" fontId="4" fillId="0" borderId="35" xfId="42" applyNumberFormat="1" applyFont="1" applyBorder="1" applyAlignment="1">
      <alignment horizontal="center"/>
    </xf>
    <xf numFmtId="0" fontId="12" fillId="18" borderId="54" xfId="42" applyFont="1" applyFill="1" applyBorder="1" applyAlignment="1">
      <alignment horizontal="center" vertical="center" wrapText="1"/>
    </xf>
    <xf numFmtId="165" fontId="5" fillId="0" borderId="67" xfId="42" applyNumberFormat="1" applyFont="1" applyBorder="1" applyAlignment="1">
      <alignment horizontal="center" vertical="center"/>
    </xf>
    <xf numFmtId="165" fontId="5" fillId="0" borderId="68" xfId="42" applyNumberFormat="1" applyFont="1" applyBorder="1" applyAlignment="1">
      <alignment horizontal="center" vertical="center"/>
    </xf>
    <xf numFmtId="165" fontId="4" fillId="0" borderId="54" xfId="27" applyNumberFormat="1" applyFont="1" applyBorder="1" applyAlignment="1">
      <alignment horizontal="center"/>
    </xf>
    <xf numFmtId="165" fontId="4" fillId="0" borderId="69" xfId="27" applyNumberFormat="1" applyFont="1" applyBorder="1" applyAlignment="1">
      <alignment horizontal="center"/>
    </xf>
    <xf numFmtId="165" fontId="4" fillId="0" borderId="67" xfId="27" applyNumberFormat="1" applyFont="1" applyBorder="1" applyAlignment="1">
      <alignment horizontal="center"/>
    </xf>
    <xf numFmtId="165" fontId="4" fillId="0" borderId="68" xfId="27" applyNumberFormat="1" applyFont="1" applyBorder="1" applyAlignment="1">
      <alignment horizontal="center"/>
    </xf>
    <xf numFmtId="165" fontId="5" fillId="0" borderId="67" xfId="27" applyNumberFormat="1" applyFont="1" applyBorder="1" applyAlignment="1">
      <alignment horizontal="center"/>
    </xf>
    <xf numFmtId="165" fontId="4" fillId="0" borderId="70" xfId="27" applyNumberFormat="1" applyFont="1" applyBorder="1" applyAlignment="1">
      <alignment horizontal="center"/>
    </xf>
    <xf numFmtId="165" fontId="4" fillId="0" borderId="54" xfId="42" applyNumberFormat="1" applyFont="1" applyBorder="1" applyAlignment="1">
      <alignment horizontal="center"/>
    </xf>
    <xf numFmtId="165" fontId="7" fillId="0" borderId="12" xfId="42" applyNumberFormat="1" applyFont="1" applyBorder="1" applyAlignment="1">
      <alignment horizontal="center" vertical="center"/>
    </xf>
    <xf numFmtId="165" fontId="5" fillId="0" borderId="40" xfId="42" applyNumberFormat="1" applyFont="1" applyBorder="1" applyAlignment="1">
      <alignment horizontal="center" vertical="center"/>
    </xf>
    <xf numFmtId="165" fontId="5" fillId="0" borderId="37" xfId="42" applyNumberFormat="1" applyFont="1" applyBorder="1" applyAlignment="1">
      <alignment horizontal="center" vertical="center"/>
    </xf>
    <xf numFmtId="165" fontId="5" fillId="0" borderId="38" xfId="42" applyNumberFormat="1" applyFont="1" applyBorder="1" applyAlignment="1">
      <alignment horizontal="center" vertical="center"/>
    </xf>
    <xf numFmtId="165" fontId="7" fillId="0" borderId="12" xfId="27" applyNumberFormat="1" applyFont="1" applyBorder="1" applyAlignment="1">
      <alignment horizontal="center"/>
    </xf>
    <xf numFmtId="165" fontId="5" fillId="0" borderId="40" xfId="27" applyNumberFormat="1" applyFont="1" applyBorder="1" applyAlignment="1">
      <alignment horizontal="center"/>
    </xf>
    <xf numFmtId="165" fontId="5" fillId="0" borderId="37" xfId="27" applyNumberFormat="1" applyFont="1" applyBorder="1" applyAlignment="1">
      <alignment horizontal="center"/>
    </xf>
    <xf numFmtId="165" fontId="7" fillId="0" borderId="38" xfId="27" applyNumberFormat="1" applyFont="1" applyBorder="1" applyAlignment="1">
      <alignment horizontal="center"/>
    </xf>
    <xf numFmtId="165" fontId="4" fillId="0" borderId="12" xfId="27" applyNumberFormat="1" applyFont="1" applyBorder="1" applyAlignment="1">
      <alignment horizontal="center"/>
    </xf>
    <xf numFmtId="165" fontId="4" fillId="0" borderId="40" xfId="27" applyNumberFormat="1" applyFont="1" applyBorder="1" applyAlignment="1">
      <alignment horizontal="center"/>
    </xf>
    <xf numFmtId="165" fontId="4" fillId="0" borderId="37" xfId="27" applyNumberFormat="1" applyFont="1" applyBorder="1" applyAlignment="1">
      <alignment horizontal="center"/>
    </xf>
    <xf numFmtId="165" fontId="4" fillId="0" borderId="38" xfId="27" applyNumberFormat="1" applyFont="1" applyBorder="1" applyAlignment="1">
      <alignment horizontal="center"/>
    </xf>
    <xf numFmtId="165" fontId="5" fillId="18" borderId="40" xfId="27" applyNumberFormat="1" applyFont="1" applyFill="1" applyBorder="1" applyAlignment="1">
      <alignment horizontal="center"/>
    </xf>
    <xf numFmtId="165" fontId="5" fillId="0" borderId="38" xfId="27" applyNumberFormat="1" applyFont="1" applyBorder="1" applyAlignment="1">
      <alignment horizontal="center"/>
    </xf>
    <xf numFmtId="165" fontId="67" fillId="0" borderId="12" xfId="27" applyNumberFormat="1" applyFont="1" applyBorder="1" applyAlignment="1">
      <alignment horizontal="center"/>
    </xf>
    <xf numFmtId="165" fontId="78" fillId="0" borderId="40" xfId="27" applyNumberFormat="1" applyFont="1" applyBorder="1" applyAlignment="1">
      <alignment horizontal="center"/>
    </xf>
    <xf numFmtId="165" fontId="78" fillId="0" borderId="37" xfId="27" applyNumberFormat="1" applyFont="1" applyBorder="1" applyAlignment="1">
      <alignment horizontal="center"/>
    </xf>
    <xf numFmtId="165" fontId="78" fillId="0" borderId="38" xfId="27" applyNumberFormat="1" applyFont="1" applyBorder="1" applyAlignment="1">
      <alignment horizontal="center"/>
    </xf>
    <xf numFmtId="165" fontId="78" fillId="0" borderId="12" xfId="27" applyNumberFormat="1" applyFont="1" applyBorder="1" applyAlignment="1">
      <alignment horizontal="center"/>
    </xf>
    <xf numFmtId="165" fontId="79" fillId="0" borderId="40" xfId="27" applyNumberFormat="1" applyFont="1" applyBorder="1" applyAlignment="1">
      <alignment horizontal="center"/>
    </xf>
    <xf numFmtId="165" fontId="79" fillId="0" borderId="37" xfId="27" applyNumberFormat="1" applyFont="1" applyBorder="1" applyAlignment="1">
      <alignment horizontal="center"/>
    </xf>
    <xf numFmtId="165" fontId="45" fillId="0" borderId="37" xfId="27" applyNumberFormat="1" applyFont="1" applyBorder="1" applyAlignment="1">
      <alignment horizontal="center"/>
    </xf>
    <xf numFmtId="165" fontId="45" fillId="0" borderId="38" xfId="27" applyNumberFormat="1" applyFont="1" applyBorder="1" applyAlignment="1">
      <alignment horizontal="center"/>
    </xf>
    <xf numFmtId="165" fontId="5" fillId="0" borderId="12" xfId="27" applyNumberFormat="1" applyFont="1" applyBorder="1" applyAlignment="1">
      <alignment horizontal="center"/>
    </xf>
    <xf numFmtId="165" fontId="4" fillId="0" borderId="71" xfId="27" applyNumberFormat="1" applyFont="1" applyBorder="1" applyAlignment="1">
      <alignment horizontal="center"/>
    </xf>
    <xf numFmtId="165" fontId="9" fillId="0" borderId="40" xfId="27" applyNumberFormat="1" applyFont="1" applyBorder="1" applyAlignment="1">
      <alignment horizontal="center"/>
    </xf>
    <xf numFmtId="165" fontId="9" fillId="0" borderId="38" xfId="27" applyNumberFormat="1" applyFont="1" applyBorder="1" applyAlignment="1">
      <alignment horizontal="center"/>
    </xf>
    <xf numFmtId="165" fontId="4" fillId="0" borderId="12" xfId="42" applyNumberFormat="1" applyFont="1" applyBorder="1" applyAlignment="1">
      <alignment horizontal="center"/>
    </xf>
    <xf numFmtId="165" fontId="5" fillId="20" borderId="12" xfId="27" applyNumberFormat="1" applyFont="1" applyFill="1" applyBorder="1" applyAlignment="1">
      <alignment horizontal="center"/>
    </xf>
    <xf numFmtId="165" fontId="5" fillId="20" borderId="38" xfId="27" applyNumberFormat="1" applyFont="1" applyFill="1" applyBorder="1" applyAlignment="1">
      <alignment horizontal="center"/>
    </xf>
    <xf numFmtId="165" fontId="5" fillId="0" borderId="40" xfId="27" applyNumberFormat="1" applyFont="1" applyFill="1" applyBorder="1" applyAlignment="1">
      <alignment horizontal="center"/>
    </xf>
    <xf numFmtId="165" fontId="5" fillId="0" borderId="38" xfId="27" applyNumberFormat="1" applyFont="1" applyFill="1" applyBorder="1" applyAlignment="1">
      <alignment horizontal="center"/>
    </xf>
    <xf numFmtId="165" fontId="5" fillId="0" borderId="12" xfId="27" applyNumberFormat="1" applyFont="1" applyFill="1" applyBorder="1" applyAlignment="1">
      <alignment horizontal="center"/>
    </xf>
    <xf numFmtId="165" fontId="7" fillId="0" borderId="12" xfId="27" applyNumberFormat="1" applyFont="1" applyFill="1" applyBorder="1" applyAlignment="1">
      <alignment horizontal="center"/>
    </xf>
    <xf numFmtId="165" fontId="45" fillId="0" borderId="40" xfId="27" applyNumberFormat="1" applyFont="1" applyFill="1" applyBorder="1" applyAlignment="1">
      <alignment horizontal="center"/>
    </xf>
    <xf numFmtId="0" fontId="6" fillId="0" borderId="68" xfId="42" applyFont="1" applyBorder="1" applyAlignment="1">
      <alignment vertical="center"/>
    </xf>
    <xf numFmtId="169" fontId="6" fillId="0" borderId="69" xfId="26" applyNumberFormat="1" applyFont="1" applyBorder="1" applyAlignment="1">
      <alignment vertical="center"/>
    </xf>
    <xf numFmtId="169" fontId="6" fillId="0" borderId="67" xfId="26" applyNumberFormat="1" applyFont="1" applyBorder="1" applyAlignment="1">
      <alignment vertical="center"/>
    </xf>
    <xf numFmtId="169" fontId="5" fillId="0" borderId="67" xfId="26" applyNumberFormat="1" applyFont="1" applyBorder="1" applyAlignment="1">
      <alignment horizontal="center" vertical="center"/>
    </xf>
    <xf numFmtId="169" fontId="6" fillId="0" borderId="68" xfId="26" applyNumberFormat="1" applyFont="1" applyBorder="1" applyAlignment="1">
      <alignment vertical="center"/>
    </xf>
    <xf numFmtId="169" fontId="6" fillId="0" borderId="54" xfId="26" applyNumberFormat="1" applyFont="1" applyBorder="1" applyAlignment="1">
      <alignment vertical="center"/>
    </xf>
    <xf numFmtId="165" fontId="5" fillId="18" borderId="69" xfId="27" applyNumberFormat="1" applyFont="1" applyFill="1" applyBorder="1" applyAlignment="1">
      <alignment horizontal="center"/>
    </xf>
    <xf numFmtId="165" fontId="5" fillId="0" borderId="54" xfId="27" applyNumberFormat="1" applyFont="1" applyFill="1" applyBorder="1" applyAlignment="1">
      <alignment horizontal="center"/>
    </xf>
    <xf numFmtId="169" fontId="77" fillId="0" borderId="69" xfId="26" applyNumberFormat="1" applyFont="1" applyBorder="1" applyAlignment="1">
      <alignment vertical="center"/>
    </xf>
    <xf numFmtId="169" fontId="77" fillId="0" borderId="67" xfId="26" applyNumberFormat="1" applyFont="1" applyBorder="1" applyAlignment="1">
      <alignment vertical="center"/>
    </xf>
    <xf numFmtId="169" fontId="77" fillId="0" borderId="68" xfId="26" applyNumberFormat="1" applyFont="1" applyBorder="1" applyAlignment="1">
      <alignment vertical="center"/>
    </xf>
    <xf numFmtId="169" fontId="49" fillId="0" borderId="69" xfId="26" applyNumberFormat="1" applyFont="1" applyBorder="1" applyAlignment="1">
      <alignment vertical="center"/>
    </xf>
    <xf numFmtId="169" fontId="49" fillId="0" borderId="68" xfId="26" applyNumberFormat="1" applyFont="1" applyBorder="1" applyAlignment="1">
      <alignment vertical="center"/>
    </xf>
    <xf numFmtId="169" fontId="49" fillId="0" borderId="54" xfId="26" applyNumberFormat="1" applyFont="1" applyBorder="1" applyAlignment="1">
      <alignment vertical="center"/>
    </xf>
    <xf numFmtId="169" fontId="49" fillId="0" borderId="67" xfId="26" applyNumberFormat="1" applyFont="1" applyBorder="1" applyAlignment="1">
      <alignment vertical="center"/>
    </xf>
    <xf numFmtId="0" fontId="12" fillId="0" borderId="38" xfId="42" applyFont="1" applyBorder="1" applyAlignment="1">
      <alignment horizontal="center" vertical="center" wrapText="1"/>
    </xf>
    <xf numFmtId="165" fontId="70" fillId="0" borderId="0" xfId="0" applyNumberFormat="1" applyFont="1" applyBorder="1" applyAlignment="1"/>
    <xf numFmtId="0" fontId="14" fillId="0" borderId="45" xfId="0" applyFont="1" applyBorder="1"/>
    <xf numFmtId="0" fontId="14" fillId="0" borderId="79" xfId="0" applyFont="1" applyBorder="1" applyAlignment="1"/>
    <xf numFmtId="0" fontId="14" fillId="0" borderId="70" xfId="0" applyFont="1" applyBorder="1" applyAlignment="1"/>
    <xf numFmtId="0" fontId="67" fillId="0" borderId="51" xfId="0" applyFont="1" applyBorder="1" applyAlignment="1">
      <alignment horizontal="center"/>
    </xf>
    <xf numFmtId="0" fontId="67" fillId="0" borderId="0" xfId="0" applyFont="1" applyBorder="1" applyAlignment="1">
      <alignment horizontal="center"/>
    </xf>
    <xf numFmtId="0" fontId="14" fillId="0" borderId="0" xfId="0" applyFont="1" applyBorder="1" applyAlignment="1"/>
    <xf numFmtId="0" fontId="14" fillId="0" borderId="85" xfId="0" applyFont="1" applyBorder="1" applyAlignment="1"/>
    <xf numFmtId="0" fontId="68" fillId="0" borderId="0" xfId="0" applyFont="1" applyBorder="1" applyAlignment="1"/>
    <xf numFmtId="0" fontId="67" fillId="0" borderId="51" xfId="0" applyFont="1" applyBorder="1" applyAlignment="1">
      <alignment horizontal="center" vertical="center"/>
    </xf>
    <xf numFmtId="0" fontId="67" fillId="0" borderId="0" xfId="0" applyFont="1" applyBorder="1" applyAlignment="1">
      <alignment horizontal="center" vertical="center"/>
    </xf>
    <xf numFmtId="0" fontId="14" fillId="0" borderId="85" xfId="0" applyFont="1" applyBorder="1"/>
    <xf numFmtId="0" fontId="68" fillId="0" borderId="51" xfId="0" applyFont="1" applyBorder="1"/>
    <xf numFmtId="0" fontId="68" fillId="0" borderId="0" xfId="0" applyFont="1" applyBorder="1" applyAlignment="1">
      <alignment horizontal="left"/>
    </xf>
    <xf numFmtId="0" fontId="68" fillId="0" borderId="51" xfId="0" applyFont="1" applyBorder="1" applyAlignment="1">
      <alignment horizontal="centerContinuous"/>
    </xf>
    <xf numFmtId="0" fontId="14" fillId="0" borderId="20" xfId="0" applyFont="1" applyBorder="1"/>
    <xf numFmtId="165" fontId="68" fillId="0" borderId="20" xfId="0" applyNumberFormat="1" applyFont="1" applyBorder="1" applyAlignment="1">
      <alignment horizontal="center"/>
    </xf>
    <xf numFmtId="165" fontId="70" fillId="0" borderId="20" xfId="0" applyNumberFormat="1" applyFont="1" applyBorder="1" applyAlignment="1">
      <alignment horizontal="center"/>
    </xf>
    <xf numFmtId="0" fontId="68" fillId="18" borderId="20" xfId="0" applyFont="1" applyFill="1" applyBorder="1"/>
    <xf numFmtId="0" fontId="70" fillId="0" borderId="75" xfId="0" applyFont="1" applyBorder="1" applyAlignment="1">
      <alignment horizontal="left" vertical="center" wrapText="1"/>
    </xf>
    <xf numFmtId="165" fontId="70" fillId="0" borderId="33" xfId="0" applyNumberFormat="1" applyFont="1" applyBorder="1" applyAlignment="1"/>
    <xf numFmtId="165" fontId="40" fillId="0" borderId="45" xfId="42" applyNumberFormat="1" applyFont="1" applyBorder="1" applyAlignment="1">
      <alignment horizontal="center" vertical="center"/>
    </xf>
    <xf numFmtId="0" fontId="7" fillId="0" borderId="45" xfId="42" applyFont="1" applyBorder="1" applyAlignment="1">
      <alignment horizontal="left" vertical="center"/>
    </xf>
    <xf numFmtId="0" fontId="7" fillId="0" borderId="19" xfId="42" applyFont="1" applyBorder="1" applyAlignment="1">
      <alignment horizontal="left" vertical="center"/>
    </xf>
    <xf numFmtId="0" fontId="13" fillId="0" borderId="19" xfId="42" applyFont="1" applyBorder="1" applyAlignment="1">
      <alignment horizontal="left" vertical="center"/>
    </xf>
    <xf numFmtId="0" fontId="13" fillId="0" borderId="20" xfId="42" applyFont="1" applyBorder="1" applyAlignment="1">
      <alignment horizontal="left" vertical="center"/>
    </xf>
    <xf numFmtId="0" fontId="7" fillId="0" borderId="11" xfId="42" applyFont="1" applyBorder="1" applyAlignment="1">
      <alignment horizontal="left" vertical="center"/>
    </xf>
    <xf numFmtId="0" fontId="13" fillId="0" borderId="45" xfId="42" applyFont="1" applyBorder="1" applyAlignment="1">
      <alignment horizontal="left" vertical="center"/>
    </xf>
    <xf numFmtId="0" fontId="4" fillId="0" borderId="0" xfId="42" applyFont="1" applyAlignment="1">
      <alignment horizontal="center" vertical="center"/>
    </xf>
    <xf numFmtId="0" fontId="7" fillId="0" borderId="0" xfId="42" applyFont="1" applyAlignment="1">
      <alignment horizontal="center" vertical="center"/>
    </xf>
    <xf numFmtId="0" fontId="4" fillId="0" borderId="16" xfId="42" applyFont="1" applyBorder="1" applyAlignment="1">
      <alignment horizontal="center" vertical="center"/>
    </xf>
    <xf numFmtId="0" fontId="4" fillId="0" borderId="72" xfId="42" applyFont="1" applyBorder="1" applyAlignment="1">
      <alignment horizontal="center" vertical="center"/>
    </xf>
    <xf numFmtId="0" fontId="4" fillId="0" borderId="73" xfId="42" applyFont="1" applyBorder="1" applyAlignment="1">
      <alignment horizontal="center" vertical="center"/>
    </xf>
    <xf numFmtId="0" fontId="13" fillId="0" borderId="44" xfId="42" applyFont="1" applyBorder="1" applyAlignment="1">
      <alignment horizontal="left" vertical="center"/>
    </xf>
    <xf numFmtId="0" fontId="13" fillId="0" borderId="67" xfId="42" applyFont="1" applyBorder="1" applyAlignment="1">
      <alignment horizontal="left" vertical="center"/>
    </xf>
    <xf numFmtId="0" fontId="75" fillId="0" borderId="0" xfId="42" applyFont="1" applyAlignment="1">
      <alignment horizontal="center" vertical="center"/>
    </xf>
    <xf numFmtId="0" fontId="82" fillId="0" borderId="0" xfId="42" applyFont="1" applyAlignment="1">
      <alignment horizontal="center" vertical="center"/>
    </xf>
    <xf numFmtId="0" fontId="5" fillId="0" borderId="0" xfId="42" applyFont="1" applyBorder="1" applyAlignment="1">
      <alignment horizontal="left"/>
    </xf>
    <xf numFmtId="0" fontId="5" fillId="0" borderId="11" xfId="42" applyFont="1" applyBorder="1" applyAlignment="1">
      <alignment horizontal="right" vertical="center" wrapText="1"/>
    </xf>
    <xf numFmtId="0" fontId="5" fillId="0" borderId="45" xfId="42" applyFont="1" applyBorder="1" applyAlignment="1">
      <alignment horizontal="right" vertical="center" wrapText="1"/>
    </xf>
    <xf numFmtId="0" fontId="7" fillId="0" borderId="72" xfId="42" applyFont="1" applyBorder="1" applyAlignment="1">
      <alignment horizontal="center" vertical="center"/>
    </xf>
    <xf numFmtId="0" fontId="7" fillId="0" borderId="74" xfId="42" applyFont="1" applyBorder="1" applyAlignment="1">
      <alignment horizontal="center" vertical="center"/>
    </xf>
    <xf numFmtId="0" fontId="7" fillId="0" borderId="11" xfId="42" applyFont="1" applyBorder="1" applyAlignment="1">
      <alignment horizontal="center" vertical="center"/>
    </xf>
    <xf numFmtId="0" fontId="7" fillId="0" borderId="45" xfId="42" applyFont="1" applyBorder="1" applyAlignment="1">
      <alignment horizontal="center" vertical="center"/>
    </xf>
    <xf numFmtId="0" fontId="5" fillId="0" borderId="32" xfId="42" applyFont="1" applyBorder="1" applyAlignment="1">
      <alignment horizontal="right" vertical="center" wrapText="1"/>
    </xf>
    <xf numFmtId="0" fontId="5" fillId="0" borderId="75" xfId="42" applyFont="1" applyBorder="1" applyAlignment="1">
      <alignment horizontal="right" vertical="center" wrapText="1"/>
    </xf>
    <xf numFmtId="0" fontId="4" fillId="0" borderId="76" xfId="42" applyFont="1" applyBorder="1" applyAlignment="1">
      <alignment horizontal="left" wrapText="1"/>
    </xf>
    <xf numFmtId="0" fontId="4" fillId="0" borderId="32" xfId="42" applyFont="1" applyBorder="1" applyAlignment="1">
      <alignment horizontal="left" wrapText="1"/>
    </xf>
    <xf numFmtId="0" fontId="75" fillId="0" borderId="0" xfId="42" applyFont="1" applyAlignment="1">
      <alignment horizontal="center"/>
    </xf>
    <xf numFmtId="0" fontId="4" fillId="0" borderId="0" xfId="42" applyFont="1" applyAlignment="1">
      <alignment horizontal="center"/>
    </xf>
    <xf numFmtId="0" fontId="55" fillId="0" borderId="0" xfId="42" applyFont="1" applyAlignment="1">
      <alignment horizontal="center"/>
    </xf>
    <xf numFmtId="0" fontId="7" fillId="0" borderId="0" xfId="42" applyFont="1" applyBorder="1" applyAlignment="1">
      <alignment horizontal="right"/>
    </xf>
    <xf numFmtId="0" fontId="12" fillId="0" borderId="77" xfId="42" applyFont="1" applyBorder="1" applyAlignment="1">
      <alignment horizontal="center" vertical="center" wrapText="1"/>
    </xf>
    <xf numFmtId="0" fontId="12" fillId="0" borderId="37" xfId="42" applyFont="1" applyBorder="1" applyAlignment="1">
      <alignment horizontal="center" vertical="center" wrapText="1"/>
    </xf>
    <xf numFmtId="0" fontId="13" fillId="0" borderId="71" xfId="42" applyFont="1" applyBorder="1" applyAlignment="1">
      <alignment horizontal="center" vertical="center" wrapText="1"/>
    </xf>
    <xf numFmtId="0" fontId="13" fillId="0" borderId="40" xfId="42" applyFont="1" applyBorder="1" applyAlignment="1">
      <alignment horizontal="center" vertical="center" wrapText="1"/>
    </xf>
    <xf numFmtId="0" fontId="0" fillId="0" borderId="40" xfId="0" applyBorder="1"/>
    <xf numFmtId="0" fontId="13" fillId="0" borderId="74" xfId="42" applyFont="1" applyBorder="1" applyAlignment="1">
      <alignment horizontal="center" vertical="center"/>
    </xf>
    <xf numFmtId="0" fontId="13" fillId="0" borderId="78" xfId="42" applyFont="1" applyBorder="1" applyAlignment="1">
      <alignment horizontal="center" vertical="center"/>
    </xf>
    <xf numFmtId="0" fontId="4" fillId="0" borderId="0" xfId="42" applyFont="1" applyBorder="1" applyAlignment="1">
      <alignment horizontal="left"/>
    </xf>
    <xf numFmtId="0" fontId="7" fillId="0" borderId="45" xfId="42" applyFont="1" applyBorder="1" applyAlignment="1">
      <alignment horizontal="left" wrapText="1"/>
    </xf>
    <xf numFmtId="0" fontId="7" fillId="0" borderId="44" xfId="42" applyFont="1" applyBorder="1" applyAlignment="1">
      <alignment horizontal="left" wrapText="1"/>
    </xf>
    <xf numFmtId="0" fontId="5" fillId="0" borderId="11" xfId="42" applyFont="1" applyBorder="1" applyAlignment="1">
      <alignment horizontal="left"/>
    </xf>
    <xf numFmtId="0" fontId="5" fillId="0" borderId="45" xfId="42" applyFont="1" applyBorder="1" applyAlignment="1">
      <alignment horizontal="left"/>
    </xf>
    <xf numFmtId="0" fontId="5" fillId="0" borderId="11" xfId="42" applyFont="1" applyFill="1" applyBorder="1" applyAlignment="1">
      <alignment horizontal="left" wrapText="1"/>
    </xf>
    <xf numFmtId="0" fontId="5" fillId="0" borderId="45" xfId="42" applyFont="1" applyFill="1" applyBorder="1" applyAlignment="1">
      <alignment horizontal="left" wrapText="1"/>
    </xf>
    <xf numFmtId="0" fontId="13" fillId="0" borderId="14" xfId="42" applyFont="1" applyBorder="1" applyAlignment="1">
      <alignment horizontal="left" vertical="center" wrapText="1"/>
    </xf>
    <xf numFmtId="0" fontId="13" fillId="0" borderId="35" xfId="42" applyFont="1" applyBorder="1" applyAlignment="1">
      <alignment horizontal="left" vertical="center" wrapText="1"/>
    </xf>
    <xf numFmtId="0" fontId="5" fillId="0" borderId="29" xfId="42" applyFont="1" applyFill="1" applyBorder="1" applyAlignment="1">
      <alignment horizontal="center"/>
    </xf>
    <xf numFmtId="0" fontId="5" fillId="0" borderId="47" xfId="42" applyFont="1" applyFill="1" applyBorder="1" applyAlignment="1">
      <alignment horizontal="center"/>
    </xf>
    <xf numFmtId="0" fontId="4" fillId="0" borderId="14" xfId="42" applyFont="1" applyBorder="1" applyAlignment="1">
      <alignment horizontal="left" wrapText="1"/>
    </xf>
    <xf numFmtId="0" fontId="4" fillId="0" borderId="15" xfId="42" applyFont="1" applyBorder="1" applyAlignment="1">
      <alignment horizontal="left" wrapText="1"/>
    </xf>
    <xf numFmtId="0" fontId="5" fillId="0" borderId="47" xfId="42" applyFont="1" applyBorder="1" applyAlignment="1">
      <alignment horizontal="right" vertical="center" wrapText="1"/>
    </xf>
    <xf numFmtId="0" fontId="5" fillId="0" borderId="42" xfId="42" applyFont="1" applyBorder="1" applyAlignment="1">
      <alignment horizontal="right" vertical="center" wrapText="1"/>
    </xf>
    <xf numFmtId="0" fontId="7" fillId="18" borderId="11" xfId="42" applyFont="1" applyFill="1" applyBorder="1" applyAlignment="1">
      <alignment horizontal="left" wrapText="1"/>
    </xf>
    <xf numFmtId="0" fontId="7" fillId="18" borderId="45" xfId="42" applyFont="1" applyFill="1" applyBorder="1" applyAlignment="1">
      <alignment horizontal="left" wrapText="1"/>
    </xf>
    <xf numFmtId="0" fontId="5" fillId="18" borderId="11" xfId="42" applyFont="1" applyFill="1" applyBorder="1" applyAlignment="1">
      <alignment horizontal="left" wrapText="1"/>
    </xf>
    <xf numFmtId="0" fontId="5" fillId="18" borderId="45" xfId="42" applyFont="1" applyFill="1" applyBorder="1" applyAlignment="1">
      <alignment horizontal="left" wrapText="1"/>
    </xf>
    <xf numFmtId="0" fontId="13" fillId="0" borderId="66" xfId="42" applyFont="1" applyBorder="1" applyAlignment="1">
      <alignment horizontal="left"/>
    </xf>
    <xf numFmtId="0" fontId="13" fillId="0" borderId="79" xfId="42" applyFont="1" applyBorder="1" applyAlignment="1">
      <alignment horizontal="left"/>
    </xf>
    <xf numFmtId="0" fontId="13" fillId="0" borderId="11" xfId="42" applyFont="1" applyBorder="1" applyAlignment="1">
      <alignment horizontal="left" vertical="center" wrapText="1"/>
    </xf>
    <xf numFmtId="0" fontId="13" fillId="0" borderId="45" xfId="42" applyFont="1" applyBorder="1" applyAlignment="1">
      <alignment horizontal="left" vertical="center" wrapText="1"/>
    </xf>
    <xf numFmtId="0" fontId="13" fillId="0" borderId="11" xfId="42" applyFont="1" applyBorder="1" applyAlignment="1">
      <alignment horizontal="left"/>
    </xf>
    <xf numFmtId="0" fontId="13" fillId="0" borderId="45" xfId="42" applyFont="1" applyBorder="1" applyAlignment="1">
      <alignment horizontal="left"/>
    </xf>
    <xf numFmtId="0" fontId="13" fillId="0" borderId="14" xfId="42" applyFont="1" applyBorder="1" applyAlignment="1">
      <alignment horizontal="left"/>
    </xf>
    <xf numFmtId="0" fontId="13" fillId="0" borderId="35" xfId="42" applyFont="1" applyBorder="1" applyAlignment="1">
      <alignment horizontal="left"/>
    </xf>
    <xf numFmtId="0" fontId="5" fillId="0" borderId="11" xfId="42" applyFont="1" applyBorder="1" applyAlignment="1">
      <alignment horizontal="left" vertical="center" wrapText="1"/>
    </xf>
    <xf numFmtId="0" fontId="5" fillId="0" borderId="45" xfId="42" applyFont="1" applyBorder="1" applyAlignment="1">
      <alignment horizontal="left" vertical="center" wrapText="1"/>
    </xf>
    <xf numFmtId="0" fontId="5" fillId="0" borderId="11" xfId="42" applyFont="1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5" fillId="18" borderId="11" xfId="42" applyFont="1" applyFill="1" applyBorder="1" applyAlignment="1">
      <alignment horizontal="left"/>
    </xf>
    <xf numFmtId="0" fontId="5" fillId="18" borderId="45" xfId="42" applyFont="1" applyFill="1" applyBorder="1" applyAlignment="1">
      <alignment horizontal="left"/>
    </xf>
    <xf numFmtId="0" fontId="5" fillId="0" borderId="11" xfId="42" applyFont="1" applyBorder="1" applyAlignment="1">
      <alignment horizontal="right" vertical="center"/>
    </xf>
    <xf numFmtId="0" fontId="0" fillId="0" borderId="45" xfId="0" applyBorder="1" applyAlignment="1">
      <alignment horizontal="right" vertical="center"/>
    </xf>
    <xf numFmtId="0" fontId="7" fillId="0" borderId="11" xfId="42" applyFont="1" applyBorder="1" applyAlignment="1">
      <alignment horizontal="center"/>
    </xf>
    <xf numFmtId="0" fontId="7" fillId="0" borderId="45" xfId="42" applyFont="1" applyBorder="1" applyAlignment="1">
      <alignment horizontal="center"/>
    </xf>
    <xf numFmtId="0" fontId="4" fillId="0" borderId="22" xfId="42" applyFont="1" applyBorder="1" applyAlignment="1">
      <alignment horizontal="left" wrapText="1"/>
    </xf>
    <xf numFmtId="0" fontId="5" fillId="0" borderId="29" xfId="42" applyFont="1" applyBorder="1" applyAlignment="1">
      <alignment horizontal="left"/>
    </xf>
    <xf numFmtId="0" fontId="5" fillId="0" borderId="47" xfId="42" applyFont="1" applyBorder="1" applyAlignment="1">
      <alignment horizontal="left"/>
    </xf>
    <xf numFmtId="0" fontId="4" fillId="0" borderId="13" xfId="42" applyFont="1" applyBorder="1" applyAlignment="1">
      <alignment horizontal="left"/>
    </xf>
    <xf numFmtId="0" fontId="4" fillId="0" borderId="35" xfId="42" applyFont="1" applyBorder="1" applyAlignment="1">
      <alignment horizontal="left"/>
    </xf>
    <xf numFmtId="0" fontId="4" fillId="0" borderId="22" xfId="42" applyFont="1" applyBorder="1" applyAlignment="1">
      <alignment horizontal="left"/>
    </xf>
    <xf numFmtId="0" fontId="4" fillId="0" borderId="56" xfId="42" applyFont="1" applyBorder="1" applyAlignment="1">
      <alignment horizontal="left"/>
    </xf>
    <xf numFmtId="0" fontId="13" fillId="0" borderId="66" xfId="42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13" fillId="0" borderId="72" xfId="42" applyFont="1" applyBorder="1" applyAlignment="1">
      <alignment horizontal="center" vertical="center" wrapText="1"/>
    </xf>
    <xf numFmtId="0" fontId="13" fillId="0" borderId="11" xfId="42" applyFont="1" applyBorder="1" applyAlignment="1">
      <alignment horizontal="center" vertical="center" wrapText="1"/>
    </xf>
    <xf numFmtId="0" fontId="13" fillId="0" borderId="28" xfId="42" applyFont="1" applyBorder="1" applyAlignment="1">
      <alignment horizontal="center" vertical="center"/>
    </xf>
    <xf numFmtId="0" fontId="13" fillId="0" borderId="41" xfId="42" applyFont="1" applyBorder="1" applyAlignment="1">
      <alignment horizontal="center" vertical="center"/>
    </xf>
    <xf numFmtId="0" fontId="13" fillId="0" borderId="80" xfId="42" applyFont="1" applyBorder="1" applyAlignment="1">
      <alignment horizontal="center" vertical="center" wrapText="1"/>
    </xf>
    <xf numFmtId="0" fontId="0" fillId="0" borderId="81" xfId="0" applyBorder="1"/>
    <xf numFmtId="0" fontId="13" fillId="0" borderId="45" xfId="42" applyFont="1" applyBorder="1" applyAlignment="1">
      <alignment horizontal="center" vertical="center" wrapText="1"/>
    </xf>
    <xf numFmtId="0" fontId="13" fillId="0" borderId="44" xfId="42" applyFont="1" applyBorder="1" applyAlignment="1">
      <alignment horizontal="center" vertical="center" wrapText="1"/>
    </xf>
    <xf numFmtId="0" fontId="7" fillId="0" borderId="11" xfId="42" applyFont="1" applyBorder="1" applyAlignment="1">
      <alignment horizontal="left" wrapText="1"/>
    </xf>
    <xf numFmtId="0" fontId="5" fillId="0" borderId="21" xfId="42" applyFont="1" applyBorder="1" applyAlignment="1">
      <alignment horizontal="left"/>
    </xf>
    <xf numFmtId="0" fontId="5" fillId="0" borderId="65" xfId="42" applyFont="1" applyBorder="1" applyAlignment="1">
      <alignment horizontal="left"/>
    </xf>
    <xf numFmtId="0" fontId="4" fillId="0" borderId="11" xfId="42" applyFont="1" applyBorder="1" applyAlignment="1">
      <alignment horizontal="left" wrapText="1"/>
    </xf>
    <xf numFmtId="0" fontId="4" fillId="0" borderId="45" xfId="42" applyFont="1" applyBorder="1" applyAlignment="1">
      <alignment horizontal="left" wrapText="1"/>
    </xf>
    <xf numFmtId="0" fontId="5" fillId="0" borderId="44" xfId="42" applyFont="1" applyFill="1" applyBorder="1" applyAlignment="1">
      <alignment horizontal="left" wrapText="1"/>
    </xf>
    <xf numFmtId="0" fontId="5" fillId="0" borderId="29" xfId="42" applyFont="1" applyBorder="1" applyAlignment="1">
      <alignment horizontal="left" vertical="center" wrapText="1"/>
    </xf>
    <xf numFmtId="0" fontId="5" fillId="0" borderId="47" xfId="42" applyFont="1" applyBorder="1" applyAlignment="1">
      <alignment horizontal="left" vertical="center" wrapText="1"/>
    </xf>
    <xf numFmtId="0" fontId="5" fillId="18" borderId="11" xfId="42" applyFont="1" applyFill="1" applyBorder="1" applyAlignment="1">
      <alignment horizontal="center"/>
    </xf>
    <xf numFmtId="0" fontId="5" fillId="18" borderId="45" xfId="42" applyFont="1" applyFill="1" applyBorder="1" applyAlignment="1">
      <alignment horizontal="center"/>
    </xf>
    <xf numFmtId="0" fontId="6" fillId="0" borderId="0" xfId="42" applyFont="1" applyBorder="1" applyAlignment="1">
      <alignment horizontal="center" vertical="center" wrapText="1"/>
    </xf>
    <xf numFmtId="0" fontId="73" fillId="0" borderId="0" xfId="42" applyFont="1" applyAlignment="1">
      <alignment horizontal="center"/>
    </xf>
    <xf numFmtId="0" fontId="74" fillId="0" borderId="0" xfId="0" applyFont="1" applyAlignment="1">
      <alignment horizontal="center"/>
    </xf>
    <xf numFmtId="0" fontId="13" fillId="0" borderId="16" xfId="42" applyFont="1" applyBorder="1" applyAlignment="1">
      <alignment horizontal="center" vertical="center" wrapText="1"/>
    </xf>
    <xf numFmtId="0" fontId="13" fillId="0" borderId="10" xfId="42" applyFont="1" applyBorder="1" applyAlignment="1">
      <alignment horizontal="center" vertical="center" wrapText="1"/>
    </xf>
    <xf numFmtId="0" fontId="13" fillId="0" borderId="25" xfId="42" applyFont="1" applyBorder="1" applyAlignment="1">
      <alignment horizontal="center" vertical="center" wrapText="1"/>
    </xf>
    <xf numFmtId="0" fontId="7" fillId="0" borderId="29" xfId="42" applyFont="1" applyBorder="1" applyAlignment="1">
      <alignment horizontal="center" vertical="center"/>
    </xf>
    <xf numFmtId="0" fontId="6" fillId="0" borderId="78" xfId="42" applyFont="1" applyBorder="1" applyAlignment="1">
      <alignment horizontal="center" vertical="center" wrapText="1"/>
    </xf>
    <xf numFmtId="0" fontId="6" fillId="0" borderId="67" xfId="42" applyFont="1" applyBorder="1" applyAlignment="1">
      <alignment horizontal="center" vertical="center" wrapText="1"/>
    </xf>
    <xf numFmtId="0" fontId="12" fillId="0" borderId="72" xfId="42" applyFont="1" applyBorder="1" applyAlignment="1">
      <alignment horizontal="center" vertical="center" wrapText="1"/>
    </xf>
    <xf numFmtId="0" fontId="12" fillId="0" borderId="11" xfId="42" applyFont="1" applyBorder="1" applyAlignment="1">
      <alignment horizontal="center" vertical="center" wrapText="1"/>
    </xf>
    <xf numFmtId="0" fontId="5" fillId="0" borderId="45" xfId="42" applyFont="1" applyBorder="1" applyAlignment="1">
      <alignment horizontal="left" vertical="center"/>
    </xf>
    <xf numFmtId="0" fontId="5" fillId="0" borderId="19" xfId="42" applyFont="1" applyBorder="1" applyAlignment="1">
      <alignment horizontal="left" vertical="center"/>
    </xf>
    <xf numFmtId="0" fontId="12" fillId="0" borderId="29" xfId="42" applyFont="1" applyBorder="1" applyAlignment="1">
      <alignment horizontal="center" vertical="center" wrapText="1"/>
    </xf>
    <xf numFmtId="0" fontId="7" fillId="0" borderId="82" xfId="42" applyFont="1" applyBorder="1" applyAlignment="1">
      <alignment horizontal="center" vertical="center"/>
    </xf>
    <xf numFmtId="0" fontId="5" fillId="0" borderId="21" xfId="42" applyFont="1" applyBorder="1" applyAlignment="1">
      <alignment horizontal="left" vertical="center" wrapText="1"/>
    </xf>
    <xf numFmtId="0" fontId="7" fillId="0" borderId="14" xfId="42" applyFont="1" applyBorder="1" applyAlignment="1">
      <alignment horizontal="left" vertical="center" wrapText="1"/>
    </xf>
    <xf numFmtId="0" fontId="5" fillId="0" borderId="47" xfId="42" applyFont="1" applyBorder="1" applyAlignment="1">
      <alignment horizontal="left" wrapText="1"/>
    </xf>
    <xf numFmtId="0" fontId="5" fillId="0" borderId="48" xfId="42" applyFont="1" applyBorder="1" applyAlignment="1">
      <alignment horizontal="left" wrapText="1"/>
    </xf>
    <xf numFmtId="0" fontId="7" fillId="0" borderId="14" xfId="42" applyFont="1" applyBorder="1" applyAlignment="1">
      <alignment horizontal="left"/>
    </xf>
    <xf numFmtId="0" fontId="5" fillId="0" borderId="45" xfId="42" applyFont="1" applyBorder="1" applyAlignment="1">
      <alignment horizontal="left" wrapText="1"/>
    </xf>
    <xf numFmtId="0" fontId="5" fillId="0" borderId="19" xfId="42" applyFont="1" applyBorder="1" applyAlignment="1">
      <alignment horizontal="left" wrapText="1"/>
    </xf>
    <xf numFmtId="0" fontId="7" fillId="0" borderId="35" xfId="42" applyFont="1" applyBorder="1" applyAlignment="1">
      <alignment horizontal="left" wrapText="1"/>
    </xf>
    <xf numFmtId="0" fontId="7" fillId="0" borderId="50" xfId="42" applyFont="1" applyBorder="1" applyAlignment="1">
      <alignment horizontal="left" wrapText="1"/>
    </xf>
    <xf numFmtId="0" fontId="5" fillId="0" borderId="29" xfId="42" applyFont="1" applyBorder="1" applyAlignment="1">
      <alignment horizontal="left" wrapText="1"/>
    </xf>
    <xf numFmtId="0" fontId="4" fillId="0" borderId="14" xfId="42" applyFont="1" applyBorder="1" applyAlignment="1">
      <alignment horizontal="left"/>
    </xf>
    <xf numFmtId="0" fontId="5" fillId="18" borderId="21" xfId="42" applyFont="1" applyFill="1" applyBorder="1" applyAlignment="1">
      <alignment horizontal="center"/>
    </xf>
    <xf numFmtId="0" fontId="7" fillId="0" borderId="29" xfId="42" applyFont="1" applyBorder="1" applyAlignment="1">
      <alignment horizontal="center"/>
    </xf>
    <xf numFmtId="0" fontId="4" fillId="0" borderId="53" xfId="42" applyFont="1" applyBorder="1" applyAlignment="1">
      <alignment horizontal="left"/>
    </xf>
    <xf numFmtId="0" fontId="4" fillId="0" borderId="82" xfId="42" applyFont="1" applyBorder="1" applyAlignment="1">
      <alignment horizontal="left"/>
    </xf>
    <xf numFmtId="0" fontId="5" fillId="0" borderId="19" xfId="42" applyFont="1" applyBorder="1" applyAlignment="1">
      <alignment horizontal="left" vertical="center" wrapText="1"/>
    </xf>
    <xf numFmtId="0" fontId="5" fillId="0" borderId="65" xfId="42" applyFont="1" applyBorder="1" applyAlignment="1">
      <alignment horizontal="left" wrapText="1"/>
    </xf>
    <xf numFmtId="0" fontId="5" fillId="0" borderId="17" xfId="42" applyFont="1" applyBorder="1" applyAlignment="1">
      <alignment horizontal="left" wrapText="1"/>
    </xf>
    <xf numFmtId="0" fontId="7" fillId="0" borderId="14" xfId="42" applyFont="1" applyBorder="1" applyAlignment="1">
      <alignment horizontal="left" wrapText="1"/>
    </xf>
    <xf numFmtId="0" fontId="4" fillId="0" borderId="35" xfId="42" applyFont="1" applyBorder="1" applyAlignment="1">
      <alignment horizontal="left" wrapText="1"/>
    </xf>
    <xf numFmtId="0" fontId="4" fillId="0" borderId="50" xfId="42" applyFont="1" applyBorder="1" applyAlignment="1">
      <alignment horizontal="left" wrapText="1"/>
    </xf>
    <xf numFmtId="170" fontId="63" fillId="0" borderId="0" xfId="0" applyNumberFormat="1" applyFont="1" applyFill="1" applyBorder="1" applyAlignment="1">
      <alignment horizontal="center" vertical="center" wrapText="1"/>
    </xf>
    <xf numFmtId="0" fontId="65" fillId="0" borderId="11" xfId="0" applyFont="1" applyFill="1" applyBorder="1" applyAlignment="1">
      <alignment horizontal="center" vertical="center"/>
    </xf>
    <xf numFmtId="0" fontId="64" fillId="0" borderId="11" xfId="0" applyFont="1" applyFill="1" applyBorder="1" applyAlignment="1">
      <alignment horizontal="center" vertical="center" wrapText="1"/>
    </xf>
    <xf numFmtId="0" fontId="64" fillId="0" borderId="11" xfId="0" applyFont="1" applyFill="1" applyBorder="1" applyAlignment="1">
      <alignment horizontal="center" vertical="center"/>
    </xf>
    <xf numFmtId="0" fontId="40" fillId="0" borderId="0" xfId="0" applyFont="1" applyBorder="1" applyAlignment="1">
      <alignment horizontal="right"/>
    </xf>
    <xf numFmtId="49" fontId="12" fillId="0" borderId="29" xfId="0" applyNumberFormat="1" applyFont="1" applyBorder="1" applyAlignment="1">
      <alignment horizontal="center" wrapText="1"/>
    </xf>
    <xf numFmtId="49" fontId="12" fillId="0" borderId="28" xfId="0" applyNumberFormat="1" applyFont="1" applyBorder="1" applyAlignment="1">
      <alignment horizontal="center" wrapText="1"/>
    </xf>
    <xf numFmtId="3" fontId="12" fillId="0" borderId="11" xfId="0" applyNumberFormat="1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45" xfId="0" applyFont="1" applyBorder="1" applyAlignment="1">
      <alignment horizontal="left"/>
    </xf>
    <xf numFmtId="0" fontId="12" fillId="0" borderId="44" xfId="0" applyFont="1" applyBorder="1" applyAlignment="1">
      <alignment horizontal="left"/>
    </xf>
    <xf numFmtId="0" fontId="12" fillId="0" borderId="19" xfId="0" applyFont="1" applyBorder="1" applyAlignment="1">
      <alignment horizontal="left"/>
    </xf>
    <xf numFmtId="0" fontId="65" fillId="0" borderId="11" xfId="0" quotePrefix="1" applyFont="1" applyFill="1" applyBorder="1" applyAlignment="1">
      <alignment horizontal="center" vertical="center"/>
    </xf>
    <xf numFmtId="0" fontId="65" fillId="0" borderId="11" xfId="0" applyFont="1" applyFill="1" applyBorder="1" applyAlignment="1">
      <alignment horizontal="left" vertical="center" wrapText="1"/>
    </xf>
    <xf numFmtId="0" fontId="65" fillId="0" borderId="11" xfId="0" applyFont="1" applyFill="1" applyBorder="1" applyAlignment="1">
      <alignment horizontal="left" vertical="center"/>
    </xf>
    <xf numFmtId="3" fontId="65" fillId="0" borderId="11" xfId="0" quotePrefix="1" applyNumberFormat="1" applyFont="1" applyFill="1" applyBorder="1" applyAlignment="1">
      <alignment horizontal="center" vertical="center" wrapText="1"/>
    </xf>
    <xf numFmtId="0" fontId="64" fillId="0" borderId="47" xfId="0" applyFont="1" applyFill="1" applyBorder="1" applyAlignment="1">
      <alignment horizontal="center" vertical="center"/>
    </xf>
    <xf numFmtId="0" fontId="64" fillId="0" borderId="42" xfId="0" applyFont="1" applyFill="1" applyBorder="1" applyAlignment="1">
      <alignment horizontal="center" vertical="center"/>
    </xf>
    <xf numFmtId="0" fontId="64" fillId="0" borderId="48" xfId="0" applyFont="1" applyFill="1" applyBorder="1" applyAlignment="1">
      <alignment horizontal="center" vertical="center"/>
    </xf>
    <xf numFmtId="0" fontId="64" fillId="0" borderId="65" xfId="0" applyFont="1" applyFill="1" applyBorder="1" applyAlignment="1">
      <alignment horizontal="center" vertical="center"/>
    </xf>
    <xf numFmtId="0" fontId="64" fillId="0" borderId="43" xfId="0" applyFont="1" applyFill="1" applyBorder="1" applyAlignment="1">
      <alignment horizontal="center" vertical="center"/>
    </xf>
    <xf numFmtId="0" fontId="64" fillId="0" borderId="17" xfId="0" applyFont="1" applyFill="1" applyBorder="1" applyAlignment="1">
      <alignment horizontal="center" vertical="center"/>
    </xf>
    <xf numFmtId="0" fontId="65" fillId="0" borderId="45" xfId="0" applyFont="1" applyFill="1" applyBorder="1" applyAlignment="1">
      <alignment horizontal="center" vertical="center"/>
    </xf>
    <xf numFmtId="49" fontId="65" fillId="0" borderId="11" xfId="0" quotePrefix="1" applyNumberFormat="1" applyFont="1" applyFill="1" applyBorder="1" applyAlignment="1">
      <alignment horizontal="center" vertical="center" wrapText="1"/>
    </xf>
    <xf numFmtId="49" fontId="65" fillId="0" borderId="45" xfId="0" quotePrefix="1" applyNumberFormat="1" applyFont="1" applyFill="1" applyBorder="1" applyAlignment="1">
      <alignment horizontal="center" vertical="center" wrapText="1"/>
    </xf>
    <xf numFmtId="0" fontId="65" fillId="0" borderId="11" xfId="0" applyFont="1" applyBorder="1" applyAlignment="1">
      <alignment horizontal="center" vertical="center" wrapText="1"/>
    </xf>
    <xf numFmtId="0" fontId="65" fillId="0" borderId="45" xfId="0" applyFont="1" applyBorder="1" applyAlignment="1">
      <alignment horizontal="center" vertical="center" wrapText="1"/>
    </xf>
    <xf numFmtId="166" fontId="65" fillId="0" borderId="11" xfId="0" applyNumberFormat="1" applyFont="1" applyFill="1" applyBorder="1" applyAlignment="1">
      <alignment horizontal="left" vertical="center" wrapText="1"/>
    </xf>
    <xf numFmtId="3" fontId="65" fillId="19" borderId="11" xfId="40" applyNumberFormat="1" applyFont="1" applyFill="1" applyBorder="1" applyAlignment="1">
      <alignment horizontal="center" vertical="center" wrapText="1"/>
    </xf>
    <xf numFmtId="0" fontId="65" fillId="21" borderId="11" xfId="40" applyFont="1" applyFill="1" applyBorder="1" applyAlignment="1">
      <alignment horizontal="center" vertical="center" wrapText="1"/>
    </xf>
    <xf numFmtId="0" fontId="65" fillId="21" borderId="45" xfId="40" applyFont="1" applyFill="1" applyBorder="1" applyAlignment="1">
      <alignment horizontal="center" vertical="center" wrapText="1"/>
    </xf>
    <xf numFmtId="0" fontId="64" fillId="0" borderId="11" xfId="0" quotePrefix="1" applyFont="1" applyFill="1" applyBorder="1" applyAlignment="1">
      <alignment horizontal="center" vertical="center"/>
    </xf>
    <xf numFmtId="0" fontId="64" fillId="0" borderId="11" xfId="0" applyFont="1" applyFill="1" applyBorder="1" applyAlignment="1">
      <alignment horizontal="left" vertical="center" wrapText="1"/>
    </xf>
    <xf numFmtId="0" fontId="64" fillId="0" borderId="11" xfId="0" applyFont="1" applyFill="1" applyBorder="1" applyAlignment="1">
      <alignment horizontal="left" vertical="center"/>
    </xf>
    <xf numFmtId="3" fontId="56" fillId="19" borderId="11" xfId="41" applyNumberFormat="1" applyFont="1" applyFill="1" applyBorder="1" applyAlignment="1">
      <alignment horizontal="center" vertical="center" wrapText="1"/>
    </xf>
    <xf numFmtId="3" fontId="64" fillId="19" borderId="11" xfId="0" applyNumberFormat="1" applyFont="1" applyFill="1" applyBorder="1" applyAlignment="1">
      <alignment horizontal="center" vertical="center" wrapText="1"/>
    </xf>
    <xf numFmtId="0" fontId="65" fillId="0" borderId="11" xfId="0" quotePrefix="1" applyFont="1" applyFill="1" applyBorder="1" applyAlignment="1">
      <alignment horizontal="center" vertical="center" wrapText="1"/>
    </xf>
    <xf numFmtId="0" fontId="65" fillId="0" borderId="45" xfId="0" quotePrefix="1" applyFont="1" applyFill="1" applyBorder="1" applyAlignment="1">
      <alignment horizontal="center" vertical="center" wrapText="1"/>
    </xf>
    <xf numFmtId="3" fontId="65" fillId="19" borderId="11" xfId="0" quotePrefix="1" applyNumberFormat="1" applyFont="1" applyFill="1" applyBorder="1" applyAlignment="1">
      <alignment horizontal="center" vertical="center" wrapText="1"/>
    </xf>
    <xf numFmtId="3" fontId="65" fillId="19" borderId="11" xfId="0" applyNumberFormat="1" applyFont="1" applyFill="1" applyBorder="1" applyAlignment="1">
      <alignment horizontal="center" vertical="center" wrapText="1"/>
    </xf>
    <xf numFmtId="3" fontId="65" fillId="19" borderId="45" xfId="0" quotePrefix="1" applyNumberFormat="1" applyFont="1" applyFill="1" applyBorder="1" applyAlignment="1">
      <alignment horizontal="center" vertical="center" wrapText="1"/>
    </xf>
    <xf numFmtId="3" fontId="65" fillId="19" borderId="19" xfId="0" quotePrefix="1" applyNumberFormat="1" applyFont="1" applyFill="1" applyBorder="1" applyAlignment="1">
      <alignment horizontal="center" vertical="center" wrapText="1"/>
    </xf>
    <xf numFmtId="3" fontId="64" fillId="19" borderId="11" xfId="0" quotePrefix="1" applyNumberFormat="1" applyFont="1" applyFill="1" applyBorder="1" applyAlignment="1">
      <alignment horizontal="center" vertical="center" wrapText="1"/>
    </xf>
    <xf numFmtId="3" fontId="65" fillId="0" borderId="11" xfId="0" applyNumberFormat="1" applyFont="1" applyFill="1" applyBorder="1" applyAlignment="1">
      <alignment horizontal="center" vertical="center" wrapText="1"/>
    </xf>
    <xf numFmtId="0" fontId="63" fillId="0" borderId="0" xfId="0" applyFont="1" applyFill="1" applyBorder="1" applyAlignment="1">
      <alignment horizontal="center" vertical="center"/>
    </xf>
    <xf numFmtId="0" fontId="65" fillId="0" borderId="0" xfId="0" applyFont="1" applyFill="1" applyAlignment="1">
      <alignment horizontal="right" vertical="top"/>
    </xf>
    <xf numFmtId="0" fontId="56" fillId="0" borderId="29" xfId="0" applyFont="1" applyBorder="1" applyAlignment="1">
      <alignment horizontal="center" wrapText="1"/>
    </xf>
    <xf numFmtId="0" fontId="56" fillId="0" borderId="21" xfId="0" applyFont="1" applyBorder="1" applyAlignment="1">
      <alignment horizontal="center" wrapText="1"/>
    </xf>
    <xf numFmtId="0" fontId="59" fillId="0" borderId="0" xfId="0" applyFont="1" applyFill="1" applyBorder="1" applyAlignment="1">
      <alignment horizontal="left" vertical="center" wrapText="1"/>
    </xf>
    <xf numFmtId="169" fontId="60" fillId="0" borderId="0" xfId="26" applyNumberFormat="1" applyFont="1" applyFill="1" applyBorder="1" applyAlignment="1">
      <alignment horizontal="center"/>
    </xf>
    <xf numFmtId="169" fontId="15" fillId="0" borderId="0" xfId="26" applyNumberFormat="1" applyFont="1" applyFill="1" applyBorder="1" applyAlignment="1">
      <alignment horizontal="center"/>
    </xf>
    <xf numFmtId="169" fontId="57" fillId="0" borderId="0" xfId="26" applyNumberFormat="1" applyFont="1" applyFill="1" applyBorder="1" applyAlignment="1">
      <alignment horizontal="center"/>
    </xf>
    <xf numFmtId="0" fontId="57" fillId="0" borderId="0" xfId="0" applyFont="1" applyFill="1" applyBorder="1" applyAlignment="1">
      <alignment horizontal="left" vertical="center" wrapText="1"/>
    </xf>
    <xf numFmtId="169" fontId="61" fillId="0" borderId="0" xfId="26" applyNumberFormat="1" applyFont="1" applyFill="1" applyBorder="1" applyAlignment="1">
      <alignment horizontal="center"/>
    </xf>
    <xf numFmtId="169" fontId="61" fillId="0" borderId="0" xfId="26" quotePrefix="1" applyNumberFormat="1" applyFont="1" applyFill="1" applyBorder="1" applyAlignment="1">
      <alignment horizontal="center" vertical="center"/>
    </xf>
    <xf numFmtId="169" fontId="61" fillId="0" borderId="0" xfId="26" applyNumberFormat="1" applyFont="1" applyFill="1" applyBorder="1" applyAlignment="1">
      <alignment horizontal="center" vertical="center"/>
    </xf>
    <xf numFmtId="169" fontId="57" fillId="0" borderId="0" xfId="26" quotePrefix="1" applyNumberFormat="1" applyFont="1" applyFill="1" applyBorder="1" applyAlignment="1">
      <alignment horizontal="center" vertical="center"/>
    </xf>
    <xf numFmtId="169" fontId="57" fillId="0" borderId="0" xfId="26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169" fontId="14" fillId="0" borderId="0" xfId="26" applyNumberFormat="1" applyFont="1" applyFill="1" applyBorder="1" applyAlignment="1">
      <alignment horizontal="center"/>
    </xf>
    <xf numFmtId="0" fontId="57" fillId="0" borderId="0" xfId="0" applyFont="1" applyFill="1" applyBorder="1" applyAlignment="1">
      <alignment horizontal="left" vertical="center"/>
    </xf>
    <xf numFmtId="169" fontId="58" fillId="0" borderId="0" xfId="26" applyNumberFormat="1" applyFont="1" applyFill="1" applyBorder="1" applyAlignment="1">
      <alignment horizontal="center"/>
    </xf>
    <xf numFmtId="0" fontId="68" fillId="0" borderId="11" xfId="0" quotePrefix="1" applyFont="1" applyFill="1" applyBorder="1" applyAlignment="1">
      <alignment horizontal="center" vertical="center" wrapText="1"/>
    </xf>
    <xf numFmtId="0" fontId="68" fillId="0" borderId="11" xfId="0" quotePrefix="1" applyFont="1" applyFill="1" applyBorder="1" applyAlignment="1">
      <alignment horizontal="center" vertical="center"/>
    </xf>
    <xf numFmtId="166" fontId="68" fillId="0" borderId="11" xfId="0" applyNumberFormat="1" applyFont="1" applyFill="1" applyBorder="1" applyAlignment="1">
      <alignment horizontal="left" vertical="center" wrapText="1"/>
    </xf>
    <xf numFmtId="0" fontId="68" fillId="21" borderId="11" xfId="40" applyFont="1" applyFill="1" applyBorder="1" applyAlignment="1">
      <alignment horizontal="center" vertical="center" wrapText="1"/>
    </xf>
    <xf numFmtId="0" fontId="68" fillId="0" borderId="11" xfId="0" applyFont="1" applyFill="1" applyBorder="1" applyAlignment="1">
      <alignment horizontal="left" vertical="center" wrapText="1"/>
    </xf>
    <xf numFmtId="0" fontId="68" fillId="0" borderId="45" xfId="0" quotePrefix="1" applyFont="1" applyFill="1" applyBorder="1" applyAlignment="1">
      <alignment horizontal="center" vertical="center" wrapText="1"/>
    </xf>
    <xf numFmtId="0" fontId="68" fillId="0" borderId="11" xfId="0" applyFont="1" applyBorder="1" applyAlignment="1">
      <alignment horizontal="center" vertical="center" wrapText="1"/>
    </xf>
    <xf numFmtId="0" fontId="68" fillId="0" borderId="45" xfId="0" applyFont="1" applyBorder="1" applyAlignment="1">
      <alignment horizontal="center" vertical="center" wrapText="1"/>
    </xf>
    <xf numFmtId="0" fontId="70" fillId="0" borderId="11" xfId="0" quotePrefix="1" applyFont="1" applyFill="1" applyBorder="1" applyAlignment="1">
      <alignment horizontal="center" vertical="center"/>
    </xf>
    <xf numFmtId="0" fontId="70" fillId="0" borderId="11" xfId="0" applyFont="1" applyFill="1" applyBorder="1" applyAlignment="1">
      <alignment horizontal="left" vertical="center" wrapText="1"/>
    </xf>
    <xf numFmtId="3" fontId="11" fillId="22" borderId="11" xfId="41" applyNumberFormat="1" applyFont="1" applyFill="1" applyBorder="1" applyAlignment="1">
      <alignment horizontal="center" vertical="center" wrapText="1"/>
    </xf>
    <xf numFmtId="0" fontId="68" fillId="0" borderId="11" xfId="0" applyFont="1" applyFill="1" applyBorder="1" applyAlignment="1">
      <alignment horizontal="left" vertical="center"/>
    </xf>
    <xf numFmtId="0" fontId="68" fillId="19" borderId="11" xfId="0" applyFont="1" applyFill="1" applyBorder="1" applyAlignment="1">
      <alignment horizontal="left" vertical="center" wrapText="1"/>
    </xf>
    <xf numFmtId="0" fontId="68" fillId="21" borderId="45" xfId="40" applyFont="1" applyFill="1" applyBorder="1" applyAlignment="1">
      <alignment horizontal="center" vertical="center" wrapText="1"/>
    </xf>
    <xf numFmtId="0" fontId="70" fillId="0" borderId="11" xfId="0" applyFont="1" applyFill="1" applyBorder="1" applyAlignment="1">
      <alignment horizontal="center" vertical="center"/>
    </xf>
    <xf numFmtId="0" fontId="64" fillId="0" borderId="42" xfId="0" applyFont="1" applyFill="1" applyBorder="1" applyAlignment="1">
      <alignment horizontal="center"/>
    </xf>
    <xf numFmtId="0" fontId="64" fillId="0" borderId="43" xfId="0" applyFont="1" applyFill="1" applyBorder="1" applyAlignment="1">
      <alignment horizontal="center"/>
    </xf>
    <xf numFmtId="0" fontId="64" fillId="0" borderId="11" xfId="0" applyFont="1" applyFill="1" applyBorder="1" applyAlignment="1">
      <alignment horizontal="center"/>
    </xf>
    <xf numFmtId="169" fontId="64" fillId="0" borderId="29" xfId="26" applyNumberFormat="1" applyFont="1" applyFill="1" applyBorder="1" applyAlignment="1">
      <alignment horizontal="center" wrapText="1"/>
    </xf>
    <xf numFmtId="169" fontId="64" fillId="0" borderId="21" xfId="26" applyNumberFormat="1" applyFont="1" applyFill="1" applyBorder="1" applyAlignment="1">
      <alignment horizontal="center" wrapText="1"/>
    </xf>
    <xf numFmtId="43" fontId="70" fillId="0" borderId="29" xfId="26" applyNumberFormat="1" applyFont="1" applyBorder="1" applyAlignment="1">
      <alignment horizontal="center" wrapText="1"/>
    </xf>
    <xf numFmtId="43" fontId="70" fillId="0" borderId="21" xfId="26" applyNumberFormat="1" applyFont="1" applyBorder="1" applyAlignment="1">
      <alignment horizontal="center" wrapText="1"/>
    </xf>
    <xf numFmtId="0" fontId="14" fillId="0" borderId="49" xfId="0" applyFont="1" applyBorder="1" applyAlignment="1">
      <alignment horizontal="center"/>
    </xf>
    <xf numFmtId="165" fontId="68" fillId="0" borderId="45" xfId="0" applyNumberFormat="1" applyFont="1" applyBorder="1" applyAlignment="1">
      <alignment horizontal="center"/>
    </xf>
    <xf numFmtId="165" fontId="68" fillId="0" borderId="44" xfId="0" applyNumberFormat="1" applyFont="1" applyBorder="1" applyAlignment="1">
      <alignment horizontal="center"/>
    </xf>
    <xf numFmtId="165" fontId="68" fillId="0" borderId="19" xfId="0" applyNumberFormat="1" applyFont="1" applyBorder="1" applyAlignment="1">
      <alignment horizontal="center"/>
    </xf>
    <xf numFmtId="0" fontId="70" fillId="0" borderId="45" xfId="0" applyFont="1" applyBorder="1" applyAlignment="1">
      <alignment horizontal="left" vertical="center"/>
    </xf>
    <xf numFmtId="0" fontId="70" fillId="0" borderId="44" xfId="0" applyFont="1" applyBorder="1" applyAlignment="1">
      <alignment horizontal="left" vertical="center"/>
    </xf>
    <xf numFmtId="0" fontId="70" fillId="0" borderId="19" xfId="0" applyFont="1" applyBorder="1" applyAlignment="1">
      <alignment horizontal="left" vertical="center"/>
    </xf>
    <xf numFmtId="0" fontId="68" fillId="0" borderId="45" xfId="0" applyFont="1" applyBorder="1" applyAlignment="1">
      <alignment horizontal="left" vertical="center" wrapText="1"/>
    </xf>
    <xf numFmtId="0" fontId="68" fillId="0" borderId="44" xfId="0" applyFont="1" applyBorder="1" applyAlignment="1">
      <alignment horizontal="left" vertical="center" wrapText="1"/>
    </xf>
    <xf numFmtId="0" fontId="68" fillId="0" borderId="19" xfId="0" applyFont="1" applyBorder="1" applyAlignment="1">
      <alignment horizontal="left" vertical="center" wrapText="1"/>
    </xf>
    <xf numFmtId="165" fontId="11" fillId="0" borderId="45" xfId="0" applyNumberFormat="1" applyFont="1" applyBorder="1" applyAlignment="1">
      <alignment horizontal="center"/>
    </xf>
    <xf numFmtId="165" fontId="11" fillId="0" borderId="44" xfId="0" applyNumberFormat="1" applyFont="1" applyBorder="1" applyAlignment="1">
      <alignment horizontal="center"/>
    </xf>
    <xf numFmtId="165" fontId="11" fillId="0" borderId="19" xfId="0" applyNumberFormat="1" applyFont="1" applyBorder="1" applyAlignment="1">
      <alignment horizontal="center"/>
    </xf>
    <xf numFmtId="0" fontId="68" fillId="0" borderId="47" xfId="0" applyFont="1" applyBorder="1" applyAlignment="1">
      <alignment horizontal="center" wrapText="1"/>
    </xf>
    <xf numFmtId="0" fontId="68" fillId="0" borderId="65" xfId="0" applyFont="1" applyBorder="1" applyAlignment="1">
      <alignment horizontal="center" wrapText="1"/>
    </xf>
    <xf numFmtId="0" fontId="68" fillId="0" borderId="45" xfId="0" quotePrefix="1" applyFont="1" applyBorder="1" applyAlignment="1">
      <alignment horizontal="center" vertical="center"/>
    </xf>
    <xf numFmtId="0" fontId="68" fillId="0" borderId="19" xfId="0" quotePrefix="1" applyFont="1" applyBorder="1" applyAlignment="1">
      <alignment horizontal="center" vertical="center"/>
    </xf>
    <xf numFmtId="0" fontId="11" fillId="0" borderId="45" xfId="0" applyFont="1" applyBorder="1" applyAlignment="1">
      <alignment horizontal="left" vertical="center" wrapText="1"/>
    </xf>
    <xf numFmtId="0" fontId="11" fillId="0" borderId="44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68" fillId="0" borderId="45" xfId="0" applyFont="1" applyBorder="1" applyAlignment="1">
      <alignment horizontal="center" vertical="center"/>
    </xf>
    <xf numFmtId="0" fontId="67" fillId="0" borderId="0" xfId="0" applyFont="1" applyAlignment="1">
      <alignment horizontal="center"/>
    </xf>
    <xf numFmtId="0" fontId="68" fillId="0" borderId="45" xfId="0" applyFont="1" applyBorder="1" applyAlignment="1">
      <alignment horizontal="center"/>
    </xf>
    <xf numFmtId="0" fontId="68" fillId="0" borderId="44" xfId="0" applyFont="1" applyBorder="1" applyAlignment="1">
      <alignment horizontal="center"/>
    </xf>
    <xf numFmtId="0" fontId="68" fillId="0" borderId="19" xfId="0" applyFont="1" applyBorder="1" applyAlignment="1">
      <alignment horizontal="center"/>
    </xf>
    <xf numFmtId="0" fontId="68" fillId="0" borderId="43" xfId="0" applyFont="1" applyBorder="1" applyAlignment="1">
      <alignment horizontal="right"/>
    </xf>
    <xf numFmtId="0" fontId="70" fillId="0" borderId="47" xfId="0" applyFont="1" applyBorder="1" applyAlignment="1">
      <alignment horizontal="center" vertical="center"/>
    </xf>
    <xf numFmtId="0" fontId="70" fillId="0" borderId="42" xfId="0" applyFont="1" applyBorder="1" applyAlignment="1">
      <alignment horizontal="center" vertical="center"/>
    </xf>
    <xf numFmtId="0" fontId="70" fillId="0" borderId="48" xfId="0" applyFont="1" applyBorder="1" applyAlignment="1">
      <alignment horizontal="center" vertical="center"/>
    </xf>
    <xf numFmtId="0" fontId="70" fillId="0" borderId="65" xfId="0" applyFont="1" applyBorder="1" applyAlignment="1">
      <alignment horizontal="center" vertical="center"/>
    </xf>
    <xf numFmtId="0" fontId="70" fillId="0" borderId="43" xfId="0" applyFont="1" applyBorder="1" applyAlignment="1">
      <alignment horizontal="center" vertical="center"/>
    </xf>
    <xf numFmtId="0" fontId="70" fillId="0" borderId="17" xfId="0" applyFont="1" applyBorder="1" applyAlignment="1">
      <alignment horizontal="center" vertical="center"/>
    </xf>
    <xf numFmtId="0" fontId="70" fillId="0" borderId="45" xfId="0" applyFont="1" applyBorder="1" applyAlignment="1">
      <alignment horizontal="left" vertical="center" wrapText="1"/>
    </xf>
    <xf numFmtId="0" fontId="70" fillId="0" borderId="44" xfId="0" applyFont="1" applyBorder="1" applyAlignment="1">
      <alignment horizontal="left" vertical="center" wrapText="1"/>
    </xf>
    <xf numFmtId="0" fontId="70" fillId="0" borderId="19" xfId="0" applyFont="1" applyBorder="1" applyAlignment="1">
      <alignment horizontal="left" vertical="center" wrapText="1"/>
    </xf>
    <xf numFmtId="0" fontId="67" fillId="0" borderId="0" xfId="0" applyFont="1" applyAlignment="1">
      <alignment horizontal="center" vertical="center"/>
    </xf>
    <xf numFmtId="0" fontId="68" fillId="0" borderId="47" xfId="0" applyFont="1" applyBorder="1" applyAlignment="1">
      <alignment horizontal="center" vertical="center"/>
    </xf>
    <xf numFmtId="0" fontId="68" fillId="0" borderId="42" xfId="0" applyFont="1" applyBorder="1" applyAlignment="1">
      <alignment horizontal="center" vertical="center"/>
    </xf>
    <xf numFmtId="0" fontId="68" fillId="0" borderId="48" xfId="0" applyFont="1" applyBorder="1" applyAlignment="1">
      <alignment horizontal="center" vertical="center"/>
    </xf>
    <xf numFmtId="165" fontId="70" fillId="20" borderId="45" xfId="0" applyNumberFormat="1" applyFont="1" applyFill="1" applyBorder="1" applyAlignment="1">
      <alignment horizontal="center"/>
    </xf>
    <xf numFmtId="165" fontId="70" fillId="20" borderId="44" xfId="0" applyNumberFormat="1" applyFont="1" applyFill="1" applyBorder="1" applyAlignment="1">
      <alignment horizontal="center"/>
    </xf>
    <xf numFmtId="165" fontId="70" fillId="20" borderId="19" xfId="0" applyNumberFormat="1" applyFont="1" applyFill="1" applyBorder="1" applyAlignment="1">
      <alignment horizontal="center"/>
    </xf>
    <xf numFmtId="0" fontId="68" fillId="18" borderId="45" xfId="0" applyFont="1" applyFill="1" applyBorder="1" applyAlignment="1">
      <alignment horizontal="center"/>
    </xf>
    <xf numFmtId="0" fontId="68" fillId="18" borderId="44" xfId="0" applyFont="1" applyFill="1" applyBorder="1" applyAlignment="1">
      <alignment horizontal="center"/>
    </xf>
    <xf numFmtId="0" fontId="68" fillId="18" borderId="19" xfId="0" applyFont="1" applyFill="1" applyBorder="1" applyAlignment="1">
      <alignment horizontal="center"/>
    </xf>
    <xf numFmtId="165" fontId="68" fillId="20" borderId="45" xfId="0" applyNumberFormat="1" applyFont="1" applyFill="1" applyBorder="1" applyAlignment="1">
      <alignment horizontal="center"/>
    </xf>
    <xf numFmtId="165" fontId="68" fillId="20" borderId="44" xfId="0" applyNumberFormat="1" applyFont="1" applyFill="1" applyBorder="1" applyAlignment="1">
      <alignment horizontal="center"/>
    </xf>
    <xf numFmtId="165" fontId="68" fillId="20" borderId="19" xfId="0" applyNumberFormat="1" applyFont="1" applyFill="1" applyBorder="1" applyAlignment="1">
      <alignment horizontal="center"/>
    </xf>
    <xf numFmtId="0" fontId="68" fillId="0" borderId="45" xfId="0" applyFont="1" applyFill="1" applyBorder="1" applyAlignment="1">
      <alignment horizontal="center"/>
    </xf>
    <xf numFmtId="0" fontId="68" fillId="0" borderId="44" xfId="0" applyFont="1" applyFill="1" applyBorder="1" applyAlignment="1">
      <alignment horizontal="center"/>
    </xf>
    <xf numFmtId="0" fontId="68" fillId="0" borderId="19" xfId="0" applyFont="1" applyFill="1" applyBorder="1" applyAlignment="1">
      <alignment horizontal="center"/>
    </xf>
    <xf numFmtId="0" fontId="68" fillId="0" borderId="47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/>
    </xf>
    <xf numFmtId="0" fontId="11" fillId="0" borderId="65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165" fontId="12" fillId="0" borderId="45" xfId="0" applyNumberFormat="1" applyFont="1" applyBorder="1" applyAlignment="1">
      <alignment horizontal="center"/>
    </xf>
    <xf numFmtId="165" fontId="12" fillId="0" borderId="44" xfId="0" applyNumberFormat="1" applyFont="1" applyBorder="1" applyAlignment="1">
      <alignment horizontal="center"/>
    </xf>
    <xf numFmtId="165" fontId="12" fillId="0" borderId="19" xfId="0" applyNumberFormat="1" applyFont="1" applyBorder="1" applyAlignment="1">
      <alignment horizontal="center"/>
    </xf>
    <xf numFmtId="165" fontId="70" fillId="0" borderId="45" xfId="0" applyNumberFormat="1" applyFont="1" applyBorder="1" applyAlignment="1">
      <alignment horizontal="center"/>
    </xf>
    <xf numFmtId="165" fontId="70" fillId="0" borderId="44" xfId="0" applyNumberFormat="1" applyFont="1" applyBorder="1" applyAlignment="1">
      <alignment horizontal="center"/>
    </xf>
    <xf numFmtId="165" fontId="70" fillId="0" borderId="19" xfId="0" applyNumberFormat="1" applyFont="1" applyBorder="1" applyAlignment="1">
      <alignment horizontal="center"/>
    </xf>
    <xf numFmtId="0" fontId="68" fillId="0" borderId="45" xfId="0" applyFont="1" applyFill="1" applyBorder="1" applyAlignment="1">
      <alignment horizontal="left" vertical="center" wrapText="1"/>
    </xf>
    <xf numFmtId="0" fontId="68" fillId="0" borderId="44" xfId="0" applyFont="1" applyFill="1" applyBorder="1" applyAlignment="1">
      <alignment horizontal="left" vertical="center" wrapText="1"/>
    </xf>
    <xf numFmtId="0" fontId="68" fillId="0" borderId="19" xfId="0" applyFont="1" applyFill="1" applyBorder="1" applyAlignment="1">
      <alignment horizontal="left" vertical="center" wrapText="1"/>
    </xf>
    <xf numFmtId="0" fontId="68" fillId="0" borderId="60" xfId="0" applyFont="1" applyBorder="1" applyAlignment="1">
      <alignment horizontal="left" vertical="center" wrapText="1"/>
    </xf>
    <xf numFmtId="165" fontId="68" fillId="0" borderId="11" xfId="0" applyNumberFormat="1" applyFont="1" applyBorder="1" applyAlignment="1">
      <alignment horizontal="center"/>
    </xf>
    <xf numFmtId="0" fontId="68" fillId="18" borderId="60" xfId="0" applyFont="1" applyFill="1" applyBorder="1" applyAlignment="1">
      <alignment horizontal="left" vertical="center" wrapText="1"/>
    </xf>
    <xf numFmtId="0" fontId="68" fillId="18" borderId="44" xfId="0" applyFont="1" applyFill="1" applyBorder="1" applyAlignment="1">
      <alignment horizontal="left" vertical="center" wrapText="1"/>
    </xf>
    <xf numFmtId="0" fontId="68" fillId="18" borderId="19" xfId="0" applyFont="1" applyFill="1" applyBorder="1" applyAlignment="1">
      <alignment horizontal="left" vertical="center" wrapText="1"/>
    </xf>
    <xf numFmtId="0" fontId="70" fillId="0" borderId="60" xfId="0" applyFont="1" applyBorder="1" applyAlignment="1">
      <alignment horizontal="left" vertical="center" wrapText="1"/>
    </xf>
    <xf numFmtId="0" fontId="70" fillId="0" borderId="20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70" fillId="0" borderId="1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68" fillId="0" borderId="11" xfId="0" applyFont="1" applyBorder="1" applyAlignment="1">
      <alignment horizontal="center"/>
    </xf>
    <xf numFmtId="0" fontId="14" fillId="0" borderId="47" xfId="0" applyFont="1" applyBorder="1" applyAlignment="1">
      <alignment horizontal="center"/>
    </xf>
    <xf numFmtId="0" fontId="14" fillId="0" borderId="65" xfId="0" applyFont="1" applyBorder="1" applyAlignment="1">
      <alignment horizontal="center"/>
    </xf>
    <xf numFmtId="0" fontId="68" fillId="0" borderId="63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70" fillId="0" borderId="11" xfId="0" applyFont="1" applyBorder="1" applyAlignment="1">
      <alignment horizontal="center" vertical="center"/>
    </xf>
    <xf numFmtId="0" fontId="67" fillId="0" borderId="51" xfId="0" applyFont="1" applyBorder="1" applyAlignment="1">
      <alignment horizontal="center" vertical="center"/>
    </xf>
    <xf numFmtId="0" fontId="67" fillId="0" borderId="0" xfId="0" applyFont="1" applyBorder="1" applyAlignment="1">
      <alignment horizontal="center" vertical="center"/>
    </xf>
    <xf numFmtId="0" fontId="67" fillId="0" borderId="80" xfId="0" applyFont="1" applyBorder="1" applyAlignment="1">
      <alignment horizontal="center"/>
    </xf>
    <xf numFmtId="0" fontId="67" fillId="0" borderId="79" xfId="0" applyFont="1" applyBorder="1" applyAlignment="1">
      <alignment horizontal="center"/>
    </xf>
    <xf numFmtId="0" fontId="67" fillId="0" borderId="51" xfId="0" applyFont="1" applyBorder="1" applyAlignment="1">
      <alignment horizontal="center"/>
    </xf>
    <xf numFmtId="0" fontId="67" fillId="0" borderId="0" xfId="0" applyFont="1" applyBorder="1" applyAlignment="1">
      <alignment horizontal="center"/>
    </xf>
    <xf numFmtId="0" fontId="68" fillId="0" borderId="0" xfId="0" applyFont="1" applyBorder="1" applyAlignment="1">
      <alignment horizontal="center"/>
    </xf>
    <xf numFmtId="0" fontId="72" fillId="0" borderId="60" xfId="0" applyFont="1" applyBorder="1" applyAlignment="1">
      <alignment horizontal="left" vertical="center" wrapText="1"/>
    </xf>
    <xf numFmtId="0" fontId="72" fillId="0" borderId="44" xfId="0" applyFont="1" applyBorder="1" applyAlignment="1">
      <alignment horizontal="left" vertical="center" wrapText="1"/>
    </xf>
    <xf numFmtId="0" fontId="72" fillId="0" borderId="19" xfId="0" applyFont="1" applyBorder="1" applyAlignment="1">
      <alignment horizontal="left" vertical="center" wrapText="1"/>
    </xf>
    <xf numFmtId="0" fontId="70" fillId="0" borderId="64" xfId="0" applyFont="1" applyBorder="1" applyAlignment="1">
      <alignment horizontal="left" vertical="center" wrapText="1"/>
    </xf>
    <xf numFmtId="0" fontId="70" fillId="0" borderId="75" xfId="0" applyFont="1" applyBorder="1" applyAlignment="1">
      <alignment horizontal="left" vertical="center" wrapText="1"/>
    </xf>
    <xf numFmtId="0" fontId="70" fillId="0" borderId="58" xfId="0" applyFont="1" applyBorder="1" applyAlignment="1">
      <alignment horizontal="left" vertical="center" wrapText="1"/>
    </xf>
    <xf numFmtId="0" fontId="68" fillId="0" borderId="60" xfId="0" applyFont="1" applyFill="1" applyBorder="1" applyAlignment="1">
      <alignment horizontal="left" vertical="center" wrapText="1"/>
    </xf>
    <xf numFmtId="0" fontId="68" fillId="0" borderId="60" xfId="0" applyFont="1" applyBorder="1" applyAlignment="1">
      <alignment horizontal="left" vertical="center"/>
    </xf>
    <xf numFmtId="0" fontId="68" fillId="0" borderId="44" xfId="0" applyFont="1" applyBorder="1" applyAlignment="1">
      <alignment horizontal="left" vertical="center"/>
    </xf>
    <xf numFmtId="0" fontId="68" fillId="0" borderId="19" xfId="0" applyFont="1" applyBorder="1" applyAlignment="1">
      <alignment horizontal="left" vertical="center"/>
    </xf>
    <xf numFmtId="0" fontId="68" fillId="0" borderId="76" xfId="0" applyFont="1" applyBorder="1" applyAlignment="1">
      <alignment horizontal="center"/>
    </xf>
    <xf numFmtId="165" fontId="70" fillId="0" borderId="11" xfId="0" applyNumberFormat="1" applyFont="1" applyBorder="1" applyAlignment="1">
      <alignment horizontal="center"/>
    </xf>
    <xf numFmtId="165" fontId="70" fillId="0" borderId="76" xfId="0" applyNumberFormat="1" applyFont="1" applyBorder="1" applyAlignment="1">
      <alignment horizontal="center"/>
    </xf>
    <xf numFmtId="165" fontId="68" fillId="18" borderId="11" xfId="0" applyNumberFormat="1" applyFont="1" applyFill="1" applyBorder="1" applyAlignment="1">
      <alignment horizontal="center"/>
    </xf>
    <xf numFmtId="167" fontId="54" fillId="0" borderId="0" xfId="43" applyNumberFormat="1" applyFont="1" applyFill="1" applyAlignment="1">
      <alignment horizontal="center" vertical="center" wrapText="1"/>
    </xf>
    <xf numFmtId="167" fontId="54" fillId="0" borderId="0" xfId="43" applyNumberFormat="1" applyFont="1" applyFill="1" applyAlignment="1">
      <alignment vertical="center" wrapText="1"/>
    </xf>
    <xf numFmtId="0" fontId="78" fillId="0" borderId="45" xfId="0" applyFont="1" applyBorder="1" applyAlignment="1">
      <alignment horizontal="center" vertical="center" wrapText="1"/>
    </xf>
    <xf numFmtId="0" fontId="78" fillId="0" borderId="44" xfId="0" applyFont="1" applyBorder="1" applyAlignment="1">
      <alignment horizontal="center" vertical="center" wrapText="1"/>
    </xf>
    <xf numFmtId="0" fontId="78" fillId="0" borderId="19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78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 wrapText="1"/>
    </xf>
    <xf numFmtId="0" fontId="78" fillId="0" borderId="11" xfId="0" applyFont="1" applyBorder="1" applyAlignment="1">
      <alignment horizontal="center" vertical="center" wrapText="1"/>
    </xf>
    <xf numFmtId="0" fontId="80" fillId="0" borderId="44" xfId="0" applyFont="1" applyBorder="1" applyAlignment="1">
      <alignment horizontal="center" vertical="center" wrapText="1"/>
    </xf>
    <xf numFmtId="0" fontId="80" fillId="0" borderId="19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/>
    </xf>
    <xf numFmtId="0" fontId="78" fillId="0" borderId="45" xfId="0" applyFont="1" applyBorder="1" applyAlignment="1">
      <alignment horizontal="center"/>
    </xf>
    <xf numFmtId="0" fontId="78" fillId="0" borderId="44" xfId="0" applyFont="1" applyBorder="1" applyAlignment="1">
      <alignment horizontal="center"/>
    </xf>
    <xf numFmtId="0" fontId="78" fillId="0" borderId="1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45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49" fontId="5" fillId="0" borderId="0" xfId="0" applyNumberFormat="1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0" fontId="67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9" fontId="5" fillId="0" borderId="0" xfId="26" applyNumberFormat="1" applyFont="1" applyAlignment="1">
      <alignment horizontal="center"/>
    </xf>
    <xf numFmtId="169" fontId="5" fillId="0" borderId="0" xfId="26" applyNumberFormat="1" applyFont="1" applyAlignment="1">
      <alignment horizontal="center" vertical="center" wrapText="1"/>
    </xf>
    <xf numFmtId="0" fontId="43" fillId="0" borderId="79" xfId="43" applyFont="1" applyFill="1" applyBorder="1" applyAlignment="1">
      <alignment horizontal="justify" vertical="center" wrapText="1"/>
    </xf>
    <xf numFmtId="0" fontId="53" fillId="0" borderId="0" xfId="43" applyFont="1" applyFill="1" applyAlignment="1">
      <alignment horizontal="center" vertical="center" wrapText="1"/>
    </xf>
    <xf numFmtId="0" fontId="50" fillId="0" borderId="0" xfId="0" applyFont="1" applyAlignment="1">
      <alignment horizontal="center" vertical="center" wrapText="1"/>
    </xf>
    <xf numFmtId="167" fontId="44" fillId="0" borderId="83" xfId="43" applyNumberFormat="1" applyFont="1" applyFill="1" applyBorder="1" applyAlignment="1">
      <alignment horizontal="center" vertical="center"/>
    </xf>
    <xf numFmtId="167" fontId="44" fillId="0" borderId="84" xfId="43" applyNumberFormat="1" applyFont="1" applyFill="1" applyBorder="1" applyAlignment="1">
      <alignment horizontal="center" vertical="center"/>
    </xf>
    <xf numFmtId="167" fontId="44" fillId="0" borderId="78" xfId="43" applyNumberFormat="1" applyFont="1" applyFill="1" applyBorder="1" applyAlignment="1">
      <alignment horizontal="center" vertical="center"/>
    </xf>
    <xf numFmtId="167" fontId="44" fillId="0" borderId="71" xfId="43" applyNumberFormat="1" applyFont="1" applyFill="1" applyBorder="1" applyAlignment="1">
      <alignment horizontal="center" vertical="center"/>
    </xf>
    <xf numFmtId="167" fontId="44" fillId="0" borderId="59" xfId="43" applyNumberFormat="1" applyFont="1" applyFill="1" applyBorder="1" applyAlignment="1">
      <alignment horizontal="center" vertical="center"/>
    </xf>
    <xf numFmtId="167" fontId="44" fillId="0" borderId="34" xfId="43" applyNumberFormat="1" applyFont="1" applyFill="1" applyBorder="1" applyAlignment="1">
      <alignment horizontal="left" vertical="center" wrapText="1" indent="2"/>
    </xf>
    <xf numFmtId="167" fontId="44" fillId="0" borderId="54" xfId="43" applyNumberFormat="1" applyFont="1" applyFill="1" applyBorder="1" applyAlignment="1">
      <alignment horizontal="left" vertical="center" wrapText="1" indent="2"/>
    </xf>
    <xf numFmtId="167" fontId="53" fillId="0" borderId="0" xfId="43" applyNumberFormat="1" applyFont="1" applyFill="1" applyAlignment="1">
      <alignment horizontal="center" vertical="center" wrapText="1"/>
    </xf>
    <xf numFmtId="0" fontId="53" fillId="0" borderId="0" xfId="0" applyFont="1" applyAlignment="1">
      <alignment horizontal="center" vertical="center" wrapText="1"/>
    </xf>
    <xf numFmtId="167" fontId="44" fillId="0" borderId="71" xfId="43" applyNumberFormat="1" applyFont="1" applyFill="1" applyBorder="1" applyAlignment="1">
      <alignment horizontal="center" vertical="center" wrapText="1"/>
    </xf>
    <xf numFmtId="167" fontId="44" fillId="0" borderId="59" xfId="43" applyNumberFormat="1" applyFont="1" applyFill="1" applyBorder="1" applyAlignment="1">
      <alignment horizontal="center" vertical="center" wrapText="1"/>
    </xf>
    <xf numFmtId="0" fontId="7" fillId="0" borderId="0" xfId="44" applyFont="1" applyBorder="1" applyAlignment="1">
      <alignment horizontal="center" vertical="center"/>
    </xf>
    <xf numFmtId="0" fontId="5" fillId="0" borderId="0" xfId="44" applyFont="1" applyBorder="1" applyAlignment="1">
      <alignment horizontal="right" vertical="center"/>
    </xf>
  </cellXfs>
  <cellStyles count="49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Ezres_Ktgvetési rendelet mellékletek_2008_Eszteregnye" xfId="27"/>
    <cellStyle name="Figyelmeztetés" xfId="28" builtinId="11" customBuiltin="1"/>
    <cellStyle name="Hivatkozott cella" xfId="29" builtinId="24" customBuiltin="1"/>
    <cellStyle name="Jegyzet" xfId="30" builtinId="10" customBuiltin="1"/>
    <cellStyle name="Jelölőszín (1)" xfId="31"/>
    <cellStyle name="Jelölőszín (2)" xfId="32"/>
    <cellStyle name="Jelölőszín (3)" xfId="33"/>
    <cellStyle name="Jelölőszín (4)" xfId="34"/>
    <cellStyle name="Jelölőszín (5)" xfId="35"/>
    <cellStyle name="Jelölőszín (6)" xfId="36"/>
    <cellStyle name="Jó" xfId="37" builtinId="26" customBuiltin="1"/>
    <cellStyle name="Kimenet" xfId="38" builtinId="21" customBuiltin="1"/>
    <cellStyle name="Magyarázó szöveg" xfId="39" builtinId="53" customBuiltin="1"/>
    <cellStyle name="Normál" xfId="0" builtinId="0"/>
    <cellStyle name="Normál_12_urlap_Mérleg_MJEL 01R_ABCDEF_2014re_nov19" xfId="40"/>
    <cellStyle name="Normál_12dmelléklet" xfId="41"/>
    <cellStyle name="Normál_Ktgvetési rendelet mellékletek_2008_Eszteregnye" xfId="42"/>
    <cellStyle name="Normál_KVIREND" xfId="43"/>
    <cellStyle name="Normál_likviditási terv" xfId="44"/>
    <cellStyle name="Összesen" xfId="45" builtinId="25" customBuiltin="1"/>
    <cellStyle name="Rossz" xfId="46" builtinId="27" customBuiltin="1"/>
    <cellStyle name="Semleges" xfId="47" builtinId="28" customBuiltin="1"/>
    <cellStyle name="Számítás" xfId="48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workbookViewId="0">
      <selection activeCell="D6" sqref="D6"/>
    </sheetView>
  </sheetViews>
  <sheetFormatPr defaultRowHeight="15.75"/>
  <cols>
    <col min="1" max="1" width="5.5703125" style="3" customWidth="1"/>
    <col min="2" max="2" width="48.140625" style="2" customWidth="1"/>
    <col min="3" max="3" width="33.28515625" style="2" customWidth="1"/>
    <col min="4" max="10" width="9.140625" style="2"/>
    <col min="11" max="16384" width="9.140625" style="3"/>
  </cols>
  <sheetData>
    <row r="1" spans="1:10" ht="21.75" customHeight="1">
      <c r="A1" s="599"/>
      <c r="B1" s="599"/>
      <c r="C1" s="599"/>
      <c r="D1" s="1"/>
      <c r="E1" s="1"/>
      <c r="F1" s="1"/>
    </row>
    <row r="2" spans="1:10" ht="30" customHeight="1">
      <c r="A2" s="600"/>
      <c r="B2" s="600"/>
      <c r="C2" s="600"/>
      <c r="D2" s="5"/>
      <c r="E2" s="5"/>
      <c r="F2" s="5"/>
      <c r="G2" s="5"/>
    </row>
    <row r="3" spans="1:10" ht="30" customHeight="1">
      <c r="A3" s="606" t="s">
        <v>401</v>
      </c>
      <c r="B3" s="607"/>
      <c r="C3" s="607"/>
      <c r="D3" s="4"/>
      <c r="E3" s="5"/>
      <c r="F3" s="5"/>
      <c r="G3" s="5"/>
    </row>
    <row r="4" spans="1:10" ht="21.75" customHeight="1">
      <c r="A4" s="606" t="s">
        <v>502</v>
      </c>
      <c r="B4" s="606"/>
      <c r="C4" s="606"/>
      <c r="D4" s="4"/>
      <c r="E4" s="4"/>
      <c r="F4" s="4"/>
      <c r="G4" s="5"/>
    </row>
    <row r="5" spans="1:10" ht="19.5" thickBot="1">
      <c r="B5" s="6"/>
      <c r="C5" s="7"/>
    </row>
    <row r="6" spans="1:10" ht="27.75" customHeight="1">
      <c r="A6" s="601" t="s">
        <v>159</v>
      </c>
      <c r="B6" s="602"/>
      <c r="C6" s="603"/>
    </row>
    <row r="7" spans="1:10">
      <c r="A7" s="354" t="s">
        <v>503</v>
      </c>
      <c r="B7" s="604" t="s">
        <v>504</v>
      </c>
      <c r="C7" s="605"/>
    </row>
    <row r="8" spans="1:10" s="9" customFormat="1">
      <c r="A8" s="354" t="s">
        <v>505</v>
      </c>
      <c r="B8" s="595" t="s">
        <v>506</v>
      </c>
      <c r="C8" s="596"/>
      <c r="D8" s="2"/>
      <c r="E8" s="2"/>
      <c r="F8" s="2"/>
      <c r="G8" s="2"/>
      <c r="H8" s="2"/>
      <c r="I8" s="2"/>
      <c r="J8" s="2"/>
    </row>
    <row r="9" spans="1:10">
      <c r="A9" s="354" t="s">
        <v>507</v>
      </c>
      <c r="B9" s="593" t="s">
        <v>509</v>
      </c>
      <c r="C9" s="594"/>
    </row>
    <row r="10" spans="1:10">
      <c r="A10" s="354" t="s">
        <v>508</v>
      </c>
      <c r="B10" s="593" t="s">
        <v>510</v>
      </c>
      <c r="C10" s="594"/>
    </row>
    <row r="11" spans="1:10">
      <c r="A11" s="354" t="s">
        <v>511</v>
      </c>
      <c r="B11" s="593" t="s">
        <v>513</v>
      </c>
      <c r="C11" s="594"/>
    </row>
    <row r="12" spans="1:10">
      <c r="A12" s="354" t="s">
        <v>514</v>
      </c>
      <c r="B12" s="593" t="s">
        <v>515</v>
      </c>
      <c r="C12" s="594"/>
    </row>
    <row r="13" spans="1:10">
      <c r="A13" s="354" t="s">
        <v>516</v>
      </c>
      <c r="B13" s="593" t="s">
        <v>177</v>
      </c>
      <c r="C13" s="594"/>
    </row>
    <row r="14" spans="1:10">
      <c r="A14" s="354" t="s">
        <v>517</v>
      </c>
      <c r="B14" s="593" t="s">
        <v>518</v>
      </c>
      <c r="C14" s="594"/>
    </row>
    <row r="15" spans="1:10">
      <c r="A15" s="354" t="s">
        <v>519</v>
      </c>
      <c r="B15" s="593" t="s">
        <v>527</v>
      </c>
      <c r="C15" s="594"/>
    </row>
    <row r="16" spans="1:10">
      <c r="A16" s="354" t="s">
        <v>520</v>
      </c>
      <c r="B16" s="598" t="s">
        <v>106</v>
      </c>
      <c r="C16" s="595"/>
    </row>
    <row r="17" spans="1:3">
      <c r="A17" s="354" t="s">
        <v>521</v>
      </c>
      <c r="B17" s="593" t="s">
        <v>523</v>
      </c>
      <c r="C17" s="594"/>
    </row>
    <row r="18" spans="1:3">
      <c r="A18" s="354" t="s">
        <v>522</v>
      </c>
      <c r="B18" s="593" t="s">
        <v>525</v>
      </c>
      <c r="C18" s="594"/>
    </row>
    <row r="19" spans="1:3">
      <c r="A19" s="354" t="s">
        <v>524</v>
      </c>
      <c r="B19" s="597" t="s">
        <v>526</v>
      </c>
      <c r="C19" s="597"/>
    </row>
  </sheetData>
  <mergeCells count="18">
    <mergeCell ref="A1:C1"/>
    <mergeCell ref="A2:C2"/>
    <mergeCell ref="A6:C6"/>
    <mergeCell ref="B7:C7"/>
    <mergeCell ref="A3:C3"/>
    <mergeCell ref="A4:C4"/>
    <mergeCell ref="B19:C19"/>
    <mergeCell ref="B13:C13"/>
    <mergeCell ref="B14:C14"/>
    <mergeCell ref="B15:C15"/>
    <mergeCell ref="B17:C17"/>
    <mergeCell ref="B18:C18"/>
    <mergeCell ref="B16:C16"/>
    <mergeCell ref="B9:C9"/>
    <mergeCell ref="B10:C10"/>
    <mergeCell ref="B11:C11"/>
    <mergeCell ref="B12:C12"/>
    <mergeCell ref="B8:C8"/>
  </mergeCells>
  <phoneticPr fontId="3" type="noConversion"/>
  <printOptions horizontalCentered="1"/>
  <pageMargins left="0.75" right="0.75" top="1" bottom="1" header="0.5" footer="0.5"/>
  <pageSetup paperSize="9" orientation="portrait" horizontalDpi="300" verticalDpi="300" r:id="rId1"/>
  <headerFooter alignWithMargins="0">
    <oddHeader>&amp;R1. sz. melléklet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G23"/>
  <sheetViews>
    <sheetView zoomScaleSheetLayoutView="100" workbookViewId="0">
      <selection activeCell="A3" sqref="A3:E3"/>
    </sheetView>
  </sheetViews>
  <sheetFormatPr defaultRowHeight="12.75"/>
  <cols>
    <col min="1" max="1" width="38.140625" style="24" customWidth="1"/>
    <col min="2" max="2" width="15.7109375" style="109" bestFit="1" customWidth="1"/>
    <col min="3" max="3" width="18" style="109" bestFit="1" customWidth="1"/>
    <col min="4" max="4" width="13.7109375" style="109" bestFit="1" customWidth="1"/>
    <col min="5" max="5" width="18" style="109" bestFit="1" customWidth="1"/>
    <col min="6" max="7" width="9.140625" style="24"/>
  </cols>
  <sheetData>
    <row r="1" spans="1:5" ht="18.75">
      <c r="A1" s="922" t="s">
        <v>416</v>
      </c>
      <c r="B1" s="922"/>
      <c r="C1" s="922"/>
      <c r="D1" s="922"/>
      <c r="E1" s="922"/>
    </row>
    <row r="2" spans="1:5" ht="18.75">
      <c r="A2" s="922" t="s">
        <v>179</v>
      </c>
      <c r="B2" s="922"/>
      <c r="C2" s="922"/>
      <c r="D2" s="922"/>
      <c r="E2" s="922"/>
    </row>
    <row r="3" spans="1:5" ht="45" customHeight="1">
      <c r="A3" s="942" t="s">
        <v>106</v>
      </c>
      <c r="B3" s="942"/>
      <c r="C3" s="942"/>
      <c r="D3" s="942"/>
      <c r="E3" s="942"/>
    </row>
    <row r="4" spans="1:5" ht="29.25" customHeight="1"/>
    <row r="5" spans="1:5" ht="18" customHeight="1"/>
    <row r="6" spans="1:5" ht="15.75">
      <c r="B6" s="944"/>
      <c r="C6" s="944"/>
      <c r="D6" s="944"/>
      <c r="E6" s="944"/>
    </row>
    <row r="7" spans="1:5" ht="15.75">
      <c r="A7" s="59" t="s">
        <v>107</v>
      </c>
      <c r="B7" s="943"/>
      <c r="C7" s="943"/>
      <c r="D7" s="943"/>
      <c r="E7" s="943"/>
    </row>
    <row r="8" spans="1:5" ht="13.5" thickBot="1">
      <c r="E8" s="109" t="s">
        <v>395</v>
      </c>
    </row>
    <row r="9" spans="1:5" ht="16.5" thickBot="1">
      <c r="A9" s="60" t="s">
        <v>108</v>
      </c>
      <c r="B9" s="110">
        <v>2015</v>
      </c>
      <c r="C9" s="110">
        <v>2016</v>
      </c>
      <c r="D9" s="110">
        <v>2017</v>
      </c>
      <c r="E9" s="111" t="s">
        <v>38</v>
      </c>
    </row>
    <row r="10" spans="1:5" ht="15.75">
      <c r="A10" s="61" t="s">
        <v>109</v>
      </c>
      <c r="B10" s="112"/>
      <c r="C10" s="112"/>
      <c r="D10" s="112"/>
      <c r="E10" s="113">
        <f t="shared" ref="E10:E16" si="0">SUM(B10:D10)</f>
        <v>0</v>
      </c>
    </row>
    <row r="11" spans="1:5" ht="15.75">
      <c r="A11" s="62" t="s">
        <v>110</v>
      </c>
      <c r="B11" s="114"/>
      <c r="C11" s="114"/>
      <c r="D11" s="114"/>
      <c r="E11" s="113">
        <f t="shared" si="0"/>
        <v>0</v>
      </c>
    </row>
    <row r="12" spans="1:5" ht="15.75">
      <c r="A12" s="64" t="s">
        <v>111</v>
      </c>
      <c r="B12" s="114"/>
      <c r="C12" s="114"/>
      <c r="D12" s="114"/>
      <c r="E12" s="113">
        <f t="shared" si="0"/>
        <v>0</v>
      </c>
    </row>
    <row r="13" spans="1:5" ht="15.75">
      <c r="A13" s="64" t="s">
        <v>112</v>
      </c>
      <c r="B13" s="114"/>
      <c r="C13" s="114"/>
      <c r="D13" s="114"/>
      <c r="E13" s="113">
        <f t="shared" si="0"/>
        <v>0</v>
      </c>
    </row>
    <row r="14" spans="1:5" ht="15.75">
      <c r="A14" s="64" t="s">
        <v>113</v>
      </c>
      <c r="B14" s="114"/>
      <c r="C14" s="114"/>
      <c r="D14" s="114"/>
      <c r="E14" s="113">
        <f t="shared" si="0"/>
        <v>0</v>
      </c>
    </row>
    <row r="15" spans="1:5" ht="16.5" thickBot="1">
      <c r="A15" s="65" t="s">
        <v>28</v>
      </c>
      <c r="B15" s="115"/>
      <c r="C15" s="115"/>
      <c r="D15" s="115"/>
      <c r="E15" s="116">
        <f t="shared" si="0"/>
        <v>0</v>
      </c>
    </row>
    <row r="16" spans="1:5" ht="16.5" thickBot="1">
      <c r="A16" s="60" t="s">
        <v>114</v>
      </c>
      <c r="B16" s="117">
        <f>SUM(B10:B15)</f>
        <v>0</v>
      </c>
      <c r="C16" s="117">
        <f>SUM(C10:C15)</f>
        <v>0</v>
      </c>
      <c r="D16" s="117">
        <f>SUM(D10:D15)</f>
        <v>0</v>
      </c>
      <c r="E16" s="118">
        <f t="shared" si="0"/>
        <v>0</v>
      </c>
    </row>
    <row r="17" spans="1:5" ht="16.5" thickBot="1">
      <c r="A17" s="25"/>
      <c r="B17" s="119"/>
      <c r="C17" s="119"/>
      <c r="D17" s="119"/>
      <c r="E17" s="119"/>
    </row>
    <row r="18" spans="1:5" ht="16.5" thickBot="1">
      <c r="A18" s="60" t="s">
        <v>115</v>
      </c>
      <c r="B18" s="110">
        <v>2015</v>
      </c>
      <c r="C18" s="110">
        <v>2016</v>
      </c>
      <c r="D18" s="110">
        <v>2017</v>
      </c>
      <c r="E18" s="111" t="s">
        <v>38</v>
      </c>
    </row>
    <row r="19" spans="1:5" ht="15.75">
      <c r="A19" s="61" t="s">
        <v>116</v>
      </c>
      <c r="B19" s="112"/>
      <c r="C19" s="112"/>
      <c r="D19" s="112"/>
      <c r="E19" s="113">
        <f>SUM(B19:D19)</f>
        <v>0</v>
      </c>
    </row>
    <row r="20" spans="1:5" ht="15.75">
      <c r="A20" s="64" t="s">
        <v>117</v>
      </c>
      <c r="B20" s="114"/>
      <c r="C20" s="114"/>
      <c r="D20" s="114"/>
      <c r="E20" s="113">
        <f>SUM(B20:D20)</f>
        <v>0</v>
      </c>
    </row>
    <row r="21" spans="1:5" ht="15.75">
      <c r="A21" s="64" t="s">
        <v>118</v>
      </c>
      <c r="B21" s="114"/>
      <c r="C21" s="114"/>
      <c r="D21" s="114"/>
      <c r="E21" s="113">
        <f>SUM(B21:D21)</f>
        <v>0</v>
      </c>
    </row>
    <row r="22" spans="1:5" ht="16.5" thickBot="1">
      <c r="A22" s="65" t="s">
        <v>193</v>
      </c>
      <c r="B22" s="115"/>
      <c r="C22" s="115"/>
      <c r="D22" s="115"/>
      <c r="E22" s="116">
        <f>SUM(B22:D22)</f>
        <v>0</v>
      </c>
    </row>
    <row r="23" spans="1:5" ht="16.5" thickBot="1">
      <c r="A23" s="60" t="s">
        <v>38</v>
      </c>
      <c r="B23" s="117">
        <f>SUM(B19:B22)</f>
        <v>0</v>
      </c>
      <c r="C23" s="117">
        <f>SUM(C19:C22)</f>
        <v>0</v>
      </c>
      <c r="D23" s="117">
        <f>SUM(D19:D22)</f>
        <v>0</v>
      </c>
      <c r="E23" s="118">
        <f>SUM(B23:D23)</f>
        <v>0</v>
      </c>
    </row>
  </sheetData>
  <mergeCells count="5">
    <mergeCell ref="A3:E3"/>
    <mergeCell ref="A1:E1"/>
    <mergeCell ref="A2:E2"/>
    <mergeCell ref="B7:E7"/>
    <mergeCell ref="B6:E6"/>
  </mergeCells>
  <phoneticPr fontId="18" type="noConversion"/>
  <pageMargins left="0.78740157480314965" right="0.78740157480314965" top="0.55118110236220474" bottom="0.98425196850393704" header="0.51181102362204722" footer="0.51181102362204722"/>
  <pageSetup paperSize="9" scale="84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D27"/>
  <sheetViews>
    <sheetView view="pageBreakPreview" topLeftCell="A4" workbookViewId="0">
      <selection activeCell="B4" sqref="B4:C4"/>
    </sheetView>
  </sheetViews>
  <sheetFormatPr defaultColWidth="8" defaultRowHeight="12.75"/>
  <cols>
    <col min="1" max="1" width="5" style="58" customWidth="1"/>
    <col min="2" max="2" width="47" style="45" customWidth="1"/>
    <col min="3" max="4" width="15.140625" style="45" customWidth="1"/>
    <col min="5" max="16384" width="8" style="45"/>
  </cols>
  <sheetData>
    <row r="1" spans="1:4" ht="18">
      <c r="B1" s="946" t="s">
        <v>413</v>
      </c>
      <c r="C1" s="947"/>
    </row>
    <row r="3" spans="1:4" ht="37.5" customHeight="1">
      <c r="B3" s="946" t="s">
        <v>179</v>
      </c>
      <c r="C3" s="947"/>
    </row>
    <row r="4" spans="1:4" ht="36.75" customHeight="1">
      <c r="B4" s="946" t="s">
        <v>412</v>
      </c>
      <c r="C4" s="947"/>
    </row>
    <row r="5" spans="1:4" s="33" customFormat="1" ht="15.75" thickBot="1">
      <c r="A5" s="32"/>
      <c r="D5" s="104" t="s">
        <v>396</v>
      </c>
    </row>
    <row r="6" spans="1:4" s="37" customFormat="1" ht="48" customHeight="1" thickBot="1">
      <c r="A6" s="34" t="s">
        <v>167</v>
      </c>
      <c r="B6" s="35" t="s">
        <v>56</v>
      </c>
      <c r="C6" s="35" t="s">
        <v>57</v>
      </c>
      <c r="D6" s="36" t="s">
        <v>58</v>
      </c>
    </row>
    <row r="7" spans="1:4" s="37" customFormat="1" ht="14.1" customHeight="1" thickBot="1">
      <c r="A7" s="38">
        <v>1</v>
      </c>
      <c r="B7" s="39">
        <v>2</v>
      </c>
      <c r="C7" s="39">
        <v>3</v>
      </c>
      <c r="D7" s="40">
        <v>4</v>
      </c>
    </row>
    <row r="8" spans="1:4" ht="18" customHeight="1">
      <c r="A8" s="41" t="s">
        <v>26</v>
      </c>
      <c r="B8" s="42" t="s">
        <v>59</v>
      </c>
      <c r="C8" s="43"/>
      <c r="D8" s="44"/>
    </row>
    <row r="9" spans="1:4" ht="18" customHeight="1">
      <c r="A9" s="46" t="s">
        <v>40</v>
      </c>
      <c r="B9" s="47" t="s">
        <v>60</v>
      </c>
      <c r="C9" s="48"/>
      <c r="D9" s="49"/>
    </row>
    <row r="10" spans="1:4" ht="18" customHeight="1">
      <c r="A10" s="46" t="s">
        <v>41</v>
      </c>
      <c r="B10" s="47" t="s">
        <v>61</v>
      </c>
      <c r="C10" s="48"/>
      <c r="D10" s="49"/>
    </row>
    <row r="11" spans="1:4" ht="18" customHeight="1">
      <c r="A11" s="46" t="s">
        <v>42</v>
      </c>
      <c r="B11" s="47" t="s">
        <v>62</v>
      </c>
      <c r="C11" s="48"/>
      <c r="D11" s="49"/>
    </row>
    <row r="12" spans="1:4" ht="18" customHeight="1">
      <c r="A12" s="46" t="s">
        <v>44</v>
      </c>
      <c r="B12" s="47" t="s">
        <v>63</v>
      </c>
      <c r="C12" s="48"/>
      <c r="D12" s="49"/>
    </row>
    <row r="13" spans="1:4" ht="18" customHeight="1">
      <c r="A13" s="46" t="s">
        <v>45</v>
      </c>
      <c r="B13" s="47" t="s">
        <v>64</v>
      </c>
      <c r="C13" s="48"/>
      <c r="D13" s="49"/>
    </row>
    <row r="14" spans="1:4" ht="18" customHeight="1">
      <c r="A14" s="46" t="s">
        <v>46</v>
      </c>
      <c r="B14" s="50" t="s">
        <v>65</v>
      </c>
      <c r="C14" s="48"/>
      <c r="D14" s="49"/>
    </row>
    <row r="15" spans="1:4" ht="18" customHeight="1">
      <c r="A15" s="46" t="s">
        <v>48</v>
      </c>
      <c r="B15" s="50" t="s">
        <v>66</v>
      </c>
      <c r="C15" s="48"/>
      <c r="D15" s="49"/>
    </row>
    <row r="16" spans="1:4" ht="18" customHeight="1">
      <c r="A16" s="46" t="s">
        <v>49</v>
      </c>
      <c r="B16" s="50" t="s">
        <v>67</v>
      </c>
      <c r="C16" s="48">
        <v>299000</v>
      </c>
      <c r="D16" s="49">
        <v>149500</v>
      </c>
    </row>
    <row r="17" spans="1:4" ht="18" customHeight="1">
      <c r="A17" s="46" t="s">
        <v>27</v>
      </c>
      <c r="B17" s="50" t="s">
        <v>68</v>
      </c>
      <c r="C17" s="48"/>
      <c r="D17" s="49"/>
    </row>
    <row r="18" spans="1:4" ht="18" customHeight="1">
      <c r="A18" s="46" t="s">
        <v>51</v>
      </c>
      <c r="B18" s="50" t="s">
        <v>92</v>
      </c>
      <c r="C18" s="48"/>
      <c r="D18" s="49"/>
    </row>
    <row r="19" spans="1:4" ht="22.5" customHeight="1">
      <c r="A19" s="46" t="s">
        <v>53</v>
      </c>
      <c r="B19" s="50" t="s">
        <v>93</v>
      </c>
      <c r="C19" s="48"/>
      <c r="D19" s="49"/>
    </row>
    <row r="20" spans="1:4" ht="18" customHeight="1">
      <c r="A20" s="46" t="s">
        <v>94</v>
      </c>
      <c r="B20" s="47" t="s">
        <v>95</v>
      </c>
      <c r="C20" s="48"/>
      <c r="D20" s="49"/>
    </row>
    <row r="21" spans="1:4" ht="18" customHeight="1">
      <c r="A21" s="46" t="s">
        <v>96</v>
      </c>
      <c r="B21" s="47" t="s">
        <v>97</v>
      </c>
      <c r="C21" s="48"/>
      <c r="D21" s="49"/>
    </row>
    <row r="22" spans="1:4" ht="18" customHeight="1">
      <c r="A22" s="46" t="s">
        <v>98</v>
      </c>
      <c r="B22" s="47" t="s">
        <v>99</v>
      </c>
      <c r="C22" s="48"/>
      <c r="D22" s="49"/>
    </row>
    <row r="23" spans="1:4" ht="18" customHeight="1">
      <c r="A23" s="46" t="s">
        <v>100</v>
      </c>
      <c r="B23" s="47" t="s">
        <v>101</v>
      </c>
      <c r="C23" s="48"/>
      <c r="D23" s="49"/>
    </row>
    <row r="24" spans="1:4" ht="18" customHeight="1">
      <c r="A24" s="46" t="s">
        <v>102</v>
      </c>
      <c r="B24" s="47" t="s">
        <v>103</v>
      </c>
      <c r="C24" s="48"/>
      <c r="D24" s="49"/>
    </row>
    <row r="25" spans="1:4" ht="18" customHeight="1" thickBot="1">
      <c r="A25" s="46" t="s">
        <v>104</v>
      </c>
      <c r="B25" s="51"/>
      <c r="C25" s="52"/>
      <c r="D25" s="49"/>
    </row>
    <row r="26" spans="1:4" ht="18" customHeight="1" thickBot="1">
      <c r="A26" s="53" t="s">
        <v>105</v>
      </c>
      <c r="B26" s="54" t="s">
        <v>55</v>
      </c>
      <c r="C26" s="55">
        <f>SUM(C8:C25)</f>
        <v>299000</v>
      </c>
      <c r="D26" s="56">
        <f>SUM(D8:D25)</f>
        <v>149500</v>
      </c>
    </row>
    <row r="27" spans="1:4" ht="8.25" customHeight="1">
      <c r="A27" s="57"/>
      <c r="B27" s="945"/>
      <c r="C27" s="945"/>
      <c r="D27" s="945"/>
    </row>
  </sheetData>
  <mergeCells count="4">
    <mergeCell ref="B27:D27"/>
    <mergeCell ref="B1:C1"/>
    <mergeCell ref="B3:C3"/>
    <mergeCell ref="B4:C4"/>
  </mergeCells>
  <phoneticPr fontId="29" type="noConversion"/>
  <printOptions horizontalCentered="1"/>
  <pageMargins left="0.78740157480314965" right="0.78740157480314965" top="1.63" bottom="0.98425196850393704" header="0.78740157480314965" footer="0.78740157480314965"/>
  <pageSetup paperSize="9" scale="95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33"/>
  <sheetViews>
    <sheetView view="pageBreakPreview" workbookViewId="0">
      <selection activeCell="B19" sqref="B19:I20"/>
    </sheetView>
  </sheetViews>
  <sheetFormatPr defaultColWidth="8" defaultRowHeight="12.75"/>
  <cols>
    <col min="1" max="1" width="5.85546875" style="29" customWidth="1"/>
    <col min="2" max="2" width="42.5703125" style="30" customWidth="1"/>
    <col min="3" max="3" width="12.140625" style="30" bestFit="1" customWidth="1"/>
    <col min="4" max="8" width="11" style="30" customWidth="1"/>
    <col min="9" max="9" width="11.85546875" style="30" customWidth="1"/>
    <col min="10" max="16384" width="8" style="30"/>
  </cols>
  <sheetData>
    <row r="1" spans="1:9" ht="18.75">
      <c r="A1" s="152"/>
      <c r="B1" s="955" t="s">
        <v>402</v>
      </c>
      <c r="C1" s="956"/>
      <c r="D1" s="956"/>
      <c r="E1" s="956"/>
      <c r="F1" s="956"/>
      <c r="G1" s="956"/>
      <c r="H1" s="956"/>
      <c r="I1" s="108"/>
    </row>
    <row r="2" spans="1:9" ht="25.5">
      <c r="A2" s="152"/>
      <c r="B2" s="955" t="s">
        <v>179</v>
      </c>
      <c r="C2" s="955"/>
      <c r="D2" s="955"/>
      <c r="E2" s="955"/>
      <c r="F2" s="955"/>
      <c r="G2" s="955"/>
      <c r="H2" s="955"/>
      <c r="I2" s="108" t="s">
        <v>397</v>
      </c>
    </row>
    <row r="3" spans="1:9" ht="18.75">
      <c r="A3" s="152"/>
      <c r="B3" s="955" t="s">
        <v>191</v>
      </c>
      <c r="C3" s="956"/>
      <c r="D3" s="956"/>
      <c r="E3" s="956"/>
      <c r="F3" s="956"/>
      <c r="G3" s="956"/>
      <c r="H3" s="956"/>
      <c r="I3" s="108"/>
    </row>
    <row r="4" spans="1:9">
      <c r="A4" s="152"/>
      <c r="B4" s="108"/>
      <c r="C4" s="108"/>
      <c r="D4" s="108"/>
      <c r="E4" s="108"/>
      <c r="F4" s="108"/>
      <c r="G4" s="108"/>
      <c r="H4" s="108"/>
      <c r="I4" s="108"/>
    </row>
    <row r="5" spans="1:9" ht="14.25" thickBot="1">
      <c r="A5" s="152"/>
      <c r="B5" s="108"/>
      <c r="C5" s="108"/>
      <c r="D5" s="108"/>
      <c r="E5" s="108"/>
      <c r="F5" s="108"/>
      <c r="G5" s="108"/>
      <c r="H5" s="108"/>
      <c r="I5" s="153" t="s">
        <v>0</v>
      </c>
    </row>
    <row r="6" spans="1:9">
      <c r="A6" s="957" t="s">
        <v>34</v>
      </c>
      <c r="B6" s="951" t="s">
        <v>35</v>
      </c>
      <c r="C6" s="957" t="s">
        <v>36</v>
      </c>
      <c r="D6" s="957" t="s">
        <v>545</v>
      </c>
      <c r="E6" s="948" t="s">
        <v>37</v>
      </c>
      <c r="F6" s="949"/>
      <c r="G6" s="949"/>
      <c r="H6" s="950"/>
      <c r="I6" s="951" t="s">
        <v>38</v>
      </c>
    </row>
    <row r="7" spans="1:9" ht="24.75" thickBot="1">
      <c r="A7" s="958"/>
      <c r="B7" s="952"/>
      <c r="C7" s="952"/>
      <c r="D7" s="958"/>
      <c r="E7" s="154" t="s">
        <v>190</v>
      </c>
      <c r="F7" s="155" t="s">
        <v>386</v>
      </c>
      <c r="G7" s="155" t="s">
        <v>546</v>
      </c>
      <c r="H7" s="156" t="s">
        <v>547</v>
      </c>
      <c r="I7" s="952"/>
    </row>
    <row r="8" spans="1:9" ht="13.5" thickBot="1">
      <c r="A8" s="157">
        <v>1</v>
      </c>
      <c r="B8" s="158">
        <v>2</v>
      </c>
      <c r="C8" s="159">
        <v>3</v>
      </c>
      <c r="D8" s="158">
        <v>4</v>
      </c>
      <c r="E8" s="157">
        <v>5</v>
      </c>
      <c r="F8" s="159">
        <v>6</v>
      </c>
      <c r="G8" s="159">
        <v>7</v>
      </c>
      <c r="H8" s="160">
        <v>8</v>
      </c>
      <c r="I8" s="161" t="s">
        <v>39</v>
      </c>
    </row>
    <row r="9" spans="1:9" ht="13.5" thickBot="1">
      <c r="A9" s="162" t="s">
        <v>26</v>
      </c>
      <c r="B9" s="163" t="s">
        <v>194</v>
      </c>
      <c r="C9" s="164"/>
      <c r="D9" s="165">
        <f>SUM(D10:D11)</f>
        <v>0</v>
      </c>
      <c r="E9" s="166"/>
      <c r="F9" s="167"/>
      <c r="G9" s="167"/>
      <c r="H9" s="168"/>
      <c r="I9" s="169"/>
    </row>
    <row r="10" spans="1:9">
      <c r="A10" s="170" t="s">
        <v>40</v>
      </c>
      <c r="B10" s="171"/>
      <c r="C10" s="172"/>
      <c r="D10" s="173"/>
      <c r="E10" s="174"/>
      <c r="F10" s="175"/>
      <c r="G10" s="175"/>
      <c r="H10" s="176"/>
      <c r="I10" s="177">
        <f t="shared" ref="I10:I23" si="0">SUM(D10:H10)</f>
        <v>0</v>
      </c>
    </row>
    <row r="11" spans="1:9" ht="13.5" thickBot="1">
      <c r="A11" s="170" t="s">
        <v>41</v>
      </c>
      <c r="B11" s="171"/>
      <c r="C11" s="172"/>
      <c r="D11" s="173"/>
      <c r="E11" s="174"/>
      <c r="F11" s="175"/>
      <c r="G11" s="175"/>
      <c r="H11" s="176"/>
      <c r="I11" s="177">
        <f t="shared" si="0"/>
        <v>0</v>
      </c>
    </row>
    <row r="12" spans="1:9" ht="13.5" thickBot="1">
      <c r="A12" s="162" t="s">
        <v>42</v>
      </c>
      <c r="B12" s="31" t="s">
        <v>43</v>
      </c>
      <c r="C12" s="178"/>
      <c r="D12" s="165">
        <f>SUM(D13:D14)</f>
        <v>0</v>
      </c>
      <c r="E12" s="166">
        <f>SUM(E13:E14)</f>
        <v>0</v>
      </c>
      <c r="F12" s="167">
        <f>SUM(F13:F14)</f>
        <v>0</v>
      </c>
      <c r="G12" s="167">
        <f>SUM(G13:G14)</f>
        <v>0</v>
      </c>
      <c r="H12" s="168">
        <f>SUM(H13:H14)</f>
        <v>0</v>
      </c>
      <c r="I12" s="169">
        <f t="shared" si="0"/>
        <v>0</v>
      </c>
    </row>
    <row r="13" spans="1:9">
      <c r="A13" s="170" t="s">
        <v>44</v>
      </c>
      <c r="B13" s="171"/>
      <c r="C13" s="179"/>
      <c r="D13" s="173"/>
      <c r="E13" s="174"/>
      <c r="F13" s="175"/>
      <c r="G13" s="175"/>
      <c r="H13" s="176"/>
      <c r="I13" s="177">
        <f t="shared" si="0"/>
        <v>0</v>
      </c>
    </row>
    <row r="14" spans="1:9" ht="13.5" thickBot="1">
      <c r="A14" s="170" t="s">
        <v>45</v>
      </c>
      <c r="B14" s="171"/>
      <c r="C14" s="172"/>
      <c r="D14" s="173"/>
      <c r="E14" s="174"/>
      <c r="F14" s="175"/>
      <c r="G14" s="175"/>
      <c r="H14" s="176"/>
      <c r="I14" s="177">
        <f t="shared" si="0"/>
        <v>0</v>
      </c>
    </row>
    <row r="15" spans="1:9" ht="13.5" thickBot="1">
      <c r="A15" s="162" t="s">
        <v>46</v>
      </c>
      <c r="B15" s="31" t="s">
        <v>47</v>
      </c>
      <c r="C15" s="178"/>
      <c r="D15" s="165">
        <f>SUM(D16:D16)</f>
        <v>0</v>
      </c>
      <c r="E15" s="166"/>
      <c r="F15" s="167"/>
      <c r="G15" s="167">
        <f>G16+G17</f>
        <v>0</v>
      </c>
      <c r="H15" s="168">
        <f>SUM(H16:H16)</f>
        <v>0</v>
      </c>
      <c r="I15" s="169">
        <f t="shared" si="0"/>
        <v>0</v>
      </c>
    </row>
    <row r="16" spans="1:9">
      <c r="A16" s="170" t="s">
        <v>48</v>
      </c>
      <c r="B16" s="368"/>
      <c r="C16" s="172"/>
      <c r="D16" s="173"/>
      <c r="E16" s="174"/>
      <c r="F16" s="175"/>
      <c r="G16" s="175"/>
      <c r="H16" s="176"/>
      <c r="I16" s="177"/>
    </row>
    <row r="17" spans="1:9" ht="13.5" thickBot="1">
      <c r="A17" s="192" t="s">
        <v>49</v>
      </c>
      <c r="B17" s="369"/>
      <c r="C17" s="366"/>
      <c r="D17" s="195"/>
      <c r="E17" s="196"/>
      <c r="F17" s="197"/>
      <c r="G17" s="197"/>
      <c r="H17" s="198"/>
      <c r="I17" s="199"/>
    </row>
    <row r="18" spans="1:9" ht="13.5" thickBot="1">
      <c r="A18" s="162" t="s">
        <v>27</v>
      </c>
      <c r="B18" s="31" t="s">
        <v>50</v>
      </c>
      <c r="C18" s="178"/>
      <c r="D18" s="165">
        <f>SUM(D19:D19)</f>
        <v>0</v>
      </c>
      <c r="E18" s="166">
        <f>SUM(E19:E19)</f>
        <v>0</v>
      </c>
      <c r="F18" s="167">
        <f>SUM(F19:F19)</f>
        <v>0</v>
      </c>
      <c r="G18" s="167">
        <f>G19+G20</f>
        <v>0</v>
      </c>
      <c r="H18" s="168">
        <f>SUM(H19:H19)</f>
        <v>0</v>
      </c>
      <c r="I18" s="169">
        <f t="shared" si="0"/>
        <v>0</v>
      </c>
    </row>
    <row r="19" spans="1:9">
      <c r="A19" s="180" t="s">
        <v>51</v>
      </c>
      <c r="B19" s="181"/>
      <c r="C19" s="182"/>
      <c r="D19" s="183"/>
      <c r="E19" s="184"/>
      <c r="F19" s="185"/>
      <c r="G19" s="185"/>
      <c r="H19" s="186"/>
      <c r="I19" s="187"/>
    </row>
    <row r="20" spans="1:9" ht="13.5" thickBot="1">
      <c r="A20" s="192" t="s">
        <v>53</v>
      </c>
      <c r="B20" s="367"/>
      <c r="C20" s="366"/>
      <c r="D20" s="195"/>
      <c r="E20" s="196"/>
      <c r="F20" s="197"/>
      <c r="G20" s="197"/>
      <c r="H20" s="198"/>
      <c r="I20" s="199"/>
    </row>
    <row r="21" spans="1:9" ht="13.5" thickBot="1">
      <c r="A21" s="162" t="s">
        <v>94</v>
      </c>
      <c r="B21" s="31" t="s">
        <v>52</v>
      </c>
      <c r="C21" s="178"/>
      <c r="D21" s="188">
        <f>SUM(D22:D22)</f>
        <v>0</v>
      </c>
      <c r="E21" s="189">
        <f>SUM(E22:E22)</f>
        <v>0</v>
      </c>
      <c r="F21" s="190">
        <f>SUM(F22:F22)</f>
        <v>0</v>
      </c>
      <c r="G21" s="190">
        <f>SUM(G22:G22)</f>
        <v>0</v>
      </c>
      <c r="H21" s="191"/>
      <c r="I21" s="169">
        <f t="shared" si="0"/>
        <v>0</v>
      </c>
    </row>
    <row r="22" spans="1:9" ht="13.5" thickBot="1">
      <c r="A22" s="192" t="s">
        <v>96</v>
      </c>
      <c r="B22" s="193"/>
      <c r="C22" s="194"/>
      <c r="D22" s="195"/>
      <c r="E22" s="196"/>
      <c r="F22" s="197"/>
      <c r="G22" s="197"/>
      <c r="H22" s="198"/>
      <c r="I22" s="199">
        <f t="shared" si="0"/>
        <v>0</v>
      </c>
    </row>
    <row r="23" spans="1:9" ht="13.5" thickBot="1">
      <c r="A23" s="953" t="s">
        <v>54</v>
      </c>
      <c r="B23" s="954"/>
      <c r="C23" s="200"/>
      <c r="D23" s="165">
        <f>D9+D12+D15+D18+D21</f>
        <v>0</v>
      </c>
      <c r="E23" s="166">
        <f>E9+E12+E15+E18+E21</f>
        <v>0</v>
      </c>
      <c r="F23" s="167">
        <f>F9+F12+F15+F18+F21</f>
        <v>0</v>
      </c>
      <c r="G23" s="167">
        <f>G9+G12+G15+G18+G21</f>
        <v>0</v>
      </c>
      <c r="H23" s="168">
        <f>H9+H12+H15+H18+H21</f>
        <v>0</v>
      </c>
      <c r="I23" s="169">
        <f t="shared" si="0"/>
        <v>0</v>
      </c>
    </row>
    <row r="33" spans="2:2">
      <c r="B33" s="107"/>
    </row>
  </sheetData>
  <mergeCells count="10">
    <mergeCell ref="E6:H6"/>
    <mergeCell ref="I6:I7"/>
    <mergeCell ref="A23:B23"/>
    <mergeCell ref="B1:H1"/>
    <mergeCell ref="B2:H2"/>
    <mergeCell ref="B3:H3"/>
    <mergeCell ref="A6:A7"/>
    <mergeCell ref="B6:B7"/>
    <mergeCell ref="C6:C7"/>
    <mergeCell ref="D6:D7"/>
  </mergeCells>
  <phoneticPr fontId="29" type="noConversion"/>
  <printOptions horizontalCentered="1"/>
  <pageMargins left="0.78740157480314965" right="0.78740157480314965" top="1.1811023622047245" bottom="0.98425196850393704" header="0.78740157480314965" footer="0.78740157480314965"/>
  <pageSetup paperSize="9" scale="95" orientation="landscape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Q67"/>
  <sheetViews>
    <sheetView view="pageBreakPreview" workbookViewId="0">
      <selection activeCell="C21" sqref="C21:M21"/>
    </sheetView>
  </sheetViews>
  <sheetFormatPr defaultRowHeight="15.75"/>
  <cols>
    <col min="1" max="1" width="33.5703125" style="22" customWidth="1"/>
    <col min="2" max="3" width="10.28515625" style="22" customWidth="1"/>
    <col min="4" max="4" width="11" style="22" customWidth="1"/>
    <col min="5" max="7" width="10.28515625" style="22" customWidth="1"/>
    <col min="8" max="8" width="11.28515625" style="22" customWidth="1"/>
    <col min="9" max="9" width="10.7109375" style="22" customWidth="1"/>
    <col min="10" max="11" width="10.42578125" style="22" customWidth="1"/>
    <col min="12" max="12" width="11.140625" style="22" customWidth="1"/>
    <col min="13" max="13" width="10.42578125" style="22" customWidth="1"/>
    <col min="14" max="14" width="12" style="22" customWidth="1"/>
    <col min="15" max="16384" width="9.140625" style="17"/>
  </cols>
  <sheetData>
    <row r="1" spans="1:15">
      <c r="A1" s="959" t="s">
        <v>417</v>
      </c>
      <c r="B1" s="959"/>
      <c r="C1" s="959"/>
      <c r="D1" s="959"/>
      <c r="E1" s="959"/>
      <c r="F1" s="959"/>
      <c r="G1" s="959"/>
      <c r="H1" s="959"/>
      <c r="I1" s="959"/>
      <c r="J1" s="959"/>
      <c r="K1" s="959"/>
      <c r="L1" s="959"/>
      <c r="M1" s="959"/>
      <c r="N1" s="959"/>
    </row>
    <row r="2" spans="1:15" ht="24" customHeight="1">
      <c r="A2" s="959" t="s">
        <v>401</v>
      </c>
      <c r="B2" s="959"/>
      <c r="C2" s="959"/>
      <c r="D2" s="959"/>
      <c r="E2" s="959"/>
      <c r="F2" s="959"/>
      <c r="G2" s="959"/>
      <c r="H2" s="959"/>
      <c r="I2" s="959"/>
      <c r="J2" s="959"/>
      <c r="K2" s="959"/>
      <c r="L2" s="959"/>
      <c r="M2" s="959"/>
      <c r="N2" s="959"/>
    </row>
    <row r="3" spans="1:15" ht="12.75" customHeight="1">
      <c r="A3" s="960" t="s">
        <v>398</v>
      </c>
      <c r="B3" s="960"/>
      <c r="C3" s="960"/>
      <c r="D3" s="960"/>
      <c r="E3" s="960"/>
      <c r="F3" s="960"/>
      <c r="G3" s="960"/>
      <c r="H3" s="960"/>
      <c r="I3" s="960"/>
      <c r="J3" s="960"/>
      <c r="K3" s="960"/>
      <c r="L3" s="960"/>
      <c r="M3" s="960"/>
      <c r="N3" s="960"/>
    </row>
    <row r="4" spans="1:15" ht="19.5" customHeight="1">
      <c r="A4" s="960"/>
      <c r="B4" s="960"/>
      <c r="C4" s="960"/>
      <c r="D4" s="960"/>
      <c r="E4" s="960"/>
      <c r="F4" s="960"/>
      <c r="G4" s="960"/>
      <c r="H4" s="960"/>
      <c r="I4" s="960"/>
      <c r="J4" s="960"/>
      <c r="K4" s="960"/>
      <c r="L4" s="960"/>
      <c r="M4" s="960"/>
      <c r="N4" s="960"/>
    </row>
    <row r="5" spans="1:15" ht="16.5" customHeight="1"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960" t="s">
        <v>1</v>
      </c>
      <c r="N5" s="960"/>
    </row>
    <row r="6" spans="1:15" ht="18" customHeight="1">
      <c r="A6" s="18" t="s">
        <v>154</v>
      </c>
      <c r="B6" s="19" t="s">
        <v>2</v>
      </c>
      <c r="C6" s="19" t="s">
        <v>3</v>
      </c>
      <c r="D6" s="19" t="s">
        <v>4</v>
      </c>
      <c r="E6" s="19" t="s">
        <v>5</v>
      </c>
      <c r="F6" s="19" t="s">
        <v>6</v>
      </c>
      <c r="G6" s="19" t="s">
        <v>7</v>
      </c>
      <c r="H6" s="19" t="s">
        <v>8</v>
      </c>
      <c r="I6" s="19" t="s">
        <v>9</v>
      </c>
      <c r="J6" s="19" t="s">
        <v>10</v>
      </c>
      <c r="K6" s="19" t="s">
        <v>11</v>
      </c>
      <c r="L6" s="19" t="s">
        <v>12</v>
      </c>
      <c r="M6" s="19" t="s">
        <v>13</v>
      </c>
      <c r="N6" s="18" t="s">
        <v>14</v>
      </c>
    </row>
    <row r="7" spans="1:15" ht="18" customHeight="1">
      <c r="A7" s="361" t="s">
        <v>155</v>
      </c>
      <c r="B7" s="140">
        <f>(45937491/12)</f>
        <v>3828124.25</v>
      </c>
      <c r="C7" s="140">
        <f t="shared" ref="C7:M7" si="0">(45937491/12)</f>
        <v>3828124.25</v>
      </c>
      <c r="D7" s="140">
        <f t="shared" si="0"/>
        <v>3828124.25</v>
      </c>
      <c r="E7" s="140">
        <f t="shared" si="0"/>
        <v>3828124.25</v>
      </c>
      <c r="F7" s="140">
        <f t="shared" si="0"/>
        <v>3828124.25</v>
      </c>
      <c r="G7" s="140">
        <f t="shared" si="0"/>
        <v>3828124.25</v>
      </c>
      <c r="H7" s="140">
        <f t="shared" si="0"/>
        <v>3828124.25</v>
      </c>
      <c r="I7" s="140">
        <f t="shared" si="0"/>
        <v>3828124.25</v>
      </c>
      <c r="J7" s="140">
        <f t="shared" si="0"/>
        <v>3828124.25</v>
      </c>
      <c r="K7" s="140">
        <f t="shared" si="0"/>
        <v>3828124.25</v>
      </c>
      <c r="L7" s="140">
        <f t="shared" si="0"/>
        <v>3828124.25</v>
      </c>
      <c r="M7" s="140">
        <f t="shared" si="0"/>
        <v>3828124.25</v>
      </c>
      <c r="N7" s="141">
        <f t="shared" ref="N7:N12" si="1">B7+C7+D7+E7+F7+G7+H7+I7+J7+K7+L7+M7</f>
        <v>45937491</v>
      </c>
    </row>
    <row r="8" spans="1:15" ht="18" customHeight="1">
      <c r="A8" s="361" t="s">
        <v>15</v>
      </c>
      <c r="B8" s="140">
        <f>(12230014/12)</f>
        <v>1019167.8333333334</v>
      </c>
      <c r="C8" s="140">
        <f t="shared" ref="C8:M8" si="2">(12230014/12)</f>
        <v>1019167.8333333334</v>
      </c>
      <c r="D8" s="140">
        <f t="shared" si="2"/>
        <v>1019167.8333333334</v>
      </c>
      <c r="E8" s="140">
        <f t="shared" si="2"/>
        <v>1019167.8333333334</v>
      </c>
      <c r="F8" s="140">
        <f t="shared" si="2"/>
        <v>1019167.8333333334</v>
      </c>
      <c r="G8" s="140">
        <f t="shared" si="2"/>
        <v>1019167.8333333334</v>
      </c>
      <c r="H8" s="140">
        <f t="shared" si="2"/>
        <v>1019167.8333333334</v>
      </c>
      <c r="I8" s="140">
        <f t="shared" si="2"/>
        <v>1019167.8333333334</v>
      </c>
      <c r="J8" s="140">
        <f t="shared" si="2"/>
        <v>1019167.8333333334</v>
      </c>
      <c r="K8" s="140">
        <f t="shared" si="2"/>
        <v>1019167.8333333334</v>
      </c>
      <c r="L8" s="140">
        <f t="shared" si="2"/>
        <v>1019167.8333333334</v>
      </c>
      <c r="M8" s="140">
        <f t="shared" si="2"/>
        <v>1019167.8333333334</v>
      </c>
      <c r="N8" s="141">
        <f t="shared" si="1"/>
        <v>12230014.000000002</v>
      </c>
    </row>
    <row r="9" spans="1:15" ht="18" customHeight="1">
      <c r="A9" s="361" t="s">
        <v>164</v>
      </c>
      <c r="B9" s="140">
        <f>(38193363/12)</f>
        <v>3182780.25</v>
      </c>
      <c r="C9" s="140">
        <f t="shared" ref="C9:M9" si="3">(38193363/12)</f>
        <v>3182780.25</v>
      </c>
      <c r="D9" s="140">
        <f t="shared" si="3"/>
        <v>3182780.25</v>
      </c>
      <c r="E9" s="140">
        <f t="shared" si="3"/>
        <v>3182780.25</v>
      </c>
      <c r="F9" s="140">
        <f t="shared" si="3"/>
        <v>3182780.25</v>
      </c>
      <c r="G9" s="140">
        <f t="shared" si="3"/>
        <v>3182780.25</v>
      </c>
      <c r="H9" s="140">
        <f t="shared" si="3"/>
        <v>3182780.25</v>
      </c>
      <c r="I9" s="140">
        <f t="shared" si="3"/>
        <v>3182780.25</v>
      </c>
      <c r="J9" s="140">
        <f t="shared" si="3"/>
        <v>3182780.25</v>
      </c>
      <c r="K9" s="140">
        <f t="shared" si="3"/>
        <v>3182780.25</v>
      </c>
      <c r="L9" s="140">
        <f t="shared" si="3"/>
        <v>3182780.25</v>
      </c>
      <c r="M9" s="140">
        <f t="shared" si="3"/>
        <v>3182780.25</v>
      </c>
      <c r="N9" s="141">
        <f t="shared" si="1"/>
        <v>38193363</v>
      </c>
    </row>
    <row r="10" spans="1:15" ht="18" customHeight="1">
      <c r="A10" s="361" t="s">
        <v>17</v>
      </c>
      <c r="B10" s="148">
        <f t="shared" ref="B10:I10" si="4">(2280500/12)</f>
        <v>190041.66666666666</v>
      </c>
      <c r="C10" s="148">
        <f t="shared" si="4"/>
        <v>190041.66666666666</v>
      </c>
      <c r="D10" s="148">
        <f t="shared" si="4"/>
        <v>190041.66666666666</v>
      </c>
      <c r="E10" s="148">
        <f t="shared" si="4"/>
        <v>190041.66666666666</v>
      </c>
      <c r="F10" s="148">
        <f t="shared" si="4"/>
        <v>190041.66666666666</v>
      </c>
      <c r="G10" s="148">
        <f t="shared" si="4"/>
        <v>190041.66666666666</v>
      </c>
      <c r="H10" s="148">
        <f t="shared" si="4"/>
        <v>190041.66666666666</v>
      </c>
      <c r="I10" s="148">
        <f t="shared" si="4"/>
        <v>190041.66666666666</v>
      </c>
      <c r="J10" s="148">
        <f>(415167/4)</f>
        <v>103791.75</v>
      </c>
      <c r="K10" s="148">
        <f>(415166/4)</f>
        <v>103791.5</v>
      </c>
      <c r="L10" s="148">
        <f>(415166/4)</f>
        <v>103791.5</v>
      </c>
      <c r="M10" s="148">
        <f>(415166/4)</f>
        <v>103791.5</v>
      </c>
      <c r="N10" s="141">
        <f t="shared" si="1"/>
        <v>1935499.5833333335</v>
      </c>
    </row>
    <row r="11" spans="1:15" ht="18" customHeight="1">
      <c r="A11" s="361" t="s">
        <v>16</v>
      </c>
      <c r="B11" s="148">
        <f t="shared" ref="B11:I11" si="5">(7165349/12)</f>
        <v>597112.41666666663</v>
      </c>
      <c r="C11" s="148">
        <f t="shared" si="5"/>
        <v>597112.41666666663</v>
      </c>
      <c r="D11" s="148">
        <f t="shared" si="5"/>
        <v>597112.41666666663</v>
      </c>
      <c r="E11" s="148">
        <f t="shared" si="5"/>
        <v>597112.41666666663</v>
      </c>
      <c r="F11" s="148">
        <f t="shared" si="5"/>
        <v>597112.41666666663</v>
      </c>
      <c r="G11" s="148">
        <f t="shared" si="5"/>
        <v>597112.41666666663</v>
      </c>
      <c r="H11" s="148">
        <f t="shared" si="5"/>
        <v>597112.41666666663</v>
      </c>
      <c r="I11" s="148">
        <f t="shared" si="5"/>
        <v>597112.41666666663</v>
      </c>
      <c r="J11" s="148">
        <f>(2723769/4)</f>
        <v>680942.25</v>
      </c>
      <c r="K11" s="148">
        <f>(2723769/4)</f>
        <v>680942.25</v>
      </c>
      <c r="L11" s="148">
        <f>(2723769/4)</f>
        <v>680942.25</v>
      </c>
      <c r="M11" s="148">
        <f>(2723769/4)</f>
        <v>680942.25</v>
      </c>
      <c r="N11" s="141">
        <f t="shared" si="1"/>
        <v>7500668.333333333</v>
      </c>
      <c r="O11" s="68"/>
    </row>
    <row r="12" spans="1:15" ht="18" customHeight="1">
      <c r="A12" s="361" t="s">
        <v>582</v>
      </c>
      <c r="B12" s="592">
        <v>0</v>
      </c>
      <c r="C12" s="592">
        <v>0</v>
      </c>
      <c r="D12" s="592">
        <v>0</v>
      </c>
      <c r="E12" s="592">
        <v>0</v>
      </c>
      <c r="F12" s="592">
        <v>0</v>
      </c>
      <c r="G12" s="592">
        <v>197339</v>
      </c>
      <c r="H12" s="592">
        <v>0</v>
      </c>
      <c r="I12" s="592">
        <v>0</v>
      </c>
      <c r="J12" s="592">
        <v>0</v>
      </c>
      <c r="K12" s="592">
        <v>0</v>
      </c>
      <c r="L12" s="592">
        <v>0</v>
      </c>
      <c r="M12" s="592">
        <v>0</v>
      </c>
      <c r="N12" s="141">
        <f t="shared" si="1"/>
        <v>197339</v>
      </c>
      <c r="O12" s="68"/>
    </row>
    <row r="13" spans="1:15" ht="18" customHeight="1">
      <c r="A13" s="361" t="s">
        <v>158</v>
      </c>
      <c r="B13" s="142">
        <v>0</v>
      </c>
      <c r="C13" s="142">
        <v>0</v>
      </c>
      <c r="D13" s="142">
        <v>0</v>
      </c>
      <c r="E13" s="142">
        <v>0</v>
      </c>
      <c r="F13" s="142">
        <v>0</v>
      </c>
      <c r="G13" s="142">
        <v>0</v>
      </c>
      <c r="H13" s="142">
        <v>0</v>
      </c>
      <c r="I13" s="142">
        <v>0</v>
      </c>
      <c r="J13" s="142">
        <v>0</v>
      </c>
      <c r="K13" s="142">
        <v>0</v>
      </c>
      <c r="L13" s="142">
        <v>0</v>
      </c>
      <c r="M13" s="142">
        <v>0</v>
      </c>
      <c r="N13" s="141">
        <f>SUM(B13:M13)</f>
        <v>0</v>
      </c>
    </row>
    <row r="14" spans="1:15" ht="18" customHeight="1">
      <c r="A14" s="361" t="s">
        <v>193</v>
      </c>
      <c r="B14" s="142">
        <f>(4437472/12)</f>
        <v>369789.33333333331</v>
      </c>
      <c r="C14" s="142">
        <f t="shared" ref="C14:M14" si="6">(4437472/12)</f>
        <v>369789.33333333331</v>
      </c>
      <c r="D14" s="142">
        <f t="shared" si="6"/>
        <v>369789.33333333331</v>
      </c>
      <c r="E14" s="142">
        <f t="shared" si="6"/>
        <v>369789.33333333331</v>
      </c>
      <c r="F14" s="142">
        <f t="shared" si="6"/>
        <v>369789.33333333331</v>
      </c>
      <c r="G14" s="142">
        <f t="shared" si="6"/>
        <v>369789.33333333331</v>
      </c>
      <c r="H14" s="142">
        <f t="shared" si="6"/>
        <v>369789.33333333331</v>
      </c>
      <c r="I14" s="142">
        <f t="shared" si="6"/>
        <v>369789.33333333331</v>
      </c>
      <c r="J14" s="142">
        <f t="shared" si="6"/>
        <v>369789.33333333331</v>
      </c>
      <c r="K14" s="142">
        <f t="shared" si="6"/>
        <v>369789.33333333331</v>
      </c>
      <c r="L14" s="142">
        <f t="shared" si="6"/>
        <v>369789.33333333331</v>
      </c>
      <c r="M14" s="142">
        <f t="shared" si="6"/>
        <v>369789.33333333331</v>
      </c>
      <c r="N14" s="141">
        <f>B14+C14+D14+E14+F14+G14+H14+I14+J14+K14+L14+M14</f>
        <v>4437472.0000000009</v>
      </c>
    </row>
    <row r="15" spans="1:15" ht="18" customHeight="1">
      <c r="A15" s="361" t="s">
        <v>574</v>
      </c>
      <c r="B15" s="142">
        <v>0</v>
      </c>
      <c r="C15" s="142">
        <v>0</v>
      </c>
      <c r="D15" s="142">
        <v>0</v>
      </c>
      <c r="E15" s="142">
        <v>0</v>
      </c>
      <c r="F15" s="142">
        <f>6905000/8</f>
        <v>863125</v>
      </c>
      <c r="G15" s="142">
        <f t="shared" ref="G15:M15" si="7">6905000/8</f>
        <v>863125</v>
      </c>
      <c r="H15" s="142">
        <f t="shared" si="7"/>
        <v>863125</v>
      </c>
      <c r="I15" s="142">
        <f t="shared" si="7"/>
        <v>863125</v>
      </c>
      <c r="J15" s="142">
        <f t="shared" si="7"/>
        <v>863125</v>
      </c>
      <c r="K15" s="142">
        <f t="shared" si="7"/>
        <v>863125</v>
      </c>
      <c r="L15" s="142">
        <f t="shared" si="7"/>
        <v>863125</v>
      </c>
      <c r="M15" s="142">
        <f t="shared" si="7"/>
        <v>863125</v>
      </c>
      <c r="N15" s="141">
        <f>B15+C15+D15+E15+F15+G15+H15+I15+J15+K15+L15+M15</f>
        <v>6905000</v>
      </c>
    </row>
    <row r="16" spans="1:15" ht="18" customHeight="1">
      <c r="A16" s="361" t="s">
        <v>156</v>
      </c>
      <c r="B16" s="142">
        <v>0</v>
      </c>
      <c r="C16" s="142">
        <v>0</v>
      </c>
      <c r="D16" s="142">
        <v>0</v>
      </c>
      <c r="E16" s="142">
        <v>0</v>
      </c>
      <c r="F16" s="142">
        <v>0</v>
      </c>
      <c r="G16" s="142">
        <f>11075000/7</f>
        <v>1582142.857142857</v>
      </c>
      <c r="H16" s="142">
        <f t="shared" ref="H16:M16" si="8">11075000/7</f>
        <v>1582142.857142857</v>
      </c>
      <c r="I16" s="142">
        <f t="shared" si="8"/>
        <v>1582142.857142857</v>
      </c>
      <c r="J16" s="142">
        <f t="shared" si="8"/>
        <v>1582142.857142857</v>
      </c>
      <c r="K16" s="142">
        <f t="shared" si="8"/>
        <v>1582142.857142857</v>
      </c>
      <c r="L16" s="142">
        <f t="shared" si="8"/>
        <v>1582142.857142857</v>
      </c>
      <c r="M16" s="142">
        <f t="shared" si="8"/>
        <v>1582142.857142857</v>
      </c>
      <c r="N16" s="141">
        <f>B16+C16+D16+E16+F16+G16+H16+I16+J16+K16+L16+M16</f>
        <v>11074999.999999998</v>
      </c>
    </row>
    <row r="17" spans="1:16" ht="18" customHeight="1">
      <c r="A17" s="361" t="s">
        <v>399</v>
      </c>
      <c r="B17" s="142">
        <v>0</v>
      </c>
      <c r="C17" s="142">
        <v>0</v>
      </c>
      <c r="D17" s="142">
        <v>0</v>
      </c>
      <c r="E17" s="142">
        <v>0</v>
      </c>
      <c r="F17" s="142">
        <v>0</v>
      </c>
      <c r="G17" s="142">
        <v>0</v>
      </c>
      <c r="H17" s="142">
        <v>0</v>
      </c>
      <c r="I17" s="142">
        <v>0</v>
      </c>
      <c r="J17" s="142">
        <v>0</v>
      </c>
      <c r="K17" s="142">
        <v>0</v>
      </c>
      <c r="L17" s="142">
        <v>0</v>
      </c>
      <c r="M17" s="142">
        <v>0</v>
      </c>
      <c r="N17" s="141">
        <f>B17+C17+D17+E17+F17+G17+H17+I17+J17+K17+L17+M17</f>
        <v>0</v>
      </c>
    </row>
    <row r="18" spans="1:16" ht="18" customHeight="1">
      <c r="A18" s="361" t="s">
        <v>553</v>
      </c>
      <c r="B18" s="142">
        <v>1974235</v>
      </c>
      <c r="C18" s="142">
        <v>0</v>
      </c>
      <c r="D18" s="142">
        <v>0</v>
      </c>
      <c r="E18" s="142">
        <v>0</v>
      </c>
      <c r="F18" s="142">
        <v>0</v>
      </c>
      <c r="G18" s="142">
        <v>0</v>
      </c>
      <c r="H18" s="142">
        <v>0</v>
      </c>
      <c r="I18" s="142">
        <v>0</v>
      </c>
      <c r="J18" s="142">
        <v>0</v>
      </c>
      <c r="K18" s="142">
        <v>0</v>
      </c>
      <c r="L18" s="142">
        <v>0</v>
      </c>
      <c r="M18" s="142">
        <v>0</v>
      </c>
      <c r="N18" s="141">
        <f>B18+C18+D18+E18+F18+G18+H18+I18+J18+K18+L18+M18</f>
        <v>1974235</v>
      </c>
    </row>
    <row r="19" spans="1:16" ht="18" customHeight="1">
      <c r="A19" s="23" t="s">
        <v>18</v>
      </c>
      <c r="B19" s="142">
        <f>SUM(B7:B18)</f>
        <v>11161250.75</v>
      </c>
      <c r="C19" s="142">
        <f t="shared" ref="C19:L19" si="9">SUM(C7:C17)</f>
        <v>9187015.75</v>
      </c>
      <c r="D19" s="142">
        <f t="shared" si="9"/>
        <v>9187015.75</v>
      </c>
      <c r="E19" s="142">
        <f t="shared" si="9"/>
        <v>9187015.75</v>
      </c>
      <c r="F19" s="142">
        <f t="shared" si="9"/>
        <v>10050140.75</v>
      </c>
      <c r="G19" s="142">
        <f t="shared" si="9"/>
        <v>11829622.607142856</v>
      </c>
      <c r="H19" s="142">
        <f t="shared" si="9"/>
        <v>11632283.607142856</v>
      </c>
      <c r="I19" s="142">
        <f t="shared" si="9"/>
        <v>11632283.607142856</v>
      </c>
      <c r="J19" s="142">
        <f t="shared" si="9"/>
        <v>11629863.523809522</v>
      </c>
      <c r="K19" s="142">
        <f t="shared" si="9"/>
        <v>11629863.273809522</v>
      </c>
      <c r="L19" s="142">
        <f t="shared" si="9"/>
        <v>11629863.273809522</v>
      </c>
      <c r="M19" s="142">
        <f>SUM(M7:M17)</f>
        <v>11629863.273809522</v>
      </c>
      <c r="N19" s="141">
        <f>SUM(N7:N18)</f>
        <v>130386081.91666666</v>
      </c>
    </row>
    <row r="20" spans="1:16" ht="18" customHeight="1">
      <c r="A20" s="21"/>
      <c r="B20" s="143"/>
      <c r="C20" s="143"/>
      <c r="D20" s="143"/>
      <c r="E20" s="143"/>
      <c r="F20" s="143"/>
      <c r="G20" s="272"/>
      <c r="H20" s="143"/>
      <c r="I20" s="143"/>
      <c r="J20" s="143"/>
      <c r="K20" s="143"/>
      <c r="L20" s="143"/>
      <c r="M20" s="143"/>
      <c r="N20" s="146"/>
    </row>
    <row r="21" spans="1:16" ht="18" customHeight="1">
      <c r="A21" s="361" t="s">
        <v>19</v>
      </c>
      <c r="B21" s="142">
        <f>(17872436/12)</f>
        <v>1489369.6666666667</v>
      </c>
      <c r="C21" s="142">
        <f t="shared" ref="C21:M21" si="10">(17872436/12)</f>
        <v>1489369.6666666667</v>
      </c>
      <c r="D21" s="142">
        <f t="shared" si="10"/>
        <v>1489369.6666666667</v>
      </c>
      <c r="E21" s="142">
        <f t="shared" si="10"/>
        <v>1489369.6666666667</v>
      </c>
      <c r="F21" s="142">
        <f t="shared" si="10"/>
        <v>1489369.6666666667</v>
      </c>
      <c r="G21" s="142">
        <f t="shared" si="10"/>
        <v>1489369.6666666667</v>
      </c>
      <c r="H21" s="142">
        <f t="shared" si="10"/>
        <v>1489369.6666666667</v>
      </c>
      <c r="I21" s="142">
        <f t="shared" si="10"/>
        <v>1489369.6666666667</v>
      </c>
      <c r="J21" s="142">
        <f t="shared" si="10"/>
        <v>1489369.6666666667</v>
      </c>
      <c r="K21" s="142">
        <f t="shared" si="10"/>
        <v>1489369.6666666667</v>
      </c>
      <c r="L21" s="142">
        <f t="shared" si="10"/>
        <v>1489369.6666666667</v>
      </c>
      <c r="M21" s="142">
        <f t="shared" si="10"/>
        <v>1489369.6666666667</v>
      </c>
      <c r="N21" s="141">
        <f t="shared" ref="N21:N26" si="11">B21+C21+D21+E21+F21+G21+H21+I21+J21+K21+L21+M21</f>
        <v>17872435.999999996</v>
      </c>
    </row>
    <row r="22" spans="1:16" ht="18" customHeight="1">
      <c r="A22" s="361" t="s">
        <v>165</v>
      </c>
      <c r="B22" s="142">
        <f t="shared" ref="B22:L22" si="12">(19080000/12)</f>
        <v>1590000</v>
      </c>
      <c r="C22" s="142">
        <f t="shared" si="12"/>
        <v>1590000</v>
      </c>
      <c r="D22" s="142">
        <f t="shared" si="12"/>
        <v>1590000</v>
      </c>
      <c r="E22" s="142">
        <f t="shared" si="12"/>
        <v>1590000</v>
      </c>
      <c r="F22" s="142">
        <f t="shared" si="12"/>
        <v>1590000</v>
      </c>
      <c r="G22" s="142">
        <f t="shared" si="12"/>
        <v>1590000</v>
      </c>
      <c r="H22" s="142">
        <f t="shared" si="12"/>
        <v>1590000</v>
      </c>
      <c r="I22" s="142">
        <f t="shared" si="12"/>
        <v>1590000</v>
      </c>
      <c r="J22" s="142">
        <f t="shared" si="12"/>
        <v>1590000</v>
      </c>
      <c r="K22" s="142">
        <f t="shared" si="12"/>
        <v>1590000</v>
      </c>
      <c r="L22" s="142">
        <f t="shared" si="12"/>
        <v>1590000</v>
      </c>
      <c r="M22" s="142">
        <f>(19080000/12)</f>
        <v>1590000</v>
      </c>
      <c r="N22" s="141">
        <f t="shared" si="11"/>
        <v>19080000</v>
      </c>
      <c r="O22" s="120"/>
    </row>
    <row r="23" spans="1:16" ht="18" customHeight="1">
      <c r="A23" s="362" t="s">
        <v>124</v>
      </c>
      <c r="B23" s="142">
        <f t="shared" ref="B23:L23" si="13">(61515865/12)</f>
        <v>5126322.083333333</v>
      </c>
      <c r="C23" s="142">
        <f t="shared" si="13"/>
        <v>5126322.083333333</v>
      </c>
      <c r="D23" s="142">
        <f t="shared" si="13"/>
        <v>5126322.083333333</v>
      </c>
      <c r="E23" s="142">
        <f t="shared" si="13"/>
        <v>5126322.083333333</v>
      </c>
      <c r="F23" s="142">
        <f t="shared" si="13"/>
        <v>5126322.083333333</v>
      </c>
      <c r="G23" s="142">
        <f t="shared" si="13"/>
        <v>5126322.083333333</v>
      </c>
      <c r="H23" s="142">
        <f t="shared" si="13"/>
        <v>5126322.083333333</v>
      </c>
      <c r="I23" s="142">
        <f t="shared" si="13"/>
        <v>5126322.083333333</v>
      </c>
      <c r="J23" s="142">
        <f t="shared" si="13"/>
        <v>5126322.083333333</v>
      </c>
      <c r="K23" s="142">
        <f t="shared" si="13"/>
        <v>5126322.083333333</v>
      </c>
      <c r="L23" s="142">
        <f t="shared" si="13"/>
        <v>5126322.083333333</v>
      </c>
      <c r="M23" s="142">
        <f>(61515865/12)</f>
        <v>5126322.083333333</v>
      </c>
      <c r="N23" s="141">
        <f t="shared" si="11"/>
        <v>61515865.000000007</v>
      </c>
      <c r="O23" s="68"/>
    </row>
    <row r="24" spans="1:16" ht="18" customHeight="1">
      <c r="A24" s="361" t="s">
        <v>25</v>
      </c>
      <c r="B24" s="142">
        <f t="shared" ref="B24:L24" si="14">11908781/12</f>
        <v>992398.41666666663</v>
      </c>
      <c r="C24" s="142">
        <f t="shared" si="14"/>
        <v>992398.41666666663</v>
      </c>
      <c r="D24" s="142">
        <f t="shared" si="14"/>
        <v>992398.41666666663</v>
      </c>
      <c r="E24" s="142">
        <f t="shared" si="14"/>
        <v>992398.41666666663</v>
      </c>
      <c r="F24" s="142">
        <f t="shared" si="14"/>
        <v>992398.41666666663</v>
      </c>
      <c r="G24" s="142">
        <f t="shared" si="14"/>
        <v>992398.41666666663</v>
      </c>
      <c r="H24" s="142">
        <f t="shared" si="14"/>
        <v>992398.41666666663</v>
      </c>
      <c r="I24" s="142">
        <f t="shared" si="14"/>
        <v>992398.41666666663</v>
      </c>
      <c r="J24" s="142">
        <f t="shared" si="14"/>
        <v>992398.41666666663</v>
      </c>
      <c r="K24" s="142">
        <f t="shared" si="14"/>
        <v>992398.41666666663</v>
      </c>
      <c r="L24" s="142">
        <f t="shared" si="14"/>
        <v>992398.41666666663</v>
      </c>
      <c r="M24" s="142">
        <f>11908781/12</f>
        <v>992398.41666666663</v>
      </c>
      <c r="N24" s="141">
        <f t="shared" si="11"/>
        <v>11908780.999999998</v>
      </c>
      <c r="O24" s="68"/>
      <c r="P24" s="68"/>
    </row>
    <row r="25" spans="1:16" ht="18" customHeight="1">
      <c r="A25" s="361" t="s">
        <v>157</v>
      </c>
      <c r="B25" s="142">
        <f t="shared" ref="B25:L25" si="15">(0/12)</f>
        <v>0</v>
      </c>
      <c r="C25" s="142">
        <f t="shared" si="15"/>
        <v>0</v>
      </c>
      <c r="D25" s="142">
        <f t="shared" si="15"/>
        <v>0</v>
      </c>
      <c r="E25" s="142">
        <f t="shared" si="15"/>
        <v>0</v>
      </c>
      <c r="F25" s="142">
        <f t="shared" si="15"/>
        <v>0</v>
      </c>
      <c r="G25" s="142">
        <f t="shared" si="15"/>
        <v>0</v>
      </c>
      <c r="H25" s="142">
        <f t="shared" si="15"/>
        <v>0</v>
      </c>
      <c r="I25" s="142">
        <f t="shared" si="15"/>
        <v>0</v>
      </c>
      <c r="J25" s="142">
        <f t="shared" si="15"/>
        <v>0</v>
      </c>
      <c r="K25" s="142">
        <f t="shared" si="15"/>
        <v>0</v>
      </c>
      <c r="L25" s="142">
        <f t="shared" si="15"/>
        <v>0</v>
      </c>
      <c r="M25" s="142">
        <f>(0/12)</f>
        <v>0</v>
      </c>
      <c r="N25" s="141">
        <f t="shared" si="11"/>
        <v>0</v>
      </c>
    </row>
    <row r="26" spans="1:16" ht="18" customHeight="1">
      <c r="A26" s="361" t="s">
        <v>132</v>
      </c>
      <c r="B26" s="142">
        <f>(20009000/12)</f>
        <v>1667416.6666666667</v>
      </c>
      <c r="C26" s="142">
        <f t="shared" ref="C26:M26" si="16">(20009000/12)</f>
        <v>1667416.6666666667</v>
      </c>
      <c r="D26" s="142">
        <f t="shared" si="16"/>
        <v>1667416.6666666667</v>
      </c>
      <c r="E26" s="142">
        <f t="shared" si="16"/>
        <v>1667416.6666666667</v>
      </c>
      <c r="F26" s="142">
        <f t="shared" si="16"/>
        <v>1667416.6666666667</v>
      </c>
      <c r="G26" s="142">
        <f t="shared" si="16"/>
        <v>1667416.6666666667</v>
      </c>
      <c r="H26" s="142">
        <f t="shared" si="16"/>
        <v>1667416.6666666667</v>
      </c>
      <c r="I26" s="142">
        <f t="shared" si="16"/>
        <v>1667416.6666666667</v>
      </c>
      <c r="J26" s="142">
        <f t="shared" si="16"/>
        <v>1667416.6666666667</v>
      </c>
      <c r="K26" s="142">
        <f t="shared" si="16"/>
        <v>1667416.6666666667</v>
      </c>
      <c r="L26" s="142">
        <f t="shared" si="16"/>
        <v>1667416.6666666667</v>
      </c>
      <c r="M26" s="142">
        <f t="shared" si="16"/>
        <v>1667416.6666666667</v>
      </c>
      <c r="N26" s="141">
        <f t="shared" si="11"/>
        <v>20009000</v>
      </c>
    </row>
    <row r="27" spans="1:16" ht="18" customHeight="1">
      <c r="A27" s="20" t="s">
        <v>20</v>
      </c>
      <c r="B27" s="144">
        <f>+B21+B22+B23+B24+B25+B26</f>
        <v>10865506.833333332</v>
      </c>
      <c r="C27" s="144">
        <f>+C21+C22+C23+C24+C25+C26</f>
        <v>10865506.833333332</v>
      </c>
      <c r="D27" s="144">
        <f t="shared" ref="D27:L27" si="17">+D21+D22+D23+D24+D25+D26</f>
        <v>10865506.833333332</v>
      </c>
      <c r="E27" s="144">
        <f t="shared" si="17"/>
        <v>10865506.833333332</v>
      </c>
      <c r="F27" s="144">
        <f t="shared" si="17"/>
        <v>10865506.833333332</v>
      </c>
      <c r="G27" s="273">
        <f t="shared" si="17"/>
        <v>10865506.833333332</v>
      </c>
      <c r="H27" s="144">
        <f t="shared" si="17"/>
        <v>10865506.833333332</v>
      </c>
      <c r="I27" s="144">
        <f t="shared" si="17"/>
        <v>10865506.833333332</v>
      </c>
      <c r="J27" s="144">
        <f t="shared" si="17"/>
        <v>10865506.833333332</v>
      </c>
      <c r="K27" s="144">
        <f t="shared" si="17"/>
        <v>10865506.833333332</v>
      </c>
      <c r="L27" s="144">
        <f t="shared" si="17"/>
        <v>10865506.833333332</v>
      </c>
      <c r="M27" s="144">
        <f>SUM(M21:M25)+M26</f>
        <v>10865506.833333332</v>
      </c>
      <c r="N27" s="141">
        <f>SUM(N21:N26)</f>
        <v>130386082</v>
      </c>
      <c r="O27" s="68"/>
    </row>
    <row r="28" spans="1:16" ht="18" customHeight="1">
      <c r="A28" s="78"/>
      <c r="B28" s="145">
        <f>+B19-B27</f>
        <v>295743.91666666791</v>
      </c>
      <c r="C28" s="145">
        <f t="shared" ref="C28:I28" si="18">+C19-C27</f>
        <v>-1678491.0833333321</v>
      </c>
      <c r="D28" s="145">
        <f t="shared" si="18"/>
        <v>-1678491.0833333321</v>
      </c>
      <c r="E28" s="145">
        <f t="shared" si="18"/>
        <v>-1678491.0833333321</v>
      </c>
      <c r="F28" s="145">
        <f t="shared" si="18"/>
        <v>-815366.08333333209</v>
      </c>
      <c r="G28" s="145">
        <f t="shared" si="18"/>
        <v>964115.77380952425</v>
      </c>
      <c r="H28" s="145">
        <f t="shared" si="18"/>
        <v>766776.77380952425</v>
      </c>
      <c r="I28" s="145">
        <f t="shared" si="18"/>
        <v>766776.77380952425</v>
      </c>
      <c r="J28" s="145">
        <f>+J19-J27</f>
        <v>764356.6904761903</v>
      </c>
      <c r="K28" s="145">
        <f>+K19-K27</f>
        <v>764356.4404761903</v>
      </c>
      <c r="L28" s="145">
        <f>+L19-L27</f>
        <v>764356.4404761903</v>
      </c>
      <c r="M28" s="145">
        <f>+M19-M27</f>
        <v>764356.4404761903</v>
      </c>
      <c r="N28" s="147"/>
      <c r="O28" s="68"/>
    </row>
    <row r="29" spans="1:16" ht="18" customHeight="1">
      <c r="A29" s="78"/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80"/>
      <c r="O29" s="68"/>
    </row>
    <row r="30" spans="1:16" ht="18" customHeight="1">
      <c r="A30" s="78"/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80"/>
      <c r="O30" s="68"/>
    </row>
    <row r="31" spans="1:16" ht="18" customHeight="1">
      <c r="A31" s="78"/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80"/>
      <c r="O31" s="68"/>
    </row>
    <row r="32" spans="1:16" ht="18" customHeight="1">
      <c r="A32" s="78"/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80"/>
      <c r="O32" s="68"/>
    </row>
    <row r="33" spans="1:15" ht="18" customHeight="1">
      <c r="A33" s="78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80"/>
      <c r="O33" s="68"/>
    </row>
    <row r="34" spans="1:15" ht="18" customHeight="1">
      <c r="A34" s="78"/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80"/>
      <c r="O34" s="68"/>
    </row>
    <row r="35" spans="1:15" ht="18" customHeight="1">
      <c r="A35" s="78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80"/>
      <c r="O35" s="68"/>
    </row>
    <row r="36" spans="1:15" ht="18" customHeight="1">
      <c r="A36" s="78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80"/>
      <c r="O36" s="68"/>
    </row>
    <row r="37" spans="1:15"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</row>
    <row r="43" spans="1:15">
      <c r="A43" s="69"/>
    </row>
    <row r="44" spans="1:15">
      <c r="A44" s="69"/>
    </row>
    <row r="45" spans="1:15">
      <c r="A45" s="69"/>
    </row>
    <row r="46" spans="1:15">
      <c r="A46" s="69"/>
    </row>
    <row r="47" spans="1:15">
      <c r="A47" s="69"/>
    </row>
    <row r="48" spans="1:15">
      <c r="A48" s="69"/>
    </row>
    <row r="49" spans="1:17">
      <c r="A49" s="69"/>
    </row>
    <row r="50" spans="1:17">
      <c r="A50" s="69"/>
    </row>
    <row r="51" spans="1:17">
      <c r="A51" s="69"/>
    </row>
    <row r="52" spans="1:17">
      <c r="A52" s="69"/>
    </row>
    <row r="53" spans="1:17">
      <c r="A53" s="69"/>
    </row>
    <row r="54" spans="1:17">
      <c r="A54" s="69"/>
      <c r="Q54" s="17">
        <f>+O54+O44</f>
        <v>0</v>
      </c>
    </row>
    <row r="55" spans="1:17">
      <c r="A55" s="69"/>
    </row>
    <row r="56" spans="1:17">
      <c r="A56" s="69"/>
    </row>
    <row r="57" spans="1:17">
      <c r="A57" s="69"/>
    </row>
    <row r="58" spans="1:17">
      <c r="A58" s="69"/>
    </row>
    <row r="59" spans="1:17">
      <c r="A59" s="69"/>
    </row>
    <row r="60" spans="1:17">
      <c r="A60" s="69"/>
    </row>
    <row r="61" spans="1:17">
      <c r="A61" s="69"/>
    </row>
    <row r="62" spans="1:17">
      <c r="A62" s="69"/>
    </row>
    <row r="63" spans="1:17">
      <c r="A63" s="69"/>
    </row>
    <row r="67" spans="12:12">
      <c r="L67" s="70"/>
    </row>
  </sheetData>
  <mergeCells count="4">
    <mergeCell ref="A1:N1"/>
    <mergeCell ref="M5:N5"/>
    <mergeCell ref="A3:N4"/>
    <mergeCell ref="A2:N2"/>
  </mergeCells>
  <phoneticPr fontId="3" type="noConversion"/>
  <printOptions horizontalCentered="1"/>
  <pageMargins left="0.19685039370078741" right="0.17" top="0.71" bottom="0.6692913385826772" header="0.51181102362204722" footer="0.51181102362204722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85"/>
  <sheetViews>
    <sheetView view="pageBreakPreview" topLeftCell="D1" zoomScale="75" zoomScaleNormal="75" workbookViewId="0">
      <selection activeCell="L42" sqref="L42"/>
    </sheetView>
  </sheetViews>
  <sheetFormatPr defaultRowHeight="12.75"/>
  <cols>
    <col min="1" max="1" width="3.42578125" customWidth="1"/>
    <col min="2" max="2" width="6.140625" customWidth="1"/>
    <col min="3" max="3" width="51.42578125" customWidth="1"/>
    <col min="4" max="6" width="17.7109375" customWidth="1"/>
    <col min="7" max="7" width="3.140625" customWidth="1"/>
    <col min="8" max="8" width="46.7109375" customWidth="1"/>
    <col min="9" max="9" width="24" customWidth="1"/>
    <col min="10" max="12" width="18.7109375" customWidth="1"/>
  </cols>
  <sheetData>
    <row r="1" spans="1:12" ht="20.25">
      <c r="A1" s="619" t="s">
        <v>400</v>
      </c>
      <c r="B1" s="619"/>
      <c r="C1" s="619"/>
      <c r="D1" s="619"/>
      <c r="E1" s="619"/>
      <c r="F1" s="619"/>
      <c r="G1" s="619"/>
      <c r="H1" s="619"/>
      <c r="I1" s="619"/>
      <c r="J1" s="619"/>
      <c r="K1" s="619"/>
      <c r="L1" s="619"/>
    </row>
    <row r="2" spans="1:12" ht="27" customHeight="1">
      <c r="A2" s="620" t="s">
        <v>401</v>
      </c>
      <c r="B2" s="620"/>
      <c r="C2" s="620"/>
      <c r="D2" s="620"/>
      <c r="E2" s="620"/>
      <c r="F2" s="620"/>
      <c r="G2" s="620"/>
      <c r="H2" s="620"/>
      <c r="I2" s="620"/>
      <c r="J2" s="620"/>
      <c r="K2" s="620"/>
      <c r="L2" s="620"/>
    </row>
    <row r="3" spans="1:12" ht="16.5">
      <c r="A3" s="621" t="s">
        <v>528</v>
      </c>
      <c r="B3" s="621"/>
      <c r="C3" s="621"/>
      <c r="D3" s="621"/>
      <c r="E3" s="621"/>
      <c r="F3" s="621"/>
      <c r="G3" s="621"/>
      <c r="H3" s="621"/>
      <c r="I3" s="621"/>
      <c r="J3" s="621"/>
      <c r="K3" s="621"/>
      <c r="L3" s="621"/>
    </row>
    <row r="4" spans="1:12" ht="15.75">
      <c r="A4" s="622" t="s">
        <v>387</v>
      </c>
      <c r="B4" s="622"/>
      <c r="C4" s="622"/>
      <c r="D4" s="622"/>
      <c r="E4" s="622"/>
      <c r="F4" s="622"/>
      <c r="G4" s="622"/>
      <c r="H4" s="622"/>
      <c r="I4" s="622"/>
      <c r="J4" s="622"/>
      <c r="K4" s="622"/>
      <c r="L4" s="622"/>
    </row>
    <row r="5" spans="1:12" ht="16.5" thickBot="1">
      <c r="A5" s="81"/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</row>
    <row r="6" spans="1:12" ht="28.5" customHeight="1">
      <c r="A6" s="82"/>
      <c r="B6" s="677" t="s">
        <v>167</v>
      </c>
      <c r="C6" s="674" t="s">
        <v>154</v>
      </c>
      <c r="D6" s="625" t="s">
        <v>33</v>
      </c>
      <c r="E6" s="625" t="s">
        <v>33</v>
      </c>
      <c r="F6" s="625" t="s">
        <v>33</v>
      </c>
      <c r="G6" s="412"/>
      <c r="H6" s="611" t="s">
        <v>154</v>
      </c>
      <c r="I6" s="612"/>
      <c r="J6" s="623" t="s">
        <v>33</v>
      </c>
      <c r="K6" s="623" t="s">
        <v>33</v>
      </c>
      <c r="L6" s="623" t="s">
        <v>33</v>
      </c>
    </row>
    <row r="7" spans="1:12" ht="14.25">
      <c r="A7" s="76"/>
      <c r="B7" s="678"/>
      <c r="C7" s="675"/>
      <c r="D7" s="626"/>
      <c r="E7" s="626"/>
      <c r="F7" s="626"/>
      <c r="G7" s="390"/>
      <c r="H7" s="613"/>
      <c r="I7" s="614"/>
      <c r="J7" s="624"/>
      <c r="K7" s="624"/>
      <c r="L7" s="624"/>
    </row>
    <row r="8" spans="1:12" ht="27" customHeight="1">
      <c r="A8" s="76"/>
      <c r="B8" s="678"/>
      <c r="C8" s="676"/>
      <c r="D8" s="392" t="s">
        <v>562</v>
      </c>
      <c r="E8" s="392" t="s">
        <v>563</v>
      </c>
      <c r="F8" s="392" t="s">
        <v>577</v>
      </c>
      <c r="G8" s="390"/>
      <c r="H8" s="613"/>
      <c r="I8" s="614"/>
      <c r="J8" s="392" t="s">
        <v>562</v>
      </c>
      <c r="K8" s="392" t="s">
        <v>563</v>
      </c>
      <c r="L8" s="392" t="s">
        <v>577</v>
      </c>
    </row>
    <row r="9" spans="1:12" ht="15.75">
      <c r="A9" s="76"/>
      <c r="B9" s="665" t="s">
        <v>169</v>
      </c>
      <c r="C9" s="666"/>
      <c r="D9" s="393"/>
      <c r="E9" s="393"/>
      <c r="F9" s="402"/>
      <c r="G9" s="390"/>
      <c r="H9" s="613" t="s">
        <v>168</v>
      </c>
      <c r="I9" s="614"/>
      <c r="J9" s="393"/>
      <c r="K9" s="393"/>
      <c r="L9" s="402"/>
    </row>
    <row r="10" spans="1:12" ht="15.75">
      <c r="A10" s="76" t="s">
        <v>26</v>
      </c>
      <c r="B10" s="633" t="s">
        <v>126</v>
      </c>
      <c r="C10" s="634"/>
      <c r="D10" s="404">
        <v>17872426</v>
      </c>
      <c r="E10" s="404">
        <v>17872426</v>
      </c>
      <c r="F10" s="404">
        <v>17872436</v>
      </c>
      <c r="G10" s="413" t="s">
        <v>26</v>
      </c>
      <c r="H10" s="657" t="s">
        <v>155</v>
      </c>
      <c r="I10" s="658"/>
      <c r="J10" s="394">
        <v>43380586</v>
      </c>
      <c r="K10" s="394">
        <v>45441246</v>
      </c>
      <c r="L10" s="394">
        <v>45937491</v>
      </c>
    </row>
    <row r="11" spans="1:12" ht="15.75">
      <c r="A11" s="76" t="s">
        <v>40</v>
      </c>
      <c r="B11" s="633" t="s">
        <v>165</v>
      </c>
      <c r="C11" s="634"/>
      <c r="D11" s="404">
        <v>19080000</v>
      </c>
      <c r="E11" s="404">
        <v>19080000</v>
      </c>
      <c r="F11" s="404">
        <v>19080000</v>
      </c>
      <c r="G11" s="413" t="s">
        <v>40</v>
      </c>
      <c r="H11" s="657" t="s">
        <v>163</v>
      </c>
      <c r="I11" s="658"/>
      <c r="J11" s="394">
        <v>11978164</v>
      </c>
      <c r="K11" s="394">
        <v>12491088</v>
      </c>
      <c r="L11" s="394">
        <v>12230014</v>
      </c>
    </row>
    <row r="12" spans="1:12" ht="15.75">
      <c r="A12" s="76" t="s">
        <v>41</v>
      </c>
      <c r="B12" s="633" t="s">
        <v>124</v>
      </c>
      <c r="C12" s="634"/>
      <c r="D12" s="404">
        <v>61515865</v>
      </c>
      <c r="E12" s="404">
        <v>61515865</v>
      </c>
      <c r="F12" s="404">
        <v>61515865</v>
      </c>
      <c r="G12" s="413" t="s">
        <v>41</v>
      </c>
      <c r="H12" s="657" t="s">
        <v>164</v>
      </c>
      <c r="I12" s="658"/>
      <c r="J12" s="394">
        <v>36562282</v>
      </c>
      <c r="K12" s="394">
        <v>38059353</v>
      </c>
      <c r="L12" s="394">
        <v>38193363</v>
      </c>
    </row>
    <row r="13" spans="1:12" ht="15.75">
      <c r="A13" s="76" t="s">
        <v>42</v>
      </c>
      <c r="B13" s="633" t="s">
        <v>125</v>
      </c>
      <c r="C13" s="634"/>
      <c r="D13" s="404">
        <v>11908781</v>
      </c>
      <c r="E13" s="404">
        <v>11908781</v>
      </c>
      <c r="F13" s="404">
        <v>11908781</v>
      </c>
      <c r="G13" s="413" t="s">
        <v>42</v>
      </c>
      <c r="H13" s="659" t="s">
        <v>148</v>
      </c>
      <c r="I13" s="660"/>
      <c r="J13" s="394">
        <f>J15+J16</f>
        <v>8867181</v>
      </c>
      <c r="K13" s="394">
        <f>K15+K16+K17</f>
        <v>9298188</v>
      </c>
      <c r="L13" s="394">
        <f>L15+L16+L17</f>
        <v>9633507</v>
      </c>
    </row>
    <row r="14" spans="1:12" ht="15.75">
      <c r="A14" s="93"/>
      <c r="B14" s="661"/>
      <c r="C14" s="662"/>
      <c r="D14" s="411"/>
      <c r="E14" s="411"/>
      <c r="F14" s="411"/>
      <c r="G14" s="413" t="s">
        <v>140</v>
      </c>
      <c r="H14" s="663" t="s">
        <v>143</v>
      </c>
      <c r="I14" s="664"/>
      <c r="J14" s="394"/>
      <c r="K14" s="394"/>
      <c r="L14" s="394">
        <v>0</v>
      </c>
    </row>
    <row r="15" spans="1:12" ht="15.75">
      <c r="A15" s="93"/>
      <c r="B15" s="661"/>
      <c r="C15" s="662"/>
      <c r="D15" s="411"/>
      <c r="E15" s="411"/>
      <c r="F15" s="411"/>
      <c r="G15" s="413" t="s">
        <v>141</v>
      </c>
      <c r="H15" s="663" t="s">
        <v>384</v>
      </c>
      <c r="I15" s="664"/>
      <c r="J15" s="394">
        <v>6586681</v>
      </c>
      <c r="K15" s="394">
        <v>7165349</v>
      </c>
      <c r="L15" s="394">
        <v>7500668</v>
      </c>
    </row>
    <row r="16" spans="1:12" ht="15.75">
      <c r="A16" s="93"/>
      <c r="B16" s="661"/>
      <c r="C16" s="662"/>
      <c r="D16" s="411"/>
      <c r="E16" s="411"/>
      <c r="F16" s="411"/>
      <c r="G16" s="413" t="s">
        <v>142</v>
      </c>
      <c r="H16" s="609" t="s">
        <v>144</v>
      </c>
      <c r="I16" s="610"/>
      <c r="J16" s="395">
        <v>2280500</v>
      </c>
      <c r="K16" s="395">
        <v>1935500</v>
      </c>
      <c r="L16" s="395">
        <v>1935500</v>
      </c>
    </row>
    <row r="17" spans="1:12" ht="15.75">
      <c r="A17" s="96"/>
      <c r="B17" s="97"/>
      <c r="C17" s="427"/>
      <c r="D17" s="425"/>
      <c r="E17" s="425"/>
      <c r="F17" s="425"/>
      <c r="G17" s="81"/>
      <c r="H17" s="609" t="s">
        <v>579</v>
      </c>
      <c r="I17" s="610"/>
      <c r="J17" s="394"/>
      <c r="K17" s="394">
        <v>197339</v>
      </c>
      <c r="L17" s="394">
        <v>197339</v>
      </c>
    </row>
    <row r="18" spans="1:12" ht="16.5" customHeight="1" thickBot="1">
      <c r="A18" s="96"/>
      <c r="B18" s="97"/>
      <c r="C18" s="427"/>
      <c r="D18" s="425"/>
      <c r="E18" s="425"/>
      <c r="F18" s="425"/>
      <c r="G18" s="414" t="s">
        <v>44</v>
      </c>
      <c r="H18" s="643" t="s">
        <v>198</v>
      </c>
      <c r="I18" s="644"/>
      <c r="J18" s="407">
        <v>19869232</v>
      </c>
      <c r="K18" s="429">
        <v>5141962</v>
      </c>
      <c r="L18" s="429">
        <v>4437472</v>
      </c>
    </row>
    <row r="19" spans="1:12" s="91" customFormat="1" ht="15.75" thickBot="1">
      <c r="A19" s="94" t="s">
        <v>146</v>
      </c>
      <c r="B19" s="655" t="s">
        <v>182</v>
      </c>
      <c r="C19" s="656"/>
      <c r="D19" s="408">
        <f>SUM(D10:D17)</f>
        <v>110377072</v>
      </c>
      <c r="E19" s="408">
        <f>SUM(E10:E17)</f>
        <v>110377072</v>
      </c>
      <c r="F19" s="408">
        <f>SUM(F10:F17)</f>
        <v>110377082</v>
      </c>
      <c r="G19" s="460" t="s">
        <v>146</v>
      </c>
      <c r="H19" s="461" t="s">
        <v>139</v>
      </c>
      <c r="I19" s="405"/>
      <c r="J19" s="431">
        <f>+J10+J11+J12+J13+J17+J18</f>
        <v>120657445</v>
      </c>
      <c r="K19" s="431">
        <f>+K10+K11+K12+K13+K18</f>
        <v>110431837</v>
      </c>
      <c r="L19" s="431">
        <f>+L10+L11+L12+L13+L18</f>
        <v>110431847</v>
      </c>
    </row>
    <row r="20" spans="1:12" s="91" customFormat="1" ht="15">
      <c r="A20" s="100" t="s">
        <v>160</v>
      </c>
      <c r="B20" s="649" t="s">
        <v>90</v>
      </c>
      <c r="C20" s="650"/>
      <c r="D20" s="409">
        <f>D19-J19</f>
        <v>-10280373</v>
      </c>
      <c r="E20" s="409">
        <f>E19-K19</f>
        <v>-54765</v>
      </c>
      <c r="F20" s="409">
        <f>F19-L19</f>
        <v>-54765</v>
      </c>
      <c r="G20" s="416"/>
      <c r="H20" s="679"/>
      <c r="I20" s="680"/>
      <c r="J20" s="396"/>
      <c r="K20" s="396"/>
      <c r="L20" s="430"/>
    </row>
    <row r="21" spans="1:12" ht="15.75">
      <c r="A21" s="76" t="s">
        <v>44</v>
      </c>
      <c r="B21" s="633" t="s">
        <v>157</v>
      </c>
      <c r="C21" s="634"/>
      <c r="D21" s="404">
        <v>0</v>
      </c>
      <c r="E21" s="404">
        <v>0</v>
      </c>
      <c r="F21" s="404">
        <v>0</v>
      </c>
      <c r="G21" s="413" t="s">
        <v>45</v>
      </c>
      <c r="H21" s="657" t="s">
        <v>181</v>
      </c>
      <c r="I21" s="658"/>
      <c r="J21" s="394">
        <v>0</v>
      </c>
      <c r="K21" s="394">
        <v>6905000</v>
      </c>
      <c r="L21" s="394">
        <v>6905000</v>
      </c>
    </row>
    <row r="22" spans="1:12" ht="15.75">
      <c r="A22" s="76" t="s">
        <v>45</v>
      </c>
      <c r="B22" s="633" t="s">
        <v>127</v>
      </c>
      <c r="C22" s="634"/>
      <c r="D22" s="404">
        <f>+'3'!D71</f>
        <v>0</v>
      </c>
      <c r="E22" s="404">
        <v>0</v>
      </c>
      <c r="F22" s="404">
        <f>+'3'!G71</f>
        <v>0</v>
      </c>
      <c r="G22" s="413" t="s">
        <v>46</v>
      </c>
      <c r="H22" s="657" t="s">
        <v>156</v>
      </c>
      <c r="I22" s="658"/>
      <c r="J22" s="394">
        <v>0</v>
      </c>
      <c r="K22" s="394">
        <v>11075000</v>
      </c>
      <c r="L22" s="394">
        <v>11075000</v>
      </c>
    </row>
    <row r="23" spans="1:12" ht="15.75">
      <c r="A23" s="76" t="s">
        <v>46</v>
      </c>
      <c r="B23" s="633" t="s">
        <v>128</v>
      </c>
      <c r="C23" s="634"/>
      <c r="D23" s="404">
        <v>0</v>
      </c>
      <c r="E23" s="404">
        <v>0</v>
      </c>
      <c r="F23" s="404">
        <v>0</v>
      </c>
      <c r="G23" s="413" t="s">
        <v>48</v>
      </c>
      <c r="H23" s="657" t="s">
        <v>145</v>
      </c>
      <c r="I23" s="658"/>
      <c r="J23" s="394">
        <v>0</v>
      </c>
      <c r="K23" s="394">
        <v>0</v>
      </c>
      <c r="L23" s="394">
        <v>0</v>
      </c>
    </row>
    <row r="24" spans="1:12" s="91" customFormat="1" ht="15">
      <c r="A24" s="92" t="s">
        <v>130</v>
      </c>
      <c r="B24" s="653" t="s">
        <v>183</v>
      </c>
      <c r="C24" s="654"/>
      <c r="D24" s="426">
        <f>SUM(D21:D23)</f>
        <v>0</v>
      </c>
      <c r="E24" s="426">
        <f>SUM(E21:E23)</f>
        <v>0</v>
      </c>
      <c r="F24" s="426">
        <f>SUM(F21:F23)</f>
        <v>0</v>
      </c>
      <c r="G24" s="456" t="s">
        <v>130</v>
      </c>
      <c r="H24" s="651" t="s">
        <v>186</v>
      </c>
      <c r="I24" s="652"/>
      <c r="J24" s="397">
        <f>SUM(J21:J23)</f>
        <v>0</v>
      </c>
      <c r="K24" s="397">
        <f>SUM(K21:K23)</f>
        <v>17980000</v>
      </c>
      <c r="L24" s="397">
        <f>SUM(L21:L23)</f>
        <v>17980000</v>
      </c>
    </row>
    <row r="25" spans="1:12" s="91" customFormat="1" ht="15">
      <c r="A25" s="360" t="s">
        <v>161</v>
      </c>
      <c r="B25" s="653" t="s">
        <v>188</v>
      </c>
      <c r="C25" s="654"/>
      <c r="D25" s="426">
        <f>+J24-D24</f>
        <v>0</v>
      </c>
      <c r="E25" s="426">
        <f>E24-K24</f>
        <v>-17980000</v>
      </c>
      <c r="F25" s="426">
        <f>F24-L24</f>
        <v>-17980000</v>
      </c>
      <c r="G25" s="456"/>
      <c r="H25" s="683"/>
      <c r="I25" s="684"/>
      <c r="J25" s="397"/>
      <c r="K25" s="397"/>
      <c r="L25" s="397"/>
    </row>
    <row r="26" spans="1:12" ht="15.75">
      <c r="A26" s="76" t="s">
        <v>48</v>
      </c>
      <c r="B26" s="633" t="s">
        <v>129</v>
      </c>
      <c r="C26" s="634"/>
      <c r="D26" s="404">
        <v>0</v>
      </c>
      <c r="E26" s="404">
        <v>0</v>
      </c>
      <c r="F26" s="404">
        <v>0</v>
      </c>
      <c r="G26" s="418"/>
      <c r="H26" s="645"/>
      <c r="I26" s="646"/>
      <c r="J26" s="398"/>
      <c r="K26" s="398"/>
      <c r="L26" s="398"/>
    </row>
    <row r="27" spans="1:12" ht="15.75">
      <c r="A27" s="76" t="s">
        <v>49</v>
      </c>
      <c r="B27" s="633" t="s">
        <v>132</v>
      </c>
      <c r="C27" s="634"/>
      <c r="D27" s="404">
        <v>12254608</v>
      </c>
      <c r="E27" s="404">
        <v>20009000</v>
      </c>
      <c r="F27" s="404">
        <v>20009000</v>
      </c>
      <c r="G27" s="419"/>
      <c r="H27" s="647"/>
      <c r="I27" s="648"/>
      <c r="J27" s="398"/>
      <c r="K27" s="398"/>
      <c r="L27" s="398"/>
    </row>
    <row r="28" spans="1:12" ht="15.75">
      <c r="A28" s="76" t="s">
        <v>27</v>
      </c>
      <c r="B28" s="633" t="s">
        <v>134</v>
      </c>
      <c r="C28" s="634"/>
      <c r="D28" s="404">
        <v>0</v>
      </c>
      <c r="E28" s="404">
        <v>0</v>
      </c>
      <c r="F28" s="404">
        <v>0</v>
      </c>
      <c r="G28" s="420" t="s">
        <v>49</v>
      </c>
      <c r="H28" s="635" t="s">
        <v>552</v>
      </c>
      <c r="I28" s="636"/>
      <c r="J28" s="394">
        <v>1974235</v>
      </c>
      <c r="K28" s="394">
        <v>1974235</v>
      </c>
      <c r="L28" s="394">
        <v>1974235</v>
      </c>
    </row>
    <row r="29" spans="1:12" ht="15.75">
      <c r="A29" s="76" t="s">
        <v>51</v>
      </c>
      <c r="B29" s="633" t="s">
        <v>135</v>
      </c>
      <c r="C29" s="634"/>
      <c r="D29" s="404">
        <v>0</v>
      </c>
      <c r="E29" s="404">
        <v>0</v>
      </c>
      <c r="F29" s="404">
        <v>0</v>
      </c>
      <c r="G29" s="420" t="s">
        <v>27</v>
      </c>
      <c r="H29" s="635" t="s">
        <v>551</v>
      </c>
      <c r="I29" s="636"/>
      <c r="J29" s="394">
        <v>0</v>
      </c>
      <c r="K29" s="394">
        <v>0</v>
      </c>
      <c r="L29" s="394">
        <v>0</v>
      </c>
    </row>
    <row r="30" spans="1:12" ht="15.75">
      <c r="A30" s="92" t="s">
        <v>133</v>
      </c>
      <c r="B30" s="653" t="s">
        <v>184</v>
      </c>
      <c r="C30" s="654"/>
      <c r="D30" s="426">
        <f>D27</f>
        <v>12254608</v>
      </c>
      <c r="E30" s="426">
        <f>E27</f>
        <v>20009000</v>
      </c>
      <c r="F30" s="426">
        <f>F27</f>
        <v>20009000</v>
      </c>
      <c r="G30" s="421" t="s">
        <v>136</v>
      </c>
      <c r="H30" s="685" t="s">
        <v>24</v>
      </c>
      <c r="I30" s="631"/>
      <c r="J30" s="399">
        <f>J28+J29</f>
        <v>1974235</v>
      </c>
      <c r="K30" s="399">
        <f>K28+K29</f>
        <v>1974235</v>
      </c>
      <c r="L30" s="399">
        <f>L28+L29</f>
        <v>1974235</v>
      </c>
    </row>
    <row r="31" spans="1:12" ht="19.5" thickBot="1">
      <c r="A31" s="76"/>
      <c r="B31" s="668"/>
      <c r="C31" s="669"/>
      <c r="D31" s="437"/>
      <c r="E31" s="437"/>
      <c r="F31" s="437"/>
      <c r="G31" s="457"/>
      <c r="H31" s="639"/>
      <c r="I31" s="640"/>
      <c r="J31" s="429"/>
      <c r="K31" s="429"/>
      <c r="L31" s="429"/>
    </row>
    <row r="32" spans="1:12" ht="20.25" thickBot="1">
      <c r="A32" s="436" t="s">
        <v>136</v>
      </c>
      <c r="B32" s="670" t="s">
        <v>185</v>
      </c>
      <c r="C32" s="671"/>
      <c r="D32" s="435">
        <f>+D19+D24+D30</f>
        <v>122631680</v>
      </c>
      <c r="E32" s="435">
        <f>+E19+E24+E30</f>
        <v>130386072</v>
      </c>
      <c r="F32" s="435">
        <f>+F19+F24+F30</f>
        <v>130386082</v>
      </c>
      <c r="G32" s="458" t="s">
        <v>137</v>
      </c>
      <c r="H32" s="641" t="s">
        <v>187</v>
      </c>
      <c r="I32" s="642"/>
      <c r="J32" s="435">
        <f>+J19+J24+J30</f>
        <v>122631680</v>
      </c>
      <c r="K32" s="435">
        <f>+K19+K24+K30</f>
        <v>130386072</v>
      </c>
      <c r="L32" s="435">
        <f>+L19+L24+L30</f>
        <v>130386082</v>
      </c>
    </row>
    <row r="33" spans="1:12" ht="19.5" thickBot="1">
      <c r="A33" s="77"/>
      <c r="B33" s="672" t="s">
        <v>123</v>
      </c>
      <c r="C33" s="673"/>
      <c r="D33" s="438">
        <f>+D32-J32</f>
        <v>0</v>
      </c>
      <c r="E33" s="438">
        <f>+E32-K32</f>
        <v>0</v>
      </c>
      <c r="F33" s="438">
        <f>+F32-L32</f>
        <v>0</v>
      </c>
      <c r="G33" s="459"/>
      <c r="H33" s="667"/>
      <c r="I33" s="667"/>
      <c r="J33" s="403"/>
      <c r="K33" s="434"/>
      <c r="L33" s="434"/>
    </row>
    <row r="34" spans="1:12" ht="15.75">
      <c r="B34" s="86"/>
      <c r="C34" s="86"/>
      <c r="D34" s="352"/>
      <c r="E34" s="352"/>
      <c r="F34" s="352"/>
      <c r="G34" s="352"/>
      <c r="H34" s="608"/>
      <c r="I34" s="608"/>
      <c r="J34" s="87"/>
      <c r="K34" s="87"/>
      <c r="L34" s="87"/>
    </row>
    <row r="35" spans="1:12" ht="18.75">
      <c r="A35" s="620" t="s">
        <v>179</v>
      </c>
      <c r="B35" s="620"/>
      <c r="C35" s="620"/>
      <c r="D35" s="620"/>
      <c r="E35" s="620"/>
      <c r="F35" s="620"/>
      <c r="G35" s="620"/>
      <c r="H35" s="620"/>
      <c r="I35" s="620"/>
      <c r="J35" s="620"/>
      <c r="K35" s="620"/>
      <c r="L35" s="620"/>
    </row>
    <row r="36" spans="1:12" ht="16.5">
      <c r="A36" s="621" t="s">
        <v>528</v>
      </c>
      <c r="B36" s="621"/>
      <c r="C36" s="621"/>
      <c r="D36" s="621"/>
      <c r="E36" s="621"/>
      <c r="F36" s="621"/>
      <c r="G36" s="621"/>
      <c r="H36" s="621"/>
      <c r="I36" s="621"/>
      <c r="J36" s="621"/>
      <c r="K36" s="621"/>
      <c r="L36" s="621"/>
    </row>
    <row r="37" spans="1:12" ht="16.5" thickBot="1">
      <c r="B37" s="86"/>
      <c r="C37" s="86"/>
      <c r="D37" s="86"/>
      <c r="E37" s="86"/>
      <c r="F37" s="86"/>
      <c r="G37" s="86"/>
      <c r="H37" s="608"/>
      <c r="I37" s="608"/>
      <c r="J37" s="87"/>
      <c r="K37" s="87"/>
      <c r="L37" s="87"/>
    </row>
    <row r="38" spans="1:12" ht="12.75" customHeight="1">
      <c r="A38" s="82"/>
      <c r="B38" s="677" t="s">
        <v>167</v>
      </c>
      <c r="C38" s="674" t="s">
        <v>154</v>
      </c>
      <c r="D38" s="625" t="s">
        <v>576</v>
      </c>
      <c r="E38" s="625" t="s">
        <v>576</v>
      </c>
      <c r="F38" s="625" t="s">
        <v>576</v>
      </c>
      <c r="G38" s="412"/>
      <c r="H38" s="611" t="s">
        <v>154</v>
      </c>
      <c r="I38" s="612"/>
      <c r="J38" s="681" t="s">
        <v>576</v>
      </c>
      <c r="K38" s="625" t="s">
        <v>576</v>
      </c>
      <c r="L38" s="625" t="s">
        <v>576</v>
      </c>
    </row>
    <row r="39" spans="1:12" ht="16.5" customHeight="1">
      <c r="A39" s="76"/>
      <c r="B39" s="678"/>
      <c r="C39" s="675"/>
      <c r="D39" s="626"/>
      <c r="E39" s="626"/>
      <c r="F39" s="626"/>
      <c r="G39" s="390"/>
      <c r="H39" s="613"/>
      <c r="I39" s="614"/>
      <c r="J39" s="682"/>
      <c r="K39" s="627"/>
      <c r="L39" s="627"/>
    </row>
    <row r="40" spans="1:12" ht="27" customHeight="1">
      <c r="A40" s="76"/>
      <c r="B40" s="678"/>
      <c r="C40" s="676"/>
      <c r="D40" s="392" t="s">
        <v>562</v>
      </c>
      <c r="E40" s="392" t="s">
        <v>563</v>
      </c>
      <c r="F40" s="392" t="s">
        <v>577</v>
      </c>
      <c r="G40" s="390"/>
      <c r="H40" s="613"/>
      <c r="I40" s="614"/>
      <c r="J40" s="465" t="s">
        <v>562</v>
      </c>
      <c r="K40" s="392" t="s">
        <v>563</v>
      </c>
      <c r="L40" s="392" t="s">
        <v>577</v>
      </c>
    </row>
    <row r="41" spans="1:12" ht="15.75">
      <c r="A41" s="76"/>
      <c r="B41" s="665" t="s">
        <v>169</v>
      </c>
      <c r="C41" s="666"/>
      <c r="D41" s="424"/>
      <c r="E41" s="424"/>
      <c r="F41" s="424"/>
      <c r="G41" s="390"/>
      <c r="H41" s="613" t="s">
        <v>168</v>
      </c>
      <c r="I41" s="614"/>
      <c r="J41" s="466"/>
      <c r="K41" s="393"/>
      <c r="L41" s="393"/>
    </row>
    <row r="42" spans="1:12" ht="15.75">
      <c r="A42" s="76" t="s">
        <v>26</v>
      </c>
      <c r="B42" s="633" t="s">
        <v>126</v>
      </c>
      <c r="C42" s="634"/>
      <c r="D42" s="404">
        <v>17872426</v>
      </c>
      <c r="E42" s="404">
        <v>17872426</v>
      </c>
      <c r="F42" s="404">
        <v>17872426</v>
      </c>
      <c r="G42" s="413" t="s">
        <v>26</v>
      </c>
      <c r="H42" s="657" t="s">
        <v>155</v>
      </c>
      <c r="I42" s="658"/>
      <c r="J42" s="467">
        <v>29061586</v>
      </c>
      <c r="K42" s="394">
        <v>30961306</v>
      </c>
      <c r="L42" s="394">
        <v>31618491</v>
      </c>
    </row>
    <row r="43" spans="1:12" ht="15.75">
      <c r="A43" s="76" t="s">
        <v>40</v>
      </c>
      <c r="B43" s="633" t="s">
        <v>165</v>
      </c>
      <c r="C43" s="634"/>
      <c r="D43" s="404">
        <v>19080000</v>
      </c>
      <c r="E43" s="404">
        <v>19080000</v>
      </c>
      <c r="F43" s="404">
        <v>19080000</v>
      </c>
      <c r="G43" s="413" t="s">
        <v>40</v>
      </c>
      <c r="H43" s="657" t="s">
        <v>163</v>
      </c>
      <c r="I43" s="658"/>
      <c r="J43" s="467">
        <v>8211164</v>
      </c>
      <c r="K43" s="394">
        <v>8724088</v>
      </c>
      <c r="L43" s="394">
        <v>8463014</v>
      </c>
    </row>
    <row r="44" spans="1:12" ht="15.75">
      <c r="A44" s="76" t="s">
        <v>41</v>
      </c>
      <c r="B44" s="633" t="s">
        <v>124</v>
      </c>
      <c r="C44" s="634"/>
      <c r="D44" s="404">
        <v>61515865</v>
      </c>
      <c r="E44" s="404">
        <v>61515865</v>
      </c>
      <c r="F44" s="404">
        <v>61515865</v>
      </c>
      <c r="G44" s="413" t="s">
        <v>41</v>
      </c>
      <c r="H44" s="657" t="s">
        <v>164</v>
      </c>
      <c r="I44" s="658"/>
      <c r="J44" s="467">
        <v>34417282</v>
      </c>
      <c r="K44" s="394">
        <v>36225632</v>
      </c>
      <c r="L44" s="394">
        <v>35448353</v>
      </c>
    </row>
    <row r="45" spans="1:12" ht="15.75">
      <c r="A45" s="76" t="s">
        <v>42</v>
      </c>
      <c r="B45" s="633" t="s">
        <v>125</v>
      </c>
      <c r="C45" s="634"/>
      <c r="D45" s="404">
        <v>11908781</v>
      </c>
      <c r="E45" s="404">
        <v>11908781</v>
      </c>
      <c r="F45" s="404">
        <v>11908781</v>
      </c>
      <c r="G45" s="413" t="s">
        <v>42</v>
      </c>
      <c r="H45" s="659" t="s">
        <v>148</v>
      </c>
      <c r="I45" s="660"/>
      <c r="J45" s="467">
        <f>J47+J48</f>
        <v>8867181</v>
      </c>
      <c r="K45" s="394">
        <f>K47+K48</f>
        <v>9445849</v>
      </c>
      <c r="L45" s="394">
        <f>L47+L48+L49</f>
        <v>9633507</v>
      </c>
    </row>
    <row r="46" spans="1:12" ht="15.75">
      <c r="A46" s="93"/>
      <c r="B46" s="661"/>
      <c r="C46" s="662"/>
      <c r="D46" s="411"/>
      <c r="E46" s="411"/>
      <c r="F46" s="411"/>
      <c r="G46" s="413" t="s">
        <v>140</v>
      </c>
      <c r="H46" s="663" t="s">
        <v>143</v>
      </c>
      <c r="I46" s="664"/>
      <c r="J46" s="467">
        <v>0</v>
      </c>
      <c r="K46" s="394">
        <v>0</v>
      </c>
      <c r="L46" s="394">
        <v>0</v>
      </c>
    </row>
    <row r="47" spans="1:12" ht="15.75">
      <c r="A47" s="93"/>
      <c r="B47" s="661"/>
      <c r="C47" s="662"/>
      <c r="D47" s="411"/>
      <c r="E47" s="411"/>
      <c r="F47" s="411"/>
      <c r="G47" s="413" t="s">
        <v>141</v>
      </c>
      <c r="H47" s="663" t="s">
        <v>384</v>
      </c>
      <c r="I47" s="664"/>
      <c r="J47" s="468">
        <v>6586681</v>
      </c>
      <c r="K47" s="394">
        <v>7165349</v>
      </c>
      <c r="L47" s="394">
        <v>7500668</v>
      </c>
    </row>
    <row r="48" spans="1:12" ht="15.75" customHeight="1">
      <c r="A48" s="93"/>
      <c r="B48" s="661"/>
      <c r="C48" s="662"/>
      <c r="D48" s="411"/>
      <c r="E48" s="411"/>
      <c r="F48" s="411"/>
      <c r="G48" s="413" t="s">
        <v>142</v>
      </c>
      <c r="H48" s="609" t="s">
        <v>144</v>
      </c>
      <c r="I48" s="610"/>
      <c r="J48" s="469">
        <v>2280500</v>
      </c>
      <c r="K48" s="395">
        <v>2280500</v>
      </c>
      <c r="L48" s="395">
        <v>1935500</v>
      </c>
    </row>
    <row r="49" spans="1:12" ht="15.75">
      <c r="A49" s="96"/>
      <c r="B49" s="97"/>
      <c r="C49" s="427"/>
      <c r="D49" s="425"/>
      <c r="E49" s="425"/>
      <c r="F49" s="425"/>
      <c r="G49" s="428" t="s">
        <v>578</v>
      </c>
      <c r="H49" s="609" t="s">
        <v>579</v>
      </c>
      <c r="I49" s="610"/>
      <c r="J49" s="470">
        <v>0</v>
      </c>
      <c r="K49" s="394">
        <v>0</v>
      </c>
      <c r="L49" s="394">
        <v>197339</v>
      </c>
    </row>
    <row r="50" spans="1:12" ht="16.5" customHeight="1" thickBot="1">
      <c r="A50" s="96"/>
      <c r="B50" s="97"/>
      <c r="C50" s="427"/>
      <c r="D50" s="425"/>
      <c r="E50" s="425"/>
      <c r="F50" s="425"/>
      <c r="G50" s="414" t="s">
        <v>44</v>
      </c>
      <c r="H50" s="615" t="s">
        <v>198</v>
      </c>
      <c r="I50" s="616"/>
      <c r="J50" s="471">
        <v>19869232</v>
      </c>
      <c r="K50" s="429">
        <v>5141962</v>
      </c>
      <c r="L50" s="429">
        <v>4437472</v>
      </c>
    </row>
    <row r="51" spans="1:12" ht="15.75" thickBot="1">
      <c r="A51" s="94" t="s">
        <v>146</v>
      </c>
      <c r="B51" s="655" t="s">
        <v>182</v>
      </c>
      <c r="C51" s="656"/>
      <c r="D51" s="408">
        <f>SUM(D42:D49)</f>
        <v>110377072</v>
      </c>
      <c r="E51" s="408">
        <f>SUM(E42:E49)</f>
        <v>110377072</v>
      </c>
      <c r="F51" s="408">
        <f>SUM(F42:F49)</f>
        <v>110377072</v>
      </c>
      <c r="G51" s="415" t="s">
        <v>146</v>
      </c>
      <c r="H51" s="95" t="s">
        <v>139</v>
      </c>
      <c r="I51" s="405"/>
      <c r="J51" s="472">
        <f>+J42+J43+J44+J45+J49+J50</f>
        <v>100426445</v>
      </c>
      <c r="K51" s="431">
        <f>+K42+K43+K44+K45+K49+K50</f>
        <v>90498837</v>
      </c>
      <c r="L51" s="431">
        <f>+L42+L43+L44+L45+L50</f>
        <v>89600837</v>
      </c>
    </row>
    <row r="52" spans="1:12" ht="15" customHeight="1">
      <c r="A52" s="100" t="s">
        <v>160</v>
      </c>
      <c r="B52" s="649" t="s">
        <v>90</v>
      </c>
      <c r="C52" s="650"/>
      <c r="D52" s="409">
        <f>D51-J51</f>
        <v>9950627</v>
      </c>
      <c r="E52" s="409">
        <f>E51-K51</f>
        <v>19878235</v>
      </c>
      <c r="F52" s="409">
        <f>F51-L51</f>
        <v>20776235</v>
      </c>
      <c r="G52" s="416"/>
      <c r="H52" s="628"/>
      <c r="I52" s="629"/>
      <c r="J52" s="473"/>
      <c r="K52" s="396"/>
      <c r="L52" s="430"/>
    </row>
    <row r="53" spans="1:12" ht="15.75">
      <c r="A53" s="74" t="s">
        <v>44</v>
      </c>
      <c r="B53" s="686" t="s">
        <v>157</v>
      </c>
      <c r="C53" s="687"/>
      <c r="D53" s="410">
        <v>0</v>
      </c>
      <c r="E53" s="410">
        <v>0</v>
      </c>
      <c r="F53" s="410">
        <v>0</v>
      </c>
      <c r="G53" s="351" t="s">
        <v>45</v>
      </c>
      <c r="H53" s="657" t="s">
        <v>181</v>
      </c>
      <c r="I53" s="657"/>
      <c r="J53" s="470">
        <v>0</v>
      </c>
      <c r="K53" s="394">
        <v>5905000</v>
      </c>
      <c r="L53" s="394">
        <v>5905000</v>
      </c>
    </row>
    <row r="54" spans="1:12" ht="15.75">
      <c r="A54" s="76" t="s">
        <v>45</v>
      </c>
      <c r="B54" s="633" t="s">
        <v>127</v>
      </c>
      <c r="C54" s="634"/>
      <c r="D54" s="404">
        <f>+'3'!D103</f>
        <v>0</v>
      </c>
      <c r="E54" s="404">
        <v>0</v>
      </c>
      <c r="F54" s="404">
        <f>+'3'!G103</f>
        <v>0</v>
      </c>
      <c r="G54" s="413" t="s">
        <v>46</v>
      </c>
      <c r="H54" s="657" t="s">
        <v>156</v>
      </c>
      <c r="I54" s="658"/>
      <c r="J54" s="467">
        <v>0</v>
      </c>
      <c r="K54" s="394">
        <v>10575000</v>
      </c>
      <c r="L54" s="394">
        <v>10575000</v>
      </c>
    </row>
    <row r="55" spans="1:12" ht="16.5" thickBot="1">
      <c r="A55" s="75" t="s">
        <v>46</v>
      </c>
      <c r="B55" s="668" t="s">
        <v>128</v>
      </c>
      <c r="C55" s="669"/>
      <c r="D55" s="407">
        <v>0</v>
      </c>
      <c r="E55" s="407">
        <v>0</v>
      </c>
      <c r="F55" s="407">
        <v>0</v>
      </c>
      <c r="G55" s="417" t="s">
        <v>48</v>
      </c>
      <c r="H55" s="691" t="s">
        <v>145</v>
      </c>
      <c r="I55" s="692"/>
      <c r="J55" s="474">
        <v>0</v>
      </c>
      <c r="K55" s="429">
        <v>0</v>
      </c>
      <c r="L55" s="429">
        <v>0</v>
      </c>
    </row>
    <row r="56" spans="1:12" ht="15.75" thickBot="1">
      <c r="A56" s="94" t="s">
        <v>130</v>
      </c>
      <c r="B56" s="655" t="s">
        <v>183</v>
      </c>
      <c r="C56" s="656"/>
      <c r="D56" s="408">
        <f>SUM(D53:D55)</f>
        <v>0</v>
      </c>
      <c r="E56" s="408">
        <f>SUM(E53:E55)</f>
        <v>0</v>
      </c>
      <c r="F56" s="408">
        <f>SUM(F53:F55)</f>
        <v>0</v>
      </c>
      <c r="G56" s="415" t="s">
        <v>130</v>
      </c>
      <c r="H56" s="637" t="s">
        <v>186</v>
      </c>
      <c r="I56" s="638"/>
      <c r="J56" s="475">
        <f>SUM(J53:J55)</f>
        <v>0</v>
      </c>
      <c r="K56" s="433">
        <f>SUM(K53:K55)</f>
        <v>16480000</v>
      </c>
      <c r="L56" s="433">
        <f>SUM(L53:L55)</f>
        <v>16480000</v>
      </c>
    </row>
    <row r="57" spans="1:12" ht="14.25">
      <c r="A57" s="100" t="s">
        <v>161</v>
      </c>
      <c r="B57" s="649" t="s">
        <v>188</v>
      </c>
      <c r="C57" s="650"/>
      <c r="D57" s="409">
        <f>+J56-D56</f>
        <v>0</v>
      </c>
      <c r="E57" s="409">
        <f>+K56-E56</f>
        <v>16480000</v>
      </c>
      <c r="F57" s="409">
        <f>+L56-F56</f>
        <v>16480000</v>
      </c>
      <c r="G57" s="416"/>
      <c r="H57" s="101"/>
      <c r="I57" s="406"/>
      <c r="J57" s="476"/>
      <c r="K57" s="432"/>
      <c r="L57" s="432"/>
    </row>
    <row r="58" spans="1:12" ht="15.75">
      <c r="A58" s="74" t="s">
        <v>48</v>
      </c>
      <c r="B58" s="686" t="s">
        <v>129</v>
      </c>
      <c r="C58" s="687"/>
      <c r="D58" s="410">
        <v>0</v>
      </c>
      <c r="E58" s="410">
        <v>0</v>
      </c>
      <c r="F58" s="410">
        <v>0</v>
      </c>
      <c r="G58" s="418"/>
      <c r="H58" s="645"/>
      <c r="I58" s="646"/>
      <c r="J58" s="477"/>
      <c r="K58" s="398"/>
      <c r="L58" s="398"/>
    </row>
    <row r="59" spans="1:12" ht="15.75">
      <c r="A59" s="76" t="s">
        <v>49</v>
      </c>
      <c r="B59" s="633" t="s">
        <v>132</v>
      </c>
      <c r="C59" s="634"/>
      <c r="D59" s="404">
        <v>12168431</v>
      </c>
      <c r="E59" s="404">
        <v>19111000</v>
      </c>
      <c r="F59" s="404">
        <v>19111000</v>
      </c>
      <c r="G59" s="419"/>
      <c r="H59" s="647"/>
      <c r="I59" s="648"/>
      <c r="J59" s="477"/>
      <c r="K59" s="398"/>
      <c r="L59" s="398"/>
    </row>
    <row r="60" spans="1:12" ht="15.75">
      <c r="A60" s="76" t="s">
        <v>27</v>
      </c>
      <c r="B60" s="633" t="s">
        <v>134</v>
      </c>
      <c r="C60" s="634"/>
      <c r="D60" s="404">
        <v>0</v>
      </c>
      <c r="E60" s="404">
        <v>0</v>
      </c>
      <c r="F60" s="404">
        <v>0</v>
      </c>
      <c r="G60" s="420" t="s">
        <v>49</v>
      </c>
      <c r="H60" s="635" t="s">
        <v>552</v>
      </c>
      <c r="I60" s="636"/>
      <c r="J60" s="478">
        <v>1974235</v>
      </c>
      <c r="K60" s="394">
        <v>1974235</v>
      </c>
      <c r="L60" s="394">
        <v>1974235</v>
      </c>
    </row>
    <row r="61" spans="1:12" ht="15.75">
      <c r="A61" s="76" t="s">
        <v>51</v>
      </c>
      <c r="B61" s="633" t="s">
        <v>135</v>
      </c>
      <c r="C61" s="634"/>
      <c r="D61" s="404">
        <v>0</v>
      </c>
      <c r="E61" s="404">
        <v>0</v>
      </c>
      <c r="F61" s="404">
        <v>0</v>
      </c>
      <c r="G61" s="420" t="s">
        <v>27</v>
      </c>
      <c r="H61" s="636" t="s">
        <v>551</v>
      </c>
      <c r="I61" s="690"/>
      <c r="J61" s="478">
        <v>20144823</v>
      </c>
      <c r="K61" s="394">
        <v>20535000</v>
      </c>
      <c r="L61" s="394">
        <v>21433000</v>
      </c>
    </row>
    <row r="62" spans="1:12" ht="15.75">
      <c r="A62" s="92" t="s">
        <v>133</v>
      </c>
      <c r="B62" s="653" t="s">
        <v>184</v>
      </c>
      <c r="C62" s="654"/>
      <c r="D62" s="426">
        <f>D59</f>
        <v>12168431</v>
      </c>
      <c r="E62" s="426">
        <f>E59</f>
        <v>19111000</v>
      </c>
      <c r="F62" s="426">
        <f>F59</f>
        <v>19111000</v>
      </c>
      <c r="G62" s="421" t="s">
        <v>136</v>
      </c>
      <c r="H62" s="631" t="s">
        <v>24</v>
      </c>
      <c r="I62" s="632"/>
      <c r="J62" s="478">
        <f>J60+J61</f>
        <v>22119058</v>
      </c>
      <c r="K62" s="399">
        <f>K60+K61</f>
        <v>22509235</v>
      </c>
      <c r="L62" s="399">
        <f>L60+L61</f>
        <v>23407235</v>
      </c>
    </row>
    <row r="63" spans="1:12" ht="19.5" thickBot="1">
      <c r="A63" s="76"/>
      <c r="B63" s="668"/>
      <c r="C63" s="669"/>
      <c r="D63" s="437"/>
      <c r="E63" s="437"/>
      <c r="F63" s="437"/>
      <c r="G63" s="419"/>
      <c r="H63" s="693"/>
      <c r="I63" s="694"/>
      <c r="J63" s="479"/>
      <c r="K63" s="411"/>
      <c r="L63" s="411"/>
    </row>
    <row r="64" spans="1:12" ht="19.5" customHeight="1" thickBot="1">
      <c r="A64" s="436" t="s">
        <v>136</v>
      </c>
      <c r="B64" s="670" t="s">
        <v>185</v>
      </c>
      <c r="C64" s="671"/>
      <c r="D64" s="435">
        <f>+D51+D56+D62</f>
        <v>122545503</v>
      </c>
      <c r="E64" s="435">
        <f>+E51+E56+E62</f>
        <v>129488072</v>
      </c>
      <c r="F64" s="435">
        <f>+F51+F56+F62</f>
        <v>129488072</v>
      </c>
      <c r="G64" s="422" t="s">
        <v>137</v>
      </c>
      <c r="H64" s="688" t="s">
        <v>187</v>
      </c>
      <c r="I64" s="689"/>
      <c r="J64" s="480">
        <f>+J51+J56+J62+J58</f>
        <v>122545503</v>
      </c>
      <c r="K64" s="400">
        <f>+K51+K56+K62+K58</f>
        <v>129488072</v>
      </c>
      <c r="L64" s="400">
        <f>+L51+L56+L62+L58</f>
        <v>129488072</v>
      </c>
    </row>
    <row r="65" spans="1:12" ht="19.5" thickBot="1">
      <c r="A65" s="77"/>
      <c r="B65" s="672" t="s">
        <v>123</v>
      </c>
      <c r="C65" s="673"/>
      <c r="D65" s="438">
        <f>+D64-J64</f>
        <v>0</v>
      </c>
      <c r="E65" s="438">
        <f>+E64-K64</f>
        <v>0</v>
      </c>
      <c r="F65" s="438"/>
      <c r="G65" s="423"/>
      <c r="H65" s="617"/>
      <c r="I65" s="618"/>
      <c r="J65" s="481"/>
      <c r="K65" s="401"/>
      <c r="L65" s="401"/>
    </row>
    <row r="66" spans="1:12" ht="15.75">
      <c r="B66" s="86"/>
      <c r="C66" s="86"/>
      <c r="D66" s="86"/>
      <c r="E66" s="86"/>
      <c r="F66" s="86"/>
      <c r="G66" s="86"/>
      <c r="H66" s="129"/>
      <c r="I66" s="129"/>
      <c r="J66" s="87"/>
      <c r="K66" s="87"/>
      <c r="L66" s="87"/>
    </row>
    <row r="67" spans="1:12" ht="15.75">
      <c r="B67" s="86"/>
      <c r="C67" s="86"/>
      <c r="D67" s="86"/>
      <c r="E67" s="86"/>
      <c r="F67" s="86"/>
      <c r="G67" s="86"/>
      <c r="H67" s="129"/>
      <c r="I67" s="129"/>
      <c r="J67" s="87"/>
      <c r="K67" s="87"/>
      <c r="L67" s="87"/>
    </row>
    <row r="68" spans="1:12" ht="15.75">
      <c r="B68" s="86"/>
      <c r="C68" s="86"/>
      <c r="D68" s="86"/>
      <c r="E68" s="86"/>
      <c r="F68" s="86"/>
      <c r="G68" s="86"/>
      <c r="H68" s="608"/>
      <c r="I68" s="608"/>
      <c r="J68" s="87"/>
      <c r="K68" s="87"/>
      <c r="L68" s="87"/>
    </row>
    <row r="69" spans="1:12" ht="15.75">
      <c r="B69" s="86"/>
      <c r="C69" s="86"/>
      <c r="D69" s="86"/>
      <c r="E69" s="86"/>
      <c r="F69" s="86"/>
      <c r="G69" s="86"/>
      <c r="H69" s="129"/>
      <c r="I69" s="129"/>
      <c r="J69" s="87"/>
      <c r="K69" s="87"/>
      <c r="L69" s="87"/>
    </row>
    <row r="70" spans="1:12" ht="15.75">
      <c r="B70" s="86"/>
      <c r="C70" s="86"/>
      <c r="D70" s="86"/>
      <c r="E70" s="86"/>
      <c r="F70" s="86"/>
      <c r="G70" s="86"/>
      <c r="H70" s="608"/>
      <c r="I70" s="608"/>
      <c r="J70" s="87"/>
      <c r="K70" s="87"/>
      <c r="L70" s="87"/>
    </row>
    <row r="71" spans="1:12" ht="15.75">
      <c r="B71" s="86"/>
      <c r="C71" s="86"/>
      <c r="D71" s="86"/>
      <c r="E71" s="86"/>
      <c r="F71" s="86"/>
      <c r="G71" s="86"/>
      <c r="H71" s="129"/>
      <c r="I71" s="129"/>
      <c r="J71" s="87"/>
      <c r="K71" s="87"/>
      <c r="L71" s="87"/>
    </row>
    <row r="72" spans="1:12" ht="15.75">
      <c r="B72" s="86"/>
      <c r="C72" s="86"/>
      <c r="D72" s="86"/>
      <c r="E72" s="86"/>
      <c r="F72" s="86"/>
      <c r="G72" s="86"/>
      <c r="H72" s="129"/>
      <c r="I72" s="129"/>
      <c r="J72" s="87"/>
      <c r="K72" s="87"/>
      <c r="L72" s="87"/>
    </row>
    <row r="73" spans="1:12" ht="15.75">
      <c r="B73" s="86"/>
      <c r="C73" s="86"/>
      <c r="D73" s="86"/>
      <c r="E73" s="86"/>
      <c r="F73" s="86"/>
      <c r="G73" s="86"/>
      <c r="H73" s="608"/>
      <c r="I73" s="608"/>
      <c r="J73" s="87"/>
      <c r="K73" s="87"/>
      <c r="L73" s="87"/>
    </row>
    <row r="74" spans="1:12" ht="15.75">
      <c r="B74" s="86"/>
      <c r="C74" s="86"/>
      <c r="D74" s="86"/>
      <c r="E74" s="86"/>
      <c r="F74" s="86"/>
      <c r="G74" s="86"/>
      <c r="H74" s="129"/>
      <c r="I74" s="129"/>
      <c r="J74" s="87"/>
      <c r="K74" s="87"/>
      <c r="L74" s="87"/>
    </row>
    <row r="75" spans="1:12" ht="15.75">
      <c r="B75" s="86"/>
      <c r="C75" s="86"/>
      <c r="D75" s="86"/>
      <c r="E75" s="86"/>
      <c r="F75" s="86"/>
      <c r="G75" s="86"/>
      <c r="H75" s="608"/>
      <c r="I75" s="608"/>
      <c r="J75" s="87"/>
      <c r="K75" s="87"/>
      <c r="L75" s="87"/>
    </row>
    <row r="76" spans="1:12" ht="18.75">
      <c r="B76" s="86"/>
      <c r="C76" s="86"/>
      <c r="D76" s="86"/>
      <c r="E76" s="86"/>
      <c r="F76" s="86"/>
      <c r="G76" s="86"/>
      <c r="H76" s="608"/>
      <c r="I76" s="608"/>
      <c r="J76" s="88"/>
      <c r="K76" s="88"/>
      <c r="L76" s="88"/>
    </row>
    <row r="77" spans="1:12" ht="18.75">
      <c r="B77" s="86"/>
      <c r="C77" s="86"/>
      <c r="D77" s="86"/>
      <c r="E77" s="86"/>
      <c r="F77" s="86"/>
      <c r="G77" s="86"/>
      <c r="H77" s="129"/>
      <c r="I77" s="129"/>
      <c r="J77" s="88"/>
      <c r="K77" s="88"/>
      <c r="L77" s="88"/>
    </row>
    <row r="78" spans="1:12" ht="18.75">
      <c r="B78" s="89"/>
      <c r="C78" s="89"/>
      <c r="D78" s="89"/>
      <c r="E78" s="89"/>
      <c r="F78" s="89"/>
      <c r="G78" s="89"/>
      <c r="H78" s="630"/>
      <c r="I78" s="630"/>
      <c r="J78" s="88"/>
      <c r="K78" s="88"/>
      <c r="L78" s="88"/>
    </row>
    <row r="79" spans="1:12" ht="15.75">
      <c r="B79" s="86"/>
      <c r="C79" s="86"/>
      <c r="D79" s="86"/>
      <c r="E79" s="86"/>
      <c r="F79" s="86"/>
      <c r="G79" s="86"/>
      <c r="H79" s="129"/>
      <c r="I79" s="129"/>
      <c r="J79" s="87"/>
      <c r="K79" s="87"/>
      <c r="L79" s="87"/>
    </row>
    <row r="80" spans="1:12" ht="15.75">
      <c r="B80" s="86"/>
      <c r="C80" s="86"/>
      <c r="D80" s="86"/>
      <c r="E80" s="86"/>
      <c r="F80" s="86"/>
      <c r="G80" s="86"/>
      <c r="H80" s="608"/>
      <c r="I80" s="608"/>
      <c r="J80" s="87"/>
      <c r="K80" s="87"/>
      <c r="L80" s="87"/>
    </row>
    <row r="81" spans="2:12" ht="18.75">
      <c r="B81" s="86"/>
      <c r="C81" s="86"/>
      <c r="D81" s="86"/>
      <c r="E81" s="86"/>
      <c r="F81" s="86"/>
      <c r="G81" s="86"/>
      <c r="H81" s="608"/>
      <c r="I81" s="608"/>
      <c r="J81" s="88"/>
      <c r="K81" s="88"/>
      <c r="L81" s="88"/>
    </row>
    <row r="82" spans="2:12" ht="18.75">
      <c r="B82" s="86"/>
      <c r="C82" s="86"/>
      <c r="D82" s="86"/>
      <c r="E82" s="86"/>
      <c r="F82" s="86"/>
      <c r="G82" s="86"/>
      <c r="H82" s="129"/>
      <c r="I82" s="129"/>
      <c r="J82" s="88"/>
      <c r="K82" s="88"/>
      <c r="L82" s="88"/>
    </row>
    <row r="83" spans="2:12" ht="18.75">
      <c r="B83" s="86"/>
      <c r="C83" s="86"/>
      <c r="D83" s="86"/>
      <c r="E83" s="86"/>
      <c r="F83" s="86"/>
      <c r="G83" s="86"/>
      <c r="H83" s="129"/>
      <c r="I83" s="129"/>
      <c r="J83" s="88"/>
      <c r="K83" s="88"/>
      <c r="L83" s="88"/>
    </row>
    <row r="84" spans="2:12" ht="18.75">
      <c r="B84" s="86"/>
      <c r="C84" s="86"/>
      <c r="D84" s="86"/>
      <c r="E84" s="86"/>
      <c r="F84" s="86"/>
      <c r="G84" s="86"/>
      <c r="H84" s="129"/>
      <c r="I84" s="129"/>
      <c r="J84" s="88"/>
      <c r="K84" s="88"/>
      <c r="L84" s="88"/>
    </row>
    <row r="85" spans="2:12" ht="18.75">
      <c r="B85" s="86"/>
      <c r="C85" s="86"/>
      <c r="D85" s="86"/>
      <c r="E85" s="86"/>
      <c r="F85" s="86"/>
      <c r="G85" s="86"/>
      <c r="H85" s="630"/>
      <c r="I85" s="630"/>
      <c r="J85" s="90"/>
      <c r="K85" s="90"/>
      <c r="L85" s="90"/>
    </row>
  </sheetData>
  <mergeCells count="128">
    <mergeCell ref="H64:I64"/>
    <mergeCell ref="H61:I61"/>
    <mergeCell ref="H60:I60"/>
    <mergeCell ref="H58:I58"/>
    <mergeCell ref="B55:C55"/>
    <mergeCell ref="H55:I55"/>
    <mergeCell ref="B56:C56"/>
    <mergeCell ref="H63:I63"/>
    <mergeCell ref="H59:I59"/>
    <mergeCell ref="B65:C65"/>
    <mergeCell ref="B38:B40"/>
    <mergeCell ref="C38:C40"/>
    <mergeCell ref="B61:C61"/>
    <mergeCell ref="B62:C62"/>
    <mergeCell ref="B63:C63"/>
    <mergeCell ref="B59:C59"/>
    <mergeCell ref="B60:C60"/>
    <mergeCell ref="B57:C57"/>
    <mergeCell ref="B58:C58"/>
    <mergeCell ref="B64:C64"/>
    <mergeCell ref="B44:C44"/>
    <mergeCell ref="H44:I44"/>
    <mergeCell ref="H53:I53"/>
    <mergeCell ref="B54:C54"/>
    <mergeCell ref="H54:I54"/>
    <mergeCell ref="B51:C51"/>
    <mergeCell ref="B52:C52"/>
    <mergeCell ref="B47:C47"/>
    <mergeCell ref="H47:I47"/>
    <mergeCell ref="B48:C48"/>
    <mergeCell ref="H48:I48"/>
    <mergeCell ref="B53:C53"/>
    <mergeCell ref="C6:C8"/>
    <mergeCell ref="K6:K7"/>
    <mergeCell ref="D6:D7"/>
    <mergeCell ref="H9:I9"/>
    <mergeCell ref="J6:J7"/>
    <mergeCell ref="H14:I14"/>
    <mergeCell ref="F6:F7"/>
    <mergeCell ref="E6:E7"/>
    <mergeCell ref="B41:C41"/>
    <mergeCell ref="H41:I41"/>
    <mergeCell ref="B6:B8"/>
    <mergeCell ref="H6:I8"/>
    <mergeCell ref="H10:I10"/>
    <mergeCell ref="K38:K39"/>
    <mergeCell ref="H20:I20"/>
    <mergeCell ref="J38:J39"/>
    <mergeCell ref="D38:D39"/>
    <mergeCell ref="E38:E39"/>
    <mergeCell ref="H25:I25"/>
    <mergeCell ref="H30:I30"/>
    <mergeCell ref="H21:I21"/>
    <mergeCell ref="H22:I22"/>
    <mergeCell ref="H23:I23"/>
    <mergeCell ref="B28:C28"/>
    <mergeCell ref="H85:I85"/>
    <mergeCell ref="B9:C9"/>
    <mergeCell ref="B10:C10"/>
    <mergeCell ref="B11:C11"/>
    <mergeCell ref="B12:C12"/>
    <mergeCell ref="B13:C13"/>
    <mergeCell ref="B14:C14"/>
    <mergeCell ref="B15:C15"/>
    <mergeCell ref="B30:C30"/>
    <mergeCell ref="H68:I68"/>
    <mergeCell ref="H33:I33"/>
    <mergeCell ref="H34:I34"/>
    <mergeCell ref="B31:C31"/>
    <mergeCell ref="B32:C32"/>
    <mergeCell ref="B33:C33"/>
    <mergeCell ref="H15:I15"/>
    <mergeCell ref="H16:I16"/>
    <mergeCell ref="B16:C16"/>
    <mergeCell ref="B26:C26"/>
    <mergeCell ref="B27:C27"/>
    <mergeCell ref="H11:I11"/>
    <mergeCell ref="H12:I12"/>
    <mergeCell ref="H13:I13"/>
    <mergeCell ref="B42:C42"/>
    <mergeCell ref="B29:C29"/>
    <mergeCell ref="H29:I29"/>
    <mergeCell ref="H56:I56"/>
    <mergeCell ref="H31:I31"/>
    <mergeCell ref="H32:I32"/>
    <mergeCell ref="H18:I18"/>
    <mergeCell ref="H26:I26"/>
    <mergeCell ref="H27:I27"/>
    <mergeCell ref="B20:C20"/>
    <mergeCell ref="H28:I28"/>
    <mergeCell ref="H24:I24"/>
    <mergeCell ref="B25:C25"/>
    <mergeCell ref="B23:C23"/>
    <mergeCell ref="B19:C19"/>
    <mergeCell ref="B21:C21"/>
    <mergeCell ref="B22:C22"/>
    <mergeCell ref="B24:C24"/>
    <mergeCell ref="H42:I42"/>
    <mergeCell ref="B45:C45"/>
    <mergeCell ref="H45:I45"/>
    <mergeCell ref="B46:C46"/>
    <mergeCell ref="H46:I46"/>
    <mergeCell ref="B43:C43"/>
    <mergeCell ref="H43:I43"/>
    <mergeCell ref="H81:I81"/>
    <mergeCell ref="H17:I17"/>
    <mergeCell ref="H38:I40"/>
    <mergeCell ref="H50:I50"/>
    <mergeCell ref="H65:I65"/>
    <mergeCell ref="A1:L1"/>
    <mergeCell ref="A2:L2"/>
    <mergeCell ref="A3:L3"/>
    <mergeCell ref="A4:L4"/>
    <mergeCell ref="A35:L35"/>
    <mergeCell ref="H37:I37"/>
    <mergeCell ref="L6:L7"/>
    <mergeCell ref="F38:F39"/>
    <mergeCell ref="L38:L39"/>
    <mergeCell ref="H52:I52"/>
    <mergeCell ref="H80:I80"/>
    <mergeCell ref="A36:L36"/>
    <mergeCell ref="H76:I76"/>
    <mergeCell ref="H78:I78"/>
    <mergeCell ref="H73:I73"/>
    <mergeCell ref="H75:I75"/>
    <mergeCell ref="H49:I49"/>
    <mergeCell ref="H62:I62"/>
    <mergeCell ref="H70:I70"/>
  </mergeCells>
  <phoneticPr fontId="18" type="noConversion"/>
  <printOptions horizontalCentered="1" verticalCentered="1"/>
  <pageMargins left="0.15748031496062992" right="0.15748031496062992" top="0.98425196850393704" bottom="0.98425196850393704" header="0.51181102362204722" footer="0.51181102362204722"/>
  <pageSetup paperSize="9" scale="42" orientation="landscape" r:id="rId1"/>
  <headerFooter alignWithMargins="0"/>
  <rowBreaks count="1" manualBreakCount="1">
    <brk id="6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K108"/>
  <sheetViews>
    <sheetView tabSelected="1" view="pageBreakPreview" zoomScale="75" zoomScaleNormal="75" workbookViewId="0">
      <selection activeCell="B11" sqref="B11:C11"/>
    </sheetView>
  </sheetViews>
  <sheetFormatPr defaultRowHeight="20.100000000000001" customHeight="1"/>
  <cols>
    <col min="1" max="1" width="4.7109375" style="2" customWidth="1"/>
    <col min="2" max="2" width="5.7109375" style="1" customWidth="1"/>
    <col min="3" max="3" width="77.42578125" style="1" customWidth="1"/>
    <col min="4" max="6" width="19" style="2" customWidth="1"/>
    <col min="7" max="7" width="18.28515625" style="2" customWidth="1"/>
    <col min="8" max="8" width="18.42578125" style="2" customWidth="1"/>
    <col min="9" max="9" width="17.140625" style="10" customWidth="1"/>
    <col min="10" max="10" width="16.7109375" style="10" bestFit="1" customWidth="1"/>
    <col min="11" max="11" width="14.85546875" style="10" bestFit="1" customWidth="1"/>
    <col min="12" max="16384" width="9.140625" style="10"/>
  </cols>
  <sheetData>
    <row r="1" spans="1:11" ht="24.75" customHeight="1">
      <c r="A1" s="696" t="s">
        <v>400</v>
      </c>
      <c r="B1" s="697"/>
      <c r="C1" s="697"/>
      <c r="D1" s="697"/>
      <c r="E1" s="697"/>
      <c r="F1" s="697"/>
      <c r="G1" s="697"/>
      <c r="H1" s="371"/>
    </row>
    <row r="2" spans="1:11" ht="20.100000000000001" customHeight="1">
      <c r="A2" s="619" t="s">
        <v>501</v>
      </c>
      <c r="B2" s="619"/>
      <c r="C2" s="619"/>
      <c r="D2" s="619"/>
      <c r="E2" s="619"/>
      <c r="F2" s="619"/>
      <c r="G2" s="619"/>
      <c r="H2" s="365"/>
    </row>
    <row r="3" spans="1:11" ht="20.100000000000001" customHeight="1">
      <c r="A3" s="599" t="s">
        <v>166</v>
      </c>
      <c r="B3" s="599"/>
      <c r="C3" s="599"/>
      <c r="D3" s="599"/>
      <c r="E3" s="599"/>
      <c r="F3" s="599"/>
      <c r="G3" s="599"/>
      <c r="H3" s="370"/>
    </row>
    <row r="4" spans="1:11" ht="15.75" customHeight="1" thickBot="1">
      <c r="A4" s="622" t="s">
        <v>388</v>
      </c>
      <c r="B4" s="622"/>
      <c r="C4" s="622"/>
      <c r="D4" s="622"/>
      <c r="E4" s="622"/>
      <c r="F4" s="622"/>
      <c r="G4" s="622"/>
      <c r="H4" s="83"/>
    </row>
    <row r="5" spans="1:11" ht="20.100000000000001" customHeight="1">
      <c r="A5" s="698" t="s">
        <v>167</v>
      </c>
      <c r="B5" s="611" t="s">
        <v>154</v>
      </c>
      <c r="C5" s="611"/>
      <c r="D5" s="704" t="s">
        <v>564</v>
      </c>
      <c r="E5" s="704" t="s">
        <v>565</v>
      </c>
      <c r="F5" s="704" t="s">
        <v>581</v>
      </c>
      <c r="G5" s="704" t="s">
        <v>583</v>
      </c>
      <c r="H5" s="623" t="s">
        <v>584</v>
      </c>
      <c r="I5" s="702" t="s">
        <v>202</v>
      </c>
      <c r="J5" s="695"/>
      <c r="K5" s="695"/>
    </row>
    <row r="6" spans="1:11" ht="38.25" customHeight="1">
      <c r="A6" s="699"/>
      <c r="B6" s="613"/>
      <c r="C6" s="613"/>
      <c r="D6" s="705"/>
      <c r="E6" s="705"/>
      <c r="F6" s="705"/>
      <c r="G6" s="705"/>
      <c r="H6" s="624"/>
      <c r="I6" s="703"/>
      <c r="J6" s="695"/>
      <c r="K6" s="695"/>
    </row>
    <row r="7" spans="1:11" ht="22.5" customHeight="1" thickBot="1">
      <c r="A7" s="700"/>
      <c r="B7" s="701"/>
      <c r="C7" s="701"/>
      <c r="D7" s="708" t="s">
        <v>561</v>
      </c>
      <c r="E7" s="708"/>
      <c r="F7" s="708"/>
      <c r="G7" s="708"/>
      <c r="H7" s="570"/>
      <c r="I7" s="555"/>
    </row>
    <row r="8" spans="1:11" ht="15.95" customHeight="1" thickBot="1">
      <c r="A8" s="322"/>
      <c r="B8" s="709" t="s">
        <v>168</v>
      </c>
      <c r="C8" s="709"/>
      <c r="D8" s="323"/>
      <c r="E8" s="483"/>
      <c r="F8" s="375"/>
      <c r="G8" s="375"/>
      <c r="H8" s="375"/>
      <c r="I8" s="510"/>
    </row>
    <row r="9" spans="1:11" ht="15.95" customHeight="1" thickBot="1">
      <c r="A9" s="296" t="s">
        <v>160</v>
      </c>
      <c r="B9" s="326" t="s">
        <v>139</v>
      </c>
      <c r="C9" s="327"/>
      <c r="D9" s="328">
        <f>+D10+D11+D12+D13+D14+D16</f>
        <v>100702036</v>
      </c>
      <c r="E9" s="484">
        <f>+E10+E11+E12+E13+E14+E16</f>
        <v>105891875</v>
      </c>
      <c r="F9" s="484">
        <f>+F10+F11+F12+F13+F14+F16+F15</f>
        <v>106596365</v>
      </c>
      <c r="G9" s="520">
        <f>G10+G11+G12+G13+G14+G16</f>
        <v>93049016</v>
      </c>
      <c r="H9" s="520">
        <f>H10+H11+H12+H14</f>
        <v>12842859</v>
      </c>
      <c r="I9" s="329"/>
      <c r="J9" s="130"/>
      <c r="K9" s="130"/>
    </row>
    <row r="10" spans="1:11" ht="15.95" customHeight="1">
      <c r="A10" s="324" t="s">
        <v>26</v>
      </c>
      <c r="B10" s="710" t="s">
        <v>155</v>
      </c>
      <c r="C10" s="710"/>
      <c r="D10" s="325">
        <v>29061586</v>
      </c>
      <c r="E10" s="485">
        <v>30961306</v>
      </c>
      <c r="F10" s="521">
        <v>31618491</v>
      </c>
      <c r="G10" s="521">
        <f>E10-H10</f>
        <v>23441686</v>
      </c>
      <c r="H10" s="550">
        <v>7519620</v>
      </c>
      <c r="I10" s="556"/>
      <c r="J10" s="130"/>
      <c r="K10" s="130"/>
    </row>
    <row r="11" spans="1:11" ht="15.95" customHeight="1">
      <c r="A11" s="8">
        <v>2</v>
      </c>
      <c r="B11" s="657" t="s">
        <v>163</v>
      </c>
      <c r="C11" s="657"/>
      <c r="D11" s="133">
        <v>8211164</v>
      </c>
      <c r="E11" s="482">
        <v>8724088</v>
      </c>
      <c r="F11" s="522">
        <v>8463014</v>
      </c>
      <c r="G11" s="522">
        <f>E11-H11</f>
        <v>6680849</v>
      </c>
      <c r="H11" s="424">
        <v>2043239</v>
      </c>
      <c r="I11" s="557"/>
      <c r="J11" s="130"/>
      <c r="K11" s="130"/>
    </row>
    <row r="12" spans="1:11" ht="15.95" customHeight="1">
      <c r="A12" s="8">
        <v>3</v>
      </c>
      <c r="B12" s="657" t="s">
        <v>164</v>
      </c>
      <c r="C12" s="657"/>
      <c r="D12" s="133">
        <v>34417282</v>
      </c>
      <c r="E12" s="482">
        <v>36225632</v>
      </c>
      <c r="F12" s="522">
        <v>35448353</v>
      </c>
      <c r="G12" s="522">
        <f>E12-H12</f>
        <v>32945632</v>
      </c>
      <c r="H12" s="424">
        <v>3280000</v>
      </c>
      <c r="I12" s="558"/>
      <c r="J12" s="130"/>
      <c r="K12" s="130"/>
    </row>
    <row r="13" spans="1:11" ht="15.95" customHeight="1">
      <c r="A13" s="8" t="s">
        <v>42</v>
      </c>
      <c r="B13" s="657" t="s">
        <v>491</v>
      </c>
      <c r="C13" s="657"/>
      <c r="D13" s="134">
        <v>2280500</v>
      </c>
      <c r="E13" s="486">
        <v>2280500</v>
      </c>
      <c r="F13" s="522">
        <v>1935500</v>
      </c>
      <c r="G13" s="522">
        <v>2280500</v>
      </c>
      <c r="H13" s="424">
        <v>0</v>
      </c>
      <c r="I13" s="557"/>
      <c r="J13" s="130"/>
      <c r="K13" s="130"/>
    </row>
    <row r="14" spans="1:11" ht="15.95" customHeight="1">
      <c r="A14" s="8" t="s">
        <v>44</v>
      </c>
      <c r="B14" s="706" t="s">
        <v>201</v>
      </c>
      <c r="C14" s="707"/>
      <c r="D14" s="134">
        <v>6586681</v>
      </c>
      <c r="E14" s="486">
        <v>7165349</v>
      </c>
      <c r="F14" s="522">
        <v>7500668</v>
      </c>
      <c r="G14" s="522">
        <v>7165349</v>
      </c>
      <c r="H14" s="522">
        <v>0</v>
      </c>
      <c r="I14" s="511"/>
      <c r="J14" s="130"/>
      <c r="K14" s="130"/>
    </row>
    <row r="15" spans="1:11" ht="15.95" customHeight="1">
      <c r="A15" s="294" t="s">
        <v>45</v>
      </c>
      <c r="B15" s="706" t="s">
        <v>582</v>
      </c>
      <c r="C15" s="707"/>
      <c r="D15" s="330">
        <v>0</v>
      </c>
      <c r="E15" s="487">
        <v>0</v>
      </c>
      <c r="F15" s="523">
        <v>197339</v>
      </c>
      <c r="G15" s="523"/>
      <c r="H15" s="523"/>
      <c r="I15" s="512"/>
      <c r="J15" s="130"/>
      <c r="K15" s="130"/>
    </row>
    <row r="16" spans="1:11" ht="15.95" customHeight="1" thickBot="1">
      <c r="A16" s="294" t="s">
        <v>46</v>
      </c>
      <c r="B16" s="712" t="s">
        <v>149</v>
      </c>
      <c r="C16" s="713"/>
      <c r="D16" s="330">
        <v>20144823</v>
      </c>
      <c r="E16" s="487">
        <v>20535000</v>
      </c>
      <c r="F16" s="523">
        <v>21433000</v>
      </c>
      <c r="G16" s="523">
        <v>20535000</v>
      </c>
      <c r="H16" s="551">
        <v>0</v>
      </c>
      <c r="I16" s="559"/>
      <c r="J16" s="130"/>
      <c r="K16" s="130"/>
    </row>
    <row r="17" spans="1:11" ht="15.95" customHeight="1" thickBot="1">
      <c r="A17" s="296" t="s">
        <v>161</v>
      </c>
      <c r="B17" s="711" t="s">
        <v>492</v>
      </c>
      <c r="C17" s="711"/>
      <c r="D17" s="297">
        <f>D18+D19+D20+D21+D22+D23+D24</f>
        <v>0</v>
      </c>
      <c r="E17" s="488">
        <f>E18+E19+E20+E21+E22+E23+E24</f>
        <v>16480000</v>
      </c>
      <c r="F17" s="488">
        <f>F18+F19+F20+F21+F22+F23+F24</f>
        <v>16480000</v>
      </c>
      <c r="G17" s="524">
        <f>G18+G19+G20+G21+G22+G23+G24</f>
        <v>0</v>
      </c>
      <c r="H17" s="524">
        <f>H18+H19+H20+H21+H22+H23+H24</f>
        <v>16480000</v>
      </c>
      <c r="I17" s="331"/>
      <c r="J17" s="130"/>
      <c r="K17" s="130"/>
    </row>
    <row r="18" spans="1:11" ht="15.95" customHeight="1">
      <c r="A18" s="298" t="s">
        <v>26</v>
      </c>
      <c r="B18" s="710" t="s">
        <v>456</v>
      </c>
      <c r="C18" s="710"/>
      <c r="D18" s="301">
        <v>0</v>
      </c>
      <c r="E18" s="489">
        <v>5905000</v>
      </c>
      <c r="F18" s="525">
        <v>5905000</v>
      </c>
      <c r="G18" s="525">
        <v>0</v>
      </c>
      <c r="H18" s="550">
        <v>5905000</v>
      </c>
      <c r="I18" s="556"/>
      <c r="J18" s="130"/>
      <c r="K18" s="130"/>
    </row>
    <row r="19" spans="1:11" ht="15.95" customHeight="1">
      <c r="A19" s="8" t="s">
        <v>40</v>
      </c>
      <c r="B19" s="657" t="s">
        <v>457</v>
      </c>
      <c r="C19" s="657"/>
      <c r="D19" s="135">
        <v>0</v>
      </c>
      <c r="E19" s="490">
        <v>10575000</v>
      </c>
      <c r="F19" s="526">
        <v>10575000</v>
      </c>
      <c r="G19" s="526">
        <v>0</v>
      </c>
      <c r="H19" s="424">
        <v>10575000</v>
      </c>
      <c r="I19" s="557"/>
      <c r="J19" s="130"/>
      <c r="K19" s="130"/>
    </row>
    <row r="20" spans="1:11" ht="15.95" customHeight="1">
      <c r="A20" s="8" t="s">
        <v>41</v>
      </c>
      <c r="B20" s="657" t="s">
        <v>458</v>
      </c>
      <c r="C20" s="657"/>
      <c r="D20" s="135">
        <v>0</v>
      </c>
      <c r="E20" s="490">
        <v>0</v>
      </c>
      <c r="F20" s="526">
        <v>0</v>
      </c>
      <c r="G20" s="526">
        <v>0</v>
      </c>
      <c r="H20" s="424">
        <v>0</v>
      </c>
      <c r="I20" s="557"/>
      <c r="J20" s="130"/>
      <c r="K20" s="130"/>
    </row>
    <row r="21" spans="1:11" ht="15.95" customHeight="1">
      <c r="A21" s="8" t="s">
        <v>42</v>
      </c>
      <c r="B21" s="658" t="s">
        <v>459</v>
      </c>
      <c r="C21" s="725"/>
      <c r="D21" s="135">
        <v>0</v>
      </c>
      <c r="E21" s="490">
        <v>0</v>
      </c>
      <c r="F21" s="526">
        <v>0</v>
      </c>
      <c r="G21" s="526">
        <v>0</v>
      </c>
      <c r="H21" s="424">
        <v>0</v>
      </c>
      <c r="I21" s="557"/>
      <c r="J21" s="130"/>
      <c r="K21" s="130"/>
    </row>
    <row r="22" spans="1:11" ht="15.95" customHeight="1">
      <c r="A22" s="8" t="s">
        <v>44</v>
      </c>
      <c r="B22" s="657" t="s">
        <v>460</v>
      </c>
      <c r="C22" s="657"/>
      <c r="D22" s="135">
        <f>+D18+D19+D20</f>
        <v>0</v>
      </c>
      <c r="E22" s="490">
        <v>0</v>
      </c>
      <c r="F22" s="526">
        <v>0</v>
      </c>
      <c r="G22" s="526">
        <v>0</v>
      </c>
      <c r="H22" s="424">
        <v>0</v>
      </c>
      <c r="I22" s="557"/>
      <c r="J22" s="130"/>
      <c r="K22" s="130"/>
    </row>
    <row r="23" spans="1:11" ht="15.95" customHeight="1">
      <c r="A23" s="8" t="s">
        <v>45</v>
      </c>
      <c r="B23" s="657" t="s">
        <v>493</v>
      </c>
      <c r="C23" s="657"/>
      <c r="D23" s="135">
        <v>0</v>
      </c>
      <c r="E23" s="490">
        <v>0</v>
      </c>
      <c r="F23" s="526">
        <v>0</v>
      </c>
      <c r="G23" s="526">
        <v>0</v>
      </c>
      <c r="H23" s="424">
        <v>0</v>
      </c>
      <c r="I23" s="557"/>
      <c r="J23" s="130"/>
      <c r="K23" s="130"/>
    </row>
    <row r="24" spans="1:11" ht="15.95" customHeight="1" thickBot="1">
      <c r="A24" s="294" t="s">
        <v>46</v>
      </c>
      <c r="B24" s="719" t="s">
        <v>461</v>
      </c>
      <c r="C24" s="719"/>
      <c r="D24" s="332">
        <v>0</v>
      </c>
      <c r="E24" s="491">
        <v>0</v>
      </c>
      <c r="F24" s="527">
        <v>0</v>
      </c>
      <c r="G24" s="527">
        <v>0</v>
      </c>
      <c r="H24" s="551">
        <v>0</v>
      </c>
      <c r="I24" s="559"/>
      <c r="J24" s="130"/>
      <c r="K24" s="130"/>
    </row>
    <row r="25" spans="1:11" ht="15.95" customHeight="1" thickBot="1">
      <c r="A25" s="296" t="s">
        <v>162</v>
      </c>
      <c r="B25" s="728" t="s">
        <v>494</v>
      </c>
      <c r="C25" s="728"/>
      <c r="D25" s="297">
        <v>0</v>
      </c>
      <c r="E25" s="488">
        <v>0</v>
      </c>
      <c r="F25" s="524">
        <v>0</v>
      </c>
      <c r="G25" s="548">
        <v>0</v>
      </c>
      <c r="H25" s="552">
        <v>0</v>
      </c>
      <c r="I25" s="560"/>
      <c r="J25" s="130"/>
      <c r="K25" s="130"/>
    </row>
    <row r="26" spans="1:11" ht="15.95" customHeight="1" thickBot="1">
      <c r="A26" s="296" t="s">
        <v>495</v>
      </c>
      <c r="B26" s="717" t="s">
        <v>496</v>
      </c>
      <c r="C26" s="718"/>
      <c r="D26" s="297">
        <f>D27</f>
        <v>19869232</v>
      </c>
      <c r="E26" s="488">
        <f>E27</f>
        <v>5141962</v>
      </c>
      <c r="F26" s="488">
        <f>F27</f>
        <v>4437472</v>
      </c>
      <c r="G26" s="524">
        <f>G27</f>
        <v>5141962</v>
      </c>
      <c r="H26" s="552">
        <v>0</v>
      </c>
      <c r="I26" s="560"/>
      <c r="J26" s="130"/>
      <c r="K26" s="130"/>
    </row>
    <row r="27" spans="1:11" ht="15.95" customHeight="1">
      <c r="A27" s="298" t="s">
        <v>26</v>
      </c>
      <c r="B27" s="726" t="s">
        <v>462</v>
      </c>
      <c r="C27" s="727"/>
      <c r="D27" s="301">
        <v>19869232</v>
      </c>
      <c r="E27" s="489">
        <v>5141962</v>
      </c>
      <c r="F27" s="525">
        <v>4437472</v>
      </c>
      <c r="G27" s="525">
        <v>5141962</v>
      </c>
      <c r="H27" s="550">
        <v>0</v>
      </c>
      <c r="I27" s="556"/>
      <c r="J27" s="130"/>
      <c r="K27" s="130"/>
    </row>
    <row r="28" spans="1:11" ht="15.95" customHeight="1" thickBot="1">
      <c r="A28" s="294" t="s">
        <v>40</v>
      </c>
      <c r="B28" s="712" t="s">
        <v>463</v>
      </c>
      <c r="C28" s="713"/>
      <c r="D28" s="332">
        <v>0</v>
      </c>
      <c r="E28" s="491">
        <v>0</v>
      </c>
      <c r="F28" s="527">
        <v>0</v>
      </c>
      <c r="G28" s="549">
        <v>0</v>
      </c>
      <c r="H28" s="551">
        <v>0</v>
      </c>
      <c r="I28" s="559"/>
      <c r="J28" s="130"/>
      <c r="K28" s="130"/>
    </row>
    <row r="29" spans="1:11" ht="15.95" customHeight="1" thickBot="1">
      <c r="A29" s="296" t="s">
        <v>152</v>
      </c>
      <c r="B29" s="717" t="s">
        <v>497</v>
      </c>
      <c r="C29" s="718"/>
      <c r="D29" s="297">
        <v>0</v>
      </c>
      <c r="E29" s="488">
        <v>0</v>
      </c>
      <c r="F29" s="524">
        <v>0</v>
      </c>
      <c r="G29" s="548">
        <v>0</v>
      </c>
      <c r="H29" s="552">
        <v>0</v>
      </c>
      <c r="I29" s="560"/>
      <c r="J29" s="130"/>
      <c r="K29" s="130"/>
    </row>
    <row r="30" spans="1:11" ht="15.95" customHeight="1" thickBot="1">
      <c r="A30" s="313" t="s">
        <v>146</v>
      </c>
      <c r="B30" s="641" t="s">
        <v>147</v>
      </c>
      <c r="C30" s="641"/>
      <c r="D30" s="314">
        <f>(D9+D25+D17+D26+D29)</f>
        <v>120571268</v>
      </c>
      <c r="E30" s="492">
        <f>(E9+E25+E17+E26+E29)</f>
        <v>127513837</v>
      </c>
      <c r="F30" s="492">
        <f>(F9+F25+F17+F26+F29)</f>
        <v>127513837</v>
      </c>
      <c r="G30" s="528">
        <f>SUM(G9+G25+G17+G26+G29)</f>
        <v>98190978</v>
      </c>
      <c r="H30" s="528">
        <f>(H9+H25+H17+H26+H29)</f>
        <v>29322859</v>
      </c>
      <c r="I30" s="513"/>
      <c r="J30" s="130"/>
      <c r="K30" s="130"/>
    </row>
    <row r="31" spans="1:11" ht="15.95" customHeight="1" thickBot="1">
      <c r="A31" s="296" t="s">
        <v>153</v>
      </c>
      <c r="B31" s="717" t="s">
        <v>498</v>
      </c>
      <c r="C31" s="718"/>
      <c r="D31" s="314">
        <f>SUM(D32:D34)</f>
        <v>1974235</v>
      </c>
      <c r="E31" s="492">
        <f>SUM(E32:E34)</f>
        <v>1974235</v>
      </c>
      <c r="F31" s="492">
        <f>SUM(F32:F34)</f>
        <v>1974235</v>
      </c>
      <c r="G31" s="528">
        <f>SUM(G32:G34)</f>
        <v>1974235</v>
      </c>
      <c r="H31" s="528">
        <f>SUM(H32:H34)</f>
        <v>0</v>
      </c>
      <c r="I31" s="513"/>
      <c r="J31" s="130"/>
      <c r="K31" s="130"/>
    </row>
    <row r="32" spans="1:11" ht="15.95" customHeight="1">
      <c r="A32" s="298" t="s">
        <v>26</v>
      </c>
      <c r="B32" s="726" t="s">
        <v>464</v>
      </c>
      <c r="C32" s="727"/>
      <c r="D32" s="312">
        <v>0</v>
      </c>
      <c r="E32" s="493">
        <v>0</v>
      </c>
      <c r="F32" s="529">
        <v>0</v>
      </c>
      <c r="G32" s="529">
        <v>0</v>
      </c>
      <c r="H32" s="529">
        <v>0</v>
      </c>
      <c r="I32" s="514"/>
      <c r="J32" s="130"/>
      <c r="K32" s="130"/>
    </row>
    <row r="33" spans="1:11" ht="15.95" customHeight="1">
      <c r="A33" s="8" t="s">
        <v>40</v>
      </c>
      <c r="B33" s="715" t="s">
        <v>465</v>
      </c>
      <c r="C33" s="716"/>
      <c r="D33" s="136">
        <v>0</v>
      </c>
      <c r="E33" s="494">
        <v>0</v>
      </c>
      <c r="F33" s="530">
        <v>0</v>
      </c>
      <c r="G33" s="530">
        <v>0</v>
      </c>
      <c r="H33" s="530">
        <v>0</v>
      </c>
      <c r="I33" s="515"/>
      <c r="J33" s="130"/>
      <c r="K33" s="130"/>
    </row>
    <row r="34" spans="1:11" ht="15.95" customHeight="1" thickBot="1">
      <c r="A34" s="294" t="s">
        <v>41</v>
      </c>
      <c r="B34" s="712" t="s">
        <v>544</v>
      </c>
      <c r="C34" s="713"/>
      <c r="D34" s="333">
        <v>1974235</v>
      </c>
      <c r="E34" s="495">
        <v>1974235</v>
      </c>
      <c r="F34" s="531">
        <v>1974235</v>
      </c>
      <c r="G34" s="531">
        <v>1974235</v>
      </c>
      <c r="H34" s="531">
        <v>0</v>
      </c>
      <c r="I34" s="516"/>
      <c r="J34" s="130"/>
      <c r="K34" s="130"/>
    </row>
    <row r="35" spans="1:11" ht="15.95" customHeight="1" thickBot="1">
      <c r="A35" s="313" t="s">
        <v>133</v>
      </c>
      <c r="B35" s="729" t="s">
        <v>499</v>
      </c>
      <c r="C35" s="730"/>
      <c r="D35" s="314">
        <v>1974235</v>
      </c>
      <c r="E35" s="492">
        <v>1974235</v>
      </c>
      <c r="F35" s="528">
        <v>1974235</v>
      </c>
      <c r="G35" s="528">
        <v>1974235</v>
      </c>
      <c r="H35" s="528">
        <f>H31</f>
        <v>0</v>
      </c>
      <c r="I35" s="513"/>
      <c r="J35" s="130"/>
      <c r="K35" s="130"/>
    </row>
    <row r="36" spans="1:11" ht="15.95" customHeight="1">
      <c r="A36" s="334"/>
      <c r="B36" s="721"/>
      <c r="C36" s="721"/>
      <c r="D36" s="335"/>
      <c r="E36" s="373"/>
      <c r="F36" s="532"/>
      <c r="G36" s="532"/>
      <c r="H36" s="532"/>
      <c r="I36" s="561"/>
      <c r="J36" s="130"/>
      <c r="K36" s="130"/>
    </row>
    <row r="37" spans="1:11" ht="15.95" customHeight="1" thickBot="1">
      <c r="A37" s="294"/>
      <c r="B37" s="722" t="s">
        <v>169</v>
      </c>
      <c r="C37" s="722"/>
      <c r="D37" s="295"/>
      <c r="E37" s="374"/>
      <c r="F37" s="533"/>
      <c r="G37" s="533"/>
      <c r="H37" s="551"/>
      <c r="I37" s="559"/>
      <c r="J37" s="130"/>
      <c r="K37" s="130"/>
    </row>
    <row r="38" spans="1:11" ht="15.95" customHeight="1" thickBot="1">
      <c r="A38" s="296" t="s">
        <v>26</v>
      </c>
      <c r="B38" s="714" t="s">
        <v>445</v>
      </c>
      <c r="C38" s="714"/>
      <c r="D38" s="297">
        <v>17872426</v>
      </c>
      <c r="E38" s="488">
        <v>17872426</v>
      </c>
      <c r="F38" s="524">
        <v>17872426</v>
      </c>
      <c r="G38" s="524">
        <v>7660567</v>
      </c>
      <c r="H38" s="553">
        <v>10211859</v>
      </c>
      <c r="I38" s="331">
        <v>0</v>
      </c>
      <c r="J38" s="130"/>
      <c r="K38" s="130"/>
    </row>
    <row r="39" spans="1:11" ht="15.95" customHeight="1" thickBot="1">
      <c r="A39" s="296" t="s">
        <v>40</v>
      </c>
      <c r="B39" s="714" t="s">
        <v>529</v>
      </c>
      <c r="C39" s="714"/>
      <c r="D39" s="344">
        <f>SUM(D40:D45)</f>
        <v>19080000</v>
      </c>
      <c r="E39" s="496">
        <f>SUM(E40:E45)</f>
        <v>19080000</v>
      </c>
      <c r="F39" s="534">
        <f>SUM(F40:F45)</f>
        <v>19080000</v>
      </c>
      <c r="G39" s="524">
        <f>SUM(G40:G45)</f>
        <v>19080000</v>
      </c>
      <c r="H39" s="524">
        <v>0</v>
      </c>
      <c r="I39" s="363"/>
      <c r="J39" s="130"/>
      <c r="K39" s="130"/>
    </row>
    <row r="40" spans="1:11" ht="15.95" customHeight="1" thickBot="1">
      <c r="A40" s="298"/>
      <c r="B40" s="299" t="s">
        <v>69</v>
      </c>
      <c r="C40" s="300" t="s">
        <v>150</v>
      </c>
      <c r="D40" s="345">
        <v>14650000</v>
      </c>
      <c r="E40" s="497">
        <v>14650000</v>
      </c>
      <c r="F40" s="535">
        <v>14650000</v>
      </c>
      <c r="G40" s="535">
        <v>14650000</v>
      </c>
      <c r="H40" s="543">
        <v>0</v>
      </c>
      <c r="I40" s="364"/>
      <c r="J40" s="130"/>
      <c r="K40" s="130"/>
    </row>
    <row r="41" spans="1:11" ht="15.95" customHeight="1">
      <c r="A41" s="8"/>
      <c r="B41" s="292" t="s">
        <v>70</v>
      </c>
      <c r="C41" s="63" t="s">
        <v>441</v>
      </c>
      <c r="D41" s="346">
        <v>0</v>
      </c>
      <c r="E41" s="498">
        <v>0</v>
      </c>
      <c r="F41" s="536">
        <v>0</v>
      </c>
      <c r="G41" s="536">
        <v>0</v>
      </c>
      <c r="H41" s="424">
        <v>0</v>
      </c>
      <c r="I41" s="557"/>
      <c r="J41" s="130"/>
      <c r="K41" s="130"/>
    </row>
    <row r="42" spans="1:11" ht="15.95" customHeight="1">
      <c r="A42" s="8"/>
      <c r="B42" s="292" t="s">
        <v>70</v>
      </c>
      <c r="C42" s="63" t="s">
        <v>151</v>
      </c>
      <c r="D42" s="346">
        <v>1780000</v>
      </c>
      <c r="E42" s="498">
        <v>1780000</v>
      </c>
      <c r="F42" s="536">
        <v>1780000</v>
      </c>
      <c r="G42" s="536">
        <v>1780000</v>
      </c>
      <c r="H42" s="424">
        <v>0</v>
      </c>
      <c r="I42" s="557"/>
      <c r="J42" s="130"/>
      <c r="K42" s="130"/>
    </row>
    <row r="43" spans="1:11" ht="15.95" customHeight="1">
      <c r="A43" s="8"/>
      <c r="B43" s="292" t="s">
        <v>71</v>
      </c>
      <c r="C43" s="63" t="s">
        <v>442</v>
      </c>
      <c r="D43" s="346">
        <v>250000</v>
      </c>
      <c r="E43" s="498">
        <v>250000</v>
      </c>
      <c r="F43" s="536">
        <v>250000</v>
      </c>
      <c r="G43" s="536">
        <v>250000</v>
      </c>
      <c r="H43" s="424">
        <v>0</v>
      </c>
      <c r="I43" s="557"/>
      <c r="J43" s="130"/>
      <c r="K43" s="130"/>
    </row>
    <row r="44" spans="1:11" ht="15.95" customHeight="1">
      <c r="A44" s="8"/>
      <c r="B44" s="292" t="s">
        <v>446</v>
      </c>
      <c r="C44" s="63" t="s">
        <v>443</v>
      </c>
      <c r="D44" s="346">
        <v>0</v>
      </c>
      <c r="E44" s="498">
        <v>0</v>
      </c>
      <c r="F44" s="536">
        <v>0</v>
      </c>
      <c r="G44" s="536">
        <v>0</v>
      </c>
      <c r="H44" s="424">
        <v>0</v>
      </c>
      <c r="I44" s="557"/>
      <c r="J44" s="130"/>
      <c r="K44" s="130"/>
    </row>
    <row r="45" spans="1:11" ht="15.95" customHeight="1" thickBot="1">
      <c r="A45" s="294"/>
      <c r="B45" s="306" t="s">
        <v>447</v>
      </c>
      <c r="C45" s="307" t="s">
        <v>444</v>
      </c>
      <c r="D45" s="347">
        <v>2400000</v>
      </c>
      <c r="E45" s="499">
        <v>2400000</v>
      </c>
      <c r="F45" s="537">
        <v>2400000</v>
      </c>
      <c r="G45" s="537">
        <v>2400000</v>
      </c>
      <c r="H45" s="551">
        <v>0</v>
      </c>
      <c r="I45" s="559"/>
      <c r="J45" s="130"/>
      <c r="K45" s="130"/>
    </row>
    <row r="46" spans="1:11" ht="15.95" customHeight="1" thickBot="1">
      <c r="A46" s="296">
        <v>3</v>
      </c>
      <c r="B46" s="308" t="s">
        <v>530</v>
      </c>
      <c r="C46" s="309"/>
      <c r="D46" s="348"/>
      <c r="E46" s="500"/>
      <c r="F46" s="538"/>
      <c r="G46" s="543"/>
      <c r="H46" s="552"/>
      <c r="I46" s="560"/>
      <c r="J46" s="130"/>
      <c r="K46" s="130"/>
    </row>
    <row r="47" spans="1:11" ht="15.95" customHeight="1" thickBot="1">
      <c r="A47" s="296" t="s">
        <v>42</v>
      </c>
      <c r="B47" s="714" t="s">
        <v>531</v>
      </c>
      <c r="C47" s="714"/>
      <c r="D47" s="344">
        <f>SUM(D48:D50)</f>
        <v>61515865</v>
      </c>
      <c r="E47" s="496">
        <f>SUM(E48:E50)</f>
        <v>61515865</v>
      </c>
      <c r="F47" s="534">
        <f>SUM(F48:F50)</f>
        <v>61515865</v>
      </c>
      <c r="G47" s="534">
        <f>SUM(G48:G50)</f>
        <v>61515865</v>
      </c>
      <c r="H47" s="552">
        <v>0</v>
      </c>
      <c r="I47" s="562"/>
      <c r="J47" s="130"/>
      <c r="K47" s="130"/>
    </row>
    <row r="48" spans="1:11" ht="15.95" customHeight="1">
      <c r="A48" s="298"/>
      <c r="B48" s="303" t="s">
        <v>72</v>
      </c>
      <c r="C48" s="287" t="s">
        <v>199</v>
      </c>
      <c r="D48" s="345">
        <v>55650615</v>
      </c>
      <c r="E48" s="497">
        <v>55650615</v>
      </c>
      <c r="F48" s="535">
        <v>55650615</v>
      </c>
      <c r="G48" s="535">
        <v>55650615</v>
      </c>
      <c r="H48" s="550">
        <v>0</v>
      </c>
      <c r="I48" s="556"/>
      <c r="J48" s="130"/>
      <c r="K48" s="130"/>
    </row>
    <row r="49" spans="1:11" ht="15.95" customHeight="1">
      <c r="A49" s="8"/>
      <c r="B49" s="99" t="s">
        <v>73</v>
      </c>
      <c r="C49" s="98" t="s">
        <v>75</v>
      </c>
      <c r="D49" s="346">
        <v>565250</v>
      </c>
      <c r="E49" s="498">
        <v>565250</v>
      </c>
      <c r="F49" s="536">
        <v>565250</v>
      </c>
      <c r="G49" s="536">
        <v>565250</v>
      </c>
      <c r="H49" s="424">
        <v>0</v>
      </c>
      <c r="I49" s="557"/>
      <c r="J49" s="130"/>
      <c r="K49" s="130"/>
    </row>
    <row r="50" spans="1:11" ht="15.95" customHeight="1">
      <c r="A50" s="8"/>
      <c r="B50" s="99" t="s">
        <v>74</v>
      </c>
      <c r="C50" s="98" t="s">
        <v>200</v>
      </c>
      <c r="D50" s="346">
        <v>5300000</v>
      </c>
      <c r="E50" s="498">
        <v>5300000</v>
      </c>
      <c r="F50" s="536">
        <v>5300000</v>
      </c>
      <c r="G50" s="536">
        <v>5300000</v>
      </c>
      <c r="H50" s="424">
        <v>0</v>
      </c>
      <c r="I50" s="557"/>
      <c r="J50" s="130"/>
      <c r="K50" s="130"/>
    </row>
    <row r="51" spans="1:11" ht="15.95" customHeight="1" thickBot="1">
      <c r="A51" s="294"/>
      <c r="B51" s="302" t="s">
        <v>448</v>
      </c>
      <c r="C51" s="286" t="s">
        <v>449</v>
      </c>
      <c r="D51" s="347">
        <v>0</v>
      </c>
      <c r="E51" s="499">
        <v>0</v>
      </c>
      <c r="F51" s="537">
        <v>0</v>
      </c>
      <c r="G51" s="533">
        <v>0</v>
      </c>
      <c r="H51" s="551">
        <v>0</v>
      </c>
      <c r="I51" s="559"/>
      <c r="J51" s="130"/>
      <c r="K51" s="130"/>
    </row>
    <row r="52" spans="1:11" ht="15.95" customHeight="1" thickBot="1">
      <c r="A52" s="296" t="s">
        <v>44</v>
      </c>
      <c r="B52" s="714" t="s">
        <v>532</v>
      </c>
      <c r="C52" s="714"/>
      <c r="D52" s="344">
        <f>D53+D59</f>
        <v>11908781</v>
      </c>
      <c r="E52" s="496">
        <f>E53+E59</f>
        <v>11908781</v>
      </c>
      <c r="F52" s="534">
        <f>F53+F59</f>
        <v>11908781</v>
      </c>
      <c r="G52" s="534">
        <f>G53+G59</f>
        <v>11908781</v>
      </c>
      <c r="H52" s="543">
        <v>0</v>
      </c>
      <c r="I52" s="364"/>
      <c r="J52" s="130"/>
      <c r="K52" s="130"/>
    </row>
    <row r="53" spans="1:11" ht="15.95" customHeight="1">
      <c r="A53" s="298"/>
      <c r="B53" s="303" t="s">
        <v>76</v>
      </c>
      <c r="C53" s="304" t="s">
        <v>466</v>
      </c>
      <c r="D53" s="349">
        <f>SUM(D54:D58)</f>
        <v>11908781</v>
      </c>
      <c r="E53" s="501">
        <f>SUM(E54:E58)</f>
        <v>11908781</v>
      </c>
      <c r="F53" s="539">
        <f>SUM(F54:F58)</f>
        <v>11908781</v>
      </c>
      <c r="G53" s="539">
        <f>SUM(G54:G58)</f>
        <v>11908781</v>
      </c>
      <c r="H53" s="554">
        <v>0</v>
      </c>
      <c r="I53" s="563"/>
      <c r="J53" s="130"/>
      <c r="K53" s="130"/>
    </row>
    <row r="54" spans="1:11" ht="15.95" customHeight="1">
      <c r="A54" s="8"/>
      <c r="B54" s="99" t="s">
        <v>469</v>
      </c>
      <c r="C54" s="98" t="s">
        <v>467</v>
      </c>
      <c r="D54" s="346">
        <v>2990000</v>
      </c>
      <c r="E54" s="498">
        <v>2990000</v>
      </c>
      <c r="F54" s="536">
        <v>2990000</v>
      </c>
      <c r="G54" s="526">
        <v>2990000</v>
      </c>
      <c r="H54" s="536">
        <v>0</v>
      </c>
      <c r="I54" s="557"/>
      <c r="J54" s="130"/>
      <c r="K54" s="130"/>
    </row>
    <row r="55" spans="1:11" ht="15.95" customHeight="1">
      <c r="A55" s="8"/>
      <c r="B55" s="99" t="s">
        <v>470</v>
      </c>
      <c r="C55" s="98" t="s">
        <v>450</v>
      </c>
      <c r="D55" s="346">
        <v>0</v>
      </c>
      <c r="E55" s="498">
        <v>0</v>
      </c>
      <c r="F55" s="536">
        <v>0</v>
      </c>
      <c r="G55" s="536">
        <v>0</v>
      </c>
      <c r="H55" s="536">
        <v>0</v>
      </c>
      <c r="I55" s="557"/>
      <c r="J55" s="130"/>
      <c r="K55" s="130"/>
    </row>
    <row r="56" spans="1:11" ht="15.95" customHeight="1">
      <c r="A56" s="8"/>
      <c r="B56" s="99" t="s">
        <v>468</v>
      </c>
      <c r="C56" s="98" t="s">
        <v>451</v>
      </c>
      <c r="D56" s="346">
        <v>0</v>
      </c>
      <c r="E56" s="498">
        <v>0</v>
      </c>
      <c r="F56" s="536">
        <v>0</v>
      </c>
      <c r="G56" s="536">
        <v>0</v>
      </c>
      <c r="H56" s="536">
        <v>0</v>
      </c>
      <c r="I56" s="557"/>
      <c r="J56" s="130"/>
      <c r="K56" s="130"/>
    </row>
    <row r="57" spans="1:11" ht="15.95" customHeight="1">
      <c r="A57" s="8"/>
      <c r="B57" s="99" t="s">
        <v>471</v>
      </c>
      <c r="C57" s="98" t="s">
        <v>452</v>
      </c>
      <c r="D57" s="346">
        <v>0</v>
      </c>
      <c r="E57" s="498">
        <v>0</v>
      </c>
      <c r="F57" s="536">
        <v>0</v>
      </c>
      <c r="G57" s="536">
        <v>0</v>
      </c>
      <c r="H57" s="536">
        <v>0</v>
      </c>
      <c r="I57" s="557"/>
      <c r="J57" s="130"/>
      <c r="K57" s="130"/>
    </row>
    <row r="58" spans="1:11" ht="15.95" customHeight="1">
      <c r="A58" s="8"/>
      <c r="B58" s="99" t="s">
        <v>472</v>
      </c>
      <c r="C58" s="98" t="s">
        <v>453</v>
      </c>
      <c r="D58" s="346">
        <v>8918781</v>
      </c>
      <c r="E58" s="498">
        <v>8918781</v>
      </c>
      <c r="F58" s="536">
        <v>8918781</v>
      </c>
      <c r="G58" s="526">
        <v>8918781</v>
      </c>
      <c r="H58" s="536">
        <v>0</v>
      </c>
      <c r="I58" s="557"/>
      <c r="J58" s="130"/>
      <c r="K58" s="130"/>
    </row>
    <row r="59" spans="1:11" ht="15.95" customHeight="1">
      <c r="A59" s="8"/>
      <c r="B59" s="99" t="s">
        <v>77</v>
      </c>
      <c r="C59" s="293" t="s">
        <v>473</v>
      </c>
      <c r="D59" s="350">
        <f>SUM(D60:D66)</f>
        <v>0</v>
      </c>
      <c r="E59" s="502">
        <f>SUM(E60:E66)</f>
        <v>0</v>
      </c>
      <c r="F59" s="540">
        <f>SUM(F60:F66)</f>
        <v>0</v>
      </c>
      <c r="G59" s="536">
        <v>0</v>
      </c>
      <c r="H59" s="536">
        <v>0</v>
      </c>
      <c r="I59" s="564"/>
      <c r="J59" s="130"/>
      <c r="K59" s="130"/>
    </row>
    <row r="60" spans="1:11" ht="15.95" customHeight="1">
      <c r="A60" s="8"/>
      <c r="B60" s="99" t="s">
        <v>474</v>
      </c>
      <c r="C60" s="98" t="s">
        <v>467</v>
      </c>
      <c r="D60" s="346">
        <v>0</v>
      </c>
      <c r="E60" s="498">
        <v>0</v>
      </c>
      <c r="F60" s="536">
        <v>0</v>
      </c>
      <c r="G60" s="536">
        <v>0</v>
      </c>
      <c r="H60" s="536">
        <v>0</v>
      </c>
      <c r="I60" s="557"/>
      <c r="J60" s="130"/>
      <c r="K60" s="130"/>
    </row>
    <row r="61" spans="1:11" ht="15.95" customHeight="1">
      <c r="A61" s="8"/>
      <c r="B61" s="99" t="s">
        <v>475</v>
      </c>
      <c r="C61" s="98" t="s">
        <v>450</v>
      </c>
      <c r="D61" s="346">
        <v>0</v>
      </c>
      <c r="E61" s="498">
        <v>0</v>
      </c>
      <c r="F61" s="536">
        <v>0</v>
      </c>
      <c r="G61" s="536">
        <v>0</v>
      </c>
      <c r="H61" s="536">
        <v>0</v>
      </c>
      <c r="I61" s="557"/>
      <c r="J61" s="130"/>
      <c r="K61" s="130"/>
    </row>
    <row r="62" spans="1:11" ht="15.95" customHeight="1">
      <c r="A62" s="8"/>
      <c r="B62" s="99" t="s">
        <v>476</v>
      </c>
      <c r="C62" s="98" t="s">
        <v>451</v>
      </c>
      <c r="D62" s="346">
        <v>0</v>
      </c>
      <c r="E62" s="498">
        <v>0</v>
      </c>
      <c r="F62" s="536">
        <v>0</v>
      </c>
      <c r="G62" s="536">
        <v>0</v>
      </c>
      <c r="H62" s="536">
        <v>0</v>
      </c>
      <c r="I62" s="557"/>
      <c r="J62" s="130"/>
      <c r="K62" s="130"/>
    </row>
    <row r="63" spans="1:11" ht="15.95" customHeight="1">
      <c r="A63" s="8"/>
      <c r="B63" s="99" t="s">
        <v>477</v>
      </c>
      <c r="C63" s="98" t="s">
        <v>452</v>
      </c>
      <c r="D63" s="135">
        <v>0</v>
      </c>
      <c r="E63" s="490">
        <v>0</v>
      </c>
      <c r="F63" s="526">
        <v>0</v>
      </c>
      <c r="G63" s="536">
        <v>0</v>
      </c>
      <c r="H63" s="536">
        <v>0</v>
      </c>
      <c r="I63" s="557"/>
      <c r="J63" s="130"/>
      <c r="K63" s="130"/>
    </row>
    <row r="64" spans="1:11" ht="15.95" customHeight="1">
      <c r="A64" s="8"/>
      <c r="B64" s="99" t="s">
        <v>478</v>
      </c>
      <c r="C64" s="98" t="s">
        <v>453</v>
      </c>
      <c r="D64" s="135">
        <v>0</v>
      </c>
      <c r="E64" s="490">
        <v>0</v>
      </c>
      <c r="F64" s="526">
        <v>0</v>
      </c>
      <c r="G64" s="536">
        <v>0</v>
      </c>
      <c r="H64" s="536">
        <v>0</v>
      </c>
      <c r="I64" s="557"/>
      <c r="J64" s="130"/>
      <c r="K64" s="130"/>
    </row>
    <row r="65" spans="1:11" s="339" customFormat="1" ht="15.95" customHeight="1">
      <c r="A65" s="336"/>
      <c r="B65" s="337" t="s">
        <v>78</v>
      </c>
      <c r="C65" s="293" t="s">
        <v>81</v>
      </c>
      <c r="D65" s="310">
        <v>0</v>
      </c>
      <c r="E65" s="503">
        <v>0</v>
      </c>
      <c r="F65" s="541">
        <v>0</v>
      </c>
      <c r="G65" s="541">
        <v>0</v>
      </c>
      <c r="H65" s="541">
        <v>0</v>
      </c>
      <c r="I65" s="564"/>
      <c r="J65" s="338"/>
      <c r="K65" s="338"/>
    </row>
    <row r="66" spans="1:11" s="339" customFormat="1" ht="15.95" customHeight="1" thickBot="1">
      <c r="A66" s="340"/>
      <c r="B66" s="341" t="s">
        <v>79</v>
      </c>
      <c r="C66" s="342" t="s">
        <v>82</v>
      </c>
      <c r="D66" s="343">
        <v>0</v>
      </c>
      <c r="E66" s="504">
        <v>0</v>
      </c>
      <c r="F66" s="542">
        <v>0</v>
      </c>
      <c r="G66" s="542">
        <v>0</v>
      </c>
      <c r="H66" s="542">
        <v>0</v>
      </c>
      <c r="I66" s="565"/>
      <c r="J66" s="338"/>
      <c r="K66" s="338"/>
    </row>
    <row r="67" spans="1:11" ht="15.95" customHeight="1" thickBot="1">
      <c r="A67" s="296" t="s">
        <v>45</v>
      </c>
      <c r="B67" s="714" t="s">
        <v>533</v>
      </c>
      <c r="C67" s="714"/>
      <c r="D67" s="297">
        <f>SUM(D68:D70)</f>
        <v>0</v>
      </c>
      <c r="E67" s="488">
        <f>SUM(E68:E70)</f>
        <v>0</v>
      </c>
      <c r="F67" s="524">
        <f>SUM(F68:F70)</f>
        <v>0</v>
      </c>
      <c r="G67" s="524">
        <v>0</v>
      </c>
      <c r="H67" s="524">
        <f>SUM(H68:H69)</f>
        <v>0</v>
      </c>
      <c r="I67" s="363"/>
      <c r="J67" s="130"/>
      <c r="K67" s="130"/>
    </row>
    <row r="68" spans="1:11" ht="15.95" customHeight="1">
      <c r="A68" s="298"/>
      <c r="B68" s="303" t="s">
        <v>83</v>
      </c>
      <c r="C68" s="287" t="s">
        <v>85</v>
      </c>
      <c r="D68" s="301">
        <v>0</v>
      </c>
      <c r="E68" s="489">
        <v>0</v>
      </c>
      <c r="F68" s="525">
        <v>0</v>
      </c>
      <c r="G68" s="525">
        <v>0</v>
      </c>
      <c r="H68" s="550">
        <v>0</v>
      </c>
      <c r="I68" s="556"/>
      <c r="J68" s="130"/>
      <c r="K68" s="130"/>
    </row>
    <row r="69" spans="1:11" ht="15.95" customHeight="1">
      <c r="A69" s="8"/>
      <c r="B69" s="99" t="s">
        <v>84</v>
      </c>
      <c r="C69" s="98" t="s">
        <v>454</v>
      </c>
      <c r="D69" s="135">
        <v>0</v>
      </c>
      <c r="E69" s="490">
        <v>0</v>
      </c>
      <c r="F69" s="526">
        <v>0</v>
      </c>
      <c r="G69" s="526">
        <v>0</v>
      </c>
      <c r="H69" s="526">
        <v>0</v>
      </c>
      <c r="I69" s="517"/>
      <c r="J69" s="130"/>
      <c r="K69" s="130"/>
    </row>
    <row r="70" spans="1:11" ht="15.95" customHeight="1" thickBot="1">
      <c r="A70" s="294"/>
      <c r="B70" s="302" t="s">
        <v>479</v>
      </c>
      <c r="C70" s="286" t="s">
        <v>480</v>
      </c>
      <c r="D70" s="295">
        <v>0</v>
      </c>
      <c r="E70" s="374">
        <v>0</v>
      </c>
      <c r="F70" s="533">
        <v>0</v>
      </c>
      <c r="G70" s="533">
        <v>0</v>
      </c>
      <c r="H70" s="533">
        <v>0</v>
      </c>
      <c r="I70" s="559"/>
      <c r="J70" s="130"/>
      <c r="K70" s="130"/>
    </row>
    <row r="71" spans="1:11" ht="15.95" customHeight="1" thickBot="1">
      <c r="A71" s="296" t="s">
        <v>481</v>
      </c>
      <c r="B71" s="714" t="s">
        <v>534</v>
      </c>
      <c r="C71" s="714"/>
      <c r="D71" s="305">
        <v>0</v>
      </c>
      <c r="E71" s="505">
        <v>0</v>
      </c>
      <c r="F71" s="543">
        <v>0</v>
      </c>
      <c r="G71" s="543">
        <v>0</v>
      </c>
      <c r="H71" s="543">
        <v>0</v>
      </c>
      <c r="I71" s="560"/>
      <c r="J71" s="130"/>
      <c r="K71" s="130"/>
    </row>
    <row r="72" spans="1:11" ht="15.95" customHeight="1">
      <c r="A72" s="298"/>
      <c r="B72" s="303" t="s">
        <v>86</v>
      </c>
      <c r="C72" s="287" t="s">
        <v>80</v>
      </c>
      <c r="D72" s="301">
        <v>0</v>
      </c>
      <c r="E72" s="489">
        <v>0</v>
      </c>
      <c r="F72" s="525">
        <v>0</v>
      </c>
      <c r="G72" s="525">
        <v>0</v>
      </c>
      <c r="H72" s="525">
        <v>0</v>
      </c>
      <c r="I72" s="556"/>
      <c r="J72" s="130"/>
      <c r="K72" s="130"/>
    </row>
    <row r="73" spans="1:11" ht="15.95" customHeight="1" thickBot="1">
      <c r="A73" s="294"/>
      <c r="B73" s="302" t="s">
        <v>87</v>
      </c>
      <c r="C73" s="286" t="s">
        <v>482</v>
      </c>
      <c r="D73" s="295">
        <v>0</v>
      </c>
      <c r="E73" s="374">
        <v>0</v>
      </c>
      <c r="F73" s="533">
        <v>0</v>
      </c>
      <c r="G73" s="533">
        <v>0</v>
      </c>
      <c r="H73" s="533">
        <v>0</v>
      </c>
      <c r="I73" s="559"/>
      <c r="J73" s="130"/>
      <c r="K73" s="130"/>
    </row>
    <row r="74" spans="1:11" ht="15.95" customHeight="1" thickBot="1">
      <c r="A74" s="296" t="s">
        <v>48</v>
      </c>
      <c r="B74" s="714" t="s">
        <v>535</v>
      </c>
      <c r="C74" s="714"/>
      <c r="D74" s="305">
        <v>0</v>
      </c>
      <c r="E74" s="505">
        <v>0</v>
      </c>
      <c r="F74" s="543">
        <v>0</v>
      </c>
      <c r="G74" s="543">
        <v>0</v>
      </c>
      <c r="H74" s="543">
        <v>0</v>
      </c>
      <c r="I74" s="560"/>
      <c r="J74" s="130"/>
      <c r="K74" s="130"/>
    </row>
    <row r="75" spans="1:11" s="67" customFormat="1" ht="19.5" customHeight="1" thickBot="1">
      <c r="A75" s="313" t="s">
        <v>130</v>
      </c>
      <c r="B75" s="720" t="s">
        <v>500</v>
      </c>
      <c r="C75" s="720"/>
      <c r="D75" s="314">
        <f>D38+D47+D46+D52+D39+D67+D71+D74</f>
        <v>110377072</v>
      </c>
      <c r="E75" s="492">
        <f>E38+E47+E46+E52+E39+E67+E71+E74</f>
        <v>110377072</v>
      </c>
      <c r="F75" s="528">
        <f>F38+F47+F46+F52+F39+F67+F71+F74</f>
        <v>110377072</v>
      </c>
      <c r="G75" s="528">
        <f>G38+G47+G46+G52+G67+G71+G74+G39</f>
        <v>100165213</v>
      </c>
      <c r="H75" s="528">
        <f>H38+H47+H46+H52+H67+H71+H74</f>
        <v>10211859</v>
      </c>
      <c r="I75" s="513"/>
      <c r="J75" s="131"/>
      <c r="K75" s="132"/>
    </row>
    <row r="76" spans="1:11" s="67" customFormat="1" ht="21.75" customHeight="1" thickBot="1">
      <c r="A76" s="315"/>
      <c r="B76" s="723" t="s">
        <v>131</v>
      </c>
      <c r="C76" s="724"/>
      <c r="D76" s="316">
        <f>+D30-D75</f>
        <v>10194196</v>
      </c>
      <c r="E76" s="506">
        <f>+E30-E75</f>
        <v>17136765</v>
      </c>
      <c r="F76" s="544">
        <f>+F30-F75</f>
        <v>17136765</v>
      </c>
      <c r="G76" s="544">
        <f>+G30-G75</f>
        <v>-1974235</v>
      </c>
      <c r="H76" s="544">
        <f>+H30-H75</f>
        <v>19111000</v>
      </c>
      <c r="I76" s="518"/>
      <c r="J76" s="132"/>
      <c r="K76" s="132"/>
    </row>
    <row r="77" spans="1:11" ht="15.95" customHeight="1" thickBot="1">
      <c r="A77" s="296" t="s">
        <v>49</v>
      </c>
      <c r="B77" s="714" t="s">
        <v>536</v>
      </c>
      <c r="C77" s="714"/>
      <c r="D77" s="297">
        <v>12168431</v>
      </c>
      <c r="E77" s="488">
        <v>19111000</v>
      </c>
      <c r="F77" s="524">
        <v>19111000</v>
      </c>
      <c r="G77" s="524">
        <v>0</v>
      </c>
      <c r="H77" s="524">
        <v>19111000</v>
      </c>
      <c r="I77" s="363"/>
      <c r="J77" s="130"/>
      <c r="K77" s="130"/>
    </row>
    <row r="78" spans="1:11" s="67" customFormat="1" ht="15.95" customHeight="1">
      <c r="A78" s="311"/>
      <c r="B78" s="303" t="s">
        <v>483</v>
      </c>
      <c r="C78" s="287" t="s">
        <v>88</v>
      </c>
      <c r="D78" s="301">
        <v>0</v>
      </c>
      <c r="E78" s="489">
        <v>0</v>
      </c>
      <c r="F78" s="525">
        <v>0</v>
      </c>
      <c r="G78" s="525">
        <v>0</v>
      </c>
      <c r="H78" s="525">
        <v>0</v>
      </c>
      <c r="I78" s="566"/>
      <c r="J78" s="132"/>
      <c r="K78" s="132"/>
    </row>
    <row r="79" spans="1:11" s="67" customFormat="1" ht="15.95" customHeight="1" thickBot="1">
      <c r="A79" s="317"/>
      <c r="B79" s="302" t="s">
        <v>484</v>
      </c>
      <c r="C79" s="286" t="s">
        <v>89</v>
      </c>
      <c r="D79" s="295">
        <v>12168431</v>
      </c>
      <c r="E79" s="374">
        <v>19111000</v>
      </c>
      <c r="F79" s="533">
        <v>19111000</v>
      </c>
      <c r="G79" s="533">
        <v>0</v>
      </c>
      <c r="H79" s="533">
        <v>19111000</v>
      </c>
      <c r="I79" s="567">
        <v>0</v>
      </c>
      <c r="J79" s="132"/>
      <c r="K79" s="132"/>
    </row>
    <row r="80" spans="1:11" s="67" customFormat="1" ht="15.95" customHeight="1" thickBot="1">
      <c r="A80" s="296" t="s">
        <v>27</v>
      </c>
      <c r="B80" s="714" t="s">
        <v>537</v>
      </c>
      <c r="C80" s="714"/>
      <c r="D80" s="314">
        <v>0</v>
      </c>
      <c r="E80" s="492">
        <v>0</v>
      </c>
      <c r="F80" s="528">
        <v>0</v>
      </c>
      <c r="G80" s="528">
        <v>0</v>
      </c>
      <c r="H80" s="528">
        <v>0</v>
      </c>
      <c r="I80" s="568"/>
      <c r="J80" s="132"/>
      <c r="K80" s="132"/>
    </row>
    <row r="81" spans="1:11" s="67" customFormat="1" ht="15.95" customHeight="1">
      <c r="A81" s="298"/>
      <c r="B81" s="303" t="s">
        <v>485</v>
      </c>
      <c r="C81" s="287" t="s">
        <v>486</v>
      </c>
      <c r="D81" s="318">
        <v>0</v>
      </c>
      <c r="E81" s="507">
        <v>0</v>
      </c>
      <c r="F81" s="545">
        <v>0</v>
      </c>
      <c r="G81" s="545">
        <v>0</v>
      </c>
      <c r="H81" s="545">
        <v>0</v>
      </c>
      <c r="I81" s="566"/>
      <c r="J81" s="132"/>
      <c r="K81" s="132"/>
    </row>
    <row r="82" spans="1:11" s="67" customFormat="1" ht="15.95" customHeight="1">
      <c r="A82" s="8"/>
      <c r="B82" s="99" t="s">
        <v>488</v>
      </c>
      <c r="C82" s="98" t="s">
        <v>487</v>
      </c>
      <c r="D82" s="136">
        <v>0</v>
      </c>
      <c r="E82" s="494">
        <v>0</v>
      </c>
      <c r="F82" s="530">
        <v>0</v>
      </c>
      <c r="G82" s="530">
        <v>0</v>
      </c>
      <c r="H82" s="530">
        <v>0</v>
      </c>
      <c r="I82" s="569"/>
      <c r="J82" s="132"/>
      <c r="K82" s="132"/>
    </row>
    <row r="83" spans="1:11" s="67" customFormat="1" ht="15.95" customHeight="1" thickBot="1">
      <c r="A83" s="294"/>
      <c r="B83" s="302" t="s">
        <v>489</v>
      </c>
      <c r="C83" s="286" t="s">
        <v>455</v>
      </c>
      <c r="D83" s="319">
        <v>0</v>
      </c>
      <c r="E83" s="508">
        <v>0</v>
      </c>
      <c r="F83" s="546">
        <v>0</v>
      </c>
      <c r="G83" s="546">
        <v>0</v>
      </c>
      <c r="H83" s="546">
        <v>0</v>
      </c>
      <c r="I83" s="567"/>
      <c r="J83" s="132"/>
      <c r="K83" s="132"/>
    </row>
    <row r="84" spans="1:11" s="67" customFormat="1" ht="15.95" customHeight="1" thickBot="1">
      <c r="A84" s="313" t="s">
        <v>136</v>
      </c>
      <c r="B84" s="720" t="s">
        <v>490</v>
      </c>
      <c r="C84" s="720"/>
      <c r="D84" s="314">
        <f t="shared" ref="D84:I84" si="0">D77+D80</f>
        <v>12168431</v>
      </c>
      <c r="E84" s="492">
        <f t="shared" si="0"/>
        <v>19111000</v>
      </c>
      <c r="F84" s="528">
        <f>F77+F80</f>
        <v>19111000</v>
      </c>
      <c r="G84" s="528">
        <f t="shared" si="0"/>
        <v>0</v>
      </c>
      <c r="H84" s="528">
        <f t="shared" si="0"/>
        <v>19111000</v>
      </c>
      <c r="I84" s="513">
        <f t="shared" si="0"/>
        <v>0</v>
      </c>
      <c r="J84" s="132"/>
      <c r="K84" s="132"/>
    </row>
    <row r="85" spans="1:11" s="67" customFormat="1" ht="15.95" customHeight="1" thickBot="1">
      <c r="A85" s="313" t="s">
        <v>137</v>
      </c>
      <c r="B85" s="720" t="s">
        <v>172</v>
      </c>
      <c r="C85" s="720"/>
      <c r="D85" s="320">
        <f>D30+D35</f>
        <v>122545503</v>
      </c>
      <c r="E85" s="509">
        <f>E30+E35</f>
        <v>129488072</v>
      </c>
      <c r="F85" s="547">
        <f>F30+F35</f>
        <v>129488072</v>
      </c>
      <c r="G85" s="547">
        <f>G30+G35</f>
        <v>100165213</v>
      </c>
      <c r="H85" s="547">
        <f>H30</f>
        <v>29322859</v>
      </c>
      <c r="I85" s="519">
        <f>I35</f>
        <v>0</v>
      </c>
      <c r="J85" s="132"/>
      <c r="K85" s="132"/>
    </row>
    <row r="86" spans="1:11" s="67" customFormat="1" ht="15.95" customHeight="1" thickBot="1">
      <c r="A86" s="313" t="s">
        <v>138</v>
      </c>
      <c r="B86" s="321" t="s">
        <v>173</v>
      </c>
      <c r="C86" s="321"/>
      <c r="D86" s="320">
        <f t="shared" ref="D86:I86" si="1">+D75+D84</f>
        <v>122545503</v>
      </c>
      <c r="E86" s="509">
        <f t="shared" si="1"/>
        <v>129488072</v>
      </c>
      <c r="F86" s="547">
        <f>+F75+F84</f>
        <v>129488072</v>
      </c>
      <c r="G86" s="547">
        <f t="shared" si="1"/>
        <v>100165213</v>
      </c>
      <c r="H86" s="547">
        <f t="shared" si="1"/>
        <v>29322859</v>
      </c>
      <c r="I86" s="519">
        <f t="shared" si="1"/>
        <v>0</v>
      </c>
      <c r="J86" s="132"/>
      <c r="K86" s="132"/>
    </row>
    <row r="87" spans="1:11" ht="20.100000000000001" customHeight="1">
      <c r="B87" s="11"/>
      <c r="C87" s="11"/>
      <c r="D87" s="12"/>
      <c r="E87" s="12"/>
      <c r="F87" s="12"/>
      <c r="G87" s="12"/>
      <c r="H87" s="12"/>
    </row>
    <row r="88" spans="1:11" ht="20.100000000000001" customHeight="1">
      <c r="B88" s="11"/>
      <c r="C88" s="11"/>
      <c r="D88" s="85">
        <f>+D86-D85</f>
        <v>0</v>
      </c>
      <c r="E88" s="85"/>
      <c r="F88" s="85"/>
      <c r="G88" s="85"/>
      <c r="H88" s="85"/>
      <c r="I88" s="85">
        <f>+I86-I85</f>
        <v>0</v>
      </c>
      <c r="J88" s="73">
        <f>SUM(G88:I88)</f>
        <v>0</v>
      </c>
    </row>
    <row r="89" spans="1:11" ht="20.100000000000001" customHeight="1">
      <c r="B89" s="11"/>
      <c r="C89" s="11"/>
      <c r="D89" s="12"/>
      <c r="E89" s="12"/>
      <c r="F89" s="12"/>
      <c r="G89" s="12"/>
      <c r="H89" s="12"/>
    </row>
    <row r="90" spans="1:11" ht="20.100000000000001" customHeight="1">
      <c r="B90" s="11"/>
      <c r="C90" s="11"/>
      <c r="D90" s="12"/>
      <c r="E90" s="12"/>
      <c r="F90" s="12"/>
      <c r="G90" s="12"/>
      <c r="H90" s="12"/>
    </row>
    <row r="91" spans="1:11" ht="20.100000000000001" customHeight="1">
      <c r="B91" s="11"/>
      <c r="C91" s="11"/>
      <c r="D91" s="12"/>
      <c r="E91" s="12"/>
      <c r="F91" s="12"/>
      <c r="G91" s="12"/>
      <c r="H91" s="12"/>
    </row>
    <row r="92" spans="1:11" ht="20.100000000000001" customHeight="1">
      <c r="B92" s="11"/>
      <c r="C92" s="11"/>
      <c r="D92" s="12"/>
      <c r="E92" s="12"/>
      <c r="F92" s="12"/>
      <c r="G92" s="12"/>
      <c r="H92" s="12"/>
    </row>
    <row r="93" spans="1:11" ht="20.100000000000001" customHeight="1">
      <c r="B93" s="11"/>
      <c r="C93" s="11"/>
      <c r="D93" s="12"/>
      <c r="E93" s="12"/>
      <c r="F93" s="12"/>
      <c r="G93" s="12"/>
      <c r="H93" s="12"/>
    </row>
    <row r="94" spans="1:11" ht="20.100000000000001" customHeight="1">
      <c r="B94" s="11"/>
      <c r="C94" s="11"/>
      <c r="D94" s="12"/>
      <c r="E94" s="12"/>
      <c r="F94" s="12"/>
      <c r="G94" s="12"/>
      <c r="H94" s="12"/>
    </row>
    <row r="95" spans="1:11" ht="20.100000000000001" customHeight="1">
      <c r="B95" s="11"/>
      <c r="C95" s="11"/>
      <c r="D95" s="12"/>
      <c r="E95" s="12"/>
      <c r="F95" s="12"/>
      <c r="G95" s="12"/>
      <c r="H95" s="12"/>
    </row>
    <row r="96" spans="1:11" ht="20.100000000000001" customHeight="1">
      <c r="B96" s="11"/>
      <c r="C96" s="11"/>
      <c r="D96" s="12"/>
      <c r="E96" s="12"/>
      <c r="F96" s="12"/>
      <c r="G96" s="12"/>
      <c r="H96" s="12"/>
    </row>
    <row r="97" spans="2:8" ht="20.100000000000001" customHeight="1">
      <c r="B97" s="11"/>
      <c r="C97" s="11"/>
      <c r="D97" s="12"/>
      <c r="E97" s="12"/>
      <c r="F97" s="12"/>
      <c r="G97" s="12"/>
      <c r="H97" s="12"/>
    </row>
    <row r="98" spans="2:8" ht="20.100000000000001" customHeight="1">
      <c r="B98" s="11"/>
      <c r="C98" s="11"/>
      <c r="D98" s="12"/>
      <c r="E98" s="12"/>
      <c r="F98" s="12"/>
      <c r="G98" s="12"/>
      <c r="H98" s="12"/>
    </row>
    <row r="99" spans="2:8" ht="20.100000000000001" customHeight="1">
      <c r="B99" s="11"/>
      <c r="C99" s="11"/>
      <c r="D99" s="12"/>
      <c r="E99" s="12"/>
      <c r="F99" s="12"/>
      <c r="G99" s="12"/>
      <c r="H99" s="12"/>
    </row>
    <row r="100" spans="2:8" ht="20.100000000000001" customHeight="1">
      <c r="B100" s="11"/>
      <c r="C100" s="11"/>
      <c r="D100" s="12"/>
      <c r="E100" s="12"/>
      <c r="F100" s="12"/>
      <c r="G100" s="12"/>
      <c r="H100" s="12"/>
    </row>
    <row r="101" spans="2:8" ht="20.100000000000001" customHeight="1">
      <c r="B101" s="11"/>
      <c r="C101" s="11"/>
      <c r="D101" s="12"/>
      <c r="E101" s="12"/>
      <c r="F101" s="12"/>
      <c r="G101" s="12"/>
      <c r="H101" s="12"/>
    </row>
    <row r="102" spans="2:8" ht="20.100000000000001" customHeight="1">
      <c r="B102" s="11"/>
      <c r="C102" s="11"/>
      <c r="D102" s="12"/>
      <c r="E102" s="12"/>
      <c r="F102" s="12"/>
      <c r="G102" s="12"/>
      <c r="H102" s="12"/>
    </row>
    <row r="103" spans="2:8" ht="20.100000000000001" customHeight="1">
      <c r="B103" s="11"/>
      <c r="C103" s="11"/>
      <c r="D103" s="12"/>
      <c r="E103" s="12"/>
      <c r="F103" s="12"/>
      <c r="G103" s="12"/>
      <c r="H103" s="12"/>
    </row>
    <row r="104" spans="2:8" ht="20.100000000000001" customHeight="1">
      <c r="B104" s="11"/>
      <c r="C104" s="11"/>
      <c r="D104" s="12"/>
      <c r="E104" s="12"/>
      <c r="F104" s="12"/>
      <c r="G104" s="12"/>
      <c r="H104" s="12"/>
    </row>
    <row r="105" spans="2:8" ht="20.100000000000001" customHeight="1">
      <c r="B105" s="11"/>
      <c r="C105" s="11"/>
      <c r="D105" s="12"/>
      <c r="E105" s="12"/>
      <c r="F105" s="12"/>
      <c r="G105" s="12"/>
      <c r="H105" s="12"/>
    </row>
    <row r="106" spans="2:8" ht="20.100000000000001" customHeight="1">
      <c r="B106" s="11"/>
      <c r="C106" s="11"/>
      <c r="D106" s="12"/>
      <c r="E106" s="12"/>
      <c r="F106" s="12"/>
      <c r="G106" s="12"/>
      <c r="H106" s="12"/>
    </row>
    <row r="107" spans="2:8" ht="20.100000000000001" customHeight="1">
      <c r="B107" s="11"/>
      <c r="C107" s="11"/>
      <c r="D107" s="12"/>
      <c r="E107" s="12"/>
      <c r="F107" s="12"/>
      <c r="G107" s="12"/>
      <c r="H107" s="12"/>
    </row>
    <row r="108" spans="2:8" ht="20.100000000000001" customHeight="1">
      <c r="B108" s="11"/>
      <c r="C108" s="11"/>
      <c r="D108" s="12"/>
      <c r="E108" s="12"/>
      <c r="F108" s="12"/>
      <c r="G108" s="12"/>
      <c r="H108" s="12"/>
    </row>
  </sheetData>
  <mergeCells count="57">
    <mergeCell ref="B25:C25"/>
    <mergeCell ref="B28:C28"/>
    <mergeCell ref="B35:C35"/>
    <mergeCell ref="B30:C30"/>
    <mergeCell ref="B32:C32"/>
    <mergeCell ref="B29:C29"/>
    <mergeCell ref="B85:C85"/>
    <mergeCell ref="B36:C36"/>
    <mergeCell ref="B38:C38"/>
    <mergeCell ref="B67:C67"/>
    <mergeCell ref="B37:C37"/>
    <mergeCell ref="B80:C80"/>
    <mergeCell ref="B39:C39"/>
    <mergeCell ref="B74:C74"/>
    <mergeCell ref="B71:C71"/>
    <mergeCell ref="B84:C84"/>
    <mergeCell ref="B75:C75"/>
    <mergeCell ref="B76:C76"/>
    <mergeCell ref="B77:C77"/>
    <mergeCell ref="B47:C47"/>
    <mergeCell ref="B15:C15"/>
    <mergeCell ref="B17:C17"/>
    <mergeCell ref="B16:C16"/>
    <mergeCell ref="B52:C52"/>
    <mergeCell ref="B33:C33"/>
    <mergeCell ref="B34:C34"/>
    <mergeCell ref="B31:C31"/>
    <mergeCell ref="B19:C19"/>
    <mergeCell ref="B23:C23"/>
    <mergeCell ref="B24:C24"/>
    <mergeCell ref="B20:C20"/>
    <mergeCell ref="B18:C18"/>
    <mergeCell ref="B21:C21"/>
    <mergeCell ref="B26:C26"/>
    <mergeCell ref="B27:C27"/>
    <mergeCell ref="B22:C22"/>
    <mergeCell ref="B14:C14"/>
    <mergeCell ref="D7:G7"/>
    <mergeCell ref="B8:C8"/>
    <mergeCell ref="B10:C10"/>
    <mergeCell ref="F5:F6"/>
    <mergeCell ref="B11:C11"/>
    <mergeCell ref="B12:C12"/>
    <mergeCell ref="B13:C13"/>
    <mergeCell ref="K5:K6"/>
    <mergeCell ref="A1:G1"/>
    <mergeCell ref="A4:G4"/>
    <mergeCell ref="A3:G3"/>
    <mergeCell ref="A2:G2"/>
    <mergeCell ref="A5:A7"/>
    <mergeCell ref="B5:C7"/>
    <mergeCell ref="J5:J6"/>
    <mergeCell ref="I5:I6"/>
    <mergeCell ref="E5:E6"/>
    <mergeCell ref="G5:G6"/>
    <mergeCell ref="H5:H6"/>
    <mergeCell ref="D5:D6"/>
  </mergeCells>
  <phoneticPr fontId="3" type="noConversion"/>
  <printOptions horizontalCentered="1"/>
  <pageMargins left="0.19685039370078741" right="0.15748031496062992" top="0.23622047244094491" bottom="0" header="0.15748031496062992" footer="0.15748031496062992"/>
  <pageSetup paperSize="9" scale="45" orientation="portrait" horizontalDpi="300" verticalDpi="300" r:id="rId1"/>
  <headerFooter alignWithMargins="0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 tint="-0.14999847407452621"/>
  </sheetPr>
  <dimension ref="A1:AK36"/>
  <sheetViews>
    <sheetView view="pageBreakPreview" workbookViewId="0">
      <selection activeCell="AE41" sqref="AE41"/>
    </sheetView>
  </sheetViews>
  <sheetFormatPr defaultRowHeight="12.75"/>
  <cols>
    <col min="1" max="1" width="5.42578125" customWidth="1"/>
    <col min="2" max="2" width="0.140625" hidden="1" customWidth="1"/>
    <col min="12" max="12" width="2.28515625" customWidth="1"/>
    <col min="13" max="13" width="9.140625" hidden="1" customWidth="1"/>
    <col min="14" max="14" width="3.7109375" hidden="1" customWidth="1"/>
    <col min="15" max="20" width="9.140625" hidden="1" customWidth="1"/>
    <col min="21" max="21" width="1.28515625" customWidth="1"/>
    <col min="22" max="22" width="6" customWidth="1"/>
    <col min="23" max="24" width="9.140625" hidden="1" customWidth="1"/>
    <col min="26" max="26" width="6.140625" customWidth="1"/>
    <col min="27" max="30" width="9.140625" hidden="1" customWidth="1"/>
    <col min="31" max="31" width="12.7109375" customWidth="1"/>
    <col min="32" max="32" width="0.140625" hidden="1" customWidth="1"/>
    <col min="33" max="34" width="9.140625" hidden="1" customWidth="1"/>
    <col min="35" max="35" width="11.5703125" customWidth="1"/>
    <col min="36" max="36" width="9.140625" hidden="1" customWidth="1"/>
    <col min="37" max="37" width="0.140625" customWidth="1"/>
  </cols>
  <sheetData>
    <row r="1" spans="1:36" ht="18.75" customHeight="1">
      <c r="A1" s="731" t="s">
        <v>402</v>
      </c>
      <c r="B1" s="731"/>
      <c r="C1" s="731"/>
      <c r="D1" s="731"/>
      <c r="E1" s="731"/>
      <c r="F1" s="731"/>
      <c r="G1" s="731"/>
      <c r="H1" s="731"/>
      <c r="I1" s="731"/>
      <c r="J1" s="731"/>
      <c r="K1" s="731"/>
      <c r="L1" s="731"/>
      <c r="M1" s="731"/>
      <c r="N1" s="731"/>
      <c r="O1" s="731"/>
      <c r="P1" s="731"/>
      <c r="Q1" s="731"/>
      <c r="R1" s="731"/>
      <c r="S1" s="731"/>
      <c r="T1" s="731"/>
      <c r="U1" s="731"/>
      <c r="V1" s="731"/>
      <c r="W1" s="731"/>
      <c r="X1" s="731"/>
      <c r="Y1" s="731"/>
      <c r="Z1" s="731"/>
      <c r="AA1" s="731"/>
      <c r="AB1" s="731"/>
      <c r="AC1" s="731"/>
      <c r="AD1" s="731"/>
      <c r="AE1" s="731"/>
      <c r="AF1" s="731"/>
      <c r="AG1" s="731"/>
      <c r="AH1" s="731"/>
      <c r="AI1" s="731"/>
    </row>
    <row r="2" spans="1:36" ht="18.75" customHeight="1">
      <c r="A2" s="731" t="s">
        <v>179</v>
      </c>
      <c r="B2" s="731"/>
      <c r="C2" s="731"/>
      <c r="D2" s="731"/>
      <c r="E2" s="731"/>
      <c r="F2" s="731"/>
      <c r="G2" s="731"/>
      <c r="H2" s="731"/>
      <c r="I2" s="731"/>
      <c r="J2" s="731"/>
      <c r="K2" s="731"/>
      <c r="L2" s="731"/>
      <c r="M2" s="731"/>
      <c r="N2" s="731"/>
      <c r="O2" s="731"/>
      <c r="P2" s="731"/>
      <c r="Q2" s="731"/>
      <c r="R2" s="731"/>
      <c r="S2" s="731"/>
      <c r="T2" s="731"/>
      <c r="U2" s="731"/>
      <c r="V2" s="731"/>
      <c r="W2" s="731"/>
      <c r="X2" s="731"/>
      <c r="Y2" s="731"/>
      <c r="Z2" s="731"/>
      <c r="AA2" s="731"/>
      <c r="AB2" s="731"/>
      <c r="AC2" s="731"/>
      <c r="AD2" s="731"/>
      <c r="AE2" s="731"/>
      <c r="AF2" s="731"/>
      <c r="AG2" s="731"/>
      <c r="AH2" s="731"/>
      <c r="AI2" s="731"/>
    </row>
    <row r="3" spans="1:36" ht="18.75" customHeight="1">
      <c r="A3" s="731" t="s">
        <v>306</v>
      </c>
      <c r="B3" s="731"/>
      <c r="C3" s="731"/>
      <c r="D3" s="731"/>
      <c r="E3" s="731"/>
      <c r="F3" s="731"/>
      <c r="G3" s="731"/>
      <c r="H3" s="731"/>
      <c r="I3" s="731"/>
      <c r="J3" s="731"/>
      <c r="K3" s="731"/>
      <c r="L3" s="731"/>
      <c r="M3" s="731"/>
      <c r="N3" s="731"/>
      <c r="O3" s="731"/>
      <c r="P3" s="731"/>
      <c r="Q3" s="731"/>
      <c r="R3" s="731"/>
      <c r="S3" s="731"/>
      <c r="T3" s="731"/>
      <c r="U3" s="731"/>
      <c r="V3" s="731"/>
      <c r="W3" s="731"/>
      <c r="X3" s="731"/>
      <c r="Y3" s="731"/>
      <c r="Z3" s="731"/>
      <c r="AA3" s="731"/>
      <c r="AB3" s="731"/>
      <c r="AC3" s="731"/>
      <c r="AD3" s="731"/>
      <c r="AE3" s="731"/>
      <c r="AF3" s="731"/>
      <c r="AG3" s="731"/>
      <c r="AH3" s="731"/>
      <c r="AI3" s="731"/>
    </row>
    <row r="4" spans="1:36" ht="18.75" customHeight="1">
      <c r="A4" s="735" t="s">
        <v>389</v>
      </c>
      <c r="B4" s="735"/>
      <c r="C4" s="735"/>
      <c r="D4" s="735"/>
      <c r="E4" s="735"/>
      <c r="F4" s="735"/>
      <c r="G4" s="735"/>
      <c r="H4" s="735"/>
      <c r="I4" s="735"/>
      <c r="J4" s="735"/>
      <c r="K4" s="735"/>
      <c r="L4" s="735"/>
      <c r="M4" s="735"/>
      <c r="N4" s="735"/>
      <c r="O4" s="735"/>
      <c r="P4" s="735"/>
      <c r="Q4" s="735"/>
      <c r="R4" s="735"/>
      <c r="S4" s="735"/>
      <c r="T4" s="735"/>
      <c r="U4" s="735"/>
      <c r="V4" s="735"/>
      <c r="W4" s="735"/>
      <c r="X4" s="735"/>
      <c r="Y4" s="735"/>
      <c r="Z4" s="735"/>
      <c r="AA4" s="735"/>
      <c r="AB4" s="735"/>
      <c r="AC4" s="735"/>
      <c r="AD4" s="735"/>
      <c r="AE4" s="735"/>
      <c r="AF4" s="735"/>
      <c r="AG4" s="735"/>
      <c r="AH4" s="735"/>
      <c r="AI4" s="735"/>
      <c r="AJ4" s="455"/>
    </row>
    <row r="5" spans="1:36" ht="12.75" customHeight="1">
      <c r="A5" s="733" t="s">
        <v>167</v>
      </c>
      <c r="B5" s="733"/>
      <c r="C5" s="734" t="s">
        <v>259</v>
      </c>
      <c r="D5" s="734"/>
      <c r="E5" s="734"/>
      <c r="F5" s="734"/>
      <c r="G5" s="734"/>
      <c r="H5" s="734"/>
      <c r="I5" s="734"/>
      <c r="J5" s="734"/>
      <c r="K5" s="734"/>
      <c r="L5" s="734"/>
      <c r="M5" s="734"/>
      <c r="N5" s="734"/>
      <c r="O5" s="734"/>
      <c r="P5" s="734"/>
      <c r="Q5" s="734"/>
      <c r="R5" s="734"/>
      <c r="S5" s="734"/>
      <c r="T5" s="734"/>
      <c r="U5" s="734"/>
      <c r="V5" s="733" t="s">
        <v>260</v>
      </c>
      <c r="W5" s="733"/>
      <c r="X5" s="733"/>
      <c r="Y5" s="747" t="s">
        <v>176</v>
      </c>
      <c r="Z5" s="748"/>
      <c r="AA5" s="748"/>
      <c r="AB5" s="748"/>
      <c r="AC5" s="748"/>
      <c r="AD5" s="749"/>
      <c r="AE5" s="736" t="s">
        <v>566</v>
      </c>
      <c r="AI5" s="736" t="s">
        <v>580</v>
      </c>
    </row>
    <row r="6" spans="1:36" ht="12.75" customHeight="1">
      <c r="A6" s="733"/>
      <c r="B6" s="733"/>
      <c r="C6" s="734"/>
      <c r="D6" s="734"/>
      <c r="E6" s="734"/>
      <c r="F6" s="734"/>
      <c r="G6" s="734"/>
      <c r="H6" s="734"/>
      <c r="I6" s="734"/>
      <c r="J6" s="734"/>
      <c r="K6" s="734"/>
      <c r="L6" s="734"/>
      <c r="M6" s="734"/>
      <c r="N6" s="734"/>
      <c r="O6" s="734"/>
      <c r="P6" s="734"/>
      <c r="Q6" s="734"/>
      <c r="R6" s="734"/>
      <c r="S6" s="734"/>
      <c r="T6" s="734"/>
      <c r="U6" s="734"/>
      <c r="V6" s="733"/>
      <c r="W6" s="733"/>
      <c r="X6" s="733"/>
      <c r="Y6" s="750"/>
      <c r="Z6" s="751"/>
      <c r="AA6" s="751"/>
      <c r="AB6" s="751"/>
      <c r="AC6" s="751"/>
      <c r="AD6" s="752"/>
      <c r="AE6" s="737"/>
      <c r="AI6" s="737"/>
    </row>
    <row r="7" spans="1:36">
      <c r="A7" s="732" t="s">
        <v>26</v>
      </c>
      <c r="B7" s="732"/>
      <c r="C7" s="732" t="s">
        <v>40</v>
      </c>
      <c r="D7" s="732"/>
      <c r="E7" s="732"/>
      <c r="F7" s="732"/>
      <c r="G7" s="732"/>
      <c r="H7" s="732"/>
      <c r="I7" s="732"/>
      <c r="J7" s="732"/>
      <c r="K7" s="732"/>
      <c r="L7" s="732"/>
      <c r="M7" s="732"/>
      <c r="N7" s="732"/>
      <c r="O7" s="732"/>
      <c r="P7" s="732"/>
      <c r="Q7" s="732"/>
      <c r="R7" s="732"/>
      <c r="S7" s="732"/>
      <c r="T7" s="732"/>
      <c r="U7" s="732"/>
      <c r="V7" s="732" t="s">
        <v>41</v>
      </c>
      <c r="W7" s="732"/>
      <c r="X7" s="732"/>
      <c r="Y7" s="732" t="s">
        <v>42</v>
      </c>
      <c r="Z7" s="732"/>
      <c r="AA7" s="732"/>
      <c r="AB7" s="732"/>
      <c r="AC7" s="732"/>
      <c r="AD7" s="753"/>
      <c r="AE7" s="439" t="s">
        <v>44</v>
      </c>
      <c r="AF7" s="439"/>
      <c r="AG7" s="439"/>
      <c r="AH7" s="439"/>
      <c r="AI7" s="439" t="s">
        <v>45</v>
      </c>
    </row>
    <row r="8" spans="1:36" ht="12.75" customHeight="1">
      <c r="A8" s="743" t="s">
        <v>171</v>
      </c>
      <c r="B8" s="743"/>
      <c r="C8" s="744" t="s">
        <v>261</v>
      </c>
      <c r="D8" s="744"/>
      <c r="E8" s="744"/>
      <c r="F8" s="744"/>
      <c r="G8" s="744"/>
      <c r="H8" s="744"/>
      <c r="I8" s="744"/>
      <c r="J8" s="744"/>
      <c r="K8" s="744"/>
      <c r="L8" s="744"/>
      <c r="M8" s="744"/>
      <c r="N8" s="744"/>
      <c r="O8" s="744"/>
      <c r="P8" s="744"/>
      <c r="Q8" s="744"/>
      <c r="R8" s="744"/>
      <c r="S8" s="744"/>
      <c r="T8" s="744"/>
      <c r="U8" s="744"/>
      <c r="V8" s="745" t="s">
        <v>262</v>
      </c>
      <c r="W8" s="745"/>
      <c r="X8" s="745"/>
      <c r="Y8" s="774">
        <v>21543310</v>
      </c>
      <c r="Z8" s="774"/>
      <c r="AA8" s="275"/>
      <c r="AB8" s="275">
        <f>SUM(Y8:AA8)</f>
        <v>21543310</v>
      </c>
      <c r="AC8" s="754"/>
      <c r="AD8" s="755"/>
      <c r="AE8" s="774">
        <v>23443030</v>
      </c>
      <c r="AF8" s="774"/>
      <c r="AG8" s="376"/>
      <c r="AH8" s="376"/>
      <c r="AI8" s="440">
        <v>23443030</v>
      </c>
    </row>
    <row r="9" spans="1:36" ht="12.75" customHeight="1">
      <c r="A9" s="743" t="s">
        <v>216</v>
      </c>
      <c r="B9" s="743"/>
      <c r="C9" s="744" t="s">
        <v>264</v>
      </c>
      <c r="D9" s="744"/>
      <c r="E9" s="744"/>
      <c r="F9" s="744"/>
      <c r="G9" s="744"/>
      <c r="H9" s="744"/>
      <c r="I9" s="744"/>
      <c r="J9" s="744"/>
      <c r="K9" s="744"/>
      <c r="L9" s="744"/>
      <c r="M9" s="744"/>
      <c r="N9" s="744"/>
      <c r="O9" s="744"/>
      <c r="P9" s="744"/>
      <c r="Q9" s="744"/>
      <c r="R9" s="744"/>
      <c r="S9" s="744"/>
      <c r="T9" s="744"/>
      <c r="U9" s="744"/>
      <c r="V9" s="745" t="s">
        <v>265</v>
      </c>
      <c r="W9" s="745"/>
      <c r="X9" s="745"/>
      <c r="Y9" s="746">
        <v>0</v>
      </c>
      <c r="Z9" s="746"/>
      <c r="AA9" s="275"/>
      <c r="AB9" s="275"/>
      <c r="AC9" s="754"/>
      <c r="AD9" s="755"/>
      <c r="AE9" s="746">
        <v>0</v>
      </c>
      <c r="AF9" s="746"/>
      <c r="AG9" s="275"/>
      <c r="AH9" s="275"/>
      <c r="AI9" s="275">
        <v>0</v>
      </c>
    </row>
    <row r="10" spans="1:36" ht="12.75" customHeight="1">
      <c r="A10" s="743" t="s">
        <v>217</v>
      </c>
      <c r="B10" s="743"/>
      <c r="C10" s="744" t="s">
        <v>266</v>
      </c>
      <c r="D10" s="744"/>
      <c r="E10" s="744"/>
      <c r="F10" s="744"/>
      <c r="G10" s="744"/>
      <c r="H10" s="744"/>
      <c r="I10" s="744"/>
      <c r="J10" s="744"/>
      <c r="K10" s="744"/>
      <c r="L10" s="744"/>
      <c r="M10" s="744"/>
      <c r="N10" s="744"/>
      <c r="O10" s="744"/>
      <c r="P10" s="744"/>
      <c r="Q10" s="744"/>
      <c r="R10" s="744"/>
      <c r="S10" s="744"/>
      <c r="T10" s="744"/>
      <c r="U10" s="744"/>
      <c r="V10" s="745" t="s">
        <v>267</v>
      </c>
      <c r="W10" s="745"/>
      <c r="X10" s="745"/>
      <c r="Y10" s="746">
        <v>0</v>
      </c>
      <c r="Z10" s="746"/>
      <c r="AA10" s="275"/>
      <c r="AB10" s="275"/>
      <c r="AC10" s="754"/>
      <c r="AD10" s="755"/>
      <c r="AE10" s="746">
        <v>0</v>
      </c>
      <c r="AF10" s="746"/>
      <c r="AG10" s="275"/>
      <c r="AH10" s="275"/>
      <c r="AI10" s="275">
        <v>0</v>
      </c>
    </row>
    <row r="11" spans="1:36" ht="12.75" customHeight="1">
      <c r="A11" s="743" t="s">
        <v>218</v>
      </c>
      <c r="B11" s="743"/>
      <c r="C11" s="744" t="s">
        <v>226</v>
      </c>
      <c r="D11" s="744"/>
      <c r="E11" s="744"/>
      <c r="F11" s="744"/>
      <c r="G11" s="744"/>
      <c r="H11" s="744"/>
      <c r="I11" s="744"/>
      <c r="J11" s="744"/>
      <c r="K11" s="744"/>
      <c r="L11" s="744"/>
      <c r="M11" s="744"/>
      <c r="N11" s="744"/>
      <c r="O11" s="744"/>
      <c r="P11" s="744"/>
      <c r="Q11" s="744"/>
      <c r="R11" s="744"/>
      <c r="S11" s="744"/>
      <c r="T11" s="744"/>
      <c r="U11" s="744"/>
      <c r="V11" s="745" t="s">
        <v>268</v>
      </c>
      <c r="W11" s="745"/>
      <c r="X11" s="745"/>
      <c r="Y11" s="746">
        <v>0</v>
      </c>
      <c r="Z11" s="746"/>
      <c r="AA11" s="275"/>
      <c r="AB11" s="275"/>
      <c r="AC11" s="754"/>
      <c r="AD11" s="755"/>
      <c r="AE11" s="746">
        <v>0</v>
      </c>
      <c r="AF11" s="746"/>
      <c r="AG11" s="275"/>
      <c r="AH11" s="275"/>
      <c r="AI11" s="275">
        <v>0</v>
      </c>
    </row>
    <row r="12" spans="1:36" ht="12.75" customHeight="1">
      <c r="A12" s="743" t="s">
        <v>219</v>
      </c>
      <c r="B12" s="743"/>
      <c r="C12" s="744" t="s">
        <v>232</v>
      </c>
      <c r="D12" s="744"/>
      <c r="E12" s="744"/>
      <c r="F12" s="744"/>
      <c r="G12" s="744"/>
      <c r="H12" s="744"/>
      <c r="I12" s="744"/>
      <c r="J12" s="744"/>
      <c r="K12" s="744"/>
      <c r="L12" s="744"/>
      <c r="M12" s="744"/>
      <c r="N12" s="744"/>
      <c r="O12" s="744"/>
      <c r="P12" s="744"/>
      <c r="Q12" s="744"/>
      <c r="R12" s="744"/>
      <c r="S12" s="744"/>
      <c r="T12" s="744"/>
      <c r="U12" s="744"/>
      <c r="V12" s="745" t="s">
        <v>269</v>
      </c>
      <c r="W12" s="745"/>
      <c r="X12" s="745"/>
      <c r="Y12" s="746">
        <v>0</v>
      </c>
      <c r="Z12" s="746"/>
      <c r="AA12" s="275"/>
      <c r="AB12" s="275"/>
      <c r="AC12" s="754"/>
      <c r="AD12" s="755"/>
      <c r="AE12" s="746">
        <v>0</v>
      </c>
      <c r="AF12" s="746"/>
      <c r="AG12" s="275"/>
      <c r="AH12" s="275"/>
      <c r="AI12" s="275">
        <v>0</v>
      </c>
    </row>
    <row r="13" spans="1:36" ht="12.75" customHeight="1">
      <c r="A13" s="743" t="s">
        <v>220</v>
      </c>
      <c r="B13" s="743"/>
      <c r="C13" s="744" t="s">
        <v>233</v>
      </c>
      <c r="D13" s="744"/>
      <c r="E13" s="744"/>
      <c r="F13" s="744"/>
      <c r="G13" s="744"/>
      <c r="H13" s="744"/>
      <c r="I13" s="744"/>
      <c r="J13" s="744"/>
      <c r="K13" s="744"/>
      <c r="L13" s="744"/>
      <c r="M13" s="744"/>
      <c r="N13" s="744"/>
      <c r="O13" s="744"/>
      <c r="P13" s="744"/>
      <c r="Q13" s="744"/>
      <c r="R13" s="744"/>
      <c r="S13" s="744"/>
      <c r="T13" s="744"/>
      <c r="U13" s="744"/>
      <c r="V13" s="745" t="s">
        <v>270</v>
      </c>
      <c r="W13" s="745"/>
      <c r="X13" s="745"/>
      <c r="Y13" s="746">
        <v>0</v>
      </c>
      <c r="Z13" s="746"/>
      <c r="AA13" s="275"/>
      <c r="AB13" s="275">
        <f>SUM(Y13:AA13)</f>
        <v>0</v>
      </c>
      <c r="AC13" s="754"/>
      <c r="AD13" s="755"/>
      <c r="AE13" s="746">
        <v>0</v>
      </c>
      <c r="AF13" s="746"/>
      <c r="AG13" s="275"/>
      <c r="AH13" s="275">
        <f>SUM(AE13:AG13)</f>
        <v>0</v>
      </c>
      <c r="AI13" s="275">
        <v>0</v>
      </c>
    </row>
    <row r="14" spans="1:36" ht="12.75" customHeight="1">
      <c r="A14" s="743" t="s">
        <v>221</v>
      </c>
      <c r="B14" s="743"/>
      <c r="C14" s="744" t="s">
        <v>271</v>
      </c>
      <c r="D14" s="744"/>
      <c r="E14" s="744"/>
      <c r="F14" s="744"/>
      <c r="G14" s="744"/>
      <c r="H14" s="744"/>
      <c r="I14" s="744"/>
      <c r="J14" s="744"/>
      <c r="K14" s="744"/>
      <c r="L14" s="744"/>
      <c r="M14" s="744"/>
      <c r="N14" s="744"/>
      <c r="O14" s="744"/>
      <c r="P14" s="744"/>
      <c r="Q14" s="744"/>
      <c r="R14" s="744"/>
      <c r="S14" s="744"/>
      <c r="T14" s="744"/>
      <c r="U14" s="744"/>
      <c r="V14" s="745" t="s">
        <v>272</v>
      </c>
      <c r="W14" s="745"/>
      <c r="X14" s="745"/>
      <c r="Y14" s="746">
        <v>0</v>
      </c>
      <c r="Z14" s="746"/>
      <c r="AA14" s="275"/>
      <c r="AB14" s="275"/>
      <c r="AC14" s="754"/>
      <c r="AD14" s="755"/>
      <c r="AE14" s="746">
        <v>0</v>
      </c>
      <c r="AF14" s="746"/>
      <c r="AG14" s="275"/>
      <c r="AH14" s="275"/>
      <c r="AI14" s="275">
        <v>0</v>
      </c>
    </row>
    <row r="15" spans="1:36" ht="12.75" customHeight="1">
      <c r="A15" s="743" t="s">
        <v>222</v>
      </c>
      <c r="B15" s="743"/>
      <c r="C15" s="744" t="s">
        <v>273</v>
      </c>
      <c r="D15" s="744"/>
      <c r="E15" s="744"/>
      <c r="F15" s="744"/>
      <c r="G15" s="744"/>
      <c r="H15" s="744"/>
      <c r="I15" s="744"/>
      <c r="J15" s="744"/>
      <c r="K15" s="744"/>
      <c r="L15" s="744"/>
      <c r="M15" s="744"/>
      <c r="N15" s="744"/>
      <c r="O15" s="744"/>
      <c r="P15" s="744"/>
      <c r="Q15" s="744"/>
      <c r="R15" s="744"/>
      <c r="S15" s="744"/>
      <c r="T15" s="744"/>
      <c r="U15" s="744"/>
      <c r="V15" s="745" t="s">
        <v>274</v>
      </c>
      <c r="W15" s="745"/>
      <c r="X15" s="745"/>
      <c r="Y15" s="746">
        <v>0</v>
      </c>
      <c r="Z15" s="746"/>
      <c r="AA15" s="275"/>
      <c r="AB15" s="275"/>
      <c r="AC15" s="754"/>
      <c r="AD15" s="755"/>
      <c r="AE15" s="746">
        <v>0</v>
      </c>
      <c r="AF15" s="746"/>
      <c r="AG15" s="275"/>
      <c r="AH15" s="275"/>
      <c r="AI15" s="275">
        <v>0</v>
      </c>
    </row>
    <row r="16" spans="1:36" ht="12.75" customHeight="1">
      <c r="A16" s="743" t="s">
        <v>223</v>
      </c>
      <c r="B16" s="743"/>
      <c r="C16" s="744" t="s">
        <v>234</v>
      </c>
      <c r="D16" s="744"/>
      <c r="E16" s="744"/>
      <c r="F16" s="744"/>
      <c r="G16" s="744"/>
      <c r="H16" s="744"/>
      <c r="I16" s="744"/>
      <c r="J16" s="744"/>
      <c r="K16" s="744"/>
      <c r="L16" s="744"/>
      <c r="M16" s="744"/>
      <c r="N16" s="744"/>
      <c r="O16" s="744"/>
      <c r="P16" s="744"/>
      <c r="Q16" s="744"/>
      <c r="R16" s="744"/>
      <c r="S16" s="744"/>
      <c r="T16" s="744"/>
      <c r="U16" s="744"/>
      <c r="V16" s="745" t="s">
        <v>275</v>
      </c>
      <c r="W16" s="745"/>
      <c r="X16" s="745"/>
      <c r="Y16" s="746">
        <v>147000</v>
      </c>
      <c r="Z16" s="746"/>
      <c r="AA16" s="275"/>
      <c r="AB16" s="275">
        <f>SUM(Y16:AA16)</f>
        <v>147000</v>
      </c>
      <c r="AC16" s="754"/>
      <c r="AD16" s="755"/>
      <c r="AE16" s="746">
        <v>147000</v>
      </c>
      <c r="AF16" s="746"/>
      <c r="AG16" s="275"/>
      <c r="AH16" s="275">
        <f>SUM(AE16:AG16)</f>
        <v>147000</v>
      </c>
      <c r="AI16" s="275">
        <v>400000</v>
      </c>
    </row>
    <row r="17" spans="1:37" ht="12.75" customHeight="1">
      <c r="A17" s="743" t="s">
        <v>224</v>
      </c>
      <c r="B17" s="743"/>
      <c r="C17" s="744" t="s">
        <v>276</v>
      </c>
      <c r="D17" s="744"/>
      <c r="E17" s="744"/>
      <c r="F17" s="744"/>
      <c r="G17" s="744"/>
      <c r="H17" s="744"/>
      <c r="I17" s="744"/>
      <c r="J17" s="744"/>
      <c r="K17" s="744"/>
      <c r="L17" s="744"/>
      <c r="M17" s="744"/>
      <c r="N17" s="744"/>
      <c r="O17" s="744"/>
      <c r="P17" s="744"/>
      <c r="Q17" s="744"/>
      <c r="R17" s="744"/>
      <c r="S17" s="744"/>
      <c r="T17" s="744"/>
      <c r="U17" s="744"/>
      <c r="V17" s="745" t="s">
        <v>277</v>
      </c>
      <c r="W17" s="745"/>
      <c r="X17" s="745"/>
      <c r="Y17" s="746">
        <v>675000</v>
      </c>
      <c r="Z17" s="746"/>
      <c r="AA17" s="275"/>
      <c r="AB17" s="275">
        <f>SUM(Y17:AA17)</f>
        <v>675000</v>
      </c>
      <c r="AC17" s="754"/>
      <c r="AD17" s="755"/>
      <c r="AE17" s="746">
        <v>675000</v>
      </c>
      <c r="AF17" s="746"/>
      <c r="AG17" s="275"/>
      <c r="AH17" s="275">
        <f>SUM(AE17:AG17)</f>
        <v>675000</v>
      </c>
      <c r="AI17" s="275">
        <v>800000</v>
      </c>
    </row>
    <row r="18" spans="1:37" ht="12.75" customHeight="1">
      <c r="A18" s="743" t="s">
        <v>225</v>
      </c>
      <c r="B18" s="743"/>
      <c r="C18" s="744" t="s">
        <v>278</v>
      </c>
      <c r="D18" s="744"/>
      <c r="E18" s="744"/>
      <c r="F18" s="744"/>
      <c r="G18" s="744"/>
      <c r="H18" s="744"/>
      <c r="I18" s="744"/>
      <c r="J18" s="744"/>
      <c r="K18" s="744"/>
      <c r="L18" s="744"/>
      <c r="M18" s="744"/>
      <c r="N18" s="744"/>
      <c r="O18" s="744"/>
      <c r="P18" s="744"/>
      <c r="Q18" s="744"/>
      <c r="R18" s="744"/>
      <c r="S18" s="744"/>
      <c r="T18" s="744"/>
      <c r="U18" s="744"/>
      <c r="V18" s="745" t="s">
        <v>279</v>
      </c>
      <c r="W18" s="745"/>
      <c r="X18" s="745"/>
      <c r="Y18" s="746">
        <v>0</v>
      </c>
      <c r="Z18" s="746"/>
      <c r="AA18" s="275"/>
      <c r="AB18" s="275"/>
      <c r="AC18" s="754"/>
      <c r="AD18" s="755"/>
      <c r="AE18" s="746">
        <v>0</v>
      </c>
      <c r="AF18" s="746"/>
      <c r="AG18" s="275"/>
      <c r="AH18" s="275"/>
      <c r="AI18" s="275">
        <v>0</v>
      </c>
    </row>
    <row r="19" spans="1:37" ht="12.75" customHeight="1">
      <c r="A19" s="743" t="s">
        <v>227</v>
      </c>
      <c r="B19" s="743"/>
      <c r="C19" s="744" t="s">
        <v>280</v>
      </c>
      <c r="D19" s="744"/>
      <c r="E19" s="744"/>
      <c r="F19" s="744"/>
      <c r="G19" s="744"/>
      <c r="H19" s="744"/>
      <c r="I19" s="744"/>
      <c r="J19" s="744"/>
      <c r="K19" s="744"/>
      <c r="L19" s="744"/>
      <c r="M19" s="744"/>
      <c r="N19" s="744"/>
      <c r="O19" s="744"/>
      <c r="P19" s="744"/>
      <c r="Q19" s="744"/>
      <c r="R19" s="744"/>
      <c r="S19" s="744"/>
      <c r="T19" s="744"/>
      <c r="U19" s="744"/>
      <c r="V19" s="745" t="s">
        <v>281</v>
      </c>
      <c r="W19" s="745"/>
      <c r="X19" s="745"/>
      <c r="Y19" s="746">
        <v>0</v>
      </c>
      <c r="Z19" s="746"/>
      <c r="AA19" s="275"/>
      <c r="AB19" s="275"/>
      <c r="AC19" s="754"/>
      <c r="AD19" s="755"/>
      <c r="AE19" s="746">
        <v>0</v>
      </c>
      <c r="AF19" s="746"/>
      <c r="AG19" s="275"/>
      <c r="AH19" s="275"/>
      <c r="AI19" s="275">
        <v>0</v>
      </c>
    </row>
    <row r="20" spans="1:37" ht="12.75" customHeight="1">
      <c r="A20" s="743" t="s">
        <v>228</v>
      </c>
      <c r="B20" s="743"/>
      <c r="C20" s="744" t="s">
        <v>282</v>
      </c>
      <c r="D20" s="744"/>
      <c r="E20" s="744"/>
      <c r="F20" s="744"/>
      <c r="G20" s="744"/>
      <c r="H20" s="744"/>
      <c r="I20" s="744"/>
      <c r="J20" s="744"/>
      <c r="K20" s="744"/>
      <c r="L20" s="744"/>
      <c r="M20" s="744"/>
      <c r="N20" s="744"/>
      <c r="O20" s="744"/>
      <c r="P20" s="744"/>
      <c r="Q20" s="744"/>
      <c r="R20" s="744"/>
      <c r="S20" s="744"/>
      <c r="T20" s="744"/>
      <c r="U20" s="744"/>
      <c r="V20" s="745" t="s">
        <v>283</v>
      </c>
      <c r="W20" s="745"/>
      <c r="X20" s="745"/>
      <c r="Y20" s="746">
        <v>0</v>
      </c>
      <c r="Z20" s="746"/>
      <c r="AA20" s="275"/>
      <c r="AB20" s="275"/>
      <c r="AC20" s="754"/>
      <c r="AD20" s="755"/>
      <c r="AE20" s="746">
        <v>0</v>
      </c>
      <c r="AF20" s="746"/>
      <c r="AG20" s="275"/>
      <c r="AH20" s="275"/>
      <c r="AI20" s="275">
        <v>0</v>
      </c>
    </row>
    <row r="21" spans="1:37">
      <c r="A21" s="743" t="s">
        <v>229</v>
      </c>
      <c r="B21" s="743"/>
      <c r="C21" s="758" t="s">
        <v>284</v>
      </c>
      <c r="D21" s="758"/>
      <c r="E21" s="758"/>
      <c r="F21" s="758"/>
      <c r="G21" s="758"/>
      <c r="H21" s="758"/>
      <c r="I21" s="758"/>
      <c r="J21" s="758"/>
      <c r="K21" s="758"/>
      <c r="L21" s="758"/>
      <c r="M21" s="758"/>
      <c r="N21" s="758"/>
      <c r="O21" s="758"/>
      <c r="P21" s="758"/>
      <c r="Q21" s="758"/>
      <c r="R21" s="758"/>
      <c r="S21" s="758"/>
      <c r="T21" s="758"/>
      <c r="U21" s="758"/>
      <c r="V21" s="745" t="s">
        <v>283</v>
      </c>
      <c r="W21" s="745"/>
      <c r="X21" s="745"/>
      <c r="Y21" s="759">
        <v>0</v>
      </c>
      <c r="Z21" s="759"/>
      <c r="AA21" s="759"/>
      <c r="AB21" s="759"/>
      <c r="AC21" s="760"/>
      <c r="AD21" s="761"/>
      <c r="AE21" s="759">
        <v>0</v>
      </c>
      <c r="AF21" s="759"/>
      <c r="AG21" s="759"/>
      <c r="AH21" s="759"/>
      <c r="AI21" s="391">
        <v>0</v>
      </c>
    </row>
    <row r="22" spans="1:37">
      <c r="A22" s="762" t="s">
        <v>230</v>
      </c>
      <c r="B22" s="762"/>
      <c r="C22" s="763" t="s">
        <v>285</v>
      </c>
      <c r="D22" s="763"/>
      <c r="E22" s="763"/>
      <c r="F22" s="763"/>
      <c r="G22" s="763"/>
      <c r="H22" s="763"/>
      <c r="I22" s="763"/>
      <c r="J22" s="763"/>
      <c r="K22" s="763"/>
      <c r="L22" s="763"/>
      <c r="M22" s="763"/>
      <c r="N22" s="763"/>
      <c r="O22" s="763"/>
      <c r="P22" s="763"/>
      <c r="Q22" s="763"/>
      <c r="R22" s="763"/>
      <c r="S22" s="763"/>
      <c r="T22" s="763"/>
      <c r="U22" s="763"/>
      <c r="V22" s="764" t="s">
        <v>286</v>
      </c>
      <c r="W22" s="764"/>
      <c r="X22" s="764"/>
      <c r="Y22" s="765">
        <f>SUM(Y8:Z21)</f>
        <v>22365310</v>
      </c>
      <c r="Z22" s="766"/>
      <c r="AA22" s="766"/>
      <c r="AB22" s="766"/>
      <c r="AC22" s="756"/>
      <c r="AD22" s="757"/>
      <c r="AE22" s="765">
        <f>SUM(AE8:AF21)</f>
        <v>24265030</v>
      </c>
      <c r="AF22" s="766"/>
      <c r="AG22" s="766"/>
      <c r="AH22" s="766"/>
      <c r="AI22" s="441">
        <f>SUM(AI8:AI21)</f>
        <v>24643030</v>
      </c>
      <c r="AJ22" s="442"/>
      <c r="AK22" s="442"/>
    </row>
    <row r="23" spans="1:37" ht="12.75" customHeight="1">
      <c r="A23" s="743" t="s">
        <v>231</v>
      </c>
      <c r="B23" s="743"/>
      <c r="C23" s="744" t="s">
        <v>287</v>
      </c>
      <c r="D23" s="744"/>
      <c r="E23" s="744"/>
      <c r="F23" s="744"/>
      <c r="G23" s="744"/>
      <c r="H23" s="744"/>
      <c r="I23" s="744"/>
      <c r="J23" s="744"/>
      <c r="K23" s="744"/>
      <c r="L23" s="744"/>
      <c r="M23" s="744"/>
      <c r="N23" s="744"/>
      <c r="O23" s="744"/>
      <c r="P23" s="744"/>
      <c r="Q23" s="744"/>
      <c r="R23" s="744"/>
      <c r="S23" s="744"/>
      <c r="T23" s="744"/>
      <c r="U23" s="744"/>
      <c r="V23" s="745" t="s">
        <v>288</v>
      </c>
      <c r="W23" s="745"/>
      <c r="X23" s="745"/>
      <c r="Y23" s="770">
        <v>5688276</v>
      </c>
      <c r="Z23" s="770"/>
      <c r="AA23" s="276"/>
      <c r="AB23" s="276">
        <f>SUM(Y23:AA23)</f>
        <v>5688276</v>
      </c>
      <c r="AC23" s="767"/>
      <c r="AD23" s="768"/>
      <c r="AE23" s="770">
        <v>5688276</v>
      </c>
      <c r="AF23" s="770"/>
      <c r="AG23" s="276"/>
      <c r="AH23" s="276">
        <f>SUM(AE23:AG23)</f>
        <v>5688276</v>
      </c>
      <c r="AI23" s="276">
        <v>5575461</v>
      </c>
    </row>
    <row r="24" spans="1:37" ht="12.75" customHeight="1">
      <c r="A24" s="743" t="s">
        <v>236</v>
      </c>
      <c r="B24" s="743"/>
      <c r="C24" s="744" t="s">
        <v>289</v>
      </c>
      <c r="D24" s="744"/>
      <c r="E24" s="744"/>
      <c r="F24" s="744"/>
      <c r="G24" s="744"/>
      <c r="H24" s="744"/>
      <c r="I24" s="744"/>
      <c r="J24" s="744"/>
      <c r="K24" s="744"/>
      <c r="L24" s="744"/>
      <c r="M24" s="744"/>
      <c r="N24" s="744"/>
      <c r="O24" s="744"/>
      <c r="P24" s="744"/>
      <c r="Q24" s="744"/>
      <c r="R24" s="744"/>
      <c r="S24" s="744"/>
      <c r="T24" s="744"/>
      <c r="U24" s="744"/>
      <c r="V24" s="745" t="s">
        <v>290</v>
      </c>
      <c r="W24" s="745"/>
      <c r="X24" s="745"/>
      <c r="Y24" s="769">
        <v>0</v>
      </c>
      <c r="Z24" s="769"/>
      <c r="AA24" s="276"/>
      <c r="AB24" s="276"/>
      <c r="AC24" s="767"/>
      <c r="AD24" s="768"/>
      <c r="AE24" s="769">
        <v>0</v>
      </c>
      <c r="AF24" s="769"/>
      <c r="AG24" s="276"/>
      <c r="AH24" s="276"/>
      <c r="AI24" s="276">
        <v>0</v>
      </c>
    </row>
    <row r="25" spans="1:37" ht="12.75" customHeight="1">
      <c r="A25" s="743" t="s">
        <v>238</v>
      </c>
      <c r="B25" s="743"/>
      <c r="C25" s="744" t="s">
        <v>291</v>
      </c>
      <c r="D25" s="744"/>
      <c r="E25" s="744"/>
      <c r="F25" s="744"/>
      <c r="G25" s="744"/>
      <c r="H25" s="744"/>
      <c r="I25" s="744"/>
      <c r="J25" s="744"/>
      <c r="K25" s="744"/>
      <c r="L25" s="744"/>
      <c r="M25" s="744"/>
      <c r="N25" s="744"/>
      <c r="O25" s="744"/>
      <c r="P25" s="744"/>
      <c r="Q25" s="744"/>
      <c r="R25" s="744"/>
      <c r="S25" s="744"/>
      <c r="T25" s="744"/>
      <c r="U25" s="744"/>
      <c r="V25" s="745" t="s">
        <v>292</v>
      </c>
      <c r="W25" s="745"/>
      <c r="X25" s="745"/>
      <c r="Y25" s="771">
        <v>1008000</v>
      </c>
      <c r="Z25" s="772"/>
      <c r="AA25" s="276"/>
      <c r="AB25" s="276">
        <f>SUM(Y25:AA25)</f>
        <v>1008000</v>
      </c>
      <c r="AC25" s="767"/>
      <c r="AD25" s="768"/>
      <c r="AE25" s="769">
        <v>1008000</v>
      </c>
      <c r="AF25" s="769"/>
      <c r="AG25" s="276"/>
      <c r="AH25" s="276">
        <f>SUM(AE25:AG25)</f>
        <v>1008000</v>
      </c>
      <c r="AI25" s="276">
        <v>1400000</v>
      </c>
    </row>
    <row r="26" spans="1:37">
      <c r="A26" s="762" t="s">
        <v>239</v>
      </c>
      <c r="B26" s="762"/>
      <c r="C26" s="763" t="s">
        <v>293</v>
      </c>
      <c r="D26" s="763"/>
      <c r="E26" s="763"/>
      <c r="F26" s="763"/>
      <c r="G26" s="763"/>
      <c r="H26" s="763"/>
      <c r="I26" s="763"/>
      <c r="J26" s="763"/>
      <c r="K26" s="763"/>
      <c r="L26" s="763"/>
      <c r="M26" s="763"/>
      <c r="N26" s="763"/>
      <c r="O26" s="763"/>
      <c r="P26" s="763"/>
      <c r="Q26" s="763"/>
      <c r="R26" s="763"/>
      <c r="S26" s="763"/>
      <c r="T26" s="763"/>
      <c r="U26" s="763"/>
      <c r="V26" s="764" t="s">
        <v>294</v>
      </c>
      <c r="W26" s="764"/>
      <c r="X26" s="764"/>
      <c r="Y26" s="765">
        <f>SUM(Y23:Y25)</f>
        <v>6696276</v>
      </c>
      <c r="Z26" s="766"/>
      <c r="AA26" s="766"/>
      <c r="AB26" s="766"/>
      <c r="AC26" s="756"/>
      <c r="AD26" s="757"/>
      <c r="AE26" s="765">
        <f>SUM(AE23:AE25)</f>
        <v>6696276</v>
      </c>
      <c r="AF26" s="766"/>
      <c r="AG26" s="766"/>
      <c r="AH26" s="766"/>
      <c r="AI26" s="441">
        <f>SUM(AI23:AI25)</f>
        <v>6975461</v>
      </c>
      <c r="AJ26" s="442"/>
      <c r="AK26" s="442"/>
    </row>
    <row r="27" spans="1:37">
      <c r="A27" s="762" t="s">
        <v>241</v>
      </c>
      <c r="B27" s="762"/>
      <c r="C27" s="763" t="s">
        <v>295</v>
      </c>
      <c r="D27" s="763"/>
      <c r="E27" s="763"/>
      <c r="F27" s="763"/>
      <c r="G27" s="763"/>
      <c r="H27" s="763"/>
      <c r="I27" s="763"/>
      <c r="J27" s="763"/>
      <c r="K27" s="763"/>
      <c r="L27" s="763"/>
      <c r="M27" s="763"/>
      <c r="N27" s="763"/>
      <c r="O27" s="763"/>
      <c r="P27" s="763"/>
      <c r="Q27" s="763"/>
      <c r="R27" s="763"/>
      <c r="S27" s="763"/>
      <c r="T27" s="763"/>
      <c r="U27" s="763"/>
      <c r="V27" s="764" t="s">
        <v>296</v>
      </c>
      <c r="W27" s="764"/>
      <c r="X27" s="764"/>
      <c r="Y27" s="765">
        <f>Y22+Y26</f>
        <v>29061586</v>
      </c>
      <c r="Z27" s="766"/>
      <c r="AA27" s="766"/>
      <c r="AB27" s="766"/>
      <c r="AC27" s="756"/>
      <c r="AD27" s="757"/>
      <c r="AE27" s="765">
        <f>AE22+AE26</f>
        <v>30961306</v>
      </c>
      <c r="AF27" s="766"/>
      <c r="AG27" s="766"/>
      <c r="AH27" s="766"/>
      <c r="AI27" s="441">
        <f>AI22+AI26</f>
        <v>31618491</v>
      </c>
      <c r="AJ27" s="442"/>
      <c r="AK27" s="442"/>
    </row>
    <row r="28" spans="1:37" ht="12.75" customHeight="1">
      <c r="A28" s="762">
        <v>21</v>
      </c>
      <c r="B28" s="762"/>
      <c r="C28" s="763" t="s">
        <v>297</v>
      </c>
      <c r="D28" s="763"/>
      <c r="E28" s="763"/>
      <c r="F28" s="763"/>
      <c r="G28" s="763"/>
      <c r="H28" s="763"/>
      <c r="I28" s="763"/>
      <c r="J28" s="763"/>
      <c r="K28" s="763"/>
      <c r="L28" s="763"/>
      <c r="M28" s="763"/>
      <c r="N28" s="763"/>
      <c r="O28" s="763"/>
      <c r="P28" s="763"/>
      <c r="Q28" s="763"/>
      <c r="R28" s="763"/>
      <c r="S28" s="763"/>
      <c r="T28" s="763"/>
      <c r="U28" s="763"/>
      <c r="V28" s="764" t="s">
        <v>298</v>
      </c>
      <c r="W28" s="764"/>
      <c r="X28" s="764"/>
      <c r="Y28" s="766">
        <v>8211164</v>
      </c>
      <c r="Z28" s="773"/>
      <c r="AA28" s="773"/>
      <c r="AB28" s="773"/>
      <c r="AC28" s="767"/>
      <c r="AD28" s="768"/>
      <c r="AE28" s="766">
        <f>AE29+AE30+AE31+AE32+AE33+AE34+AE35</f>
        <v>8724088</v>
      </c>
      <c r="AF28" s="773"/>
      <c r="AG28" s="773"/>
      <c r="AH28" s="773"/>
      <c r="AI28" s="442">
        <f>(AI29+AI32+AI33+AI34+AI35)</f>
        <v>8463014</v>
      </c>
      <c r="AJ28" s="443"/>
      <c r="AK28" s="443"/>
    </row>
    <row r="29" spans="1:37">
      <c r="A29" s="743">
        <v>22</v>
      </c>
      <c r="B29" s="743"/>
      <c r="C29" s="758" t="s">
        <v>299</v>
      </c>
      <c r="D29" s="758"/>
      <c r="E29" s="758"/>
      <c r="F29" s="758"/>
      <c r="G29" s="758"/>
      <c r="H29" s="758"/>
      <c r="I29" s="758"/>
      <c r="J29" s="758"/>
      <c r="K29" s="758"/>
      <c r="L29" s="758"/>
      <c r="M29" s="758"/>
      <c r="N29" s="758"/>
      <c r="O29" s="758"/>
      <c r="P29" s="758"/>
      <c r="Q29" s="758"/>
      <c r="R29" s="758"/>
      <c r="S29" s="758"/>
      <c r="T29" s="758"/>
      <c r="U29" s="758"/>
      <c r="V29" s="745" t="s">
        <v>298</v>
      </c>
      <c r="W29" s="745"/>
      <c r="X29" s="745"/>
      <c r="Y29" s="759">
        <v>7729164</v>
      </c>
      <c r="Z29" s="759"/>
      <c r="AA29" s="759"/>
      <c r="AB29" s="759"/>
      <c r="AC29" s="760"/>
      <c r="AD29" s="761"/>
      <c r="AE29" s="759">
        <v>8242088</v>
      </c>
      <c r="AF29" s="759"/>
      <c r="AG29" s="759"/>
      <c r="AH29" s="759"/>
      <c r="AI29" s="446">
        <v>7413014</v>
      </c>
      <c r="AJ29" s="444"/>
      <c r="AK29" s="444"/>
    </row>
    <row r="30" spans="1:37">
      <c r="A30" s="743">
        <v>23</v>
      </c>
      <c r="B30" s="743"/>
      <c r="C30" s="758" t="s">
        <v>300</v>
      </c>
      <c r="D30" s="758"/>
      <c r="E30" s="758"/>
      <c r="F30" s="758"/>
      <c r="G30" s="758"/>
      <c r="H30" s="758"/>
      <c r="I30" s="758"/>
      <c r="J30" s="758"/>
      <c r="K30" s="758"/>
      <c r="L30" s="758"/>
      <c r="M30" s="758"/>
      <c r="N30" s="758"/>
      <c r="O30" s="758"/>
      <c r="P30" s="758"/>
      <c r="Q30" s="758"/>
      <c r="R30" s="758"/>
      <c r="S30" s="758"/>
      <c r="T30" s="758"/>
      <c r="U30" s="758"/>
      <c r="V30" s="745" t="s">
        <v>298</v>
      </c>
      <c r="W30" s="745"/>
      <c r="X30" s="745"/>
      <c r="Y30" s="759">
        <v>0</v>
      </c>
      <c r="Z30" s="759"/>
      <c r="AA30" s="759"/>
      <c r="AB30" s="759"/>
      <c r="AC30" s="760"/>
      <c r="AD30" s="761"/>
      <c r="AE30" s="759">
        <v>0</v>
      </c>
      <c r="AF30" s="759"/>
      <c r="AG30" s="759"/>
      <c r="AH30" s="759"/>
      <c r="AI30" s="444">
        <v>0</v>
      </c>
      <c r="AJ30" s="444"/>
      <c r="AK30" s="444"/>
    </row>
    <row r="31" spans="1:37">
      <c r="A31" s="743">
        <v>24</v>
      </c>
      <c r="B31" s="743"/>
      <c r="C31" s="758" t="s">
        <v>301</v>
      </c>
      <c r="D31" s="758"/>
      <c r="E31" s="758"/>
      <c r="F31" s="758"/>
      <c r="G31" s="758"/>
      <c r="H31" s="758"/>
      <c r="I31" s="758"/>
      <c r="J31" s="758"/>
      <c r="K31" s="758"/>
      <c r="L31" s="758"/>
      <c r="M31" s="758"/>
      <c r="N31" s="758"/>
      <c r="O31" s="758"/>
      <c r="P31" s="758"/>
      <c r="Q31" s="758"/>
      <c r="R31" s="758"/>
      <c r="S31" s="758"/>
      <c r="T31" s="758"/>
      <c r="U31" s="758"/>
      <c r="V31" s="745" t="s">
        <v>298</v>
      </c>
      <c r="W31" s="745"/>
      <c r="X31" s="745"/>
      <c r="Y31" s="759">
        <v>0</v>
      </c>
      <c r="Z31" s="759"/>
      <c r="AA31" s="759"/>
      <c r="AB31" s="759"/>
      <c r="AC31" s="760"/>
      <c r="AD31" s="761"/>
      <c r="AE31" s="759"/>
      <c r="AF31" s="759"/>
      <c r="AG31" s="759"/>
      <c r="AH31" s="759"/>
      <c r="AI31" s="444">
        <v>0</v>
      </c>
      <c r="AJ31" s="444"/>
      <c r="AK31" s="444"/>
    </row>
    <row r="32" spans="1:37">
      <c r="A32" s="743">
        <v>25</v>
      </c>
      <c r="B32" s="743"/>
      <c r="C32" s="758" t="s">
        <v>302</v>
      </c>
      <c r="D32" s="758"/>
      <c r="E32" s="758"/>
      <c r="F32" s="758"/>
      <c r="G32" s="758"/>
      <c r="H32" s="758"/>
      <c r="I32" s="758"/>
      <c r="J32" s="758"/>
      <c r="K32" s="758"/>
      <c r="L32" s="758"/>
      <c r="M32" s="758"/>
      <c r="N32" s="758"/>
      <c r="O32" s="758"/>
      <c r="P32" s="758"/>
      <c r="Q32" s="758"/>
      <c r="R32" s="758"/>
      <c r="S32" s="758"/>
      <c r="T32" s="758"/>
      <c r="U32" s="758"/>
      <c r="V32" s="745" t="s">
        <v>298</v>
      </c>
      <c r="W32" s="745"/>
      <c r="X32" s="745"/>
      <c r="Y32" s="759">
        <v>225000</v>
      </c>
      <c r="Z32" s="759"/>
      <c r="AA32" s="759"/>
      <c r="AB32" s="759"/>
      <c r="AC32" s="760"/>
      <c r="AD32" s="761"/>
      <c r="AE32" s="759">
        <v>225000</v>
      </c>
      <c r="AF32" s="759"/>
      <c r="AG32" s="759"/>
      <c r="AH32" s="759"/>
      <c r="AI32" s="444">
        <v>250000</v>
      </c>
      <c r="AJ32" s="444"/>
      <c r="AK32" s="444"/>
    </row>
    <row r="33" spans="1:37">
      <c r="A33" s="743">
        <v>26</v>
      </c>
      <c r="B33" s="743"/>
      <c r="C33" s="758" t="s">
        <v>303</v>
      </c>
      <c r="D33" s="758"/>
      <c r="E33" s="758"/>
      <c r="F33" s="758"/>
      <c r="G33" s="758"/>
      <c r="H33" s="758"/>
      <c r="I33" s="758"/>
      <c r="J33" s="758"/>
      <c r="K33" s="758"/>
      <c r="L33" s="758"/>
      <c r="M33" s="758"/>
      <c r="N33" s="758"/>
      <c r="O33" s="758"/>
      <c r="P33" s="758"/>
      <c r="Q33" s="758"/>
      <c r="R33" s="758"/>
      <c r="S33" s="758"/>
      <c r="T33" s="758"/>
      <c r="U33" s="758"/>
      <c r="V33" s="745" t="s">
        <v>298</v>
      </c>
      <c r="W33" s="745"/>
      <c r="X33" s="745"/>
      <c r="Y33" s="759">
        <v>0</v>
      </c>
      <c r="Z33" s="759"/>
      <c r="AA33" s="759"/>
      <c r="AB33" s="759"/>
      <c r="AC33" s="760"/>
      <c r="AD33" s="761"/>
      <c r="AE33" s="759">
        <v>0</v>
      </c>
      <c r="AF33" s="759"/>
      <c r="AG33" s="759"/>
      <c r="AH33" s="759"/>
      <c r="AI33" s="444">
        <v>500000</v>
      </c>
      <c r="AJ33" s="444"/>
      <c r="AK33" s="444"/>
    </row>
    <row r="34" spans="1:37">
      <c r="A34" s="743">
        <v>27</v>
      </c>
      <c r="B34" s="743"/>
      <c r="C34" s="758" t="s">
        <v>304</v>
      </c>
      <c r="D34" s="758"/>
      <c r="E34" s="758"/>
      <c r="F34" s="758"/>
      <c r="G34" s="758"/>
      <c r="H34" s="758"/>
      <c r="I34" s="758"/>
      <c r="J34" s="758"/>
      <c r="K34" s="758"/>
      <c r="L34" s="758"/>
      <c r="M34" s="758"/>
      <c r="N34" s="758"/>
      <c r="O34" s="758"/>
      <c r="P34" s="758"/>
      <c r="Q34" s="758"/>
      <c r="R34" s="758"/>
      <c r="S34" s="758"/>
      <c r="T34" s="758"/>
      <c r="U34" s="758"/>
      <c r="V34" s="745" t="s">
        <v>298</v>
      </c>
      <c r="W34" s="745"/>
      <c r="X34" s="745"/>
      <c r="Y34" s="759">
        <v>0</v>
      </c>
      <c r="Z34" s="759"/>
      <c r="AA34" s="759"/>
      <c r="AB34" s="759"/>
      <c r="AC34" s="760"/>
      <c r="AD34" s="761"/>
      <c r="AE34" s="759">
        <v>0</v>
      </c>
      <c r="AF34" s="759"/>
      <c r="AG34" s="759"/>
      <c r="AH34" s="759"/>
      <c r="AI34" s="444">
        <v>50000</v>
      </c>
      <c r="AJ34" s="444"/>
      <c r="AK34" s="444"/>
    </row>
    <row r="35" spans="1:37">
      <c r="A35" s="743">
        <v>28</v>
      </c>
      <c r="B35" s="743"/>
      <c r="C35" s="758" t="s">
        <v>305</v>
      </c>
      <c r="D35" s="758"/>
      <c r="E35" s="758"/>
      <c r="F35" s="758"/>
      <c r="G35" s="758"/>
      <c r="H35" s="758"/>
      <c r="I35" s="758"/>
      <c r="J35" s="758"/>
      <c r="K35" s="758"/>
      <c r="L35" s="758"/>
      <c r="M35" s="758"/>
      <c r="N35" s="758"/>
      <c r="O35" s="758"/>
      <c r="P35" s="758"/>
      <c r="Q35" s="758"/>
      <c r="R35" s="758"/>
      <c r="S35" s="758"/>
      <c r="T35" s="758"/>
      <c r="U35" s="758"/>
      <c r="V35" s="745" t="s">
        <v>298</v>
      </c>
      <c r="W35" s="745"/>
      <c r="X35" s="745"/>
      <c r="Y35" s="759">
        <v>257000</v>
      </c>
      <c r="Z35" s="759"/>
      <c r="AA35" s="759"/>
      <c r="AB35" s="759"/>
      <c r="AC35" s="760"/>
      <c r="AD35" s="761"/>
      <c r="AE35" s="759">
        <v>257000</v>
      </c>
      <c r="AF35" s="759"/>
      <c r="AG35" s="759"/>
      <c r="AH35" s="759"/>
      <c r="AI35" s="444">
        <v>250000</v>
      </c>
      <c r="AJ35" s="444"/>
      <c r="AK35" s="444"/>
    </row>
    <row r="36" spans="1:37">
      <c r="A36" s="151"/>
      <c r="B36" s="151"/>
      <c r="C36" s="740" t="s">
        <v>38</v>
      </c>
      <c r="D36" s="741"/>
      <c r="E36" s="741"/>
      <c r="F36" s="741"/>
      <c r="G36" s="741"/>
      <c r="H36" s="741"/>
      <c r="I36" s="741"/>
      <c r="J36" s="741"/>
      <c r="K36" s="741"/>
      <c r="L36" s="741"/>
      <c r="M36" s="741"/>
      <c r="N36" s="741"/>
      <c r="O36" s="741"/>
      <c r="P36" s="741"/>
      <c r="Q36" s="741"/>
      <c r="R36" s="741"/>
      <c r="S36" s="741"/>
      <c r="T36" s="741"/>
      <c r="U36" s="741"/>
      <c r="V36" s="742"/>
      <c r="W36" s="151"/>
      <c r="X36" s="151"/>
      <c r="Y36" s="738">
        <f>Y22+Y26+Y28</f>
        <v>37272750</v>
      </c>
      <c r="Z36" s="739"/>
      <c r="AA36" s="24"/>
      <c r="AB36" s="24"/>
      <c r="AC36" s="24"/>
      <c r="AD36" s="24"/>
      <c r="AE36" s="738">
        <f>AE22+AE26+AE28</f>
        <v>39685394</v>
      </c>
      <c r="AF36" s="739"/>
      <c r="AG36" s="376"/>
      <c r="AH36" s="376"/>
      <c r="AI36" s="445">
        <f>AI22+AI26+AI28</f>
        <v>40081505</v>
      </c>
      <c r="AJ36" s="376"/>
      <c r="AK36" s="376"/>
    </row>
  </sheetData>
  <mergeCells count="186">
    <mergeCell ref="AE36:AF36"/>
    <mergeCell ref="AE30:AH30"/>
    <mergeCell ref="AE31:AH31"/>
    <mergeCell ref="AE32:AH32"/>
    <mergeCell ref="AE33:AH33"/>
    <mergeCell ref="AE27:AH27"/>
    <mergeCell ref="AE28:AH28"/>
    <mergeCell ref="AE21:AH21"/>
    <mergeCell ref="AE22:AH22"/>
    <mergeCell ref="AE23:AF23"/>
    <mergeCell ref="AE24:AF24"/>
    <mergeCell ref="AE29:AH29"/>
    <mergeCell ref="AE34:AH34"/>
    <mergeCell ref="AE35:AH35"/>
    <mergeCell ref="AE18:AF18"/>
    <mergeCell ref="AE19:AF19"/>
    <mergeCell ref="AE20:AF20"/>
    <mergeCell ref="AE13:AF13"/>
    <mergeCell ref="AE14:AF14"/>
    <mergeCell ref="AE15:AF15"/>
    <mergeCell ref="AE16:AF16"/>
    <mergeCell ref="AE25:AF25"/>
    <mergeCell ref="AE26:AH26"/>
    <mergeCell ref="Y8:Z8"/>
    <mergeCell ref="Y17:Z17"/>
    <mergeCell ref="A17:B17"/>
    <mergeCell ref="C17:U17"/>
    <mergeCell ref="V17:X17"/>
    <mergeCell ref="A15:B15"/>
    <mergeCell ref="C15:U15"/>
    <mergeCell ref="AE10:AF10"/>
    <mergeCell ref="AE11:AF11"/>
    <mergeCell ref="AE12:AF12"/>
    <mergeCell ref="AE8:AF8"/>
    <mergeCell ref="AE9:AF9"/>
    <mergeCell ref="AC8:AD8"/>
    <mergeCell ref="AC9:AD9"/>
    <mergeCell ref="AC10:AD10"/>
    <mergeCell ref="AE17:AF17"/>
    <mergeCell ref="A16:B16"/>
    <mergeCell ref="C16:U16"/>
    <mergeCell ref="V16:X16"/>
    <mergeCell ref="AC16:AD16"/>
    <mergeCell ref="Y16:Z16"/>
    <mergeCell ref="AC15:AD15"/>
    <mergeCell ref="Y15:Z15"/>
    <mergeCell ref="V15:X15"/>
    <mergeCell ref="V33:X33"/>
    <mergeCell ref="Y33:AB33"/>
    <mergeCell ref="A34:B34"/>
    <mergeCell ref="C34:U34"/>
    <mergeCell ref="V34:X34"/>
    <mergeCell ref="Y34:AB34"/>
    <mergeCell ref="AC35:AD35"/>
    <mergeCell ref="A35:B35"/>
    <mergeCell ref="C35:U35"/>
    <mergeCell ref="V35:X35"/>
    <mergeCell ref="Y35:AB35"/>
    <mergeCell ref="AC34:AD34"/>
    <mergeCell ref="AC33:AD33"/>
    <mergeCell ref="A33:B33"/>
    <mergeCell ref="C33:U33"/>
    <mergeCell ref="AC32:AD32"/>
    <mergeCell ref="AC31:AD31"/>
    <mergeCell ref="A31:B31"/>
    <mergeCell ref="C31:U31"/>
    <mergeCell ref="V31:X31"/>
    <mergeCell ref="Y31:AB31"/>
    <mergeCell ref="A32:B32"/>
    <mergeCell ref="C32:U32"/>
    <mergeCell ref="V32:X32"/>
    <mergeCell ref="Y32:AB32"/>
    <mergeCell ref="AC30:AD30"/>
    <mergeCell ref="A29:B29"/>
    <mergeCell ref="C29:U29"/>
    <mergeCell ref="V29:X29"/>
    <mergeCell ref="Y29:AB29"/>
    <mergeCell ref="AC29:AD29"/>
    <mergeCell ref="A30:B30"/>
    <mergeCell ref="C30:U30"/>
    <mergeCell ref="V30:X30"/>
    <mergeCell ref="Y30:AB30"/>
    <mergeCell ref="AC28:AD28"/>
    <mergeCell ref="A27:B27"/>
    <mergeCell ref="C27:U27"/>
    <mergeCell ref="V27:X27"/>
    <mergeCell ref="Y27:AB27"/>
    <mergeCell ref="AC27:AD27"/>
    <mergeCell ref="A28:B28"/>
    <mergeCell ref="C28:U28"/>
    <mergeCell ref="V28:X28"/>
    <mergeCell ref="Y28:AB28"/>
    <mergeCell ref="AC26:AD26"/>
    <mergeCell ref="A25:B25"/>
    <mergeCell ref="C25:U25"/>
    <mergeCell ref="V25:X25"/>
    <mergeCell ref="AC25:AD25"/>
    <mergeCell ref="A26:B26"/>
    <mergeCell ref="C26:U26"/>
    <mergeCell ref="V26:X26"/>
    <mergeCell ref="Y26:AB26"/>
    <mergeCell ref="Y25:Z25"/>
    <mergeCell ref="A24:B24"/>
    <mergeCell ref="C24:U24"/>
    <mergeCell ref="V24:X24"/>
    <mergeCell ref="AC24:AD24"/>
    <mergeCell ref="Y24:Z24"/>
    <mergeCell ref="A23:B23"/>
    <mergeCell ref="C23:U23"/>
    <mergeCell ref="V23:X23"/>
    <mergeCell ref="AC23:AD23"/>
    <mergeCell ref="Y23:Z23"/>
    <mergeCell ref="AC22:AD22"/>
    <mergeCell ref="A21:B21"/>
    <mergeCell ref="C21:U21"/>
    <mergeCell ref="V21:X21"/>
    <mergeCell ref="Y21:AB21"/>
    <mergeCell ref="AC21:AD21"/>
    <mergeCell ref="A22:B22"/>
    <mergeCell ref="C22:U22"/>
    <mergeCell ref="V22:X22"/>
    <mergeCell ref="Y22:AB22"/>
    <mergeCell ref="A20:B20"/>
    <mergeCell ref="C20:U20"/>
    <mergeCell ref="V20:X20"/>
    <mergeCell ref="AC20:AD20"/>
    <mergeCell ref="Y20:Z20"/>
    <mergeCell ref="A19:B19"/>
    <mergeCell ref="C19:U19"/>
    <mergeCell ref="V19:X19"/>
    <mergeCell ref="AC19:AD19"/>
    <mergeCell ref="Y19:Z19"/>
    <mergeCell ref="A18:B18"/>
    <mergeCell ref="C18:U18"/>
    <mergeCell ref="V18:X18"/>
    <mergeCell ref="AC18:AD18"/>
    <mergeCell ref="Y18:Z18"/>
    <mergeCell ref="AC17:AD17"/>
    <mergeCell ref="V12:X12"/>
    <mergeCell ref="AC12:AD12"/>
    <mergeCell ref="Y12:Z12"/>
    <mergeCell ref="A11:B11"/>
    <mergeCell ref="A14:B14"/>
    <mergeCell ref="C14:U14"/>
    <mergeCell ref="V14:X14"/>
    <mergeCell ref="AC14:AD14"/>
    <mergeCell ref="Y14:Z14"/>
    <mergeCell ref="A13:B13"/>
    <mergeCell ref="C13:U13"/>
    <mergeCell ref="V13:X13"/>
    <mergeCell ref="AC13:AD13"/>
    <mergeCell ref="Y13:Z13"/>
    <mergeCell ref="Y36:Z36"/>
    <mergeCell ref="C36:V36"/>
    <mergeCell ref="A9:B9"/>
    <mergeCell ref="C9:U9"/>
    <mergeCell ref="V9:X9"/>
    <mergeCell ref="AI5:AI6"/>
    <mergeCell ref="C11:U11"/>
    <mergeCell ref="Y9:Z9"/>
    <mergeCell ref="A10:B10"/>
    <mergeCell ref="C10:U10"/>
    <mergeCell ref="V10:X10"/>
    <mergeCell ref="V5:X6"/>
    <mergeCell ref="Y7:AB7"/>
    <mergeCell ref="A8:B8"/>
    <mergeCell ref="C8:U8"/>
    <mergeCell ref="V8:X8"/>
    <mergeCell ref="Y10:Z10"/>
    <mergeCell ref="Y5:AD6"/>
    <mergeCell ref="AC7:AD7"/>
    <mergeCell ref="V11:X11"/>
    <mergeCell ref="AC11:AD11"/>
    <mergeCell ref="Y11:Z11"/>
    <mergeCell ref="A12:B12"/>
    <mergeCell ref="C12:U12"/>
    <mergeCell ref="A3:AI3"/>
    <mergeCell ref="A2:AI2"/>
    <mergeCell ref="A1:AI1"/>
    <mergeCell ref="A7:B7"/>
    <mergeCell ref="C7:U7"/>
    <mergeCell ref="V7:X7"/>
    <mergeCell ref="A5:B6"/>
    <mergeCell ref="C5:U6"/>
    <mergeCell ref="A4:AI4"/>
    <mergeCell ref="AE5:AE6"/>
  </mergeCells>
  <phoneticPr fontId="18" type="noConversion"/>
  <pageMargins left="0.75" right="0.75" top="1" bottom="1" header="0.5" footer="0.5"/>
  <pageSetup paperSize="9" scale="8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 tint="-0.14999847407452621"/>
  </sheetPr>
  <dimension ref="A1:AI74"/>
  <sheetViews>
    <sheetView workbookViewId="0">
      <selection activeCell="AK21" sqref="AK21"/>
    </sheetView>
  </sheetViews>
  <sheetFormatPr defaultRowHeight="12.75"/>
  <cols>
    <col min="1" max="1" width="8.42578125" customWidth="1"/>
    <col min="2" max="2" width="9.140625" hidden="1" customWidth="1"/>
    <col min="8" max="8" width="3.140625" customWidth="1"/>
    <col min="9" max="10" width="9.140625" hidden="1" customWidth="1"/>
    <col min="11" max="11" width="1.7109375" hidden="1" customWidth="1"/>
    <col min="12" max="19" width="9.140625" hidden="1" customWidth="1"/>
    <col min="20" max="20" width="8.42578125" customWidth="1"/>
    <col min="21" max="21" width="9.140625" hidden="1" customWidth="1"/>
    <col min="22" max="22" width="7.140625" customWidth="1"/>
    <col min="23" max="23" width="3.5703125" hidden="1" customWidth="1"/>
    <col min="24" max="24" width="1.28515625" hidden="1" customWidth="1"/>
    <col min="25" max="26" width="9.140625" hidden="1" customWidth="1"/>
    <col min="27" max="27" width="10.42578125" customWidth="1"/>
    <col min="28" max="33" width="9.140625" hidden="1" customWidth="1"/>
    <col min="34" max="34" width="10.140625" customWidth="1"/>
    <col min="35" max="35" width="10.7109375" customWidth="1"/>
  </cols>
  <sheetData>
    <row r="1" spans="1:35" ht="18.75">
      <c r="A1" s="775" t="s">
        <v>402</v>
      </c>
      <c r="B1" s="775"/>
      <c r="C1" s="775"/>
      <c r="D1" s="775"/>
      <c r="E1" s="775"/>
      <c r="F1" s="775"/>
      <c r="G1" s="775"/>
      <c r="H1" s="775"/>
      <c r="I1" s="775"/>
      <c r="J1" s="775"/>
      <c r="K1" s="775"/>
      <c r="L1" s="775"/>
      <c r="M1" s="775"/>
      <c r="N1" s="775"/>
      <c r="O1" s="775"/>
      <c r="P1" s="775"/>
      <c r="Q1" s="775"/>
      <c r="R1" s="775"/>
      <c r="S1" s="775"/>
      <c r="T1" s="775"/>
      <c r="U1" s="775"/>
      <c r="V1" s="775"/>
      <c r="W1" s="775"/>
      <c r="X1" s="775"/>
      <c r="Y1" s="775"/>
      <c r="Z1" s="775"/>
      <c r="AA1" s="775"/>
      <c r="AB1" s="775"/>
      <c r="AC1" s="775"/>
      <c r="AD1" s="775"/>
      <c r="AE1" s="775"/>
      <c r="AF1" s="775"/>
      <c r="AG1" s="775"/>
      <c r="AH1" s="775"/>
      <c r="AI1" s="775"/>
    </row>
    <row r="2" spans="1:35" ht="18.75">
      <c r="A2" s="775" t="s">
        <v>179</v>
      </c>
      <c r="B2" s="775"/>
      <c r="C2" s="775"/>
      <c r="D2" s="775"/>
      <c r="E2" s="775"/>
      <c r="F2" s="775"/>
      <c r="G2" s="775"/>
      <c r="H2" s="775"/>
      <c r="I2" s="775"/>
      <c r="J2" s="775"/>
      <c r="K2" s="775"/>
      <c r="L2" s="775"/>
      <c r="M2" s="775"/>
      <c r="N2" s="775"/>
      <c r="O2" s="775"/>
      <c r="P2" s="775"/>
      <c r="Q2" s="775"/>
      <c r="R2" s="775"/>
      <c r="S2" s="775"/>
      <c r="T2" s="775"/>
      <c r="U2" s="775"/>
      <c r="V2" s="775"/>
      <c r="W2" s="775"/>
      <c r="X2" s="775"/>
      <c r="Y2" s="775"/>
      <c r="Z2" s="775"/>
      <c r="AA2" s="775"/>
      <c r="AB2" s="775"/>
      <c r="AC2" s="775"/>
      <c r="AD2" s="775"/>
      <c r="AE2" s="775"/>
      <c r="AF2" s="775"/>
      <c r="AG2" s="775"/>
      <c r="AH2" s="775"/>
      <c r="AI2" s="775"/>
    </row>
    <row r="3" spans="1:35" ht="18.75">
      <c r="A3" s="775" t="s">
        <v>512</v>
      </c>
      <c r="B3" s="775"/>
      <c r="C3" s="775"/>
      <c r="D3" s="775"/>
      <c r="E3" s="775"/>
      <c r="F3" s="775"/>
      <c r="G3" s="775"/>
      <c r="H3" s="775"/>
      <c r="I3" s="775"/>
      <c r="J3" s="775"/>
      <c r="K3" s="775"/>
      <c r="L3" s="775"/>
      <c r="M3" s="775"/>
      <c r="N3" s="775"/>
      <c r="O3" s="775"/>
      <c r="P3" s="775"/>
      <c r="Q3" s="775"/>
      <c r="R3" s="775"/>
      <c r="S3" s="775"/>
      <c r="T3" s="775"/>
      <c r="U3" s="775"/>
      <c r="V3" s="775"/>
      <c r="W3" s="775"/>
      <c r="X3" s="775"/>
      <c r="Y3" s="775"/>
      <c r="Z3" s="775"/>
      <c r="AA3" s="775"/>
      <c r="AB3" s="775"/>
      <c r="AC3" s="775"/>
      <c r="AD3" s="775"/>
      <c r="AE3" s="775"/>
      <c r="AF3" s="775"/>
      <c r="AG3" s="775"/>
      <c r="AH3" s="775"/>
      <c r="AI3" s="775"/>
    </row>
    <row r="4" spans="1:35" ht="23.25" customHeight="1">
      <c r="A4" s="776" t="s">
        <v>390</v>
      </c>
      <c r="B4" s="776"/>
      <c r="C4" s="776"/>
      <c r="D4" s="776"/>
      <c r="E4" s="776"/>
      <c r="F4" s="776"/>
      <c r="G4" s="776"/>
      <c r="H4" s="776"/>
      <c r="I4" s="776"/>
      <c r="J4" s="776"/>
      <c r="K4" s="776"/>
      <c r="L4" s="776"/>
      <c r="M4" s="776"/>
      <c r="N4" s="776"/>
      <c r="O4" s="776"/>
      <c r="P4" s="776"/>
      <c r="Q4" s="776"/>
      <c r="R4" s="776"/>
      <c r="S4" s="776"/>
      <c r="T4" s="776"/>
      <c r="U4" s="776"/>
      <c r="V4" s="776"/>
      <c r="W4" s="776"/>
      <c r="X4" s="776"/>
      <c r="Y4" s="776"/>
      <c r="Z4" s="776"/>
      <c r="AA4" s="776"/>
      <c r="AB4" s="776"/>
      <c r="AC4" s="776"/>
      <c r="AD4" s="776"/>
      <c r="AE4" s="776"/>
      <c r="AF4" s="776"/>
      <c r="AG4" s="776"/>
      <c r="AH4" s="776"/>
      <c r="AI4" s="776"/>
    </row>
    <row r="5" spans="1:35" ht="12.75" customHeight="1">
      <c r="A5" s="808" t="s">
        <v>167</v>
      </c>
      <c r="B5" s="201"/>
      <c r="C5" s="810" t="s">
        <v>259</v>
      </c>
      <c r="D5" s="810"/>
      <c r="E5" s="810"/>
      <c r="F5" s="810"/>
      <c r="G5" s="810"/>
      <c r="H5" s="810"/>
      <c r="I5" s="810"/>
      <c r="J5" s="810"/>
      <c r="K5" s="810"/>
      <c r="L5" s="810"/>
      <c r="M5" s="810"/>
      <c r="N5" s="810"/>
      <c r="O5" s="810"/>
      <c r="P5" s="810"/>
      <c r="Q5" s="810"/>
      <c r="R5" s="810"/>
      <c r="S5" s="810"/>
      <c r="T5" s="810"/>
      <c r="U5" s="201"/>
      <c r="V5" s="202" t="s">
        <v>378</v>
      </c>
      <c r="W5" s="203"/>
      <c r="X5" s="203"/>
      <c r="Y5" s="203"/>
      <c r="Z5" s="203"/>
      <c r="AA5" s="811" t="s">
        <v>176</v>
      </c>
      <c r="AB5" s="204"/>
      <c r="AC5" s="204"/>
      <c r="AD5" s="204"/>
      <c r="AE5" s="204"/>
      <c r="AF5" s="204"/>
      <c r="AG5" s="204"/>
      <c r="AH5" s="777" t="s">
        <v>566</v>
      </c>
      <c r="AI5" s="777" t="s">
        <v>580</v>
      </c>
    </row>
    <row r="6" spans="1:35">
      <c r="A6" s="809"/>
      <c r="B6" s="205"/>
      <c r="C6" s="810"/>
      <c r="D6" s="810"/>
      <c r="E6" s="810"/>
      <c r="F6" s="810"/>
      <c r="G6" s="810"/>
      <c r="H6" s="810"/>
      <c r="I6" s="810"/>
      <c r="J6" s="810"/>
      <c r="K6" s="810"/>
      <c r="L6" s="810"/>
      <c r="M6" s="810"/>
      <c r="N6" s="810"/>
      <c r="O6" s="810"/>
      <c r="P6" s="810"/>
      <c r="Q6" s="810"/>
      <c r="R6" s="810"/>
      <c r="S6" s="810"/>
      <c r="T6" s="810"/>
      <c r="U6" s="206"/>
      <c r="V6" s="207" t="s">
        <v>379</v>
      </c>
      <c r="W6" s="208"/>
      <c r="X6" s="209"/>
      <c r="Y6" s="209"/>
      <c r="Z6" s="209"/>
      <c r="AA6" s="812"/>
      <c r="AB6" s="204"/>
      <c r="AC6" s="204"/>
      <c r="AD6" s="204"/>
      <c r="AE6" s="204"/>
      <c r="AF6" s="204"/>
      <c r="AG6" s="204"/>
      <c r="AH6" s="778"/>
      <c r="AI6" s="778"/>
    </row>
    <row r="7" spans="1:35" ht="12.75" customHeight="1">
      <c r="A7" s="794" t="s">
        <v>242</v>
      </c>
      <c r="B7" s="794"/>
      <c r="C7" s="797" t="s">
        <v>235</v>
      </c>
      <c r="D7" s="797"/>
      <c r="E7" s="797"/>
      <c r="F7" s="797"/>
      <c r="G7" s="797"/>
      <c r="H7" s="797"/>
      <c r="I7" s="797"/>
      <c r="J7" s="797"/>
      <c r="K7" s="797"/>
      <c r="L7" s="797"/>
      <c r="M7" s="797"/>
      <c r="N7" s="797"/>
      <c r="O7" s="797"/>
      <c r="P7" s="797"/>
      <c r="Q7" s="797"/>
      <c r="R7" s="797"/>
      <c r="S7" s="797"/>
      <c r="T7" s="797"/>
      <c r="U7" s="797"/>
      <c r="V7" s="804" t="s">
        <v>307</v>
      </c>
      <c r="W7" s="804"/>
      <c r="X7" s="804"/>
      <c r="Y7" s="210" t="s">
        <v>263</v>
      </c>
      <c r="Z7" s="211"/>
      <c r="AA7" s="277">
        <v>40000</v>
      </c>
      <c r="AB7" s="212"/>
      <c r="AC7" s="793" t="s">
        <v>308</v>
      </c>
      <c r="AD7" s="793"/>
      <c r="AE7" s="793"/>
      <c r="AF7" s="793"/>
      <c r="AG7" s="798"/>
      <c r="AH7" s="277">
        <v>40000</v>
      </c>
      <c r="AI7" s="447">
        <v>40000</v>
      </c>
    </row>
    <row r="8" spans="1:35" ht="12.75" customHeight="1">
      <c r="A8" s="794" t="s">
        <v>243</v>
      </c>
      <c r="B8" s="794"/>
      <c r="C8" s="797" t="s">
        <v>309</v>
      </c>
      <c r="D8" s="797"/>
      <c r="E8" s="797"/>
      <c r="F8" s="797"/>
      <c r="G8" s="797"/>
      <c r="H8" s="797"/>
      <c r="I8" s="797"/>
      <c r="J8" s="797"/>
      <c r="K8" s="797"/>
      <c r="L8" s="797"/>
      <c r="M8" s="797"/>
      <c r="N8" s="797"/>
      <c r="O8" s="797"/>
      <c r="P8" s="797"/>
      <c r="Q8" s="797"/>
      <c r="R8" s="797"/>
      <c r="S8" s="797"/>
      <c r="T8" s="797"/>
      <c r="U8" s="797"/>
      <c r="V8" s="804" t="s">
        <v>310</v>
      </c>
      <c r="W8" s="804"/>
      <c r="X8" s="804"/>
      <c r="Y8" s="213"/>
      <c r="Z8" s="213"/>
      <c r="AA8" s="278">
        <v>12655000</v>
      </c>
      <c r="AB8" s="214"/>
      <c r="AC8" s="793" t="s">
        <v>311</v>
      </c>
      <c r="AD8" s="793"/>
      <c r="AE8" s="793"/>
      <c r="AF8" s="793"/>
      <c r="AG8" s="798"/>
      <c r="AH8" s="278">
        <v>12655000</v>
      </c>
      <c r="AI8" s="447">
        <v>12649074</v>
      </c>
    </row>
    <row r="9" spans="1:35" ht="12.75" customHeight="1">
      <c r="A9" s="794" t="s">
        <v>244</v>
      </c>
      <c r="B9" s="794"/>
      <c r="C9" s="797" t="s">
        <v>312</v>
      </c>
      <c r="D9" s="797"/>
      <c r="E9" s="797"/>
      <c r="F9" s="797"/>
      <c r="G9" s="797"/>
      <c r="H9" s="797"/>
      <c r="I9" s="797"/>
      <c r="J9" s="797"/>
      <c r="K9" s="797"/>
      <c r="L9" s="797"/>
      <c r="M9" s="797"/>
      <c r="N9" s="797"/>
      <c r="O9" s="797"/>
      <c r="P9" s="797"/>
      <c r="Q9" s="797"/>
      <c r="R9" s="797"/>
      <c r="S9" s="797"/>
      <c r="T9" s="797"/>
      <c r="U9" s="797"/>
      <c r="V9" s="804" t="s">
        <v>313</v>
      </c>
      <c r="W9" s="804"/>
      <c r="X9" s="804"/>
      <c r="Y9" s="213"/>
      <c r="Z9" s="213"/>
      <c r="AA9" s="279">
        <v>0</v>
      </c>
      <c r="AB9" s="214"/>
      <c r="AC9" s="793" t="s">
        <v>314</v>
      </c>
      <c r="AD9" s="793"/>
      <c r="AE9" s="793"/>
      <c r="AF9" s="793"/>
      <c r="AG9" s="798"/>
      <c r="AH9" s="279">
        <v>0</v>
      </c>
      <c r="AI9" s="447">
        <v>0</v>
      </c>
    </row>
    <row r="10" spans="1:35" ht="15.75" customHeight="1">
      <c r="A10" s="801" t="s">
        <v>245</v>
      </c>
      <c r="B10" s="801"/>
      <c r="C10" s="802" t="s">
        <v>315</v>
      </c>
      <c r="D10" s="802"/>
      <c r="E10" s="802"/>
      <c r="F10" s="802"/>
      <c r="G10" s="802"/>
      <c r="H10" s="802"/>
      <c r="I10" s="802"/>
      <c r="J10" s="802"/>
      <c r="K10" s="802"/>
      <c r="L10" s="802"/>
      <c r="M10" s="802"/>
      <c r="N10" s="802"/>
      <c r="O10" s="802"/>
      <c r="P10" s="802"/>
      <c r="Q10" s="802"/>
      <c r="R10" s="802"/>
      <c r="S10" s="802"/>
      <c r="T10" s="802"/>
      <c r="U10" s="802"/>
      <c r="V10" s="215" t="s">
        <v>316</v>
      </c>
      <c r="W10" s="216"/>
      <c r="X10" s="217"/>
      <c r="Y10" s="218"/>
      <c r="Z10" s="219"/>
      <c r="AA10" s="280">
        <f>SUM(AA7:AA9)</f>
        <v>12695000</v>
      </c>
      <c r="AB10" s="220"/>
      <c r="AC10" s="803"/>
      <c r="AD10" s="799"/>
      <c r="AE10" s="799"/>
      <c r="AF10" s="799"/>
      <c r="AG10" s="800"/>
      <c r="AH10" s="280">
        <f>SUM(AH7:AH9)</f>
        <v>12695000</v>
      </c>
      <c r="AI10" s="280">
        <f>SUM(AI7:AI9)</f>
        <v>12689074</v>
      </c>
    </row>
    <row r="11" spans="1:35" ht="12.75" customHeight="1">
      <c r="A11" s="794" t="s">
        <v>246</v>
      </c>
      <c r="B11" s="794"/>
      <c r="C11" s="797" t="s">
        <v>317</v>
      </c>
      <c r="D11" s="797"/>
      <c r="E11" s="797"/>
      <c r="F11" s="797"/>
      <c r="G11" s="797"/>
      <c r="H11" s="797"/>
      <c r="I11" s="797"/>
      <c r="J11" s="797"/>
      <c r="K11" s="797"/>
      <c r="L11" s="797"/>
      <c r="M11" s="797"/>
      <c r="N11" s="797"/>
      <c r="O11" s="797"/>
      <c r="P11" s="797"/>
      <c r="Q11" s="797"/>
      <c r="R11" s="797"/>
      <c r="S11" s="797"/>
      <c r="T11" s="797"/>
      <c r="U11" s="797"/>
      <c r="V11" s="804" t="s">
        <v>318</v>
      </c>
      <c r="W11" s="804"/>
      <c r="X11" s="804"/>
      <c r="Y11" s="221" t="s">
        <v>263</v>
      </c>
      <c r="Z11" s="213"/>
      <c r="AA11" s="279">
        <v>0</v>
      </c>
      <c r="AB11" s="214"/>
      <c r="AC11" s="793" t="s">
        <v>319</v>
      </c>
      <c r="AD11" s="793"/>
      <c r="AE11" s="793"/>
      <c r="AF11" s="793"/>
      <c r="AG11" s="798"/>
      <c r="AH11" s="279">
        <v>0</v>
      </c>
      <c r="AI11" s="447">
        <v>0</v>
      </c>
    </row>
    <row r="12" spans="1:35" ht="12.75" customHeight="1">
      <c r="A12" s="794" t="s">
        <v>247</v>
      </c>
      <c r="B12" s="794"/>
      <c r="C12" s="797" t="s">
        <v>237</v>
      </c>
      <c r="D12" s="797"/>
      <c r="E12" s="797"/>
      <c r="F12" s="797"/>
      <c r="G12" s="797"/>
      <c r="H12" s="797"/>
      <c r="I12" s="797"/>
      <c r="J12" s="797"/>
      <c r="K12" s="797"/>
      <c r="L12" s="797"/>
      <c r="M12" s="797"/>
      <c r="N12" s="797"/>
      <c r="O12" s="797"/>
      <c r="P12" s="797"/>
      <c r="Q12" s="797"/>
      <c r="R12" s="797"/>
      <c r="S12" s="797"/>
      <c r="T12" s="797"/>
      <c r="U12" s="797"/>
      <c r="V12" s="804" t="s">
        <v>320</v>
      </c>
      <c r="W12" s="804"/>
      <c r="X12" s="804"/>
      <c r="Y12" s="213"/>
      <c r="Z12" s="213"/>
      <c r="AA12" s="278">
        <v>685000</v>
      </c>
      <c r="AB12" s="214"/>
      <c r="AC12" s="793" t="s">
        <v>321</v>
      </c>
      <c r="AD12" s="793"/>
      <c r="AE12" s="793"/>
      <c r="AF12" s="793"/>
      <c r="AG12" s="798"/>
      <c r="AH12" s="278">
        <v>685000</v>
      </c>
      <c r="AI12" s="447">
        <v>685000</v>
      </c>
    </row>
    <row r="13" spans="1:35" ht="15" customHeight="1">
      <c r="A13" s="801" t="s">
        <v>248</v>
      </c>
      <c r="B13" s="801"/>
      <c r="C13" s="802" t="s">
        <v>322</v>
      </c>
      <c r="D13" s="802"/>
      <c r="E13" s="802"/>
      <c r="F13" s="802"/>
      <c r="G13" s="802"/>
      <c r="H13" s="802"/>
      <c r="I13" s="802"/>
      <c r="J13" s="802"/>
      <c r="K13" s="802"/>
      <c r="L13" s="802"/>
      <c r="M13" s="802"/>
      <c r="N13" s="802"/>
      <c r="O13" s="802"/>
      <c r="P13" s="802"/>
      <c r="Q13" s="802"/>
      <c r="R13" s="802"/>
      <c r="S13" s="802"/>
      <c r="T13" s="802"/>
      <c r="U13" s="802"/>
      <c r="V13" s="215" t="s">
        <v>323</v>
      </c>
      <c r="W13" s="216"/>
      <c r="X13" s="217"/>
      <c r="Y13" s="218"/>
      <c r="Z13" s="219"/>
      <c r="AA13" s="280">
        <f>SUM(AA11:AA12)</f>
        <v>685000</v>
      </c>
      <c r="AB13" s="220"/>
      <c r="AC13" s="803"/>
      <c r="AD13" s="799"/>
      <c r="AE13" s="799"/>
      <c r="AF13" s="799"/>
      <c r="AG13" s="800"/>
      <c r="AH13" s="280">
        <f>SUM(AH11:AH12)</f>
        <v>685000</v>
      </c>
      <c r="AI13" s="280">
        <f>SUM(AI11:AI12)</f>
        <v>685000</v>
      </c>
    </row>
    <row r="14" spans="1:35" ht="12.75" customHeight="1">
      <c r="A14" s="794" t="s">
        <v>249</v>
      </c>
      <c r="B14" s="794"/>
      <c r="C14" s="797" t="s">
        <v>324</v>
      </c>
      <c r="D14" s="797"/>
      <c r="E14" s="797"/>
      <c r="F14" s="797"/>
      <c r="G14" s="797"/>
      <c r="H14" s="797"/>
      <c r="I14" s="797"/>
      <c r="J14" s="797"/>
      <c r="K14" s="797"/>
      <c r="L14" s="797"/>
      <c r="M14" s="797"/>
      <c r="N14" s="797"/>
      <c r="O14" s="797"/>
      <c r="P14" s="797"/>
      <c r="Q14" s="797"/>
      <c r="R14" s="797"/>
      <c r="S14" s="797"/>
      <c r="T14" s="797"/>
      <c r="U14" s="797"/>
      <c r="V14" s="804" t="s">
        <v>325</v>
      </c>
      <c r="W14" s="804"/>
      <c r="X14" s="804"/>
      <c r="Y14" s="221" t="s">
        <v>263</v>
      </c>
      <c r="Z14" s="213"/>
      <c r="AA14" s="278">
        <v>4664345</v>
      </c>
      <c r="AB14" s="214"/>
      <c r="AC14" s="793" t="s">
        <v>326</v>
      </c>
      <c r="AD14" s="793"/>
      <c r="AE14" s="793"/>
      <c r="AF14" s="793"/>
      <c r="AG14" s="798"/>
      <c r="AH14" s="278">
        <v>4664345</v>
      </c>
      <c r="AI14" s="447">
        <v>3766345</v>
      </c>
    </row>
    <row r="15" spans="1:35" ht="12.75" customHeight="1">
      <c r="A15" s="794" t="s">
        <v>250</v>
      </c>
      <c r="B15" s="794"/>
      <c r="C15" s="797" t="s">
        <v>240</v>
      </c>
      <c r="D15" s="797"/>
      <c r="E15" s="797"/>
      <c r="F15" s="797"/>
      <c r="G15" s="797"/>
      <c r="H15" s="797"/>
      <c r="I15" s="797"/>
      <c r="J15" s="797"/>
      <c r="K15" s="797"/>
      <c r="L15" s="797"/>
      <c r="M15" s="797"/>
      <c r="N15" s="797"/>
      <c r="O15" s="797"/>
      <c r="P15" s="797"/>
      <c r="Q15" s="797"/>
      <c r="R15" s="797"/>
      <c r="S15" s="797"/>
      <c r="T15" s="797"/>
      <c r="U15" s="797"/>
      <c r="V15" s="804" t="s">
        <v>327</v>
      </c>
      <c r="W15" s="804"/>
      <c r="X15" s="804"/>
      <c r="Y15" s="213"/>
      <c r="Z15" s="213"/>
      <c r="AA15" s="278">
        <v>196000</v>
      </c>
      <c r="AB15" s="214"/>
      <c r="AC15" s="793" t="s">
        <v>328</v>
      </c>
      <c r="AD15" s="793"/>
      <c r="AE15" s="793"/>
      <c r="AF15" s="793"/>
      <c r="AG15" s="798"/>
      <c r="AH15" s="278">
        <v>196000</v>
      </c>
      <c r="AI15" s="447">
        <v>310000</v>
      </c>
    </row>
    <row r="16" spans="1:35" ht="12.75" customHeight="1">
      <c r="A16" s="794" t="s">
        <v>251</v>
      </c>
      <c r="B16" s="794"/>
      <c r="C16" s="797" t="s">
        <v>329</v>
      </c>
      <c r="D16" s="797"/>
      <c r="E16" s="797"/>
      <c r="F16" s="797"/>
      <c r="G16" s="797"/>
      <c r="H16" s="797"/>
      <c r="I16" s="797"/>
      <c r="J16" s="797"/>
      <c r="K16" s="797"/>
      <c r="L16" s="797"/>
      <c r="M16" s="797"/>
      <c r="N16" s="797"/>
      <c r="O16" s="797"/>
      <c r="P16" s="797"/>
      <c r="Q16" s="797"/>
      <c r="R16" s="797"/>
      <c r="S16" s="797"/>
      <c r="T16" s="797"/>
      <c r="U16" s="797"/>
      <c r="V16" s="804" t="s">
        <v>330</v>
      </c>
      <c r="W16" s="804"/>
      <c r="X16" s="804"/>
      <c r="Y16" s="213"/>
      <c r="Z16" s="213"/>
      <c r="AA16" s="278">
        <v>100000</v>
      </c>
      <c r="AB16" s="214"/>
      <c r="AC16" s="793" t="s">
        <v>331</v>
      </c>
      <c r="AD16" s="793"/>
      <c r="AE16" s="793"/>
      <c r="AF16" s="793"/>
      <c r="AG16" s="798"/>
      <c r="AH16" s="278">
        <v>100000</v>
      </c>
      <c r="AI16" s="447">
        <v>100000</v>
      </c>
    </row>
    <row r="17" spans="1:35" ht="12.75" customHeight="1">
      <c r="A17" s="794" t="s">
        <v>252</v>
      </c>
      <c r="B17" s="794"/>
      <c r="C17" s="795" t="s">
        <v>332</v>
      </c>
      <c r="D17" s="795"/>
      <c r="E17" s="795"/>
      <c r="F17" s="795"/>
      <c r="G17" s="795"/>
      <c r="H17" s="795"/>
      <c r="I17" s="795"/>
      <c r="J17" s="795"/>
      <c r="K17" s="795"/>
      <c r="L17" s="795"/>
      <c r="M17" s="795"/>
      <c r="N17" s="795"/>
      <c r="O17" s="795"/>
      <c r="P17" s="795"/>
      <c r="Q17" s="795"/>
      <c r="R17" s="795"/>
      <c r="S17" s="795"/>
      <c r="T17" s="795"/>
      <c r="U17" s="795"/>
      <c r="V17" s="222" t="s">
        <v>330</v>
      </c>
      <c r="W17" s="223"/>
      <c r="X17" s="224"/>
      <c r="Y17" s="225"/>
      <c r="Z17" s="226"/>
      <c r="AA17" s="281">
        <v>0</v>
      </c>
      <c r="AB17" s="227"/>
      <c r="AC17" s="796"/>
      <c r="AD17" s="796"/>
      <c r="AE17" s="796"/>
      <c r="AF17" s="796"/>
      <c r="AG17" s="806"/>
      <c r="AH17" s="281">
        <v>0</v>
      </c>
      <c r="AI17" s="447">
        <v>0</v>
      </c>
    </row>
    <row r="18" spans="1:35" ht="12.75" customHeight="1">
      <c r="A18" s="794" t="s">
        <v>253</v>
      </c>
      <c r="B18" s="794"/>
      <c r="C18" s="797" t="s">
        <v>333</v>
      </c>
      <c r="D18" s="797"/>
      <c r="E18" s="797"/>
      <c r="F18" s="797"/>
      <c r="G18" s="797"/>
      <c r="H18" s="797"/>
      <c r="I18" s="797"/>
      <c r="J18" s="797"/>
      <c r="K18" s="797"/>
      <c r="L18" s="797"/>
      <c r="M18" s="797"/>
      <c r="N18" s="797"/>
      <c r="O18" s="797"/>
      <c r="P18" s="797"/>
      <c r="Q18" s="797"/>
      <c r="R18" s="797"/>
      <c r="S18" s="797"/>
      <c r="T18" s="797"/>
      <c r="U18" s="797"/>
      <c r="V18" s="804" t="s">
        <v>334</v>
      </c>
      <c r="W18" s="804"/>
      <c r="X18" s="804"/>
      <c r="Y18" s="221" t="s">
        <v>263</v>
      </c>
      <c r="Z18" s="213"/>
      <c r="AA18" s="278">
        <v>1500386</v>
      </c>
      <c r="AB18" s="214"/>
      <c r="AC18" s="793" t="s">
        <v>335</v>
      </c>
      <c r="AD18" s="793"/>
      <c r="AE18" s="793"/>
      <c r="AF18" s="793"/>
      <c r="AG18" s="798"/>
      <c r="AH18" s="278">
        <v>1894087</v>
      </c>
      <c r="AI18" s="447">
        <v>1894087</v>
      </c>
    </row>
    <row r="19" spans="1:35" ht="12.75" customHeight="1">
      <c r="A19" s="794" t="s">
        <v>254</v>
      </c>
      <c r="B19" s="794"/>
      <c r="C19" s="805" t="s">
        <v>336</v>
      </c>
      <c r="D19" s="805"/>
      <c r="E19" s="805"/>
      <c r="F19" s="805"/>
      <c r="G19" s="805"/>
      <c r="H19" s="805"/>
      <c r="I19" s="805"/>
      <c r="J19" s="805"/>
      <c r="K19" s="805"/>
      <c r="L19" s="805"/>
      <c r="M19" s="805"/>
      <c r="N19" s="805"/>
      <c r="O19" s="805"/>
      <c r="P19" s="805"/>
      <c r="Q19" s="805"/>
      <c r="R19" s="805"/>
      <c r="S19" s="805"/>
      <c r="T19" s="805"/>
      <c r="U19" s="805"/>
      <c r="V19" s="804" t="s">
        <v>337</v>
      </c>
      <c r="W19" s="804"/>
      <c r="X19" s="804"/>
      <c r="Y19" s="213"/>
      <c r="Z19" s="213"/>
      <c r="AA19" s="278">
        <v>866886</v>
      </c>
      <c r="AB19" s="214"/>
      <c r="AC19" s="793" t="s">
        <v>338</v>
      </c>
      <c r="AD19" s="793"/>
      <c r="AE19" s="793"/>
      <c r="AF19" s="793"/>
      <c r="AG19" s="798"/>
      <c r="AH19" s="278">
        <v>866886</v>
      </c>
      <c r="AI19" s="447">
        <v>857493</v>
      </c>
    </row>
    <row r="20" spans="1:35" ht="12.75" customHeight="1">
      <c r="A20" s="794" t="s">
        <v>255</v>
      </c>
      <c r="B20" s="794"/>
      <c r="C20" s="795" t="s">
        <v>339</v>
      </c>
      <c r="D20" s="795"/>
      <c r="E20" s="795"/>
      <c r="F20" s="795"/>
      <c r="G20" s="795"/>
      <c r="H20" s="795"/>
      <c r="I20" s="795"/>
      <c r="J20" s="795"/>
      <c r="K20" s="795"/>
      <c r="L20" s="795"/>
      <c r="M20" s="795"/>
      <c r="N20" s="795"/>
      <c r="O20" s="795"/>
      <c r="P20" s="795"/>
      <c r="Q20" s="795"/>
      <c r="R20" s="795"/>
      <c r="S20" s="795"/>
      <c r="T20" s="795"/>
      <c r="U20" s="795"/>
      <c r="V20" s="222" t="s">
        <v>337</v>
      </c>
      <c r="W20" s="223"/>
      <c r="X20" s="224"/>
      <c r="Y20" s="225"/>
      <c r="Z20" s="226"/>
      <c r="AA20" s="281">
        <v>0</v>
      </c>
      <c r="AB20" s="227"/>
      <c r="AC20" s="796"/>
      <c r="AD20" s="796"/>
      <c r="AE20" s="796"/>
      <c r="AF20" s="796"/>
      <c r="AG20" s="806"/>
      <c r="AH20" s="281">
        <v>0</v>
      </c>
      <c r="AI20" s="447">
        <v>0</v>
      </c>
    </row>
    <row r="21" spans="1:35" ht="12.75" customHeight="1">
      <c r="A21" s="794" t="s">
        <v>256</v>
      </c>
      <c r="B21" s="794"/>
      <c r="C21" s="797" t="s">
        <v>340</v>
      </c>
      <c r="D21" s="797"/>
      <c r="E21" s="797"/>
      <c r="F21" s="797"/>
      <c r="G21" s="797"/>
      <c r="H21" s="797"/>
      <c r="I21" s="797"/>
      <c r="J21" s="797"/>
      <c r="K21" s="797"/>
      <c r="L21" s="797"/>
      <c r="M21" s="797"/>
      <c r="N21" s="797"/>
      <c r="O21" s="797"/>
      <c r="P21" s="797"/>
      <c r="Q21" s="797"/>
      <c r="R21" s="797"/>
      <c r="S21" s="797"/>
      <c r="T21" s="797"/>
      <c r="U21" s="797"/>
      <c r="V21" s="804" t="s">
        <v>341</v>
      </c>
      <c r="W21" s="804"/>
      <c r="X21" s="804"/>
      <c r="Y21" s="221" t="s">
        <v>263</v>
      </c>
      <c r="Z21" s="213"/>
      <c r="AA21" s="278">
        <v>0</v>
      </c>
      <c r="AB21" s="214"/>
      <c r="AC21" s="793" t="s">
        <v>342</v>
      </c>
      <c r="AD21" s="793"/>
      <c r="AE21" s="793"/>
      <c r="AF21" s="793"/>
      <c r="AG21" s="798"/>
      <c r="AH21" s="278">
        <v>0</v>
      </c>
      <c r="AI21" s="447">
        <v>0</v>
      </c>
    </row>
    <row r="22" spans="1:35" ht="12.75" customHeight="1">
      <c r="A22" s="794" t="s">
        <v>257</v>
      </c>
      <c r="B22" s="794"/>
      <c r="C22" s="797" t="s">
        <v>343</v>
      </c>
      <c r="D22" s="797"/>
      <c r="E22" s="797"/>
      <c r="F22" s="797"/>
      <c r="G22" s="797"/>
      <c r="H22" s="797"/>
      <c r="I22" s="797"/>
      <c r="J22" s="797"/>
      <c r="K22" s="797"/>
      <c r="L22" s="797"/>
      <c r="M22" s="797"/>
      <c r="N22" s="797"/>
      <c r="O22" s="797"/>
      <c r="P22" s="797"/>
      <c r="Q22" s="797"/>
      <c r="R22" s="797"/>
      <c r="S22" s="797"/>
      <c r="T22" s="797"/>
      <c r="U22" s="797"/>
      <c r="V22" s="804" t="s">
        <v>344</v>
      </c>
      <c r="W22" s="804"/>
      <c r="X22" s="804"/>
      <c r="Y22" s="213"/>
      <c r="Z22" s="213"/>
      <c r="AA22" s="278">
        <v>8749296</v>
      </c>
      <c r="AB22" s="214"/>
      <c r="AC22" s="793" t="s">
        <v>345</v>
      </c>
      <c r="AD22" s="793"/>
      <c r="AE22" s="793"/>
      <c r="AF22" s="793"/>
      <c r="AG22" s="798"/>
      <c r="AH22" s="278">
        <v>9722296</v>
      </c>
      <c r="AI22" s="447">
        <v>9722296</v>
      </c>
    </row>
    <row r="23" spans="1:35" ht="15.75" customHeight="1">
      <c r="A23" s="801">
        <v>45</v>
      </c>
      <c r="B23" s="801"/>
      <c r="C23" s="802" t="s">
        <v>346</v>
      </c>
      <c r="D23" s="802"/>
      <c r="E23" s="802"/>
      <c r="F23" s="802"/>
      <c r="G23" s="802"/>
      <c r="H23" s="802"/>
      <c r="I23" s="802"/>
      <c r="J23" s="802"/>
      <c r="K23" s="802"/>
      <c r="L23" s="802"/>
      <c r="M23" s="802"/>
      <c r="N23" s="802"/>
      <c r="O23" s="802"/>
      <c r="P23" s="802"/>
      <c r="Q23" s="802"/>
      <c r="R23" s="802"/>
      <c r="S23" s="802"/>
      <c r="T23" s="802"/>
      <c r="U23" s="802"/>
      <c r="V23" s="215" t="s">
        <v>347</v>
      </c>
      <c r="W23" s="216"/>
      <c r="X23" s="217"/>
      <c r="Y23" s="218"/>
      <c r="Z23" s="219"/>
      <c r="AA23" s="280">
        <f>SUM(AA14:AA22)</f>
        <v>16076913</v>
      </c>
      <c r="AB23" s="220"/>
      <c r="AC23" s="803"/>
      <c r="AD23" s="799"/>
      <c r="AE23" s="799"/>
      <c r="AF23" s="799"/>
      <c r="AG23" s="800"/>
      <c r="AH23" s="280">
        <f>SUM(AH14:AH22)</f>
        <v>17443614</v>
      </c>
      <c r="AI23" s="280">
        <f>SUM(AI14:AI22)</f>
        <v>16650221</v>
      </c>
    </row>
    <row r="24" spans="1:35" ht="12.75" customHeight="1">
      <c r="A24" s="794">
        <v>46</v>
      </c>
      <c r="B24" s="794"/>
      <c r="C24" s="797" t="s">
        <v>348</v>
      </c>
      <c r="D24" s="797"/>
      <c r="E24" s="797"/>
      <c r="F24" s="797"/>
      <c r="G24" s="797"/>
      <c r="H24" s="797"/>
      <c r="I24" s="797"/>
      <c r="J24" s="797"/>
      <c r="K24" s="797"/>
      <c r="L24" s="797"/>
      <c r="M24" s="797"/>
      <c r="N24" s="797"/>
      <c r="O24" s="797"/>
      <c r="P24" s="797"/>
      <c r="Q24" s="797"/>
      <c r="R24" s="797"/>
      <c r="S24" s="797"/>
      <c r="T24" s="797"/>
      <c r="U24" s="797"/>
      <c r="V24" s="804" t="s">
        <v>349</v>
      </c>
      <c r="W24" s="804"/>
      <c r="X24" s="804"/>
      <c r="Y24" s="221" t="s">
        <v>263</v>
      </c>
      <c r="Z24" s="213"/>
      <c r="AA24" s="278">
        <v>355000</v>
      </c>
      <c r="AB24" s="214"/>
      <c r="AC24" s="793" t="s">
        <v>350</v>
      </c>
      <c r="AD24" s="793"/>
      <c r="AE24" s="793"/>
      <c r="AF24" s="793"/>
      <c r="AG24" s="798"/>
      <c r="AH24" s="278">
        <v>355000</v>
      </c>
      <c r="AI24" s="447">
        <v>0</v>
      </c>
    </row>
    <row r="25" spans="1:35" ht="12.75" customHeight="1">
      <c r="A25" s="794">
        <v>47</v>
      </c>
      <c r="B25" s="794"/>
      <c r="C25" s="797" t="s">
        <v>351</v>
      </c>
      <c r="D25" s="797"/>
      <c r="E25" s="797"/>
      <c r="F25" s="797"/>
      <c r="G25" s="797"/>
      <c r="H25" s="797"/>
      <c r="I25" s="797"/>
      <c r="J25" s="797"/>
      <c r="K25" s="797"/>
      <c r="L25" s="797"/>
      <c r="M25" s="797"/>
      <c r="N25" s="797"/>
      <c r="O25" s="797"/>
      <c r="P25" s="797"/>
      <c r="Q25" s="797"/>
      <c r="R25" s="797"/>
      <c r="S25" s="797"/>
      <c r="T25" s="797"/>
      <c r="U25" s="797"/>
      <c r="V25" s="804" t="s">
        <v>352</v>
      </c>
      <c r="W25" s="804"/>
      <c r="X25" s="804"/>
      <c r="Y25" s="213"/>
      <c r="Z25" s="213"/>
      <c r="AA25" s="278">
        <v>0</v>
      </c>
      <c r="AB25" s="214"/>
      <c r="AC25" s="793" t="s">
        <v>353</v>
      </c>
      <c r="AD25" s="793"/>
      <c r="AE25" s="793"/>
      <c r="AF25" s="793"/>
      <c r="AG25" s="798"/>
      <c r="AH25" s="278">
        <v>0</v>
      </c>
      <c r="AI25" s="447">
        <v>0</v>
      </c>
    </row>
    <row r="26" spans="1:35" ht="15" customHeight="1">
      <c r="A26" s="801">
        <v>48</v>
      </c>
      <c r="B26" s="801"/>
      <c r="C26" s="802" t="s">
        <v>354</v>
      </c>
      <c r="D26" s="802"/>
      <c r="E26" s="802"/>
      <c r="F26" s="802"/>
      <c r="G26" s="802"/>
      <c r="H26" s="802"/>
      <c r="I26" s="802"/>
      <c r="J26" s="802"/>
      <c r="K26" s="802"/>
      <c r="L26" s="802"/>
      <c r="M26" s="802"/>
      <c r="N26" s="802"/>
      <c r="O26" s="802"/>
      <c r="P26" s="802"/>
      <c r="Q26" s="802"/>
      <c r="R26" s="802"/>
      <c r="S26" s="802"/>
      <c r="T26" s="802"/>
      <c r="U26" s="802"/>
      <c r="V26" s="215" t="s">
        <v>355</v>
      </c>
      <c r="W26" s="216"/>
      <c r="X26" s="217"/>
      <c r="Y26" s="218"/>
      <c r="Z26" s="219"/>
      <c r="AA26" s="280">
        <f>SUM(AA24:AA25)</f>
        <v>355000</v>
      </c>
      <c r="AB26" s="220"/>
      <c r="AC26" s="803"/>
      <c r="AD26" s="799"/>
      <c r="AE26" s="799"/>
      <c r="AF26" s="799"/>
      <c r="AG26" s="800"/>
      <c r="AH26" s="280">
        <f>SUM(AH24:AH25)</f>
        <v>355000</v>
      </c>
      <c r="AI26" s="280">
        <f>SUM(AI24:AI25)</f>
        <v>0</v>
      </c>
    </row>
    <row r="27" spans="1:35" ht="12.75" customHeight="1">
      <c r="A27" s="794">
        <v>49</v>
      </c>
      <c r="B27" s="794"/>
      <c r="C27" s="797" t="s">
        <v>356</v>
      </c>
      <c r="D27" s="797"/>
      <c r="E27" s="797"/>
      <c r="F27" s="797"/>
      <c r="G27" s="797"/>
      <c r="H27" s="797"/>
      <c r="I27" s="797"/>
      <c r="J27" s="797"/>
      <c r="K27" s="797"/>
      <c r="L27" s="797"/>
      <c r="M27" s="797"/>
      <c r="N27" s="797"/>
      <c r="O27" s="797"/>
      <c r="P27" s="797"/>
      <c r="Q27" s="797"/>
      <c r="R27" s="797"/>
      <c r="S27" s="797"/>
      <c r="T27" s="797"/>
      <c r="U27" s="797"/>
      <c r="V27" s="804" t="s">
        <v>357</v>
      </c>
      <c r="W27" s="804"/>
      <c r="X27" s="804"/>
      <c r="Y27" s="221" t="s">
        <v>263</v>
      </c>
      <c r="Z27" s="213"/>
      <c r="AA27" s="278">
        <v>4371309</v>
      </c>
      <c r="AB27" s="214"/>
      <c r="AC27" s="793" t="s">
        <v>358</v>
      </c>
      <c r="AD27" s="793"/>
      <c r="AE27" s="793"/>
      <c r="AF27" s="793"/>
      <c r="AG27" s="798"/>
      <c r="AH27" s="278">
        <v>4812958</v>
      </c>
      <c r="AI27" s="447">
        <v>4812958</v>
      </c>
    </row>
    <row r="28" spans="1:35" ht="12.75" customHeight="1">
      <c r="A28" s="794">
        <v>50</v>
      </c>
      <c r="B28" s="794"/>
      <c r="C28" s="797" t="s">
        <v>359</v>
      </c>
      <c r="D28" s="797"/>
      <c r="E28" s="797"/>
      <c r="F28" s="797"/>
      <c r="G28" s="797"/>
      <c r="H28" s="797"/>
      <c r="I28" s="797"/>
      <c r="J28" s="797"/>
      <c r="K28" s="797"/>
      <c r="L28" s="797"/>
      <c r="M28" s="797"/>
      <c r="N28" s="797"/>
      <c r="O28" s="797"/>
      <c r="P28" s="797"/>
      <c r="Q28" s="797"/>
      <c r="R28" s="797"/>
      <c r="S28" s="797"/>
      <c r="T28" s="797"/>
      <c r="U28" s="797"/>
      <c r="V28" s="804" t="s">
        <v>360</v>
      </c>
      <c r="W28" s="804"/>
      <c r="X28" s="804"/>
      <c r="Y28" s="213"/>
      <c r="Z28" s="213"/>
      <c r="AA28" s="278">
        <v>234060</v>
      </c>
      <c r="AB28" s="214"/>
      <c r="AC28" s="793" t="s">
        <v>361</v>
      </c>
      <c r="AD28" s="793"/>
      <c r="AE28" s="793"/>
      <c r="AF28" s="793"/>
      <c r="AG28" s="798"/>
      <c r="AH28" s="278">
        <v>234060</v>
      </c>
      <c r="AI28" s="447">
        <v>591000</v>
      </c>
    </row>
    <row r="29" spans="1:35" ht="12.75" customHeight="1">
      <c r="A29" s="794">
        <v>51</v>
      </c>
      <c r="B29" s="794"/>
      <c r="C29" s="797" t="s">
        <v>362</v>
      </c>
      <c r="D29" s="797"/>
      <c r="E29" s="797"/>
      <c r="F29" s="797"/>
      <c r="G29" s="797"/>
      <c r="H29" s="797"/>
      <c r="I29" s="797"/>
      <c r="J29" s="797"/>
      <c r="K29" s="797"/>
      <c r="L29" s="797"/>
      <c r="M29" s="797"/>
      <c r="N29" s="797"/>
      <c r="O29" s="797"/>
      <c r="P29" s="797"/>
      <c r="Q29" s="797"/>
      <c r="R29" s="797"/>
      <c r="S29" s="797"/>
      <c r="T29" s="797"/>
      <c r="U29" s="797"/>
      <c r="V29" s="804" t="s">
        <v>363</v>
      </c>
      <c r="W29" s="804"/>
      <c r="X29" s="804"/>
      <c r="Y29" s="213"/>
      <c r="Z29" s="213"/>
      <c r="AA29" s="279">
        <v>0</v>
      </c>
      <c r="AB29" s="214"/>
      <c r="AC29" s="793" t="s">
        <v>364</v>
      </c>
      <c r="AD29" s="793"/>
      <c r="AE29" s="793"/>
      <c r="AF29" s="793"/>
      <c r="AG29" s="798"/>
      <c r="AH29" s="279">
        <v>0</v>
      </c>
      <c r="AI29" s="279">
        <v>0</v>
      </c>
    </row>
    <row r="30" spans="1:35">
      <c r="A30" s="794">
        <v>52</v>
      </c>
      <c r="B30" s="794"/>
      <c r="C30" s="795" t="s">
        <v>339</v>
      </c>
      <c r="D30" s="795"/>
      <c r="E30" s="795"/>
      <c r="F30" s="795"/>
      <c r="G30" s="795"/>
      <c r="H30" s="795"/>
      <c r="I30" s="795"/>
      <c r="J30" s="795"/>
      <c r="K30" s="795"/>
      <c r="L30" s="795"/>
      <c r="M30" s="795"/>
      <c r="N30" s="795"/>
      <c r="O30" s="795"/>
      <c r="P30" s="795"/>
      <c r="Q30" s="795"/>
      <c r="R30" s="795"/>
      <c r="S30" s="795"/>
      <c r="T30" s="795"/>
      <c r="U30" s="795"/>
      <c r="V30" s="222" t="s">
        <v>363</v>
      </c>
      <c r="W30" s="223"/>
      <c r="X30" s="224"/>
      <c r="Y30" s="225"/>
      <c r="Z30" s="226"/>
      <c r="AA30" s="281">
        <v>0</v>
      </c>
      <c r="AB30" s="227"/>
      <c r="AC30" s="796"/>
      <c r="AD30" s="796"/>
      <c r="AE30" s="796"/>
      <c r="AF30" s="796"/>
      <c r="AG30" s="806"/>
      <c r="AH30" s="281">
        <v>0</v>
      </c>
      <c r="AI30" s="281">
        <v>0</v>
      </c>
    </row>
    <row r="31" spans="1:35">
      <c r="A31" s="794">
        <v>53</v>
      </c>
      <c r="B31" s="794"/>
      <c r="C31" s="795" t="s">
        <v>365</v>
      </c>
      <c r="D31" s="795"/>
      <c r="E31" s="795"/>
      <c r="F31" s="795"/>
      <c r="G31" s="795"/>
      <c r="H31" s="795"/>
      <c r="I31" s="795"/>
      <c r="J31" s="795"/>
      <c r="K31" s="795"/>
      <c r="L31" s="795"/>
      <c r="M31" s="795"/>
      <c r="N31" s="795"/>
      <c r="O31" s="795"/>
      <c r="P31" s="795"/>
      <c r="Q31" s="795"/>
      <c r="R31" s="795"/>
      <c r="S31" s="795"/>
      <c r="T31" s="795"/>
      <c r="U31" s="795"/>
      <c r="V31" s="222" t="s">
        <v>363</v>
      </c>
      <c r="W31" s="223"/>
      <c r="X31" s="224"/>
      <c r="Y31" s="225"/>
      <c r="Z31" s="226"/>
      <c r="AA31" s="281">
        <v>0</v>
      </c>
      <c r="AB31" s="227"/>
      <c r="AC31" s="796"/>
      <c r="AD31" s="796"/>
      <c r="AE31" s="796"/>
      <c r="AF31" s="796"/>
      <c r="AG31" s="806"/>
      <c r="AH31" s="281">
        <v>0</v>
      </c>
      <c r="AI31" s="281">
        <v>0</v>
      </c>
    </row>
    <row r="32" spans="1:35" ht="12.75" customHeight="1">
      <c r="A32" s="794">
        <v>54</v>
      </c>
      <c r="B32" s="794"/>
      <c r="C32" s="797" t="s">
        <v>366</v>
      </c>
      <c r="D32" s="797"/>
      <c r="E32" s="797"/>
      <c r="F32" s="797"/>
      <c r="G32" s="797"/>
      <c r="H32" s="797"/>
      <c r="I32" s="797"/>
      <c r="J32" s="797"/>
      <c r="K32" s="797"/>
      <c r="L32" s="797"/>
      <c r="M32" s="797"/>
      <c r="N32" s="797"/>
      <c r="O32" s="797"/>
      <c r="P32" s="797"/>
      <c r="Q32" s="797"/>
      <c r="R32" s="797"/>
      <c r="S32" s="797"/>
      <c r="T32" s="797"/>
      <c r="U32" s="797"/>
      <c r="V32" s="222" t="s">
        <v>367</v>
      </c>
      <c r="W32" s="223"/>
      <c r="X32" s="224"/>
      <c r="Y32" s="228" t="s">
        <v>263</v>
      </c>
      <c r="Z32" s="229"/>
      <c r="AA32" s="282">
        <v>0</v>
      </c>
      <c r="AB32" s="214"/>
      <c r="AC32" s="793" t="s">
        <v>368</v>
      </c>
      <c r="AD32" s="793"/>
      <c r="AE32" s="793"/>
      <c r="AF32" s="793"/>
      <c r="AG32" s="798"/>
      <c r="AH32" s="282">
        <v>0</v>
      </c>
      <c r="AI32" s="282">
        <v>0</v>
      </c>
    </row>
    <row r="33" spans="1:35">
      <c r="A33" s="794">
        <v>55</v>
      </c>
      <c r="B33" s="794"/>
      <c r="C33" s="795" t="s">
        <v>369</v>
      </c>
      <c r="D33" s="795"/>
      <c r="E33" s="795"/>
      <c r="F33" s="795"/>
      <c r="G33" s="795"/>
      <c r="H33" s="795"/>
      <c r="I33" s="795"/>
      <c r="J33" s="795"/>
      <c r="K33" s="795"/>
      <c r="L33" s="795"/>
      <c r="M33" s="795"/>
      <c r="N33" s="795"/>
      <c r="O33" s="795"/>
      <c r="P33" s="795"/>
      <c r="Q33" s="795"/>
      <c r="R33" s="795"/>
      <c r="S33" s="795"/>
      <c r="T33" s="795"/>
      <c r="U33" s="795"/>
      <c r="V33" s="222" t="s">
        <v>367</v>
      </c>
      <c r="W33" s="223"/>
      <c r="X33" s="224"/>
      <c r="Y33" s="225"/>
      <c r="Z33" s="226"/>
      <c r="AA33" s="281">
        <f>SUM(AA30:AA32)</f>
        <v>0</v>
      </c>
      <c r="AB33" s="227"/>
      <c r="AC33" s="796"/>
      <c r="AD33" s="796"/>
      <c r="AE33" s="796"/>
      <c r="AF33" s="796"/>
      <c r="AG33" s="806"/>
      <c r="AH33" s="281">
        <f t="shared" ref="AH33:AI35" si="0">SUM(AH30:AH32)</f>
        <v>0</v>
      </c>
      <c r="AI33" s="281">
        <f t="shared" si="0"/>
        <v>0</v>
      </c>
    </row>
    <row r="34" spans="1:35">
      <c r="A34" s="794">
        <v>56</v>
      </c>
      <c r="B34" s="794"/>
      <c r="C34" s="795" t="s">
        <v>370</v>
      </c>
      <c r="D34" s="795"/>
      <c r="E34" s="795"/>
      <c r="F34" s="795"/>
      <c r="G34" s="795"/>
      <c r="H34" s="795"/>
      <c r="I34" s="795"/>
      <c r="J34" s="795"/>
      <c r="K34" s="795"/>
      <c r="L34" s="795"/>
      <c r="M34" s="795"/>
      <c r="N34" s="795"/>
      <c r="O34" s="795"/>
      <c r="P34" s="795"/>
      <c r="Q34" s="795"/>
      <c r="R34" s="795"/>
      <c r="S34" s="795"/>
      <c r="T34" s="795"/>
      <c r="U34" s="795"/>
      <c r="V34" s="222" t="s">
        <v>367</v>
      </c>
      <c r="W34" s="223"/>
      <c r="X34" s="224"/>
      <c r="Y34" s="225"/>
      <c r="Z34" s="226"/>
      <c r="AA34" s="281">
        <f>SUM(AA31:AA33)</f>
        <v>0</v>
      </c>
      <c r="AB34" s="227"/>
      <c r="AC34" s="796"/>
      <c r="AD34" s="796"/>
      <c r="AE34" s="796"/>
      <c r="AF34" s="796"/>
      <c r="AG34" s="806"/>
      <c r="AH34" s="281">
        <f t="shared" si="0"/>
        <v>0</v>
      </c>
      <c r="AI34" s="281">
        <f t="shared" si="0"/>
        <v>0</v>
      </c>
    </row>
    <row r="35" spans="1:35">
      <c r="A35" s="794">
        <v>57</v>
      </c>
      <c r="B35" s="794"/>
      <c r="C35" s="795" t="s">
        <v>371</v>
      </c>
      <c r="D35" s="795"/>
      <c r="E35" s="795"/>
      <c r="F35" s="795"/>
      <c r="G35" s="795"/>
      <c r="H35" s="795"/>
      <c r="I35" s="795"/>
      <c r="J35" s="795"/>
      <c r="K35" s="795"/>
      <c r="L35" s="795"/>
      <c r="M35" s="795"/>
      <c r="N35" s="795"/>
      <c r="O35" s="795"/>
      <c r="P35" s="795"/>
      <c r="Q35" s="795"/>
      <c r="R35" s="795"/>
      <c r="S35" s="795"/>
      <c r="T35" s="795"/>
      <c r="U35" s="795"/>
      <c r="V35" s="222" t="s">
        <v>367</v>
      </c>
      <c r="W35" s="223"/>
      <c r="X35" s="224"/>
      <c r="Y35" s="225"/>
      <c r="Z35" s="226"/>
      <c r="AA35" s="281">
        <f>SUM(AA32:AA34)</f>
        <v>0</v>
      </c>
      <c r="AB35" s="227"/>
      <c r="AC35" s="796"/>
      <c r="AD35" s="796"/>
      <c r="AE35" s="796"/>
      <c r="AF35" s="796"/>
      <c r="AG35" s="806"/>
      <c r="AH35" s="281">
        <f t="shared" si="0"/>
        <v>0</v>
      </c>
      <c r="AI35" s="281">
        <f t="shared" si="0"/>
        <v>0</v>
      </c>
    </row>
    <row r="36" spans="1:35" ht="12.75" customHeight="1">
      <c r="A36" s="794">
        <v>58</v>
      </c>
      <c r="B36" s="794"/>
      <c r="C36" s="797" t="s">
        <v>258</v>
      </c>
      <c r="D36" s="797"/>
      <c r="E36" s="797"/>
      <c r="F36" s="797"/>
      <c r="G36" s="797"/>
      <c r="H36" s="797"/>
      <c r="I36" s="797"/>
      <c r="J36" s="797"/>
      <c r="K36" s="797"/>
      <c r="L36" s="797"/>
      <c r="M36" s="797"/>
      <c r="N36" s="797"/>
      <c r="O36" s="797"/>
      <c r="P36" s="797"/>
      <c r="Q36" s="797"/>
      <c r="R36" s="797"/>
      <c r="S36" s="797"/>
      <c r="T36" s="797"/>
      <c r="U36" s="797"/>
      <c r="V36" s="222" t="s">
        <v>372</v>
      </c>
      <c r="W36" s="223"/>
      <c r="X36" s="224"/>
      <c r="Y36" s="228" t="s">
        <v>263</v>
      </c>
      <c r="Z36" s="229"/>
      <c r="AA36" s="283">
        <v>0</v>
      </c>
      <c r="AB36" s="214"/>
      <c r="AC36" s="793" t="s">
        <v>373</v>
      </c>
      <c r="AD36" s="793"/>
      <c r="AE36" s="793"/>
      <c r="AF36" s="793"/>
      <c r="AG36" s="798"/>
      <c r="AH36" s="283">
        <v>0</v>
      </c>
      <c r="AI36" s="447">
        <v>20100</v>
      </c>
    </row>
    <row r="37" spans="1:35" ht="24.75" customHeight="1">
      <c r="A37" s="801">
        <v>59</v>
      </c>
      <c r="B37" s="801"/>
      <c r="C37" s="802" t="s">
        <v>374</v>
      </c>
      <c r="D37" s="802"/>
      <c r="E37" s="802"/>
      <c r="F37" s="802"/>
      <c r="G37" s="802"/>
      <c r="H37" s="802"/>
      <c r="I37" s="802"/>
      <c r="J37" s="802"/>
      <c r="K37" s="802"/>
      <c r="L37" s="802"/>
      <c r="M37" s="802"/>
      <c r="N37" s="802"/>
      <c r="O37" s="802"/>
      <c r="P37" s="802"/>
      <c r="Q37" s="802"/>
      <c r="R37" s="802"/>
      <c r="S37" s="802"/>
      <c r="T37" s="802"/>
      <c r="U37" s="802"/>
      <c r="V37" s="215" t="s">
        <v>375</v>
      </c>
      <c r="W37" s="216"/>
      <c r="X37" s="217"/>
      <c r="Y37" s="218"/>
      <c r="Z37" s="219"/>
      <c r="AA37" s="280">
        <f>SUM(AA27:AA36)</f>
        <v>4605369</v>
      </c>
      <c r="AB37" s="220"/>
      <c r="AC37" s="803"/>
      <c r="AD37" s="799"/>
      <c r="AE37" s="799"/>
      <c r="AF37" s="799"/>
      <c r="AG37" s="800"/>
      <c r="AH37" s="280">
        <f>SUM(AH27:AH36)</f>
        <v>5047018</v>
      </c>
      <c r="AI37" s="280">
        <f>SUM(AI27:AI36)</f>
        <v>5424058</v>
      </c>
    </row>
    <row r="38" spans="1:35">
      <c r="A38" s="807" t="s">
        <v>558</v>
      </c>
      <c r="B38" s="801"/>
      <c r="C38" s="802" t="s">
        <v>376</v>
      </c>
      <c r="D38" s="802"/>
      <c r="E38" s="802"/>
      <c r="F38" s="802"/>
      <c r="G38" s="802"/>
      <c r="H38" s="802"/>
      <c r="I38" s="802"/>
      <c r="J38" s="802"/>
      <c r="K38" s="802"/>
      <c r="L38" s="802"/>
      <c r="M38" s="802"/>
      <c r="N38" s="802"/>
      <c r="O38" s="802"/>
      <c r="P38" s="802"/>
      <c r="Q38" s="802"/>
      <c r="R38" s="802"/>
      <c r="S38" s="802"/>
      <c r="T38" s="802"/>
      <c r="U38" s="802"/>
      <c r="V38" s="215" t="s">
        <v>377</v>
      </c>
      <c r="W38" s="216"/>
      <c r="X38" s="217"/>
      <c r="Y38" s="218"/>
      <c r="Z38" s="219"/>
      <c r="AA38" s="280">
        <f>AA10+AA13+AA23+AA26+AA37</f>
        <v>34417282</v>
      </c>
      <c r="AB38" s="220"/>
      <c r="AC38" s="803"/>
      <c r="AD38" s="799"/>
      <c r="AE38" s="799"/>
      <c r="AF38" s="799"/>
      <c r="AG38" s="800"/>
      <c r="AH38" s="280">
        <f>AH10+AH13+AH23+AH26+AH37</f>
        <v>36225632</v>
      </c>
      <c r="AI38" s="280">
        <f>AI10+AI13+AI23+AI26+AI37</f>
        <v>35448353</v>
      </c>
    </row>
    <row r="39" spans="1:35">
      <c r="A39" s="783"/>
      <c r="B39" s="783"/>
      <c r="C39" s="783"/>
      <c r="D39" s="783"/>
      <c r="E39" s="783"/>
      <c r="F39" s="783"/>
      <c r="G39" s="783"/>
      <c r="H39" s="783"/>
      <c r="I39" s="783"/>
      <c r="J39" s="783"/>
      <c r="K39" s="783"/>
      <c r="L39" s="783"/>
      <c r="M39" s="783"/>
      <c r="N39" s="783"/>
      <c r="O39" s="783"/>
      <c r="P39" s="783"/>
      <c r="Q39" s="783"/>
      <c r="R39" s="783"/>
      <c r="S39" s="783"/>
      <c r="T39" s="149"/>
      <c r="U39" s="150"/>
      <c r="V39" s="792"/>
      <c r="W39" s="792"/>
      <c r="X39" s="792"/>
      <c r="Y39" s="792"/>
      <c r="Z39" s="792"/>
      <c r="AA39" s="782"/>
      <c r="AB39" s="782"/>
      <c r="AC39" s="782"/>
      <c r="AD39" s="782"/>
      <c r="AE39" s="782"/>
      <c r="AF39" s="782"/>
      <c r="AG39" s="782"/>
    </row>
    <row r="40" spans="1:35">
      <c r="A40" s="783"/>
      <c r="B40" s="783"/>
      <c r="C40" s="783"/>
      <c r="D40" s="783"/>
      <c r="E40" s="783"/>
      <c r="F40" s="783"/>
      <c r="G40" s="783"/>
      <c r="H40" s="783"/>
      <c r="I40" s="783"/>
      <c r="J40" s="783"/>
      <c r="K40" s="783"/>
      <c r="L40" s="783"/>
      <c r="M40" s="783"/>
      <c r="N40" s="783"/>
      <c r="O40" s="783"/>
      <c r="P40" s="783"/>
      <c r="Q40" s="783"/>
      <c r="R40" s="783"/>
      <c r="S40" s="783"/>
      <c r="T40" s="149"/>
      <c r="U40" s="150"/>
      <c r="V40" s="782"/>
      <c r="W40" s="782"/>
      <c r="X40" s="782"/>
      <c r="Y40" s="782"/>
      <c r="Z40" s="782"/>
      <c r="AA40" s="782"/>
      <c r="AB40" s="782"/>
      <c r="AC40" s="782"/>
      <c r="AD40" s="782"/>
      <c r="AE40" s="782"/>
      <c r="AF40" s="782"/>
      <c r="AG40" s="782"/>
    </row>
    <row r="41" spans="1:35">
      <c r="A41" s="783"/>
      <c r="B41" s="783"/>
      <c r="C41" s="783"/>
      <c r="D41" s="783"/>
      <c r="E41" s="783"/>
      <c r="F41" s="783"/>
      <c r="G41" s="783"/>
      <c r="H41" s="783"/>
      <c r="I41" s="783"/>
      <c r="J41" s="783"/>
      <c r="K41" s="783"/>
      <c r="L41" s="783"/>
      <c r="M41" s="783"/>
      <c r="N41" s="783"/>
      <c r="O41" s="783"/>
      <c r="P41" s="783"/>
      <c r="Q41" s="783"/>
      <c r="R41" s="783"/>
      <c r="S41" s="783"/>
      <c r="T41" s="149"/>
      <c r="U41" s="150"/>
      <c r="V41" s="792"/>
      <c r="W41" s="792"/>
      <c r="X41" s="792"/>
      <c r="Y41" s="792"/>
      <c r="Z41" s="792"/>
      <c r="AA41" s="782"/>
      <c r="AB41" s="782"/>
      <c r="AC41" s="782"/>
      <c r="AD41" s="782"/>
      <c r="AE41" s="782"/>
      <c r="AF41" s="782"/>
      <c r="AG41" s="782"/>
    </row>
    <row r="42" spans="1:35">
      <c r="A42" s="783"/>
      <c r="B42" s="783"/>
      <c r="C42" s="783"/>
      <c r="D42" s="783"/>
      <c r="E42" s="783"/>
      <c r="F42" s="783"/>
      <c r="G42" s="783"/>
      <c r="H42" s="783"/>
      <c r="I42" s="783"/>
      <c r="J42" s="783"/>
      <c r="K42" s="783"/>
      <c r="L42" s="783"/>
      <c r="M42" s="783"/>
      <c r="N42" s="783"/>
      <c r="O42" s="783"/>
      <c r="P42" s="783"/>
      <c r="Q42" s="783"/>
      <c r="R42" s="783"/>
      <c r="S42" s="783"/>
      <c r="T42" s="149"/>
      <c r="U42" s="150"/>
      <c r="V42" s="792"/>
      <c r="W42" s="792"/>
      <c r="X42" s="792"/>
      <c r="Y42" s="792"/>
      <c r="Z42" s="792"/>
      <c r="AA42" s="782"/>
      <c r="AB42" s="782"/>
      <c r="AC42" s="782"/>
      <c r="AD42" s="782"/>
      <c r="AE42" s="782"/>
      <c r="AF42" s="782"/>
      <c r="AG42" s="782"/>
    </row>
    <row r="43" spans="1:35">
      <c r="A43" s="779"/>
      <c r="B43" s="779"/>
      <c r="C43" s="779"/>
      <c r="D43" s="779"/>
      <c r="E43" s="779"/>
      <c r="F43" s="779"/>
      <c r="G43" s="779"/>
      <c r="H43" s="779"/>
      <c r="I43" s="779"/>
      <c r="J43" s="779"/>
      <c r="K43" s="779"/>
      <c r="L43" s="779"/>
      <c r="M43" s="779"/>
      <c r="N43" s="779"/>
      <c r="O43" s="779"/>
      <c r="P43" s="779"/>
      <c r="Q43" s="779"/>
      <c r="R43" s="779"/>
      <c r="S43" s="779"/>
      <c r="T43" s="149"/>
      <c r="U43" s="150"/>
      <c r="V43" s="780"/>
      <c r="W43" s="780"/>
      <c r="X43" s="780"/>
      <c r="Y43" s="780"/>
      <c r="Z43" s="780"/>
      <c r="AA43" s="781"/>
      <c r="AB43" s="781"/>
      <c r="AC43" s="781"/>
      <c r="AD43" s="781"/>
      <c r="AE43" s="781"/>
      <c r="AF43" s="782"/>
      <c r="AG43" s="782"/>
    </row>
    <row r="44" spans="1:35">
      <c r="A44" s="779"/>
      <c r="B44" s="779"/>
      <c r="C44" s="779"/>
      <c r="D44" s="779"/>
      <c r="E44" s="779"/>
      <c r="F44" s="779"/>
      <c r="G44" s="779"/>
      <c r="H44" s="779"/>
      <c r="I44" s="779"/>
      <c r="J44" s="779"/>
      <c r="K44" s="779"/>
      <c r="L44" s="779"/>
      <c r="M44" s="779"/>
      <c r="N44" s="779"/>
      <c r="O44" s="779"/>
      <c r="P44" s="779"/>
      <c r="Q44" s="779"/>
      <c r="R44" s="779"/>
      <c r="S44" s="779"/>
      <c r="T44" s="149"/>
      <c r="U44" s="150"/>
      <c r="V44" s="780"/>
      <c r="W44" s="780"/>
      <c r="X44" s="780"/>
      <c r="Y44" s="780"/>
      <c r="Z44" s="780"/>
      <c r="AA44" s="781"/>
      <c r="AB44" s="781"/>
      <c r="AC44" s="781"/>
      <c r="AD44" s="781"/>
      <c r="AE44" s="781"/>
      <c r="AF44" s="782"/>
      <c r="AG44" s="782"/>
    </row>
    <row r="45" spans="1:35">
      <c r="A45" s="783"/>
      <c r="B45" s="783"/>
      <c r="C45" s="783"/>
      <c r="D45" s="783"/>
      <c r="E45" s="783"/>
      <c r="F45" s="783"/>
      <c r="G45" s="783"/>
      <c r="H45" s="783"/>
      <c r="I45" s="783"/>
      <c r="J45" s="783"/>
      <c r="K45" s="783"/>
      <c r="L45" s="783"/>
      <c r="M45" s="783"/>
      <c r="N45" s="783"/>
      <c r="O45" s="783"/>
      <c r="P45" s="783"/>
      <c r="Q45" s="783"/>
      <c r="R45" s="783"/>
      <c r="S45" s="783"/>
      <c r="T45" s="149"/>
      <c r="U45" s="150"/>
      <c r="V45" s="792"/>
      <c r="W45" s="792"/>
      <c r="X45" s="792"/>
      <c r="Y45" s="792"/>
      <c r="Z45" s="792"/>
      <c r="AA45" s="782"/>
      <c r="AB45" s="782"/>
      <c r="AC45" s="782"/>
      <c r="AD45" s="782"/>
      <c r="AE45" s="782"/>
      <c r="AF45" s="782"/>
      <c r="AG45" s="782"/>
    </row>
    <row r="46" spans="1:35">
      <c r="A46" s="783"/>
      <c r="B46" s="783"/>
      <c r="C46" s="783"/>
      <c r="D46" s="783"/>
      <c r="E46" s="783"/>
      <c r="F46" s="783"/>
      <c r="G46" s="783"/>
      <c r="H46" s="783"/>
      <c r="I46" s="783"/>
      <c r="J46" s="783"/>
      <c r="K46" s="783"/>
      <c r="L46" s="783"/>
      <c r="M46" s="783"/>
      <c r="N46" s="783"/>
      <c r="O46" s="783"/>
      <c r="P46" s="783"/>
      <c r="Q46" s="783"/>
      <c r="R46" s="783"/>
      <c r="S46" s="783"/>
      <c r="T46" s="149"/>
      <c r="U46" s="150"/>
      <c r="V46" s="792"/>
      <c r="W46" s="792"/>
      <c r="X46" s="792"/>
      <c r="Y46" s="792"/>
      <c r="Z46" s="792"/>
      <c r="AA46" s="782"/>
      <c r="AB46" s="782"/>
      <c r="AC46" s="782"/>
      <c r="AD46" s="782"/>
      <c r="AE46" s="782"/>
      <c r="AF46" s="782"/>
      <c r="AG46" s="782"/>
    </row>
    <row r="47" spans="1:35">
      <c r="A47" s="783"/>
      <c r="B47" s="783"/>
      <c r="C47" s="783"/>
      <c r="D47" s="783"/>
      <c r="E47" s="783"/>
      <c r="F47" s="783"/>
      <c r="G47" s="783"/>
      <c r="H47" s="783"/>
      <c r="I47" s="783"/>
      <c r="J47" s="783"/>
      <c r="K47" s="783"/>
      <c r="L47" s="783"/>
      <c r="M47" s="783"/>
      <c r="N47" s="783"/>
      <c r="O47" s="783"/>
      <c r="P47" s="783"/>
      <c r="Q47" s="783"/>
      <c r="R47" s="783"/>
      <c r="S47" s="783"/>
      <c r="T47" s="149"/>
      <c r="U47" s="150"/>
      <c r="V47" s="782"/>
      <c r="W47" s="782"/>
      <c r="X47" s="782"/>
      <c r="Y47" s="782"/>
      <c r="Z47" s="782"/>
      <c r="AA47" s="782"/>
      <c r="AB47" s="782"/>
      <c r="AC47" s="782"/>
      <c r="AD47" s="782"/>
      <c r="AE47" s="782"/>
      <c r="AF47" s="782"/>
      <c r="AG47" s="782"/>
    </row>
    <row r="48" spans="1:35">
      <c r="A48" s="779"/>
      <c r="B48" s="779"/>
      <c r="C48" s="779"/>
      <c r="D48" s="779"/>
      <c r="E48" s="779"/>
      <c r="F48" s="779"/>
      <c r="G48" s="779"/>
      <c r="H48" s="779"/>
      <c r="I48" s="779"/>
      <c r="J48" s="779"/>
      <c r="K48" s="779"/>
      <c r="L48" s="779"/>
      <c r="M48" s="779"/>
      <c r="N48" s="779"/>
      <c r="O48" s="779"/>
      <c r="P48" s="779"/>
      <c r="Q48" s="779"/>
      <c r="R48" s="779"/>
      <c r="S48" s="779"/>
      <c r="T48" s="149"/>
      <c r="U48" s="150"/>
      <c r="V48" s="780"/>
      <c r="W48" s="780"/>
      <c r="X48" s="780"/>
      <c r="Y48" s="780"/>
      <c r="Z48" s="780"/>
      <c r="AA48" s="781"/>
      <c r="AB48" s="781"/>
      <c r="AC48" s="781"/>
      <c r="AD48" s="781"/>
      <c r="AE48" s="781"/>
      <c r="AF48" s="782"/>
      <c r="AG48" s="782"/>
    </row>
    <row r="49" spans="1:33">
      <c r="A49" s="783"/>
      <c r="B49" s="783"/>
      <c r="C49" s="783"/>
      <c r="D49" s="783"/>
      <c r="E49" s="783"/>
      <c r="F49" s="783"/>
      <c r="G49" s="783"/>
      <c r="H49" s="783"/>
      <c r="I49" s="783"/>
      <c r="J49" s="783"/>
      <c r="K49" s="783"/>
      <c r="L49" s="783"/>
      <c r="M49" s="783"/>
      <c r="N49" s="783"/>
      <c r="O49" s="783"/>
      <c r="P49" s="783"/>
      <c r="Q49" s="783"/>
      <c r="R49" s="783"/>
      <c r="S49" s="783"/>
      <c r="T49" s="149"/>
      <c r="U49" s="150"/>
      <c r="V49" s="792"/>
      <c r="W49" s="792"/>
      <c r="X49" s="792"/>
      <c r="Y49" s="792"/>
      <c r="Z49" s="792"/>
      <c r="AA49" s="782"/>
      <c r="AB49" s="782"/>
      <c r="AC49" s="782"/>
      <c r="AD49" s="782"/>
      <c r="AE49" s="782"/>
      <c r="AF49" s="782"/>
      <c r="AG49" s="782"/>
    </row>
    <row r="50" spans="1:33">
      <c r="A50" s="783"/>
      <c r="B50" s="783"/>
      <c r="C50" s="783"/>
      <c r="D50" s="783"/>
      <c r="E50" s="783"/>
      <c r="F50" s="783"/>
      <c r="G50" s="783"/>
      <c r="H50" s="783"/>
      <c r="I50" s="783"/>
      <c r="J50" s="783"/>
      <c r="K50" s="783"/>
      <c r="L50" s="783"/>
      <c r="M50" s="783"/>
      <c r="N50" s="783"/>
      <c r="O50" s="783"/>
      <c r="P50" s="783"/>
      <c r="Q50" s="783"/>
      <c r="R50" s="783"/>
      <c r="S50" s="783"/>
      <c r="T50" s="149"/>
      <c r="U50" s="150"/>
      <c r="V50" s="782"/>
      <c r="W50" s="782"/>
      <c r="X50" s="782"/>
      <c r="Y50" s="782"/>
      <c r="Z50" s="782"/>
      <c r="AA50" s="782"/>
      <c r="AB50" s="782"/>
      <c r="AC50" s="782"/>
      <c r="AD50" s="782"/>
      <c r="AE50" s="782"/>
      <c r="AF50" s="782"/>
      <c r="AG50" s="782"/>
    </row>
    <row r="51" spans="1:33">
      <c r="A51" s="783"/>
      <c r="B51" s="783"/>
      <c r="C51" s="783"/>
      <c r="D51" s="783"/>
      <c r="E51" s="783"/>
      <c r="F51" s="783"/>
      <c r="G51" s="783"/>
      <c r="H51" s="783"/>
      <c r="I51" s="783"/>
      <c r="J51" s="783"/>
      <c r="K51" s="783"/>
      <c r="L51" s="783"/>
      <c r="M51" s="783"/>
      <c r="N51" s="783"/>
      <c r="O51" s="783"/>
      <c r="P51" s="783"/>
      <c r="Q51" s="783"/>
      <c r="R51" s="783"/>
      <c r="S51" s="783"/>
      <c r="T51" s="149"/>
      <c r="U51" s="150"/>
      <c r="V51" s="792"/>
      <c r="W51" s="792"/>
      <c r="X51" s="792"/>
      <c r="Y51" s="792"/>
      <c r="Z51" s="792"/>
      <c r="AA51" s="782"/>
      <c r="AB51" s="782"/>
      <c r="AC51" s="782"/>
      <c r="AD51" s="782"/>
      <c r="AE51" s="782"/>
      <c r="AF51" s="782"/>
      <c r="AG51" s="782"/>
    </row>
    <row r="52" spans="1:33">
      <c r="A52" s="783"/>
      <c r="B52" s="783"/>
      <c r="C52" s="783"/>
      <c r="D52" s="783"/>
      <c r="E52" s="783"/>
      <c r="F52" s="783"/>
      <c r="G52" s="783"/>
      <c r="H52" s="783"/>
      <c r="I52" s="783"/>
      <c r="J52" s="783"/>
      <c r="K52" s="783"/>
      <c r="L52" s="783"/>
      <c r="M52" s="783"/>
      <c r="N52" s="783"/>
      <c r="O52" s="783"/>
      <c r="P52" s="783"/>
      <c r="Q52" s="783"/>
      <c r="R52" s="783"/>
      <c r="S52" s="783"/>
      <c r="T52" s="149"/>
      <c r="U52" s="150"/>
      <c r="V52" s="792"/>
      <c r="W52" s="792"/>
      <c r="X52" s="792"/>
      <c r="Y52" s="792"/>
      <c r="Z52" s="792"/>
      <c r="AA52" s="782"/>
      <c r="AB52" s="782"/>
      <c r="AC52" s="782"/>
      <c r="AD52" s="782"/>
      <c r="AE52" s="782"/>
      <c r="AF52" s="782"/>
      <c r="AG52" s="782"/>
    </row>
    <row r="53" spans="1:33">
      <c r="A53" s="779"/>
      <c r="B53" s="779"/>
      <c r="C53" s="779"/>
      <c r="D53" s="779"/>
      <c r="E53" s="779"/>
      <c r="F53" s="779"/>
      <c r="G53" s="779"/>
      <c r="H53" s="779"/>
      <c r="I53" s="779"/>
      <c r="J53" s="779"/>
      <c r="K53" s="779"/>
      <c r="L53" s="779"/>
      <c r="M53" s="779"/>
      <c r="N53" s="779"/>
      <c r="O53" s="779"/>
      <c r="P53" s="779"/>
      <c r="Q53" s="779"/>
      <c r="R53" s="779"/>
      <c r="S53" s="779"/>
      <c r="T53" s="149"/>
      <c r="U53" s="150"/>
      <c r="V53" s="780"/>
      <c r="W53" s="780"/>
      <c r="X53" s="780"/>
      <c r="Y53" s="780"/>
      <c r="Z53" s="780"/>
      <c r="AA53" s="781"/>
      <c r="AB53" s="781"/>
      <c r="AC53" s="781"/>
      <c r="AD53" s="781"/>
      <c r="AE53" s="781"/>
      <c r="AF53" s="782"/>
      <c r="AG53" s="782"/>
    </row>
    <row r="54" spans="1:33">
      <c r="A54" s="791"/>
      <c r="B54" s="791"/>
      <c r="C54" s="791"/>
      <c r="D54" s="791"/>
      <c r="E54" s="791"/>
      <c r="F54" s="791"/>
      <c r="G54" s="791"/>
      <c r="H54" s="791"/>
      <c r="I54" s="791"/>
      <c r="J54" s="791"/>
      <c r="K54" s="791"/>
      <c r="L54" s="791"/>
      <c r="M54" s="791"/>
      <c r="N54" s="791"/>
      <c r="O54" s="791"/>
      <c r="P54" s="791"/>
      <c r="Q54" s="791"/>
      <c r="R54" s="791"/>
      <c r="S54" s="791"/>
      <c r="T54" s="149"/>
      <c r="U54" s="150"/>
      <c r="V54" s="784"/>
      <c r="W54" s="784"/>
      <c r="X54" s="784"/>
      <c r="Y54" s="784"/>
      <c r="Z54" s="784"/>
      <c r="AA54" s="782"/>
      <c r="AB54" s="782"/>
      <c r="AC54" s="782"/>
      <c r="AD54" s="782"/>
      <c r="AE54" s="782"/>
      <c r="AF54" s="782"/>
      <c r="AG54" s="782"/>
    </row>
    <row r="55" spans="1:33">
      <c r="A55" s="789"/>
      <c r="B55" s="789"/>
      <c r="C55" s="789"/>
      <c r="D55" s="789"/>
      <c r="E55" s="789"/>
      <c r="F55" s="789"/>
      <c r="G55" s="789"/>
      <c r="H55" s="789"/>
      <c r="I55" s="789"/>
      <c r="J55" s="789"/>
      <c r="K55" s="789"/>
      <c r="L55" s="789"/>
      <c r="M55" s="789"/>
      <c r="N55" s="789"/>
      <c r="O55" s="789"/>
      <c r="P55" s="789"/>
      <c r="Q55" s="789"/>
      <c r="R55" s="789"/>
      <c r="S55" s="789"/>
      <c r="T55" s="149"/>
      <c r="U55" s="150"/>
      <c r="V55" s="784"/>
      <c r="W55" s="784"/>
      <c r="X55" s="784"/>
      <c r="Y55" s="784"/>
      <c r="Z55" s="784"/>
      <c r="AA55" s="790"/>
      <c r="AB55" s="790"/>
      <c r="AC55" s="790"/>
      <c r="AD55" s="790"/>
      <c r="AE55" s="790"/>
      <c r="AF55" s="782"/>
      <c r="AG55" s="782"/>
    </row>
    <row r="56" spans="1:33">
      <c r="A56" s="779"/>
      <c r="B56" s="779"/>
      <c r="C56" s="779"/>
      <c r="D56" s="779"/>
      <c r="E56" s="779"/>
      <c r="F56" s="779"/>
      <c r="G56" s="779"/>
      <c r="H56" s="779"/>
      <c r="I56" s="779"/>
      <c r="J56" s="779"/>
      <c r="K56" s="779"/>
      <c r="L56" s="779"/>
      <c r="M56" s="779"/>
      <c r="N56" s="779"/>
      <c r="O56" s="779"/>
      <c r="P56" s="779"/>
      <c r="Q56" s="779"/>
      <c r="R56" s="779"/>
      <c r="S56" s="779"/>
      <c r="T56" s="149"/>
      <c r="U56" s="150"/>
      <c r="V56" s="780"/>
      <c r="W56" s="780"/>
      <c r="X56" s="780"/>
      <c r="Y56" s="780"/>
      <c r="Z56" s="780"/>
      <c r="AA56" s="781"/>
      <c r="AB56" s="781"/>
      <c r="AC56" s="781"/>
      <c r="AD56" s="781"/>
      <c r="AE56" s="781"/>
      <c r="AF56" s="782"/>
      <c r="AG56" s="782"/>
    </row>
    <row r="57" spans="1:33">
      <c r="A57" s="783"/>
      <c r="B57" s="783"/>
      <c r="C57" s="783"/>
      <c r="D57" s="783"/>
      <c r="E57" s="783"/>
      <c r="F57" s="783"/>
      <c r="G57" s="783"/>
      <c r="H57" s="783"/>
      <c r="I57" s="783"/>
      <c r="J57" s="783"/>
      <c r="K57" s="783"/>
      <c r="L57" s="783"/>
      <c r="M57" s="783"/>
      <c r="N57" s="783"/>
      <c r="O57" s="783"/>
      <c r="P57" s="783"/>
      <c r="Q57" s="783"/>
      <c r="R57" s="783"/>
      <c r="S57" s="783"/>
      <c r="T57" s="149"/>
      <c r="U57" s="150"/>
      <c r="V57" s="784"/>
      <c r="W57" s="784"/>
      <c r="X57" s="784"/>
      <c r="Y57" s="784"/>
      <c r="Z57" s="784"/>
      <c r="AA57" s="782"/>
      <c r="AB57" s="782"/>
      <c r="AC57" s="782"/>
      <c r="AD57" s="782"/>
      <c r="AE57" s="782"/>
      <c r="AF57" s="782"/>
      <c r="AG57" s="782"/>
    </row>
    <row r="58" spans="1:33">
      <c r="A58" s="783"/>
      <c r="B58" s="783"/>
      <c r="C58" s="783"/>
      <c r="D58" s="783"/>
      <c r="E58" s="783"/>
      <c r="F58" s="783"/>
      <c r="G58" s="783"/>
      <c r="H58" s="783"/>
      <c r="I58" s="783"/>
      <c r="J58" s="783"/>
      <c r="K58" s="783"/>
      <c r="L58" s="783"/>
      <c r="M58" s="783"/>
      <c r="N58" s="783"/>
      <c r="O58" s="783"/>
      <c r="P58" s="783"/>
      <c r="Q58" s="783"/>
      <c r="R58" s="783"/>
      <c r="S58" s="783"/>
      <c r="T58" s="149"/>
      <c r="U58" s="150"/>
      <c r="V58" s="784"/>
      <c r="W58" s="784"/>
      <c r="X58" s="784"/>
      <c r="Y58" s="784"/>
      <c r="Z58" s="784"/>
      <c r="AA58" s="782"/>
      <c r="AB58" s="782"/>
      <c r="AC58" s="782"/>
      <c r="AD58" s="782"/>
      <c r="AE58" s="782"/>
      <c r="AF58" s="782"/>
      <c r="AG58" s="782"/>
    </row>
    <row r="59" spans="1:33">
      <c r="A59" s="783"/>
      <c r="B59" s="783"/>
      <c r="C59" s="783"/>
      <c r="D59" s="783"/>
      <c r="E59" s="783"/>
      <c r="F59" s="783"/>
      <c r="G59" s="783"/>
      <c r="H59" s="783"/>
      <c r="I59" s="783"/>
      <c r="J59" s="783"/>
      <c r="K59" s="783"/>
      <c r="L59" s="783"/>
      <c r="M59" s="783"/>
      <c r="N59" s="783"/>
      <c r="O59" s="783"/>
      <c r="P59" s="783"/>
      <c r="Q59" s="783"/>
      <c r="R59" s="783"/>
      <c r="S59" s="783"/>
      <c r="T59" s="149"/>
      <c r="U59" s="150"/>
      <c r="V59" s="784"/>
      <c r="W59" s="784"/>
      <c r="X59" s="784"/>
      <c r="Y59" s="784"/>
      <c r="Z59" s="784"/>
      <c r="AA59" s="782"/>
      <c r="AB59" s="782"/>
      <c r="AC59" s="782"/>
      <c r="AD59" s="782"/>
      <c r="AE59" s="782"/>
      <c r="AF59" s="782"/>
      <c r="AG59" s="782"/>
    </row>
    <row r="60" spans="1:33">
      <c r="A60" s="783"/>
      <c r="B60" s="783"/>
      <c r="C60" s="783"/>
      <c r="D60" s="783"/>
      <c r="E60" s="783"/>
      <c r="F60" s="783"/>
      <c r="G60" s="783"/>
      <c r="H60" s="783"/>
      <c r="I60" s="783"/>
      <c r="J60" s="783"/>
      <c r="K60" s="783"/>
      <c r="L60" s="783"/>
      <c r="M60" s="783"/>
      <c r="N60" s="783"/>
      <c r="O60" s="783"/>
      <c r="P60" s="783"/>
      <c r="Q60" s="783"/>
      <c r="R60" s="783"/>
      <c r="S60" s="783"/>
      <c r="T60" s="149"/>
      <c r="U60" s="150"/>
      <c r="V60" s="785"/>
      <c r="W60" s="786"/>
      <c r="X60" s="786"/>
      <c r="Y60" s="786"/>
      <c r="Z60" s="786"/>
      <c r="AA60" s="787"/>
      <c r="AB60" s="788"/>
      <c r="AC60" s="788"/>
      <c r="AD60" s="788"/>
      <c r="AE60" s="788"/>
      <c r="AF60" s="782"/>
      <c r="AG60" s="782"/>
    </row>
    <row r="61" spans="1:33">
      <c r="A61" s="783"/>
      <c r="B61" s="783"/>
      <c r="C61" s="783"/>
      <c r="D61" s="783"/>
      <c r="E61" s="783"/>
      <c r="F61" s="783"/>
      <c r="G61" s="783"/>
      <c r="H61" s="783"/>
      <c r="I61" s="783"/>
      <c r="J61" s="783"/>
      <c r="K61" s="783"/>
      <c r="L61" s="783"/>
      <c r="M61" s="783"/>
      <c r="N61" s="783"/>
      <c r="O61" s="783"/>
      <c r="P61" s="783"/>
      <c r="Q61" s="783"/>
      <c r="R61" s="783"/>
      <c r="S61" s="783"/>
      <c r="T61" s="149"/>
      <c r="U61" s="150"/>
      <c r="V61" s="784"/>
      <c r="W61" s="784"/>
      <c r="X61" s="784"/>
      <c r="Y61" s="784"/>
      <c r="Z61" s="784"/>
      <c r="AA61" s="782"/>
      <c r="AB61" s="782"/>
      <c r="AC61" s="782"/>
      <c r="AD61" s="782"/>
      <c r="AE61" s="782"/>
      <c r="AF61" s="782"/>
      <c r="AG61" s="782"/>
    </row>
    <row r="62" spans="1:33">
      <c r="A62" s="783"/>
      <c r="B62" s="783"/>
      <c r="C62" s="783"/>
      <c r="D62" s="783"/>
      <c r="E62" s="783"/>
      <c r="F62" s="783"/>
      <c r="G62" s="783"/>
      <c r="H62" s="783"/>
      <c r="I62" s="783"/>
      <c r="J62" s="783"/>
      <c r="K62" s="783"/>
      <c r="L62" s="783"/>
      <c r="M62" s="783"/>
      <c r="N62" s="783"/>
      <c r="O62" s="783"/>
      <c r="P62" s="783"/>
      <c r="Q62" s="783"/>
      <c r="R62" s="783"/>
      <c r="S62" s="783"/>
      <c r="T62" s="149"/>
      <c r="U62" s="150"/>
      <c r="V62" s="784"/>
      <c r="W62" s="784"/>
      <c r="X62" s="784"/>
      <c r="Y62" s="784"/>
      <c r="Z62" s="784"/>
      <c r="AA62" s="782"/>
      <c r="AB62" s="782"/>
      <c r="AC62" s="782"/>
      <c r="AD62" s="782"/>
      <c r="AE62" s="782"/>
      <c r="AF62" s="782"/>
      <c r="AG62" s="782"/>
    </row>
    <row r="63" spans="1:33">
      <c r="A63" s="783"/>
      <c r="B63" s="783"/>
      <c r="C63" s="783"/>
      <c r="D63" s="783"/>
      <c r="E63" s="783"/>
      <c r="F63" s="783"/>
      <c r="G63" s="783"/>
      <c r="H63" s="783"/>
      <c r="I63" s="783"/>
      <c r="J63" s="783"/>
      <c r="K63" s="783"/>
      <c r="L63" s="783"/>
      <c r="M63" s="783"/>
      <c r="N63" s="783"/>
      <c r="O63" s="783"/>
      <c r="P63" s="783"/>
      <c r="Q63" s="783"/>
      <c r="R63" s="783"/>
      <c r="S63" s="783"/>
      <c r="T63" s="149"/>
      <c r="U63" s="150"/>
      <c r="V63" s="784"/>
      <c r="W63" s="784"/>
      <c r="X63" s="784"/>
      <c r="Y63" s="784"/>
      <c r="Z63" s="784"/>
      <c r="AA63" s="782"/>
      <c r="AB63" s="782"/>
      <c r="AC63" s="782"/>
      <c r="AD63" s="782"/>
      <c r="AE63" s="782"/>
      <c r="AF63" s="782"/>
      <c r="AG63" s="782"/>
    </row>
    <row r="64" spans="1:33">
      <c r="A64" s="779"/>
      <c r="B64" s="779"/>
      <c r="C64" s="779"/>
      <c r="D64" s="779"/>
      <c r="E64" s="779"/>
      <c r="F64" s="779"/>
      <c r="G64" s="779"/>
      <c r="H64" s="779"/>
      <c r="I64" s="779"/>
      <c r="J64" s="779"/>
      <c r="K64" s="779"/>
      <c r="L64" s="779"/>
      <c r="M64" s="779"/>
      <c r="N64" s="779"/>
      <c r="O64" s="779"/>
      <c r="P64" s="779"/>
      <c r="Q64" s="779"/>
      <c r="R64" s="779"/>
      <c r="S64" s="779"/>
      <c r="T64" s="149"/>
      <c r="U64" s="150"/>
      <c r="V64" s="780"/>
      <c r="W64" s="780"/>
      <c r="X64" s="780"/>
      <c r="Y64" s="780"/>
      <c r="Z64" s="780"/>
      <c r="AA64" s="781"/>
      <c r="AB64" s="781"/>
      <c r="AC64" s="781"/>
      <c r="AD64" s="781"/>
      <c r="AE64" s="781"/>
      <c r="AF64" s="782"/>
      <c r="AG64" s="782"/>
    </row>
    <row r="65" spans="1:33">
      <c r="A65" s="783"/>
      <c r="B65" s="783"/>
      <c r="C65" s="783"/>
      <c r="D65" s="783"/>
      <c r="E65" s="783"/>
      <c r="F65" s="783"/>
      <c r="G65" s="783"/>
      <c r="H65" s="783"/>
      <c r="I65" s="783"/>
      <c r="J65" s="783"/>
      <c r="K65" s="783"/>
      <c r="L65" s="783"/>
      <c r="M65" s="783"/>
      <c r="N65" s="783"/>
      <c r="O65" s="783"/>
      <c r="P65" s="783"/>
      <c r="Q65" s="783"/>
      <c r="R65" s="783"/>
      <c r="S65" s="783"/>
      <c r="T65" s="149"/>
      <c r="U65" s="150"/>
      <c r="V65" s="784"/>
      <c r="W65" s="784"/>
      <c r="X65" s="784"/>
      <c r="Y65" s="784"/>
      <c r="Z65" s="784"/>
      <c r="AA65" s="782"/>
      <c r="AB65" s="782"/>
      <c r="AC65" s="782"/>
      <c r="AD65" s="782"/>
      <c r="AE65" s="782"/>
      <c r="AF65" s="782"/>
      <c r="AG65" s="782"/>
    </row>
    <row r="66" spans="1:33">
      <c r="A66" s="783"/>
      <c r="B66" s="783"/>
      <c r="C66" s="783"/>
      <c r="D66" s="783"/>
      <c r="E66" s="783"/>
      <c r="F66" s="783"/>
      <c r="G66" s="783"/>
      <c r="H66" s="783"/>
      <c r="I66" s="783"/>
      <c r="J66" s="783"/>
      <c r="K66" s="783"/>
      <c r="L66" s="783"/>
      <c r="M66" s="783"/>
      <c r="N66" s="783"/>
      <c r="O66" s="783"/>
      <c r="P66" s="783"/>
      <c r="Q66" s="783"/>
      <c r="R66" s="783"/>
      <c r="S66" s="783"/>
      <c r="T66" s="149"/>
      <c r="U66" s="150"/>
      <c r="V66" s="784"/>
      <c r="W66" s="784"/>
      <c r="X66" s="784"/>
      <c r="Y66" s="784"/>
      <c r="Z66" s="784"/>
      <c r="AA66" s="782"/>
      <c r="AB66" s="782"/>
      <c r="AC66" s="782"/>
      <c r="AD66" s="782"/>
      <c r="AE66" s="782"/>
      <c r="AF66" s="782"/>
      <c r="AG66" s="782"/>
    </row>
    <row r="67" spans="1:33">
      <c r="A67" s="783"/>
      <c r="B67" s="783"/>
      <c r="C67" s="783"/>
      <c r="D67" s="783"/>
      <c r="E67" s="783"/>
      <c r="F67" s="783"/>
      <c r="G67" s="783"/>
      <c r="H67" s="783"/>
      <c r="I67" s="783"/>
      <c r="J67" s="783"/>
      <c r="K67" s="783"/>
      <c r="L67" s="783"/>
      <c r="M67" s="783"/>
      <c r="N67" s="783"/>
      <c r="O67" s="783"/>
      <c r="P67" s="783"/>
      <c r="Q67" s="783"/>
      <c r="R67" s="783"/>
      <c r="S67" s="783"/>
      <c r="T67" s="149"/>
      <c r="U67" s="150"/>
      <c r="V67" s="784"/>
      <c r="W67" s="784"/>
      <c r="X67" s="784"/>
      <c r="Y67" s="784"/>
      <c r="Z67" s="784"/>
      <c r="AA67" s="782"/>
      <c r="AB67" s="782"/>
      <c r="AC67" s="782"/>
      <c r="AD67" s="782"/>
      <c r="AE67" s="782"/>
      <c r="AF67" s="782"/>
      <c r="AG67" s="782"/>
    </row>
    <row r="68" spans="1:33">
      <c r="A68" s="779"/>
      <c r="B68" s="779"/>
      <c r="C68" s="779"/>
      <c r="D68" s="779"/>
      <c r="E68" s="779"/>
      <c r="F68" s="779"/>
      <c r="G68" s="779"/>
      <c r="H68" s="779"/>
      <c r="I68" s="779"/>
      <c r="J68" s="779"/>
      <c r="K68" s="779"/>
      <c r="L68" s="779"/>
      <c r="M68" s="779"/>
      <c r="N68" s="779"/>
      <c r="O68" s="779"/>
      <c r="P68" s="779"/>
      <c r="Q68" s="779"/>
      <c r="R68" s="779"/>
      <c r="S68" s="779"/>
      <c r="T68" s="149"/>
      <c r="U68" s="150"/>
      <c r="V68" s="780"/>
      <c r="W68" s="780"/>
      <c r="X68" s="780"/>
      <c r="Y68" s="780"/>
      <c r="Z68" s="780"/>
      <c r="AA68" s="781"/>
      <c r="AB68" s="781"/>
      <c r="AC68" s="781"/>
      <c r="AD68" s="781"/>
      <c r="AE68" s="781"/>
      <c r="AF68" s="782"/>
      <c r="AG68" s="782"/>
    </row>
    <row r="69" spans="1:33">
      <c r="A69" s="783"/>
      <c r="B69" s="783"/>
      <c r="C69" s="783"/>
      <c r="D69" s="783"/>
      <c r="E69" s="783"/>
      <c r="F69" s="783"/>
      <c r="G69" s="783"/>
      <c r="H69" s="783"/>
      <c r="I69" s="783"/>
      <c r="J69" s="783"/>
      <c r="K69" s="783"/>
      <c r="L69" s="783"/>
      <c r="M69" s="783"/>
      <c r="N69" s="783"/>
      <c r="O69" s="783"/>
      <c r="P69" s="783"/>
      <c r="Q69" s="783"/>
      <c r="R69" s="783"/>
      <c r="S69" s="783"/>
      <c r="T69" s="149"/>
      <c r="U69" s="150"/>
      <c r="V69" s="784"/>
      <c r="W69" s="784"/>
      <c r="X69" s="784"/>
      <c r="Y69" s="784"/>
      <c r="Z69" s="784"/>
      <c r="AA69" s="782"/>
      <c r="AB69" s="782"/>
      <c r="AC69" s="782"/>
      <c r="AD69" s="782"/>
      <c r="AE69" s="782"/>
      <c r="AF69" s="782"/>
      <c r="AG69" s="782"/>
    </row>
    <row r="70" spans="1:33">
      <c r="A70" s="783"/>
      <c r="B70" s="783"/>
      <c r="C70" s="783"/>
      <c r="D70" s="783"/>
      <c r="E70" s="783"/>
      <c r="F70" s="783"/>
      <c r="G70" s="783"/>
      <c r="H70" s="783"/>
      <c r="I70" s="783"/>
      <c r="J70" s="783"/>
      <c r="K70" s="783"/>
      <c r="L70" s="783"/>
      <c r="M70" s="783"/>
      <c r="N70" s="783"/>
      <c r="O70" s="783"/>
      <c r="P70" s="783"/>
      <c r="Q70" s="783"/>
      <c r="R70" s="783"/>
      <c r="S70" s="783"/>
      <c r="T70" s="149"/>
      <c r="U70" s="150"/>
      <c r="V70" s="784"/>
      <c r="W70" s="784"/>
      <c r="X70" s="784"/>
      <c r="Y70" s="784"/>
      <c r="Z70" s="784"/>
      <c r="AA70" s="782"/>
      <c r="AB70" s="782"/>
      <c r="AC70" s="782"/>
      <c r="AD70" s="782"/>
      <c r="AE70" s="782"/>
      <c r="AF70" s="782"/>
      <c r="AG70" s="782"/>
    </row>
    <row r="71" spans="1:33">
      <c r="A71" s="779"/>
      <c r="B71" s="779"/>
      <c r="C71" s="779"/>
      <c r="D71" s="779"/>
      <c r="E71" s="779"/>
      <c r="F71" s="779"/>
      <c r="G71" s="779"/>
      <c r="H71" s="779"/>
      <c r="I71" s="779"/>
      <c r="J71" s="779"/>
      <c r="K71" s="779"/>
      <c r="L71" s="779"/>
      <c r="M71" s="779"/>
      <c r="N71" s="779"/>
      <c r="O71" s="779"/>
      <c r="P71" s="779"/>
      <c r="Q71" s="779"/>
      <c r="R71" s="779"/>
      <c r="S71" s="779"/>
      <c r="T71" s="149"/>
      <c r="U71" s="150"/>
      <c r="V71" s="780"/>
      <c r="W71" s="780"/>
      <c r="X71" s="780"/>
      <c r="Y71" s="780"/>
      <c r="Z71" s="780"/>
      <c r="AA71" s="781"/>
      <c r="AB71" s="781"/>
      <c r="AC71" s="781"/>
      <c r="AD71" s="781"/>
      <c r="AE71" s="781"/>
      <c r="AF71" s="782"/>
      <c r="AG71" s="782"/>
    </row>
    <row r="72" spans="1:33">
      <c r="A72" s="779"/>
      <c r="B72" s="779"/>
      <c r="C72" s="779"/>
      <c r="D72" s="779"/>
      <c r="E72" s="779"/>
      <c r="F72" s="779"/>
      <c r="G72" s="779"/>
      <c r="H72" s="779"/>
      <c r="I72" s="779"/>
      <c r="J72" s="779"/>
      <c r="K72" s="779"/>
      <c r="L72" s="779"/>
      <c r="M72" s="779"/>
      <c r="N72" s="779"/>
      <c r="O72" s="779"/>
      <c r="P72" s="779"/>
      <c r="Q72" s="779"/>
      <c r="R72" s="779"/>
      <c r="S72" s="779"/>
      <c r="T72" s="149"/>
      <c r="U72" s="150"/>
      <c r="V72" s="784"/>
      <c r="W72" s="784"/>
      <c r="X72" s="784"/>
      <c r="Y72" s="784"/>
      <c r="Z72" s="784"/>
      <c r="AA72" s="782"/>
      <c r="AB72" s="782"/>
      <c r="AC72" s="782"/>
      <c r="AD72" s="782"/>
      <c r="AE72" s="782"/>
      <c r="AF72" s="782"/>
      <c r="AG72" s="782"/>
    </row>
    <row r="73" spans="1:33">
      <c r="A73" s="779"/>
      <c r="B73" s="779"/>
      <c r="C73" s="779"/>
      <c r="D73" s="779"/>
      <c r="E73" s="779"/>
      <c r="F73" s="779"/>
      <c r="G73" s="779"/>
      <c r="H73" s="779"/>
      <c r="I73" s="779"/>
      <c r="J73" s="779"/>
      <c r="K73" s="779"/>
      <c r="L73" s="779"/>
      <c r="M73" s="779"/>
      <c r="N73" s="779"/>
      <c r="O73" s="779"/>
      <c r="P73" s="779"/>
      <c r="Q73" s="779"/>
      <c r="R73" s="779"/>
      <c r="S73" s="779"/>
      <c r="T73" s="149"/>
      <c r="U73" s="150"/>
      <c r="V73" s="780"/>
      <c r="W73" s="780"/>
      <c r="X73" s="780"/>
      <c r="Y73" s="780"/>
      <c r="Z73" s="780"/>
      <c r="AA73" s="781"/>
      <c r="AB73" s="781"/>
      <c r="AC73" s="781"/>
      <c r="AD73" s="781"/>
      <c r="AE73" s="781"/>
      <c r="AF73" s="782"/>
      <c r="AG73" s="782"/>
    </row>
    <row r="74" spans="1:33">
      <c r="A74" s="779"/>
      <c r="B74" s="779"/>
      <c r="C74" s="779"/>
      <c r="D74" s="779"/>
      <c r="E74" s="779"/>
      <c r="F74" s="779"/>
      <c r="G74" s="779"/>
      <c r="H74" s="779"/>
      <c r="I74" s="779"/>
      <c r="J74" s="779"/>
      <c r="K74" s="779"/>
      <c r="L74" s="779"/>
      <c r="M74" s="779"/>
      <c r="N74" s="779"/>
      <c r="O74" s="779"/>
      <c r="P74" s="779"/>
      <c r="Q74" s="779"/>
      <c r="R74" s="779"/>
      <c r="S74" s="779"/>
      <c r="T74" s="149"/>
      <c r="U74" s="150"/>
      <c r="V74" s="780"/>
      <c r="W74" s="780"/>
      <c r="X74" s="780"/>
      <c r="Y74" s="780"/>
      <c r="Z74" s="780"/>
      <c r="AA74" s="781"/>
      <c r="AB74" s="781"/>
      <c r="AC74" s="781"/>
      <c r="AD74" s="781"/>
      <c r="AE74" s="781"/>
      <c r="AF74" s="782"/>
      <c r="AG74" s="782"/>
    </row>
  </sheetData>
  <mergeCells count="298">
    <mergeCell ref="AH5:AH6"/>
    <mergeCell ref="A38:B38"/>
    <mergeCell ref="C38:U38"/>
    <mergeCell ref="A36:B36"/>
    <mergeCell ref="C36:U36"/>
    <mergeCell ref="AF36:AG36"/>
    <mergeCell ref="A34:B34"/>
    <mergeCell ref="AF34:AG34"/>
    <mergeCell ref="AF35:AG35"/>
    <mergeCell ref="AC38:AE38"/>
    <mergeCell ref="AF33:AG33"/>
    <mergeCell ref="A5:A6"/>
    <mergeCell ref="A33:B33"/>
    <mergeCell ref="C33:U33"/>
    <mergeCell ref="A7:B7"/>
    <mergeCell ref="A9:B9"/>
    <mergeCell ref="C5:T6"/>
    <mergeCell ref="A8:B8"/>
    <mergeCell ref="C8:U8"/>
    <mergeCell ref="C7:U7"/>
    <mergeCell ref="A31:B31"/>
    <mergeCell ref="AA5:AA6"/>
    <mergeCell ref="V8:X8"/>
    <mergeCell ref="AC8:AE8"/>
    <mergeCell ref="AF8:AG8"/>
    <mergeCell ref="AF7:AG7"/>
    <mergeCell ref="AC32:AE32"/>
    <mergeCell ref="AF18:AG18"/>
    <mergeCell ref="AF23:AG23"/>
    <mergeCell ref="AF24:AG24"/>
    <mergeCell ref="V29:X29"/>
    <mergeCell ref="V7:X7"/>
    <mergeCell ref="AC7:AE7"/>
    <mergeCell ref="AC11:AE11"/>
    <mergeCell ref="AF20:AG20"/>
    <mergeCell ref="AF21:AG21"/>
    <mergeCell ref="AF25:AG25"/>
    <mergeCell ref="AF29:AG29"/>
    <mergeCell ref="A10:B10"/>
    <mergeCell ref="C10:U10"/>
    <mergeCell ref="AC10:AE10"/>
    <mergeCell ref="AF10:AG10"/>
    <mergeCell ref="C9:U9"/>
    <mergeCell ref="V9:X9"/>
    <mergeCell ref="C31:U31"/>
    <mergeCell ref="AC31:AE31"/>
    <mergeCell ref="AF31:AG31"/>
    <mergeCell ref="AF30:AG30"/>
    <mergeCell ref="AC9:AE9"/>
    <mergeCell ref="AF9:AG9"/>
    <mergeCell ref="AF11:AG11"/>
    <mergeCell ref="C16:U16"/>
    <mergeCell ref="V16:X16"/>
    <mergeCell ref="AC16:AE16"/>
    <mergeCell ref="A12:B12"/>
    <mergeCell ref="C12:U12"/>
    <mergeCell ref="V12:X12"/>
    <mergeCell ref="AC12:AE12"/>
    <mergeCell ref="AF12:AG12"/>
    <mergeCell ref="A11:B11"/>
    <mergeCell ref="C11:U11"/>
    <mergeCell ref="V11:X11"/>
    <mergeCell ref="A13:B13"/>
    <mergeCell ref="C13:U13"/>
    <mergeCell ref="AC13:AE13"/>
    <mergeCell ref="AF13:AG13"/>
    <mergeCell ref="AF14:AG14"/>
    <mergeCell ref="A15:B15"/>
    <mergeCell ref="C15:U15"/>
    <mergeCell ref="V15:X15"/>
    <mergeCell ref="AC15:AE15"/>
    <mergeCell ref="AF15:AG15"/>
    <mergeCell ref="A18:B18"/>
    <mergeCell ref="C18:U18"/>
    <mergeCell ref="V18:X18"/>
    <mergeCell ref="AC18:AE18"/>
    <mergeCell ref="A14:B14"/>
    <mergeCell ref="C14:U14"/>
    <mergeCell ref="V14:X14"/>
    <mergeCell ref="AC14:AE14"/>
    <mergeCell ref="AF16:AG16"/>
    <mergeCell ref="A17:B17"/>
    <mergeCell ref="C17:U17"/>
    <mergeCell ref="AC17:AE17"/>
    <mergeCell ref="AF17:AG17"/>
    <mergeCell ref="A16:B16"/>
    <mergeCell ref="AF22:AG22"/>
    <mergeCell ref="A19:B19"/>
    <mergeCell ref="C19:U19"/>
    <mergeCell ref="V19:X19"/>
    <mergeCell ref="AC19:AE19"/>
    <mergeCell ref="AF19:AG19"/>
    <mergeCell ref="A21:B21"/>
    <mergeCell ref="C21:U21"/>
    <mergeCell ref="V21:X21"/>
    <mergeCell ref="AC21:AE21"/>
    <mergeCell ref="A23:B23"/>
    <mergeCell ref="C23:U23"/>
    <mergeCell ref="AC23:AE23"/>
    <mergeCell ref="A20:B20"/>
    <mergeCell ref="C20:U20"/>
    <mergeCell ref="AC20:AE20"/>
    <mergeCell ref="A25:B25"/>
    <mergeCell ref="C25:U25"/>
    <mergeCell ref="V25:X25"/>
    <mergeCell ref="AC25:AE25"/>
    <mergeCell ref="A24:B24"/>
    <mergeCell ref="C24:U24"/>
    <mergeCell ref="V24:X24"/>
    <mergeCell ref="AC24:AE24"/>
    <mergeCell ref="A22:B22"/>
    <mergeCell ref="C22:U22"/>
    <mergeCell ref="V22:X22"/>
    <mergeCell ref="AC22:AE22"/>
    <mergeCell ref="C29:U29"/>
    <mergeCell ref="A39:S39"/>
    <mergeCell ref="V39:Z39"/>
    <mergeCell ref="AA39:AE39"/>
    <mergeCell ref="AF39:AG39"/>
    <mergeCell ref="A26:B26"/>
    <mergeCell ref="C26:U26"/>
    <mergeCell ref="AC26:AE26"/>
    <mergeCell ref="AF26:AG26"/>
    <mergeCell ref="AF27:AG27"/>
    <mergeCell ref="A28:B28"/>
    <mergeCell ref="C28:U28"/>
    <mergeCell ref="V28:X28"/>
    <mergeCell ref="AC28:AE28"/>
    <mergeCell ref="AF28:AG28"/>
    <mergeCell ref="A27:B27"/>
    <mergeCell ref="C27:U27"/>
    <mergeCell ref="V27:X27"/>
    <mergeCell ref="AC27:AE27"/>
    <mergeCell ref="A40:S40"/>
    <mergeCell ref="V40:Z40"/>
    <mergeCell ref="AA40:AE40"/>
    <mergeCell ref="AF40:AG40"/>
    <mergeCell ref="AC29:AE29"/>
    <mergeCell ref="A32:B32"/>
    <mergeCell ref="A35:B35"/>
    <mergeCell ref="C35:U35"/>
    <mergeCell ref="AC35:AE35"/>
    <mergeCell ref="AC33:AE33"/>
    <mergeCell ref="C34:U34"/>
    <mergeCell ref="AC34:AE34"/>
    <mergeCell ref="C32:U32"/>
    <mergeCell ref="AF32:AG32"/>
    <mergeCell ref="AF38:AG38"/>
    <mergeCell ref="A37:B37"/>
    <mergeCell ref="C37:U37"/>
    <mergeCell ref="AC37:AE37"/>
    <mergeCell ref="AF37:AG37"/>
    <mergeCell ref="AC36:AE36"/>
    <mergeCell ref="A30:B30"/>
    <mergeCell ref="C30:U30"/>
    <mergeCell ref="AC30:AE30"/>
    <mergeCell ref="A29:B29"/>
    <mergeCell ref="A43:S43"/>
    <mergeCell ref="V43:Z43"/>
    <mergeCell ref="AA43:AE43"/>
    <mergeCell ref="AF43:AG43"/>
    <mergeCell ref="A44:S44"/>
    <mergeCell ref="V44:Z44"/>
    <mergeCell ref="AA44:AE44"/>
    <mergeCell ref="AF44:AG44"/>
    <mergeCell ref="A41:S41"/>
    <mergeCell ref="V41:Z41"/>
    <mergeCell ref="AA41:AE41"/>
    <mergeCell ref="AF41:AG41"/>
    <mergeCell ref="A42:S42"/>
    <mergeCell ref="V42:Z42"/>
    <mergeCell ref="AA42:AE42"/>
    <mergeCell ref="AF42:AG42"/>
    <mergeCell ref="A47:S47"/>
    <mergeCell ref="V47:Z47"/>
    <mergeCell ref="AA47:AE47"/>
    <mergeCell ref="AF47:AG47"/>
    <mergeCell ref="A48:S48"/>
    <mergeCell ref="V48:Z48"/>
    <mergeCell ref="AA48:AE48"/>
    <mergeCell ref="AF48:AG48"/>
    <mergeCell ref="A45:S45"/>
    <mergeCell ref="V45:Z45"/>
    <mergeCell ref="AA45:AE45"/>
    <mergeCell ref="AF45:AG45"/>
    <mergeCell ref="A46:S46"/>
    <mergeCell ref="V46:Z46"/>
    <mergeCell ref="AA46:AE46"/>
    <mergeCell ref="AF46:AG46"/>
    <mergeCell ref="A51:S51"/>
    <mergeCell ref="V51:Z51"/>
    <mergeCell ref="AA51:AE51"/>
    <mergeCell ref="AF51:AG51"/>
    <mergeCell ref="A52:S52"/>
    <mergeCell ref="V52:Z52"/>
    <mergeCell ref="AA52:AE52"/>
    <mergeCell ref="AF52:AG52"/>
    <mergeCell ref="A49:S49"/>
    <mergeCell ref="V49:Z49"/>
    <mergeCell ref="AA49:AE49"/>
    <mergeCell ref="AF49:AG49"/>
    <mergeCell ref="A50:S50"/>
    <mergeCell ref="V50:Z50"/>
    <mergeCell ref="AA50:AE50"/>
    <mergeCell ref="AF50:AG50"/>
    <mergeCell ref="A55:S55"/>
    <mergeCell ref="V55:Z55"/>
    <mergeCell ref="AA55:AE55"/>
    <mergeCell ref="AF55:AG55"/>
    <mergeCell ref="A56:S56"/>
    <mergeCell ref="V56:Z56"/>
    <mergeCell ref="AA56:AE56"/>
    <mergeCell ref="AF56:AG56"/>
    <mergeCell ref="A53:S53"/>
    <mergeCell ref="V53:Z53"/>
    <mergeCell ref="AA53:AE53"/>
    <mergeCell ref="AF53:AG53"/>
    <mergeCell ref="A54:S54"/>
    <mergeCell ref="V54:Z54"/>
    <mergeCell ref="AA54:AE54"/>
    <mergeCell ref="AF54:AG54"/>
    <mergeCell ref="A59:S59"/>
    <mergeCell ref="V59:Z59"/>
    <mergeCell ref="AA59:AE59"/>
    <mergeCell ref="AF59:AG59"/>
    <mergeCell ref="A60:S60"/>
    <mergeCell ref="V60:Z60"/>
    <mergeCell ref="AA60:AE60"/>
    <mergeCell ref="AF60:AG60"/>
    <mergeCell ref="A57:S57"/>
    <mergeCell ref="V57:Z57"/>
    <mergeCell ref="AA57:AE57"/>
    <mergeCell ref="AF57:AG57"/>
    <mergeCell ref="A58:S58"/>
    <mergeCell ref="V58:Z58"/>
    <mergeCell ref="AA58:AE58"/>
    <mergeCell ref="AF58:AG58"/>
    <mergeCell ref="A63:S63"/>
    <mergeCell ref="V63:Z63"/>
    <mergeCell ref="AA63:AE63"/>
    <mergeCell ref="AF63:AG63"/>
    <mergeCell ref="A64:S64"/>
    <mergeCell ref="V64:Z64"/>
    <mergeCell ref="AA64:AE64"/>
    <mergeCell ref="AF64:AG64"/>
    <mergeCell ref="A61:S61"/>
    <mergeCell ref="V61:Z61"/>
    <mergeCell ref="AA61:AE61"/>
    <mergeCell ref="AF61:AG61"/>
    <mergeCell ref="A62:S62"/>
    <mergeCell ref="V62:Z62"/>
    <mergeCell ref="AA62:AE62"/>
    <mergeCell ref="AF62:AG62"/>
    <mergeCell ref="AA68:AE68"/>
    <mergeCell ref="AF68:AG68"/>
    <mergeCell ref="A65:S65"/>
    <mergeCell ref="V65:Z65"/>
    <mergeCell ref="AA65:AE65"/>
    <mergeCell ref="AF65:AG65"/>
    <mergeCell ref="A66:S66"/>
    <mergeCell ref="V66:Z66"/>
    <mergeCell ref="AA66:AE66"/>
    <mergeCell ref="AF66:AG66"/>
    <mergeCell ref="A74:S74"/>
    <mergeCell ref="V74:Z74"/>
    <mergeCell ref="AA74:AE74"/>
    <mergeCell ref="AF74:AG74"/>
    <mergeCell ref="A71:S71"/>
    <mergeCell ref="V71:Z71"/>
    <mergeCell ref="AA71:AE71"/>
    <mergeCell ref="AF71:AG71"/>
    <mergeCell ref="A72:S72"/>
    <mergeCell ref="V72:Z72"/>
    <mergeCell ref="AF72:AG72"/>
    <mergeCell ref="A1:AI1"/>
    <mergeCell ref="A3:AI3"/>
    <mergeCell ref="A2:AI2"/>
    <mergeCell ref="A4:AI4"/>
    <mergeCell ref="AI5:AI6"/>
    <mergeCell ref="A73:S73"/>
    <mergeCell ref="V73:Z73"/>
    <mergeCell ref="AA73:AE73"/>
    <mergeCell ref="AF73:AG73"/>
    <mergeCell ref="AA72:AE72"/>
    <mergeCell ref="A69:S69"/>
    <mergeCell ref="V69:Z69"/>
    <mergeCell ref="AA69:AE69"/>
    <mergeCell ref="AF69:AG69"/>
    <mergeCell ref="A70:S70"/>
    <mergeCell ref="V70:Z70"/>
    <mergeCell ref="AA70:AE70"/>
    <mergeCell ref="AF70:AG70"/>
    <mergeCell ref="A67:S67"/>
    <mergeCell ref="V67:Z67"/>
    <mergeCell ref="AA67:AE67"/>
    <mergeCell ref="AF67:AG67"/>
    <mergeCell ref="A68:S68"/>
    <mergeCell ref="V68:Z68"/>
  </mergeCells>
  <phoneticPr fontId="18" type="noConversion"/>
  <pageMargins left="0.78740157480314965" right="0.78740157480314965" top="0.39370078740157483" bottom="0" header="0.51181102362204722" footer="0.51181102362204722"/>
  <pageSetup paperSize="9" orientation="landscape" r:id="rId1"/>
  <headerFooter alignWithMargins="0"/>
  <rowBreaks count="1" manualBreakCount="1">
    <brk id="3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AS170"/>
  <sheetViews>
    <sheetView showGridLines="0" view="pageBreakPreview" topLeftCell="B1" zoomScaleSheetLayoutView="100" workbookViewId="0">
      <selection activeCell="AS22" sqref="AS22"/>
    </sheetView>
  </sheetViews>
  <sheetFormatPr defaultRowHeight="12.75"/>
  <cols>
    <col min="1" max="1" width="1.42578125" style="13" hidden="1" customWidth="1"/>
    <col min="2" max="7" width="3.28515625" style="13" customWidth="1"/>
    <col min="8" max="8" width="5.140625" style="13" customWidth="1"/>
    <col min="9" max="12" width="3.28515625" style="13" customWidth="1"/>
    <col min="13" max="13" width="4.28515625" style="13" customWidth="1"/>
    <col min="14" max="15" width="3.28515625" style="13" customWidth="1"/>
    <col min="16" max="16" width="4.42578125" style="13" customWidth="1"/>
    <col min="17" max="18" width="3.28515625" style="13" customWidth="1"/>
    <col min="19" max="19" width="3.140625" style="13" customWidth="1"/>
    <col min="20" max="20" width="3.28515625" style="13" hidden="1" customWidth="1"/>
    <col min="21" max="21" width="2.42578125" style="13" customWidth="1"/>
    <col min="22" max="22" width="5.7109375" style="13" customWidth="1"/>
    <col min="23" max="23" width="0.28515625" style="13" customWidth="1"/>
    <col min="24" max="28" width="3.28515625" style="13" customWidth="1"/>
    <col min="29" max="38" width="3.28515625" style="13" hidden="1" customWidth="1"/>
    <col min="39" max="39" width="0.28515625" style="13" customWidth="1"/>
    <col min="40" max="40" width="11" style="106" customWidth="1"/>
    <col min="41" max="41" width="0.140625" style="72" customWidth="1"/>
    <col min="42" max="44" width="9.140625" style="13" hidden="1" customWidth="1"/>
    <col min="45" max="45" width="11.85546875" style="13" customWidth="1"/>
    <col min="46" max="16384" width="9.140625" style="13"/>
  </cols>
  <sheetData>
    <row r="1" spans="1:45" s="15" customFormat="1" ht="22.5" customHeight="1">
      <c r="B1" s="836" t="s">
        <v>418</v>
      </c>
      <c r="C1" s="836"/>
      <c r="D1" s="836"/>
      <c r="E1" s="836"/>
      <c r="F1" s="836"/>
      <c r="G1" s="836"/>
      <c r="H1" s="836"/>
      <c r="I1" s="836"/>
      <c r="J1" s="836"/>
      <c r="K1" s="836"/>
      <c r="L1" s="836"/>
      <c r="M1" s="836"/>
      <c r="N1" s="836"/>
      <c r="O1" s="836"/>
      <c r="P1" s="836"/>
      <c r="Q1" s="836"/>
      <c r="R1" s="836"/>
      <c r="S1" s="836"/>
      <c r="T1" s="836"/>
      <c r="U1" s="836"/>
      <c r="V1" s="836"/>
      <c r="W1" s="836"/>
      <c r="X1" s="836"/>
      <c r="Y1" s="836"/>
      <c r="Z1" s="836"/>
      <c r="AA1" s="836"/>
      <c r="AB1" s="836"/>
      <c r="AC1" s="836"/>
      <c r="AD1" s="836"/>
      <c r="AE1" s="836"/>
      <c r="AF1" s="836"/>
      <c r="AG1" s="836"/>
      <c r="AH1" s="836"/>
      <c r="AI1" s="836"/>
      <c r="AJ1" s="836"/>
      <c r="AK1" s="836"/>
      <c r="AL1" s="836"/>
      <c r="AM1" s="836"/>
      <c r="AN1" s="105"/>
      <c r="AO1" s="138"/>
    </row>
    <row r="2" spans="1:45" s="15" customFormat="1" ht="15.75">
      <c r="B2" s="836" t="s">
        <v>179</v>
      </c>
      <c r="C2" s="836"/>
      <c r="D2" s="836"/>
      <c r="E2" s="836"/>
      <c r="F2" s="836"/>
      <c r="G2" s="836"/>
      <c r="H2" s="836"/>
      <c r="I2" s="836"/>
      <c r="J2" s="836"/>
      <c r="K2" s="836"/>
      <c r="L2" s="836"/>
      <c r="M2" s="836"/>
      <c r="N2" s="836"/>
      <c r="O2" s="836"/>
      <c r="P2" s="836"/>
      <c r="Q2" s="836"/>
      <c r="R2" s="836"/>
      <c r="S2" s="836"/>
      <c r="T2" s="836"/>
      <c r="U2" s="836"/>
      <c r="V2" s="836"/>
      <c r="W2" s="836"/>
      <c r="X2" s="836"/>
      <c r="Y2" s="836"/>
      <c r="Z2" s="836"/>
      <c r="AA2" s="836"/>
      <c r="AB2" s="836"/>
      <c r="AC2" s="836"/>
      <c r="AD2" s="836"/>
      <c r="AE2" s="836"/>
      <c r="AF2" s="836"/>
      <c r="AG2" s="836"/>
      <c r="AH2" s="836"/>
      <c r="AI2" s="836"/>
      <c r="AJ2" s="836"/>
      <c r="AK2" s="836"/>
      <c r="AL2" s="836"/>
      <c r="AM2" s="836"/>
      <c r="AN2" s="105"/>
      <c r="AO2" s="138"/>
    </row>
    <row r="3" spans="1:45" s="15" customFormat="1" ht="15.75"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  <c r="Y3" s="244"/>
      <c r="Z3" s="244"/>
      <c r="AA3" s="244"/>
      <c r="AB3" s="244"/>
      <c r="AC3" s="244"/>
      <c r="AD3" s="244"/>
      <c r="AE3" s="244"/>
      <c r="AF3" s="244"/>
      <c r="AG3" s="244"/>
      <c r="AH3" s="244"/>
      <c r="AI3" s="244"/>
      <c r="AJ3" s="244"/>
      <c r="AK3" s="244"/>
      <c r="AL3" s="244"/>
      <c r="AM3" s="245"/>
      <c r="AN3" s="105"/>
      <c r="AO3" s="138"/>
    </row>
    <row r="4" spans="1:45" ht="15.75">
      <c r="B4" s="850" t="s">
        <v>421</v>
      </c>
      <c r="C4" s="850"/>
      <c r="D4" s="850"/>
      <c r="E4" s="850"/>
      <c r="F4" s="850"/>
      <c r="G4" s="850"/>
      <c r="H4" s="850"/>
      <c r="I4" s="850"/>
      <c r="J4" s="850"/>
      <c r="K4" s="850"/>
      <c r="L4" s="850"/>
      <c r="M4" s="850"/>
      <c r="N4" s="850"/>
      <c r="O4" s="850"/>
      <c r="P4" s="850"/>
      <c r="Q4" s="850"/>
      <c r="R4" s="850"/>
      <c r="S4" s="850"/>
      <c r="T4" s="850"/>
      <c r="U4" s="850"/>
      <c r="V4" s="850"/>
      <c r="W4" s="850"/>
      <c r="X4" s="850"/>
      <c r="Y4" s="850"/>
      <c r="Z4" s="850"/>
      <c r="AA4" s="850"/>
      <c r="AB4" s="850"/>
      <c r="AC4" s="850"/>
      <c r="AD4" s="850"/>
      <c r="AE4" s="850"/>
      <c r="AF4" s="850"/>
      <c r="AG4" s="850"/>
      <c r="AH4" s="850"/>
      <c r="AI4" s="850"/>
      <c r="AJ4" s="850"/>
      <c r="AK4" s="850"/>
      <c r="AL4" s="850"/>
      <c r="AM4" s="247"/>
    </row>
    <row r="5" spans="1:45" ht="15.75"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  <c r="T5" s="246"/>
      <c r="U5" s="246"/>
      <c r="V5" s="246"/>
      <c r="W5" s="246"/>
      <c r="X5" s="246"/>
      <c r="Y5" s="246"/>
      <c r="Z5" s="246"/>
      <c r="AA5" s="246"/>
      <c r="AB5" s="246"/>
      <c r="AC5" s="246"/>
      <c r="AD5" s="246"/>
      <c r="AE5" s="246"/>
      <c r="AF5" s="246"/>
      <c r="AG5" s="246"/>
      <c r="AH5" s="246"/>
      <c r="AI5" s="246"/>
      <c r="AJ5" s="246"/>
      <c r="AK5" s="246"/>
      <c r="AL5" s="246"/>
      <c r="AM5" s="247"/>
    </row>
    <row r="6" spans="1:45">
      <c r="B6" s="840" t="s">
        <v>391</v>
      </c>
      <c r="C6" s="840"/>
      <c r="D6" s="840"/>
      <c r="E6" s="840"/>
      <c r="F6" s="840"/>
      <c r="G6" s="840"/>
      <c r="H6" s="840"/>
      <c r="I6" s="840"/>
      <c r="J6" s="840"/>
      <c r="K6" s="840"/>
      <c r="L6" s="840"/>
      <c r="M6" s="840"/>
      <c r="N6" s="840"/>
      <c r="O6" s="840"/>
      <c r="P6" s="840"/>
      <c r="Q6" s="840"/>
      <c r="R6" s="840"/>
      <c r="S6" s="840"/>
      <c r="T6" s="840"/>
      <c r="U6" s="840"/>
      <c r="V6" s="840"/>
      <c r="W6" s="840"/>
      <c r="X6" s="840"/>
      <c r="Y6" s="840"/>
      <c r="Z6" s="840"/>
      <c r="AA6" s="840"/>
      <c r="AB6" s="840"/>
      <c r="AC6" s="840"/>
      <c r="AD6" s="840"/>
      <c r="AE6" s="840"/>
      <c r="AF6" s="840"/>
      <c r="AG6" s="840"/>
      <c r="AH6" s="840"/>
      <c r="AI6" s="840"/>
      <c r="AJ6" s="840"/>
      <c r="AK6" s="840"/>
      <c r="AL6" s="840"/>
      <c r="AM6" s="840"/>
      <c r="AN6" s="840"/>
    </row>
    <row r="7" spans="1:45" ht="31.5" customHeight="1">
      <c r="A7" s="815"/>
      <c r="B7" s="851" t="s">
        <v>154</v>
      </c>
      <c r="C7" s="852"/>
      <c r="D7" s="852"/>
      <c r="E7" s="852"/>
      <c r="F7" s="852"/>
      <c r="G7" s="852"/>
      <c r="H7" s="852"/>
      <c r="I7" s="852"/>
      <c r="J7" s="852"/>
      <c r="K7" s="852"/>
      <c r="L7" s="852"/>
      <c r="M7" s="852"/>
      <c r="N7" s="852"/>
      <c r="O7" s="852"/>
      <c r="P7" s="852"/>
      <c r="Q7" s="852"/>
      <c r="R7" s="852"/>
      <c r="S7" s="852"/>
      <c r="T7" s="853"/>
      <c r="U7" s="866" t="s">
        <v>433</v>
      </c>
      <c r="V7" s="867"/>
      <c r="W7" s="799" t="s">
        <v>195</v>
      </c>
      <c r="X7" s="841" t="s">
        <v>176</v>
      </c>
      <c r="Y7" s="842"/>
      <c r="Z7" s="842"/>
      <c r="AA7" s="842"/>
      <c r="AB7" s="843"/>
      <c r="AC7" s="249" t="s">
        <v>174</v>
      </c>
      <c r="AD7" s="250"/>
      <c r="AE7" s="250"/>
      <c r="AF7" s="250"/>
      <c r="AG7" s="251"/>
      <c r="AH7" s="250" t="s">
        <v>175</v>
      </c>
      <c r="AI7" s="250"/>
      <c r="AJ7" s="250"/>
      <c r="AK7" s="250"/>
      <c r="AL7" s="251"/>
      <c r="AM7" s="828" t="s">
        <v>197</v>
      </c>
      <c r="AN7" s="813" t="s">
        <v>566</v>
      </c>
      <c r="AO7" s="289"/>
      <c r="AP7" s="290"/>
      <c r="AQ7" s="290"/>
      <c r="AS7" s="813" t="s">
        <v>580</v>
      </c>
    </row>
    <row r="8" spans="1:45">
      <c r="A8" s="815"/>
      <c r="B8" s="252"/>
      <c r="C8" s="253"/>
      <c r="D8" s="253"/>
      <c r="E8" s="253"/>
      <c r="F8" s="254"/>
      <c r="G8" s="254"/>
      <c r="H8" s="254"/>
      <c r="I8" s="254"/>
      <c r="J8" s="254"/>
      <c r="K8" s="254"/>
      <c r="L8" s="254"/>
      <c r="M8" s="254"/>
      <c r="N8" s="254"/>
      <c r="O8" s="254"/>
      <c r="P8" s="254"/>
      <c r="Q8" s="254"/>
      <c r="R8" s="254"/>
      <c r="S8" s="253"/>
      <c r="T8" s="255"/>
      <c r="U8" s="868"/>
      <c r="V8" s="869"/>
      <c r="W8" s="870"/>
      <c r="X8" s="844"/>
      <c r="Y8" s="845"/>
      <c r="Z8" s="845"/>
      <c r="AA8" s="845"/>
      <c r="AB8" s="846"/>
      <c r="AC8" s="249"/>
      <c r="AD8" s="250"/>
      <c r="AE8" s="250"/>
      <c r="AF8" s="250"/>
      <c r="AG8" s="251"/>
      <c r="AH8" s="256"/>
      <c r="AI8" s="247"/>
      <c r="AJ8" s="257"/>
      <c r="AK8" s="257"/>
      <c r="AL8" s="258"/>
      <c r="AM8" s="829"/>
      <c r="AN8" s="814"/>
      <c r="AO8" s="289"/>
      <c r="AP8" s="290"/>
      <c r="AQ8" s="290"/>
      <c r="AS8" s="814"/>
    </row>
    <row r="9" spans="1:45" ht="24.75" customHeight="1">
      <c r="B9" s="847" t="s">
        <v>422</v>
      </c>
      <c r="C9" s="848"/>
      <c r="D9" s="848"/>
      <c r="E9" s="848"/>
      <c r="F9" s="848"/>
      <c r="G9" s="848"/>
      <c r="H9" s="848"/>
      <c r="I9" s="848"/>
      <c r="J9" s="848"/>
      <c r="K9" s="848"/>
      <c r="L9" s="848"/>
      <c r="M9" s="848"/>
      <c r="N9" s="848"/>
      <c r="O9" s="848"/>
      <c r="P9" s="848"/>
      <c r="Q9" s="848"/>
      <c r="R9" s="848"/>
      <c r="S9" s="848"/>
      <c r="T9" s="849"/>
      <c r="U9" s="830"/>
      <c r="V9" s="831"/>
      <c r="W9" s="270">
        <v>5831111</v>
      </c>
      <c r="X9" s="871">
        <f>X10+X11+X12+X13+X14</f>
        <v>1763000</v>
      </c>
      <c r="Y9" s="872"/>
      <c r="Z9" s="872"/>
      <c r="AA9" s="872"/>
      <c r="AB9" s="873"/>
      <c r="AC9" s="837"/>
      <c r="AD9" s="838"/>
      <c r="AE9" s="838"/>
      <c r="AF9" s="838"/>
      <c r="AG9" s="839"/>
      <c r="AH9" s="837"/>
      <c r="AI9" s="838"/>
      <c r="AJ9" s="838"/>
      <c r="AK9" s="838"/>
      <c r="AL9" s="839"/>
      <c r="AM9" s="288">
        <v>882111</v>
      </c>
      <c r="AN9" s="871">
        <f>AN10+AN11+AN12+AN13+AN14</f>
        <v>1763000</v>
      </c>
      <c r="AO9" s="872"/>
      <c r="AP9" s="872"/>
      <c r="AQ9" s="872"/>
      <c r="AR9" s="872"/>
      <c r="AS9" s="454">
        <f>(AS10+AS11+AS12+AS13+AS14)</f>
        <v>1583000</v>
      </c>
    </row>
    <row r="10" spans="1:45" ht="24.75" customHeight="1">
      <c r="B10" s="822" t="s">
        <v>423</v>
      </c>
      <c r="C10" s="823"/>
      <c r="D10" s="823"/>
      <c r="E10" s="823"/>
      <c r="F10" s="823"/>
      <c r="G10" s="823"/>
      <c r="H10" s="823"/>
      <c r="I10" s="823"/>
      <c r="J10" s="823"/>
      <c r="K10" s="823"/>
      <c r="L10" s="823"/>
      <c r="M10" s="823"/>
      <c r="N10" s="823"/>
      <c r="O10" s="823"/>
      <c r="P10" s="823"/>
      <c r="Q10" s="823"/>
      <c r="R10" s="823"/>
      <c r="S10" s="823"/>
      <c r="T10" s="824"/>
      <c r="U10" s="835" t="s">
        <v>436</v>
      </c>
      <c r="V10" s="831"/>
      <c r="W10" s="270"/>
      <c r="X10" s="825">
        <v>50000</v>
      </c>
      <c r="Y10" s="826"/>
      <c r="Z10" s="826"/>
      <c r="AA10" s="826"/>
      <c r="AB10" s="827"/>
      <c r="AC10" s="837"/>
      <c r="AD10" s="838"/>
      <c r="AE10" s="838"/>
      <c r="AF10" s="838"/>
      <c r="AG10" s="839"/>
      <c r="AH10" s="837"/>
      <c r="AI10" s="838"/>
      <c r="AJ10" s="838"/>
      <c r="AK10" s="838"/>
      <c r="AL10" s="839"/>
      <c r="AM10" s="288"/>
      <c r="AN10" s="825">
        <v>50000</v>
      </c>
      <c r="AO10" s="826"/>
      <c r="AP10" s="826"/>
      <c r="AQ10" s="826"/>
      <c r="AR10" s="826"/>
      <c r="AS10" s="449">
        <v>50000</v>
      </c>
    </row>
    <row r="11" spans="1:45" ht="24.75" customHeight="1">
      <c r="B11" s="822" t="s">
        <v>430</v>
      </c>
      <c r="C11" s="823"/>
      <c r="D11" s="823"/>
      <c r="E11" s="823"/>
      <c r="F11" s="823"/>
      <c r="G11" s="823"/>
      <c r="H11" s="823"/>
      <c r="I11" s="823"/>
      <c r="J11" s="823"/>
      <c r="K11" s="823"/>
      <c r="L11" s="823"/>
      <c r="M11" s="823"/>
      <c r="N11" s="823"/>
      <c r="O11" s="823"/>
      <c r="P11" s="823"/>
      <c r="Q11" s="823"/>
      <c r="R11" s="823"/>
      <c r="S11" s="823"/>
      <c r="T11" s="824"/>
      <c r="U11" s="835" t="s">
        <v>436</v>
      </c>
      <c r="V11" s="831"/>
      <c r="W11" s="270"/>
      <c r="X11" s="825">
        <v>50000</v>
      </c>
      <c r="Y11" s="826"/>
      <c r="Z11" s="826"/>
      <c r="AA11" s="826"/>
      <c r="AB11" s="827"/>
      <c r="AC11" s="260"/>
      <c r="AD11" s="261"/>
      <c r="AE11" s="261"/>
      <c r="AF11" s="261"/>
      <c r="AG11" s="262"/>
      <c r="AH11" s="260"/>
      <c r="AI11" s="261"/>
      <c r="AJ11" s="261"/>
      <c r="AK11" s="261"/>
      <c r="AL11" s="262"/>
      <c r="AM11" s="288"/>
      <c r="AN11" s="825">
        <v>50000</v>
      </c>
      <c r="AO11" s="826"/>
      <c r="AP11" s="826"/>
      <c r="AQ11" s="826"/>
      <c r="AR11" s="826"/>
      <c r="AS11" s="449">
        <v>120000</v>
      </c>
    </row>
    <row r="12" spans="1:45" ht="19.5" customHeight="1">
      <c r="B12" s="877" t="s">
        <v>432</v>
      </c>
      <c r="C12" s="878"/>
      <c r="D12" s="878"/>
      <c r="E12" s="878"/>
      <c r="F12" s="878"/>
      <c r="G12" s="878"/>
      <c r="H12" s="878"/>
      <c r="I12" s="878"/>
      <c r="J12" s="878"/>
      <c r="K12" s="878"/>
      <c r="L12" s="878"/>
      <c r="M12" s="878"/>
      <c r="N12" s="878"/>
      <c r="O12" s="878"/>
      <c r="P12" s="878"/>
      <c r="Q12" s="878"/>
      <c r="R12" s="878"/>
      <c r="S12" s="878"/>
      <c r="T12" s="879"/>
      <c r="U12" s="835" t="s">
        <v>434</v>
      </c>
      <c r="V12" s="831"/>
      <c r="W12" s="270"/>
      <c r="X12" s="816">
        <v>563000</v>
      </c>
      <c r="Y12" s="817"/>
      <c r="Z12" s="817"/>
      <c r="AA12" s="817"/>
      <c r="AB12" s="818"/>
      <c r="AC12" s="837"/>
      <c r="AD12" s="838"/>
      <c r="AE12" s="838"/>
      <c r="AF12" s="838"/>
      <c r="AG12" s="839"/>
      <c r="AH12" s="837"/>
      <c r="AI12" s="838"/>
      <c r="AJ12" s="838"/>
      <c r="AK12" s="838"/>
      <c r="AL12" s="839"/>
      <c r="AM12" s="288"/>
      <c r="AN12" s="816">
        <v>563000</v>
      </c>
      <c r="AO12" s="817"/>
      <c r="AP12" s="817"/>
      <c r="AQ12" s="817"/>
      <c r="AR12" s="817"/>
      <c r="AS12" s="450">
        <v>563000</v>
      </c>
    </row>
    <row r="13" spans="1:45" ht="29.25" customHeight="1">
      <c r="B13" s="822" t="s">
        <v>424</v>
      </c>
      <c r="C13" s="823"/>
      <c r="D13" s="823"/>
      <c r="E13" s="823"/>
      <c r="F13" s="823"/>
      <c r="G13" s="823"/>
      <c r="H13" s="823"/>
      <c r="I13" s="823"/>
      <c r="J13" s="823"/>
      <c r="K13" s="823"/>
      <c r="L13" s="823"/>
      <c r="M13" s="823"/>
      <c r="N13" s="823"/>
      <c r="O13" s="823"/>
      <c r="P13" s="823"/>
      <c r="Q13" s="823"/>
      <c r="R13" s="823"/>
      <c r="S13" s="823"/>
      <c r="T13" s="824"/>
      <c r="U13" s="835" t="s">
        <v>436</v>
      </c>
      <c r="V13" s="831"/>
      <c r="W13" s="270"/>
      <c r="X13" s="825">
        <v>300000</v>
      </c>
      <c r="Y13" s="826"/>
      <c r="Z13" s="826"/>
      <c r="AA13" s="826"/>
      <c r="AB13" s="827"/>
      <c r="AC13" s="260"/>
      <c r="AD13" s="261"/>
      <c r="AE13" s="261"/>
      <c r="AF13" s="261"/>
      <c r="AG13" s="262"/>
      <c r="AH13" s="260"/>
      <c r="AI13" s="261"/>
      <c r="AJ13" s="261"/>
      <c r="AK13" s="261"/>
      <c r="AL13" s="262"/>
      <c r="AM13" s="288"/>
      <c r="AN13" s="825">
        <v>300000</v>
      </c>
      <c r="AO13" s="826"/>
      <c r="AP13" s="826"/>
      <c r="AQ13" s="826"/>
      <c r="AR13" s="826"/>
      <c r="AS13" s="449">
        <v>50000</v>
      </c>
    </row>
    <row r="14" spans="1:45" ht="27" customHeight="1">
      <c r="B14" s="822" t="s">
        <v>192</v>
      </c>
      <c r="C14" s="823"/>
      <c r="D14" s="823"/>
      <c r="E14" s="823"/>
      <c r="F14" s="823"/>
      <c r="G14" s="823"/>
      <c r="H14" s="823"/>
      <c r="I14" s="823"/>
      <c r="J14" s="823"/>
      <c r="K14" s="823"/>
      <c r="L14" s="823"/>
      <c r="M14" s="823"/>
      <c r="N14" s="823"/>
      <c r="O14" s="823"/>
      <c r="P14" s="823"/>
      <c r="Q14" s="823"/>
      <c r="R14" s="823"/>
      <c r="S14" s="823"/>
      <c r="T14" s="824"/>
      <c r="U14" s="835" t="s">
        <v>436</v>
      </c>
      <c r="V14" s="831"/>
      <c r="W14" s="270">
        <v>58314</v>
      </c>
      <c r="X14" s="860">
        <v>800000</v>
      </c>
      <c r="Y14" s="861"/>
      <c r="Z14" s="861"/>
      <c r="AA14" s="861"/>
      <c r="AB14" s="862"/>
      <c r="AC14" s="863"/>
      <c r="AD14" s="864"/>
      <c r="AE14" s="864"/>
      <c r="AF14" s="864"/>
      <c r="AG14" s="865"/>
      <c r="AH14" s="863"/>
      <c r="AI14" s="864"/>
      <c r="AJ14" s="864"/>
      <c r="AK14" s="864"/>
      <c r="AL14" s="865"/>
      <c r="AM14" s="288">
        <v>841126</v>
      </c>
      <c r="AN14" s="860">
        <v>800000</v>
      </c>
      <c r="AO14" s="861"/>
      <c r="AP14" s="861"/>
      <c r="AQ14" s="861"/>
      <c r="AR14" s="861"/>
      <c r="AS14" s="451">
        <v>800000</v>
      </c>
    </row>
    <row r="15" spans="1:45" ht="22.5" customHeight="1">
      <c r="B15" s="847" t="s">
        <v>425</v>
      </c>
      <c r="C15" s="848"/>
      <c r="D15" s="848"/>
      <c r="E15" s="848"/>
      <c r="F15" s="848"/>
      <c r="G15" s="848"/>
      <c r="H15" s="848"/>
      <c r="I15" s="848"/>
      <c r="J15" s="848"/>
      <c r="K15" s="848"/>
      <c r="L15" s="848"/>
      <c r="M15" s="848"/>
      <c r="N15" s="848"/>
      <c r="O15" s="848"/>
      <c r="P15" s="848"/>
      <c r="Q15" s="848"/>
      <c r="R15" s="848"/>
      <c r="S15" s="848"/>
      <c r="T15" s="849"/>
      <c r="U15" s="830"/>
      <c r="V15" s="831"/>
      <c r="W15" s="270">
        <v>5831121</v>
      </c>
      <c r="X15" s="871">
        <f>X16+X17</f>
        <v>347500</v>
      </c>
      <c r="Y15" s="872"/>
      <c r="Z15" s="872"/>
      <c r="AA15" s="872"/>
      <c r="AB15" s="873"/>
      <c r="AC15" s="260"/>
      <c r="AD15" s="261"/>
      <c r="AE15" s="261"/>
      <c r="AF15" s="261"/>
      <c r="AG15" s="262"/>
      <c r="AH15" s="260"/>
      <c r="AI15" s="261"/>
      <c r="AJ15" s="261"/>
      <c r="AK15" s="261"/>
      <c r="AL15" s="262"/>
      <c r="AM15" s="288">
        <v>882111</v>
      </c>
      <c r="AN15" s="871">
        <f>AN16+AN17</f>
        <v>347500</v>
      </c>
      <c r="AO15" s="872"/>
      <c r="AP15" s="872"/>
      <c r="AQ15" s="872"/>
      <c r="AR15" s="872"/>
      <c r="AS15" s="448">
        <f>AS16+AS17</f>
        <v>202500</v>
      </c>
    </row>
    <row r="16" spans="1:45" ht="22.5" customHeight="1">
      <c r="B16" s="822" t="s">
        <v>431</v>
      </c>
      <c r="C16" s="823"/>
      <c r="D16" s="823"/>
      <c r="E16" s="823"/>
      <c r="F16" s="823"/>
      <c r="G16" s="823"/>
      <c r="H16" s="823"/>
      <c r="I16" s="823"/>
      <c r="J16" s="823"/>
      <c r="K16" s="823"/>
      <c r="L16" s="823"/>
      <c r="M16" s="823"/>
      <c r="N16" s="823"/>
      <c r="O16" s="823"/>
      <c r="P16" s="823"/>
      <c r="Q16" s="823"/>
      <c r="R16" s="823"/>
      <c r="S16" s="823"/>
      <c r="T16" s="824"/>
      <c r="U16" s="835" t="s">
        <v>435</v>
      </c>
      <c r="V16" s="831"/>
      <c r="W16" s="270"/>
      <c r="X16" s="825">
        <v>2500</v>
      </c>
      <c r="Y16" s="826"/>
      <c r="Z16" s="826"/>
      <c r="AA16" s="826"/>
      <c r="AB16" s="827"/>
      <c r="AC16" s="260"/>
      <c r="AD16" s="261"/>
      <c r="AE16" s="261"/>
      <c r="AF16" s="261"/>
      <c r="AG16" s="262"/>
      <c r="AH16" s="260"/>
      <c r="AI16" s="261"/>
      <c r="AJ16" s="261"/>
      <c r="AK16" s="261"/>
      <c r="AL16" s="262"/>
      <c r="AM16" s="288"/>
      <c r="AN16" s="825">
        <v>2500</v>
      </c>
      <c r="AO16" s="826"/>
      <c r="AP16" s="826"/>
      <c r="AQ16" s="826"/>
      <c r="AR16" s="826"/>
      <c r="AS16" s="449">
        <v>2500</v>
      </c>
    </row>
    <row r="17" spans="2:45" ht="22.5" customHeight="1">
      <c r="B17" s="832" t="s">
        <v>426</v>
      </c>
      <c r="C17" s="833"/>
      <c r="D17" s="833"/>
      <c r="E17" s="833"/>
      <c r="F17" s="833"/>
      <c r="G17" s="833"/>
      <c r="H17" s="833"/>
      <c r="I17" s="833"/>
      <c r="J17" s="833"/>
      <c r="K17" s="833"/>
      <c r="L17" s="833"/>
      <c r="M17" s="833"/>
      <c r="N17" s="833"/>
      <c r="O17" s="833"/>
      <c r="P17" s="833"/>
      <c r="Q17" s="833"/>
      <c r="R17" s="833"/>
      <c r="S17" s="833"/>
      <c r="T17" s="834"/>
      <c r="U17" s="835" t="s">
        <v>435</v>
      </c>
      <c r="V17" s="831"/>
      <c r="W17" s="270"/>
      <c r="X17" s="816">
        <v>345000</v>
      </c>
      <c r="Y17" s="817"/>
      <c r="Z17" s="817"/>
      <c r="AA17" s="817"/>
      <c r="AB17" s="818"/>
      <c r="AC17" s="260"/>
      <c r="AD17" s="261"/>
      <c r="AE17" s="261"/>
      <c r="AF17" s="261"/>
      <c r="AG17" s="262"/>
      <c r="AH17" s="260"/>
      <c r="AI17" s="261"/>
      <c r="AJ17" s="261"/>
      <c r="AK17" s="261"/>
      <c r="AL17" s="262"/>
      <c r="AM17" s="288"/>
      <c r="AN17" s="816">
        <v>345000</v>
      </c>
      <c r="AO17" s="817"/>
      <c r="AP17" s="817"/>
      <c r="AQ17" s="817"/>
      <c r="AR17" s="817"/>
      <c r="AS17" s="450">
        <v>200000</v>
      </c>
    </row>
    <row r="18" spans="2:45" ht="19.5" customHeight="1">
      <c r="B18" s="819" t="s">
        <v>427</v>
      </c>
      <c r="C18" s="820"/>
      <c r="D18" s="820"/>
      <c r="E18" s="820"/>
      <c r="F18" s="820"/>
      <c r="G18" s="820"/>
      <c r="H18" s="820"/>
      <c r="I18" s="820"/>
      <c r="J18" s="820"/>
      <c r="K18" s="820"/>
      <c r="L18" s="820"/>
      <c r="M18" s="820"/>
      <c r="N18" s="820"/>
      <c r="O18" s="820"/>
      <c r="P18" s="820"/>
      <c r="Q18" s="820"/>
      <c r="R18" s="820"/>
      <c r="S18" s="820"/>
      <c r="T18" s="821"/>
      <c r="U18" s="830"/>
      <c r="V18" s="831"/>
      <c r="W18" s="270"/>
      <c r="X18" s="874">
        <f>X19+X20</f>
        <v>170000</v>
      </c>
      <c r="Y18" s="875"/>
      <c r="Z18" s="875"/>
      <c r="AA18" s="875"/>
      <c r="AB18" s="876"/>
      <c r="AC18" s="837"/>
      <c r="AD18" s="838"/>
      <c r="AE18" s="838"/>
      <c r="AF18" s="838"/>
      <c r="AG18" s="839"/>
      <c r="AH18" s="837"/>
      <c r="AI18" s="838"/>
      <c r="AJ18" s="838"/>
      <c r="AK18" s="838"/>
      <c r="AL18" s="839"/>
      <c r="AM18" s="288"/>
      <c r="AN18" s="874">
        <f>AN19+AN20</f>
        <v>170000</v>
      </c>
      <c r="AO18" s="875"/>
      <c r="AP18" s="875"/>
      <c r="AQ18" s="875"/>
      <c r="AR18" s="875"/>
      <c r="AS18" s="452">
        <f>AS19+AS20</f>
        <v>150000</v>
      </c>
    </row>
    <row r="19" spans="2:45" ht="19.5" customHeight="1">
      <c r="B19" s="822" t="s">
        <v>428</v>
      </c>
      <c r="C19" s="823"/>
      <c r="D19" s="823"/>
      <c r="E19" s="823"/>
      <c r="F19" s="823"/>
      <c r="G19" s="823"/>
      <c r="H19" s="823"/>
      <c r="I19" s="823"/>
      <c r="J19" s="823"/>
      <c r="K19" s="823"/>
      <c r="L19" s="823"/>
      <c r="M19" s="823"/>
      <c r="N19" s="823"/>
      <c r="O19" s="823"/>
      <c r="P19" s="823"/>
      <c r="Q19" s="823"/>
      <c r="R19" s="823"/>
      <c r="S19" s="823"/>
      <c r="T19" s="824"/>
      <c r="U19" s="835" t="s">
        <v>436</v>
      </c>
      <c r="V19" s="831"/>
      <c r="W19" s="270">
        <v>5831141</v>
      </c>
      <c r="X19" s="816">
        <v>60000</v>
      </c>
      <c r="Y19" s="817"/>
      <c r="Z19" s="817"/>
      <c r="AA19" s="817"/>
      <c r="AB19" s="818"/>
      <c r="AC19" s="837"/>
      <c r="AD19" s="838"/>
      <c r="AE19" s="838"/>
      <c r="AF19" s="838"/>
      <c r="AG19" s="839"/>
      <c r="AH19" s="837"/>
      <c r="AI19" s="838"/>
      <c r="AJ19" s="838"/>
      <c r="AK19" s="838"/>
      <c r="AL19" s="839"/>
      <c r="AM19" s="288">
        <v>882113</v>
      </c>
      <c r="AN19" s="816">
        <v>60000</v>
      </c>
      <c r="AO19" s="817"/>
      <c r="AP19" s="817"/>
      <c r="AQ19" s="817"/>
      <c r="AR19" s="817"/>
      <c r="AS19" s="450">
        <v>40000</v>
      </c>
    </row>
    <row r="20" spans="2:45" ht="24.75" customHeight="1">
      <c r="B20" s="822" t="s">
        <v>429</v>
      </c>
      <c r="C20" s="823"/>
      <c r="D20" s="823"/>
      <c r="E20" s="823"/>
      <c r="F20" s="823"/>
      <c r="G20" s="823"/>
      <c r="H20" s="823"/>
      <c r="I20" s="823"/>
      <c r="J20" s="823"/>
      <c r="K20" s="823"/>
      <c r="L20" s="823"/>
      <c r="M20" s="823"/>
      <c r="N20" s="823"/>
      <c r="O20" s="823"/>
      <c r="P20" s="823"/>
      <c r="Q20" s="823"/>
      <c r="R20" s="823"/>
      <c r="S20" s="823"/>
      <c r="T20" s="824"/>
      <c r="U20" s="835" t="s">
        <v>436</v>
      </c>
      <c r="V20" s="831"/>
      <c r="W20" s="270"/>
      <c r="X20" s="816">
        <v>110000</v>
      </c>
      <c r="Y20" s="817"/>
      <c r="Z20" s="817"/>
      <c r="AA20" s="817"/>
      <c r="AB20" s="818"/>
      <c r="AC20" s="837"/>
      <c r="AD20" s="838"/>
      <c r="AE20" s="838"/>
      <c r="AF20" s="838"/>
      <c r="AG20" s="839"/>
      <c r="AH20" s="837"/>
      <c r="AI20" s="838"/>
      <c r="AJ20" s="838"/>
      <c r="AK20" s="838"/>
      <c r="AL20" s="839"/>
      <c r="AM20" s="288"/>
      <c r="AN20" s="816">
        <v>110000</v>
      </c>
      <c r="AO20" s="817"/>
      <c r="AP20" s="817"/>
      <c r="AQ20" s="817"/>
      <c r="AR20" s="817"/>
      <c r="AS20" s="450">
        <v>110000</v>
      </c>
    </row>
    <row r="21" spans="2:45" ht="20.25" customHeight="1">
      <c r="B21" s="847" t="s">
        <v>29</v>
      </c>
      <c r="C21" s="848"/>
      <c r="D21" s="848"/>
      <c r="E21" s="848"/>
      <c r="F21" s="848"/>
      <c r="G21" s="848"/>
      <c r="H21" s="848"/>
      <c r="I21" s="848"/>
      <c r="J21" s="848"/>
      <c r="K21" s="848"/>
      <c r="L21" s="848"/>
      <c r="M21" s="848"/>
      <c r="N21" s="848"/>
      <c r="O21" s="848"/>
      <c r="P21" s="848"/>
      <c r="Q21" s="848"/>
      <c r="R21" s="848"/>
      <c r="S21" s="848"/>
      <c r="T21" s="849"/>
      <c r="U21" s="830"/>
      <c r="V21" s="831"/>
      <c r="W21" s="270"/>
      <c r="X21" s="854">
        <f>X9+X15+X18</f>
        <v>2280500</v>
      </c>
      <c r="Y21" s="855"/>
      <c r="Z21" s="855"/>
      <c r="AA21" s="855"/>
      <c r="AB21" s="856"/>
      <c r="AC21" s="857"/>
      <c r="AD21" s="858"/>
      <c r="AE21" s="858"/>
      <c r="AF21" s="858"/>
      <c r="AG21" s="859"/>
      <c r="AH21" s="857"/>
      <c r="AI21" s="858"/>
      <c r="AJ21" s="858"/>
      <c r="AK21" s="858"/>
      <c r="AL21" s="859"/>
      <c r="AM21" s="288"/>
      <c r="AN21" s="854">
        <f>AN9+AN15+AN18</f>
        <v>2280500</v>
      </c>
      <c r="AO21" s="855"/>
      <c r="AP21" s="855"/>
      <c r="AQ21" s="855"/>
      <c r="AR21" s="855"/>
      <c r="AS21" s="453">
        <f>AS9+AS15+AS18</f>
        <v>1935500</v>
      </c>
    </row>
    <row r="22" spans="2:45" ht="21.95" customHeight="1"/>
    <row r="23" spans="2:45" ht="21.95" customHeight="1"/>
    <row r="24" spans="2:45" ht="21.95" customHeight="1"/>
    <row r="25" spans="2:45" ht="21.95" customHeight="1"/>
    <row r="26" spans="2:45" ht="21.95" customHeight="1"/>
    <row r="27" spans="2:45" ht="21.95" customHeight="1"/>
    <row r="28" spans="2:45" ht="21.95" customHeight="1"/>
    <row r="29" spans="2:45" ht="21.95" customHeight="1"/>
    <row r="30" spans="2:45" ht="21.95" customHeight="1"/>
    <row r="31" spans="2:45" ht="21.95" customHeight="1"/>
    <row r="32" spans="2:45" ht="21.95" customHeight="1"/>
    <row r="33" ht="21.95" customHeight="1"/>
    <row r="34" ht="21.95" customHeight="1"/>
    <row r="35" ht="21.95" customHeight="1"/>
    <row r="36" ht="21.95" customHeight="1"/>
    <row r="37" ht="21.95" customHeight="1"/>
    <row r="38" ht="21.95" customHeight="1"/>
    <row r="39" ht="21.95" customHeight="1"/>
    <row r="40" ht="21.95" customHeight="1"/>
    <row r="41" ht="21.95" customHeight="1"/>
    <row r="42" ht="21.95" customHeight="1"/>
    <row r="43" ht="21.95" customHeight="1"/>
    <row r="44" ht="21.95" customHeight="1"/>
    <row r="45" ht="21.95" customHeight="1"/>
    <row r="46" ht="21.95" customHeight="1"/>
    <row r="47" ht="21.95" customHeight="1"/>
    <row r="48" ht="21.95" customHeight="1"/>
    <row r="49" ht="21.95" customHeight="1"/>
    <row r="50" ht="21.95" customHeight="1"/>
    <row r="51" ht="21.95" customHeight="1"/>
    <row r="52" ht="21.95" customHeight="1"/>
    <row r="53" ht="21.95" customHeight="1"/>
    <row r="54" ht="21.95" customHeight="1"/>
    <row r="55" ht="21.95" customHeight="1"/>
    <row r="56" ht="21.95" customHeight="1"/>
    <row r="57" ht="21.95" customHeight="1"/>
    <row r="58" ht="21.95" customHeight="1"/>
    <row r="59" ht="21.95" customHeight="1"/>
    <row r="60" ht="21.95" customHeight="1"/>
    <row r="61" ht="21.95" customHeight="1"/>
    <row r="62" ht="21.95" customHeight="1"/>
    <row r="63" ht="21.95" customHeight="1"/>
    <row r="64" ht="21.95" customHeight="1"/>
    <row r="65" ht="21.95" customHeight="1"/>
    <row r="66" ht="21.95" customHeight="1"/>
    <row r="67" ht="21.95" customHeight="1"/>
    <row r="68" ht="21.95" customHeight="1"/>
    <row r="69" ht="21.95" customHeight="1"/>
    <row r="70" ht="21.95" customHeight="1"/>
    <row r="71" ht="21.95" customHeight="1"/>
    <row r="72" ht="21.95" customHeight="1"/>
    <row r="73" ht="21.95" customHeight="1"/>
    <row r="74" ht="21.95" customHeight="1"/>
    <row r="75" ht="21.95" customHeight="1"/>
    <row r="76" ht="21.95" customHeight="1"/>
    <row r="77" ht="21.95" customHeight="1"/>
    <row r="78" ht="21.95" customHeight="1"/>
    <row r="79" ht="21.95" customHeight="1"/>
    <row r="80" ht="21.95" customHeight="1"/>
    <row r="81" spans="2:5" ht="21.95" customHeight="1"/>
    <row r="82" spans="2:5" ht="21.95" customHeight="1"/>
    <row r="83" spans="2:5" ht="21.95" customHeight="1"/>
    <row r="84" spans="2:5" ht="21.95" customHeight="1"/>
    <row r="85" spans="2:5" ht="21.95" customHeight="1"/>
    <row r="86" spans="2:5" ht="21.95" customHeight="1"/>
    <row r="87" spans="2:5" ht="21.95" customHeight="1"/>
    <row r="88" spans="2:5" ht="21.95" customHeight="1">
      <c r="B88" s="14"/>
      <c r="C88" s="14"/>
      <c r="D88" s="14"/>
      <c r="E88" s="14"/>
    </row>
    <row r="89" spans="2:5" ht="21.95" customHeight="1">
      <c r="B89" s="14"/>
      <c r="C89" s="14"/>
      <c r="D89" s="14"/>
      <c r="E89" s="14"/>
    </row>
    <row r="90" spans="2:5" ht="21.95" customHeight="1">
      <c r="B90" s="14"/>
      <c r="C90" s="14"/>
      <c r="D90" s="14"/>
      <c r="E90" s="14"/>
    </row>
    <row r="91" spans="2:5" ht="21.95" customHeight="1">
      <c r="B91" s="14"/>
      <c r="C91" s="14"/>
      <c r="D91" s="14"/>
      <c r="E91" s="14"/>
    </row>
    <row r="92" spans="2:5" ht="21.95" customHeight="1">
      <c r="B92" s="14"/>
      <c r="C92" s="14"/>
      <c r="D92" s="14"/>
      <c r="E92" s="14"/>
    </row>
    <row r="93" spans="2:5" ht="21.95" customHeight="1">
      <c r="B93" s="14"/>
      <c r="C93" s="14"/>
      <c r="D93" s="14"/>
      <c r="E93" s="14"/>
    </row>
    <row r="94" spans="2:5" ht="21.95" customHeight="1">
      <c r="B94" s="14"/>
      <c r="C94" s="14"/>
      <c r="D94" s="14"/>
      <c r="E94" s="14"/>
    </row>
    <row r="95" spans="2:5" ht="21.95" customHeight="1">
      <c r="B95" s="14"/>
      <c r="C95" s="14"/>
      <c r="D95" s="14"/>
      <c r="E95" s="14"/>
    </row>
    <row r="96" spans="2:5" ht="21.95" customHeight="1">
      <c r="B96" s="14"/>
      <c r="C96" s="14"/>
      <c r="D96" s="14"/>
      <c r="E96" s="14"/>
    </row>
    <row r="97" spans="2:5" ht="21.95" customHeight="1">
      <c r="B97" s="14"/>
      <c r="C97" s="14"/>
      <c r="D97" s="14"/>
      <c r="E97" s="14"/>
    </row>
    <row r="98" spans="2:5" ht="21.95" customHeight="1">
      <c r="B98" s="14"/>
      <c r="C98" s="14"/>
      <c r="D98" s="14"/>
      <c r="E98" s="14"/>
    </row>
    <row r="99" spans="2:5" ht="21.95" customHeight="1">
      <c r="B99" s="14"/>
      <c r="C99" s="14"/>
      <c r="D99" s="14"/>
      <c r="E99" s="14"/>
    </row>
    <row r="100" spans="2:5" ht="21.95" customHeight="1">
      <c r="B100" s="14"/>
      <c r="C100" s="14"/>
      <c r="D100" s="14"/>
      <c r="E100" s="14"/>
    </row>
    <row r="101" spans="2:5" ht="21.95" customHeight="1">
      <c r="B101" s="14"/>
      <c r="C101" s="14"/>
      <c r="D101" s="14"/>
      <c r="E101" s="14"/>
    </row>
    <row r="102" spans="2:5" ht="21.95" customHeight="1">
      <c r="B102" s="14"/>
      <c r="C102" s="14"/>
      <c r="D102" s="14"/>
      <c r="E102" s="14"/>
    </row>
    <row r="103" spans="2:5" ht="21.95" customHeight="1">
      <c r="B103" s="14"/>
      <c r="C103" s="14"/>
      <c r="D103" s="14"/>
      <c r="E103" s="14"/>
    </row>
    <row r="104" spans="2:5" ht="21.95" customHeight="1">
      <c r="B104" s="14"/>
      <c r="C104" s="14"/>
      <c r="D104" s="14"/>
      <c r="E104" s="14"/>
    </row>
    <row r="105" spans="2:5" ht="21.95" customHeight="1">
      <c r="B105" s="14"/>
      <c r="C105" s="14"/>
      <c r="D105" s="14"/>
      <c r="E105" s="14"/>
    </row>
    <row r="106" spans="2:5" ht="21.95" customHeight="1">
      <c r="B106" s="14"/>
      <c r="C106" s="14"/>
      <c r="D106" s="14"/>
      <c r="E106" s="14"/>
    </row>
    <row r="107" spans="2:5" ht="21.95" customHeight="1">
      <c r="B107" s="14"/>
      <c r="C107" s="14"/>
      <c r="D107" s="14"/>
      <c r="E107" s="14"/>
    </row>
    <row r="108" spans="2:5" ht="21.95" customHeight="1">
      <c r="B108" s="14"/>
      <c r="C108" s="14"/>
      <c r="D108" s="14"/>
      <c r="E108" s="14"/>
    </row>
    <row r="109" spans="2:5" ht="21.95" customHeight="1">
      <c r="B109" s="14"/>
      <c r="C109" s="14"/>
      <c r="D109" s="14"/>
      <c r="E109" s="14"/>
    </row>
    <row r="110" spans="2:5" ht="21.95" customHeight="1">
      <c r="B110" s="14"/>
      <c r="C110" s="14"/>
      <c r="D110" s="14"/>
      <c r="E110" s="14"/>
    </row>
    <row r="111" spans="2:5" ht="21.95" customHeight="1">
      <c r="B111" s="14"/>
      <c r="C111" s="14"/>
      <c r="D111" s="14"/>
      <c r="E111" s="14"/>
    </row>
    <row r="112" spans="2:5" ht="21.95" customHeight="1">
      <c r="B112" s="14"/>
      <c r="C112" s="14"/>
      <c r="D112" s="14"/>
      <c r="E112" s="14"/>
    </row>
    <row r="113" spans="2:5" ht="21.95" customHeight="1">
      <c r="B113" s="14"/>
      <c r="C113" s="14"/>
      <c r="D113" s="14"/>
      <c r="E113" s="14"/>
    </row>
    <row r="114" spans="2:5" ht="21.95" customHeight="1">
      <c r="B114" s="14"/>
      <c r="C114" s="14"/>
      <c r="D114" s="14"/>
      <c r="E114" s="14"/>
    </row>
    <row r="115" spans="2:5" ht="21.95" customHeight="1">
      <c r="B115" s="14"/>
      <c r="C115" s="14"/>
      <c r="D115" s="14"/>
      <c r="E115" s="14"/>
    </row>
    <row r="116" spans="2:5" ht="21.95" customHeight="1">
      <c r="B116" s="14"/>
      <c r="C116" s="14"/>
      <c r="D116" s="14"/>
      <c r="E116" s="14"/>
    </row>
    <row r="117" spans="2:5" ht="21.95" customHeight="1">
      <c r="B117" s="14"/>
      <c r="C117" s="14"/>
      <c r="D117" s="14"/>
      <c r="E117" s="14"/>
    </row>
    <row r="118" spans="2:5" ht="21.95" customHeight="1">
      <c r="B118" s="14"/>
      <c r="C118" s="14"/>
      <c r="D118" s="14"/>
      <c r="E118" s="14"/>
    </row>
    <row r="119" spans="2:5" ht="21.95" customHeight="1">
      <c r="B119" s="14"/>
      <c r="C119" s="14"/>
      <c r="D119" s="14"/>
      <c r="E119" s="14"/>
    </row>
    <row r="120" spans="2:5" ht="21.95" customHeight="1">
      <c r="B120" s="14"/>
      <c r="C120" s="14"/>
      <c r="D120" s="14"/>
      <c r="E120" s="14"/>
    </row>
    <row r="121" spans="2:5" ht="21.95" customHeight="1">
      <c r="B121" s="14"/>
      <c r="C121" s="14"/>
      <c r="D121" s="14"/>
      <c r="E121" s="14"/>
    </row>
    <row r="122" spans="2:5" ht="21.95" customHeight="1">
      <c r="B122" s="14"/>
      <c r="C122" s="14"/>
      <c r="D122" s="14"/>
      <c r="E122" s="14"/>
    </row>
    <row r="123" spans="2:5" ht="21.95" customHeight="1">
      <c r="B123" s="14"/>
      <c r="C123" s="14"/>
      <c r="D123" s="14"/>
      <c r="E123" s="14"/>
    </row>
    <row r="124" spans="2:5" ht="21.95" customHeight="1">
      <c r="B124" s="14"/>
      <c r="C124" s="14"/>
      <c r="D124" s="14"/>
      <c r="E124" s="14"/>
    </row>
    <row r="125" spans="2:5" ht="21.95" customHeight="1">
      <c r="B125" s="14"/>
      <c r="C125" s="14"/>
      <c r="D125" s="14"/>
      <c r="E125" s="14"/>
    </row>
    <row r="126" spans="2:5" ht="21.95" customHeight="1">
      <c r="B126" s="14"/>
      <c r="C126" s="14"/>
      <c r="D126" s="14"/>
      <c r="E126" s="14"/>
    </row>
    <row r="127" spans="2:5" ht="21.95" customHeight="1">
      <c r="B127" s="14"/>
      <c r="C127" s="14"/>
      <c r="D127" s="14"/>
      <c r="E127" s="14"/>
    </row>
    <row r="128" spans="2:5" ht="21.95" customHeight="1">
      <c r="B128" s="14"/>
      <c r="C128" s="14"/>
      <c r="D128" s="14"/>
      <c r="E128" s="14"/>
    </row>
    <row r="129" spans="2:5" ht="21.95" customHeight="1">
      <c r="B129" s="14"/>
      <c r="C129" s="14"/>
      <c r="D129" s="14"/>
      <c r="E129" s="14"/>
    </row>
    <row r="130" spans="2:5" ht="21.95" customHeight="1">
      <c r="B130" s="14"/>
      <c r="C130" s="14"/>
      <c r="D130" s="14"/>
      <c r="E130" s="14"/>
    </row>
    <row r="131" spans="2:5" ht="21.95" customHeight="1">
      <c r="B131" s="14"/>
      <c r="C131" s="14"/>
      <c r="D131" s="14"/>
      <c r="E131" s="14"/>
    </row>
    <row r="132" spans="2:5" ht="21.95" customHeight="1">
      <c r="B132" s="14"/>
      <c r="C132" s="14"/>
      <c r="D132" s="14"/>
      <c r="E132" s="14"/>
    </row>
    <row r="133" spans="2:5" ht="21.95" customHeight="1">
      <c r="B133" s="14"/>
      <c r="C133" s="14"/>
      <c r="D133" s="14"/>
      <c r="E133" s="14"/>
    </row>
    <row r="134" spans="2:5" ht="21.95" customHeight="1">
      <c r="B134" s="14"/>
      <c r="C134" s="14"/>
      <c r="D134" s="14"/>
      <c r="E134" s="14"/>
    </row>
    <row r="135" spans="2:5" ht="21.95" customHeight="1">
      <c r="B135" s="14"/>
      <c r="C135" s="14"/>
      <c r="D135" s="14"/>
      <c r="E135" s="14"/>
    </row>
    <row r="136" spans="2:5" ht="21.95" customHeight="1">
      <c r="B136" s="14"/>
      <c r="C136" s="14"/>
      <c r="D136" s="14"/>
      <c r="E136" s="14"/>
    </row>
    <row r="137" spans="2:5" ht="21.95" customHeight="1">
      <c r="B137" s="14"/>
      <c r="C137" s="14"/>
      <c r="D137" s="14"/>
      <c r="E137" s="14"/>
    </row>
    <row r="138" spans="2:5" ht="21.95" customHeight="1">
      <c r="B138" s="14"/>
      <c r="C138" s="14"/>
      <c r="D138" s="14"/>
      <c r="E138" s="14"/>
    </row>
    <row r="139" spans="2:5" ht="21.95" customHeight="1">
      <c r="B139" s="14"/>
      <c r="C139" s="14"/>
      <c r="D139" s="14"/>
      <c r="E139" s="14"/>
    </row>
    <row r="140" spans="2:5" ht="21.95" customHeight="1">
      <c r="B140" s="14"/>
      <c r="C140" s="14"/>
      <c r="D140" s="14"/>
      <c r="E140" s="14"/>
    </row>
    <row r="141" spans="2:5" ht="21.95" customHeight="1">
      <c r="B141" s="14"/>
      <c r="C141" s="14"/>
      <c r="D141" s="14"/>
      <c r="E141" s="14"/>
    </row>
    <row r="142" spans="2:5" ht="21.95" customHeight="1">
      <c r="B142" s="14"/>
      <c r="C142" s="14"/>
      <c r="D142" s="14"/>
      <c r="E142" s="14"/>
    </row>
    <row r="143" spans="2:5" ht="21.95" customHeight="1">
      <c r="B143" s="14"/>
      <c r="C143" s="14"/>
      <c r="D143" s="14"/>
      <c r="E143" s="14"/>
    </row>
    <row r="144" spans="2:5" ht="21.95" customHeight="1">
      <c r="B144" s="14"/>
      <c r="C144" s="14"/>
      <c r="D144" s="14"/>
      <c r="E144" s="14"/>
    </row>
    <row r="145" spans="2:5" ht="21.95" customHeight="1">
      <c r="B145" s="14"/>
      <c r="C145" s="14"/>
      <c r="D145" s="14"/>
      <c r="E145" s="14"/>
    </row>
    <row r="146" spans="2:5" ht="21.95" customHeight="1">
      <c r="B146" s="14"/>
      <c r="C146" s="14"/>
      <c r="D146" s="14"/>
      <c r="E146" s="14"/>
    </row>
    <row r="147" spans="2:5" ht="21.95" customHeight="1">
      <c r="B147" s="14"/>
      <c r="C147" s="14"/>
      <c r="D147" s="14"/>
      <c r="E147" s="14"/>
    </row>
    <row r="148" spans="2:5" ht="21.95" customHeight="1">
      <c r="B148" s="14"/>
      <c r="C148" s="14"/>
      <c r="D148" s="14"/>
      <c r="E148" s="14"/>
    </row>
    <row r="149" spans="2:5" ht="21.95" customHeight="1">
      <c r="B149" s="14"/>
      <c r="C149" s="14"/>
      <c r="D149" s="14"/>
      <c r="E149" s="14"/>
    </row>
    <row r="150" spans="2:5" ht="21.95" customHeight="1">
      <c r="B150" s="14"/>
      <c r="C150" s="14"/>
      <c r="D150" s="14"/>
      <c r="E150" s="14"/>
    </row>
    <row r="151" spans="2:5" ht="21.95" customHeight="1">
      <c r="B151" s="14"/>
      <c r="C151" s="14"/>
      <c r="D151" s="14"/>
      <c r="E151" s="14"/>
    </row>
    <row r="152" spans="2:5" ht="21.95" customHeight="1">
      <c r="B152" s="14"/>
      <c r="C152" s="14"/>
      <c r="D152" s="14"/>
      <c r="E152" s="14"/>
    </row>
    <row r="153" spans="2:5" ht="21.95" customHeight="1">
      <c r="B153" s="14"/>
      <c r="C153" s="14"/>
      <c r="D153" s="14"/>
      <c r="E153" s="14"/>
    </row>
    <row r="154" spans="2:5" ht="21.95" customHeight="1">
      <c r="B154" s="14"/>
      <c r="C154" s="14"/>
      <c r="D154" s="14"/>
      <c r="E154" s="14"/>
    </row>
    <row r="155" spans="2:5" ht="21.95" customHeight="1">
      <c r="B155" s="14"/>
      <c r="C155" s="14"/>
      <c r="D155" s="14"/>
      <c r="E155" s="14"/>
    </row>
    <row r="156" spans="2:5" ht="21.95" customHeight="1">
      <c r="B156" s="14"/>
      <c r="C156" s="14"/>
      <c r="D156" s="14"/>
      <c r="E156" s="14"/>
    </row>
    <row r="157" spans="2:5" ht="21.95" customHeight="1">
      <c r="B157" s="14"/>
      <c r="C157" s="14"/>
      <c r="D157" s="14"/>
      <c r="E157" s="14"/>
    </row>
    <row r="158" spans="2:5" ht="21.95" customHeight="1">
      <c r="B158" s="14"/>
      <c r="C158" s="14"/>
      <c r="D158" s="14"/>
      <c r="E158" s="14"/>
    </row>
    <row r="159" spans="2:5" ht="21.95" customHeight="1">
      <c r="B159" s="14"/>
      <c r="C159" s="14"/>
      <c r="D159" s="14"/>
      <c r="E159" s="14"/>
    </row>
    <row r="160" spans="2:5" ht="21.95" customHeight="1">
      <c r="B160" s="14"/>
      <c r="C160" s="14"/>
      <c r="D160" s="14"/>
      <c r="E160" s="14"/>
    </row>
    <row r="161" spans="2:5" ht="21.95" customHeight="1">
      <c r="B161" s="14"/>
      <c r="C161" s="14"/>
      <c r="D161" s="14"/>
      <c r="E161" s="14"/>
    </row>
    <row r="162" spans="2:5" ht="21.95" customHeight="1">
      <c r="B162" s="14"/>
      <c r="C162" s="14"/>
      <c r="D162" s="14"/>
      <c r="E162" s="14"/>
    </row>
    <row r="163" spans="2:5" ht="21.95" customHeight="1">
      <c r="B163" s="14"/>
      <c r="C163" s="14"/>
      <c r="D163" s="14"/>
      <c r="E163" s="14"/>
    </row>
    <row r="164" spans="2:5">
      <c r="B164" s="14"/>
      <c r="C164" s="14"/>
      <c r="D164" s="14"/>
      <c r="E164" s="14"/>
    </row>
    <row r="165" spans="2:5">
      <c r="B165" s="14"/>
      <c r="C165" s="14"/>
      <c r="D165" s="14"/>
      <c r="E165" s="14"/>
    </row>
    <row r="166" spans="2:5">
      <c r="B166" s="14"/>
      <c r="C166" s="14"/>
      <c r="D166" s="14"/>
      <c r="E166" s="14"/>
    </row>
    <row r="167" spans="2:5">
      <c r="B167" s="14"/>
      <c r="C167" s="14"/>
      <c r="D167" s="14"/>
      <c r="E167" s="14"/>
    </row>
    <row r="168" spans="2:5">
      <c r="B168" s="14"/>
      <c r="C168" s="14"/>
      <c r="D168" s="14"/>
      <c r="E168" s="14"/>
    </row>
    <row r="169" spans="2:5">
      <c r="B169" s="14"/>
      <c r="C169" s="14"/>
      <c r="D169" s="14"/>
      <c r="E169" s="14"/>
    </row>
    <row r="170" spans="2:5">
      <c r="B170" s="14"/>
      <c r="C170" s="14"/>
      <c r="D170" s="14"/>
      <c r="E170" s="14"/>
    </row>
  </sheetData>
  <mergeCells count="80">
    <mergeCell ref="AN20:AR20"/>
    <mergeCell ref="AN21:AR21"/>
    <mergeCell ref="AN16:AR16"/>
    <mergeCell ref="AN17:AR17"/>
    <mergeCell ref="AN18:AR18"/>
    <mergeCell ref="AN19:AR19"/>
    <mergeCell ref="AN12:AR12"/>
    <mergeCell ref="AN13:AR13"/>
    <mergeCell ref="AN14:AR14"/>
    <mergeCell ref="AN15:AR15"/>
    <mergeCell ref="AN7:AN8"/>
    <mergeCell ref="AN9:AR9"/>
    <mergeCell ref="AN10:AR10"/>
    <mergeCell ref="AN11:AR11"/>
    <mergeCell ref="B21:T21"/>
    <mergeCell ref="U21:V21"/>
    <mergeCell ref="B12:T12"/>
    <mergeCell ref="U12:V12"/>
    <mergeCell ref="B20:T20"/>
    <mergeCell ref="B19:T19"/>
    <mergeCell ref="B15:T15"/>
    <mergeCell ref="U16:V16"/>
    <mergeCell ref="U20:V20"/>
    <mergeCell ref="U19:V19"/>
    <mergeCell ref="AC10:AG10"/>
    <mergeCell ref="B10:T10"/>
    <mergeCell ref="U7:V8"/>
    <mergeCell ref="W7:W8"/>
    <mergeCell ref="U18:V18"/>
    <mergeCell ref="X13:AB13"/>
    <mergeCell ref="X15:AB15"/>
    <mergeCell ref="X18:AB18"/>
    <mergeCell ref="X9:AB9"/>
    <mergeCell ref="X10:AB10"/>
    <mergeCell ref="X21:AB21"/>
    <mergeCell ref="AC21:AG21"/>
    <mergeCell ref="AH21:AL21"/>
    <mergeCell ref="X14:AB14"/>
    <mergeCell ref="AC14:AG14"/>
    <mergeCell ref="AH14:AL14"/>
    <mergeCell ref="AC20:AG20"/>
    <mergeCell ref="AH20:AL20"/>
    <mergeCell ref="AC18:AG18"/>
    <mergeCell ref="AC19:AG19"/>
    <mergeCell ref="X20:AB20"/>
    <mergeCell ref="X19:AB19"/>
    <mergeCell ref="AH19:AL19"/>
    <mergeCell ref="AH18:AL18"/>
    <mergeCell ref="B2:AM2"/>
    <mergeCell ref="B1:AM1"/>
    <mergeCell ref="X12:AB12"/>
    <mergeCell ref="AC12:AG12"/>
    <mergeCell ref="AH12:AL12"/>
    <mergeCell ref="AC9:AG9"/>
    <mergeCell ref="AH9:AL9"/>
    <mergeCell ref="U9:V9"/>
    <mergeCell ref="B6:AN6"/>
    <mergeCell ref="X7:AB8"/>
    <mergeCell ref="B9:T9"/>
    <mergeCell ref="U11:V11"/>
    <mergeCell ref="U10:V10"/>
    <mergeCell ref="B4:AL4"/>
    <mergeCell ref="B7:T7"/>
    <mergeCell ref="AH10:AL10"/>
    <mergeCell ref="AS7:AS8"/>
    <mergeCell ref="A7:A8"/>
    <mergeCell ref="X17:AB17"/>
    <mergeCell ref="B18:T18"/>
    <mergeCell ref="B11:T11"/>
    <mergeCell ref="X11:AB11"/>
    <mergeCell ref="B16:T16"/>
    <mergeCell ref="X16:AB16"/>
    <mergeCell ref="B14:T14"/>
    <mergeCell ref="AM7:AM8"/>
    <mergeCell ref="U15:V15"/>
    <mergeCell ref="B17:T17"/>
    <mergeCell ref="B13:T13"/>
    <mergeCell ref="U17:V17"/>
    <mergeCell ref="U13:V13"/>
    <mergeCell ref="U14:V14"/>
  </mergeCells>
  <phoneticPr fontId="0" type="noConversion"/>
  <printOptions horizontalCentered="1"/>
  <pageMargins left="0.16" right="0.19685039370078741" top="0.28000000000000003" bottom="0.35" header="0.18" footer="0.3"/>
  <pageSetup paperSize="9" scale="83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T184"/>
  <sheetViews>
    <sheetView showGridLines="0" view="pageBreakPreview" topLeftCell="A10" zoomScaleSheetLayoutView="100" workbookViewId="0">
      <selection activeCell="AP34" sqref="AP34"/>
    </sheetView>
  </sheetViews>
  <sheetFormatPr defaultRowHeight="12.75"/>
  <cols>
    <col min="1" max="1" width="5.28515625" style="13" customWidth="1"/>
    <col min="2" max="7" width="3.28515625" style="13" customWidth="1"/>
    <col min="8" max="8" width="5.140625" style="13" customWidth="1"/>
    <col min="9" max="12" width="3.28515625" style="13" customWidth="1"/>
    <col min="13" max="13" width="4.28515625" style="13" customWidth="1"/>
    <col min="14" max="15" width="3.28515625" style="13" customWidth="1"/>
    <col min="16" max="16" width="4.42578125" style="13" customWidth="1"/>
    <col min="17" max="20" width="3.28515625" style="13" customWidth="1"/>
    <col min="21" max="21" width="0.42578125" style="13" customWidth="1"/>
    <col min="22" max="26" width="3.28515625" style="13" customWidth="1"/>
    <col min="27" max="36" width="3.28515625" style="13" hidden="1" customWidth="1"/>
    <col min="37" max="37" width="10.7109375" style="13" customWidth="1"/>
    <col min="38" max="38" width="0.28515625" style="13" customWidth="1"/>
    <col min="39" max="41" width="9.140625" style="13" hidden="1" customWidth="1"/>
    <col min="42" max="42" width="11.140625" style="13" customWidth="1"/>
    <col min="43" max="16384" width="9.140625" style="13"/>
  </cols>
  <sheetData>
    <row r="1" spans="1:42">
      <c r="B1" s="894"/>
      <c r="C1" s="894"/>
      <c r="D1" s="894"/>
      <c r="E1" s="894"/>
      <c r="F1" s="894"/>
      <c r="G1" s="894"/>
      <c r="H1" s="894"/>
      <c r="I1" s="894"/>
      <c r="J1" s="894"/>
      <c r="K1" s="894"/>
      <c r="L1" s="894"/>
      <c r="M1" s="894"/>
      <c r="N1" s="894"/>
      <c r="O1" s="894"/>
      <c r="P1" s="894"/>
      <c r="Q1" s="894"/>
      <c r="R1" s="894"/>
      <c r="S1" s="894"/>
      <c r="T1" s="894"/>
      <c r="U1" s="894"/>
      <c r="V1" s="894"/>
      <c r="W1" s="894"/>
      <c r="X1" s="894"/>
      <c r="Y1" s="894"/>
      <c r="Z1" s="894"/>
      <c r="AA1" s="894"/>
      <c r="AB1" s="894"/>
      <c r="AC1" s="894"/>
      <c r="AD1" s="894"/>
      <c r="AE1" s="894"/>
      <c r="AF1" s="894"/>
      <c r="AG1" s="894"/>
      <c r="AH1" s="894"/>
      <c r="AI1" s="894"/>
      <c r="AJ1" s="894"/>
    </row>
    <row r="2" spans="1:42" ht="13.5" thickBot="1">
      <c r="B2" s="894"/>
      <c r="C2" s="894"/>
      <c r="D2" s="894"/>
      <c r="E2" s="894"/>
      <c r="F2" s="894"/>
      <c r="G2" s="894"/>
      <c r="H2" s="894"/>
      <c r="I2" s="894"/>
      <c r="J2" s="894"/>
      <c r="K2" s="894"/>
      <c r="L2" s="894"/>
      <c r="M2" s="894"/>
      <c r="N2" s="894"/>
      <c r="O2" s="894"/>
      <c r="P2" s="894"/>
      <c r="Q2" s="894"/>
      <c r="R2" s="894"/>
      <c r="S2" s="894"/>
      <c r="T2" s="894"/>
      <c r="U2" s="894"/>
      <c r="V2" s="894"/>
      <c r="W2" s="894"/>
      <c r="X2" s="894"/>
      <c r="Y2" s="894"/>
      <c r="Z2" s="894"/>
      <c r="AA2" s="894"/>
      <c r="AB2" s="894"/>
      <c r="AC2" s="894"/>
      <c r="AD2" s="894"/>
      <c r="AE2" s="894"/>
      <c r="AF2" s="894"/>
      <c r="AG2" s="894"/>
      <c r="AH2" s="894"/>
      <c r="AI2" s="894"/>
      <c r="AJ2" s="894"/>
    </row>
    <row r="3" spans="1:42" s="15" customFormat="1" ht="26.25" customHeight="1">
      <c r="B3" s="898" t="s">
        <v>402</v>
      </c>
      <c r="C3" s="899"/>
      <c r="D3" s="899"/>
      <c r="E3" s="899"/>
      <c r="F3" s="899"/>
      <c r="G3" s="899"/>
      <c r="H3" s="899"/>
      <c r="I3" s="899"/>
      <c r="J3" s="899"/>
      <c r="K3" s="899"/>
      <c r="L3" s="899"/>
      <c r="M3" s="899"/>
      <c r="N3" s="899"/>
      <c r="O3" s="899"/>
      <c r="P3" s="899"/>
      <c r="Q3" s="899"/>
      <c r="R3" s="899"/>
      <c r="S3" s="899"/>
      <c r="T3" s="899"/>
      <c r="U3" s="899"/>
      <c r="V3" s="899"/>
      <c r="W3" s="899"/>
      <c r="X3" s="899"/>
      <c r="Y3" s="899"/>
      <c r="Z3" s="899"/>
      <c r="AA3" s="899"/>
      <c r="AB3" s="899"/>
      <c r="AC3" s="899"/>
      <c r="AD3" s="899"/>
      <c r="AE3" s="899"/>
      <c r="AF3" s="899"/>
      <c r="AG3" s="899"/>
      <c r="AH3" s="899"/>
      <c r="AI3" s="899"/>
      <c r="AJ3" s="899"/>
      <c r="AK3" s="899"/>
      <c r="AL3" s="573"/>
      <c r="AM3" s="573"/>
      <c r="AN3" s="573"/>
      <c r="AO3" s="573"/>
      <c r="AP3" s="574"/>
    </row>
    <row r="4" spans="1:42" s="15" customFormat="1" ht="19.5" customHeight="1">
      <c r="B4" s="900" t="s">
        <v>179</v>
      </c>
      <c r="C4" s="901"/>
      <c r="D4" s="901"/>
      <c r="E4" s="901"/>
      <c r="F4" s="901"/>
      <c r="G4" s="901"/>
      <c r="H4" s="901"/>
      <c r="I4" s="901"/>
      <c r="J4" s="901"/>
      <c r="K4" s="901"/>
      <c r="L4" s="901"/>
      <c r="M4" s="901"/>
      <c r="N4" s="901"/>
      <c r="O4" s="901"/>
      <c r="P4" s="901"/>
      <c r="Q4" s="901"/>
      <c r="R4" s="901"/>
      <c r="S4" s="901"/>
      <c r="T4" s="901"/>
      <c r="U4" s="901"/>
      <c r="V4" s="901"/>
      <c r="W4" s="901"/>
      <c r="X4" s="901"/>
      <c r="Y4" s="901"/>
      <c r="Z4" s="901"/>
      <c r="AA4" s="901"/>
      <c r="AB4" s="901"/>
      <c r="AC4" s="901"/>
      <c r="AD4" s="901"/>
      <c r="AE4" s="901"/>
      <c r="AF4" s="901"/>
      <c r="AG4" s="901"/>
      <c r="AH4" s="901"/>
      <c r="AI4" s="901"/>
      <c r="AJ4" s="901"/>
      <c r="AK4" s="901"/>
      <c r="AL4" s="577"/>
      <c r="AM4" s="577"/>
      <c r="AN4" s="577"/>
      <c r="AO4" s="577"/>
      <c r="AP4" s="578"/>
    </row>
    <row r="5" spans="1:42" s="15" customFormat="1" ht="15.75">
      <c r="B5" s="575"/>
      <c r="C5" s="576"/>
      <c r="D5" s="576"/>
      <c r="E5" s="576"/>
      <c r="F5" s="576"/>
      <c r="G5" s="576"/>
      <c r="H5" s="576"/>
      <c r="I5" s="576"/>
      <c r="J5" s="576"/>
      <c r="K5" s="576"/>
      <c r="L5" s="576"/>
      <c r="M5" s="576"/>
      <c r="N5" s="576"/>
      <c r="O5" s="576"/>
      <c r="P5" s="576"/>
      <c r="Q5" s="576"/>
      <c r="R5" s="576"/>
      <c r="S5" s="576"/>
      <c r="T5" s="576"/>
      <c r="U5" s="576"/>
      <c r="V5" s="576"/>
      <c r="W5" s="576"/>
      <c r="X5" s="576"/>
      <c r="Y5" s="576"/>
      <c r="Z5" s="576"/>
      <c r="AA5" s="576"/>
      <c r="AB5" s="576"/>
      <c r="AC5" s="576"/>
      <c r="AD5" s="576"/>
      <c r="AE5" s="576"/>
      <c r="AF5" s="576"/>
      <c r="AG5" s="576"/>
      <c r="AH5" s="576"/>
      <c r="AI5" s="576"/>
      <c r="AJ5" s="576"/>
      <c r="AK5" s="579"/>
      <c r="AL5" s="577"/>
      <c r="AM5" s="577"/>
      <c r="AN5" s="577"/>
      <c r="AO5" s="577"/>
      <c r="AP5" s="578"/>
    </row>
    <row r="6" spans="1:42" ht="15.75">
      <c r="B6" s="896" t="s">
        <v>177</v>
      </c>
      <c r="C6" s="897"/>
      <c r="D6" s="897"/>
      <c r="E6" s="897"/>
      <c r="F6" s="897"/>
      <c r="G6" s="897"/>
      <c r="H6" s="897"/>
      <c r="I6" s="897"/>
      <c r="J6" s="897"/>
      <c r="K6" s="897"/>
      <c r="L6" s="897"/>
      <c r="M6" s="897"/>
      <c r="N6" s="897"/>
      <c r="O6" s="897"/>
      <c r="P6" s="897"/>
      <c r="Q6" s="897"/>
      <c r="R6" s="897"/>
      <c r="S6" s="897"/>
      <c r="T6" s="897"/>
      <c r="U6" s="897"/>
      <c r="V6" s="897"/>
      <c r="W6" s="897"/>
      <c r="X6" s="897"/>
      <c r="Y6" s="897"/>
      <c r="Z6" s="897"/>
      <c r="AA6" s="897"/>
      <c r="AB6" s="897"/>
      <c r="AC6" s="897"/>
      <c r="AD6" s="897"/>
      <c r="AE6" s="897"/>
      <c r="AF6" s="897"/>
      <c r="AG6" s="897"/>
      <c r="AH6" s="897"/>
      <c r="AI6" s="897"/>
      <c r="AJ6" s="897"/>
      <c r="AK6" s="257"/>
      <c r="AL6" s="290"/>
      <c r="AM6" s="290"/>
      <c r="AN6" s="290"/>
      <c r="AO6" s="290"/>
      <c r="AP6" s="582"/>
    </row>
    <row r="7" spans="1:42" ht="15.75">
      <c r="B7" s="580"/>
      <c r="C7" s="581"/>
      <c r="D7" s="581"/>
      <c r="E7" s="581"/>
      <c r="F7" s="581"/>
      <c r="G7" s="581"/>
      <c r="H7" s="581"/>
      <c r="I7" s="581"/>
      <c r="J7" s="581"/>
      <c r="K7" s="581"/>
      <c r="L7" s="581"/>
      <c r="M7" s="581"/>
      <c r="N7" s="581"/>
      <c r="O7" s="581"/>
      <c r="P7" s="581"/>
      <c r="Q7" s="581"/>
      <c r="R7" s="581"/>
      <c r="S7" s="581"/>
      <c r="T7" s="581"/>
      <c r="U7" s="581"/>
      <c r="V7" s="581"/>
      <c r="W7" s="581"/>
      <c r="X7" s="581"/>
      <c r="Y7" s="581"/>
      <c r="Z7" s="581"/>
      <c r="AA7" s="581"/>
      <c r="AB7" s="581"/>
      <c r="AC7" s="581"/>
      <c r="AD7" s="581"/>
      <c r="AE7" s="581"/>
      <c r="AF7" s="581"/>
      <c r="AG7" s="581"/>
      <c r="AH7" s="581"/>
      <c r="AI7" s="581"/>
      <c r="AJ7" s="581"/>
      <c r="AK7" s="257"/>
      <c r="AL7" s="290"/>
      <c r="AM7" s="290"/>
      <c r="AN7" s="290"/>
      <c r="AO7" s="290"/>
      <c r="AP7" s="582"/>
    </row>
    <row r="8" spans="1:42">
      <c r="B8" s="583"/>
      <c r="C8" s="257"/>
      <c r="D8" s="257"/>
      <c r="E8" s="257"/>
      <c r="F8" s="257"/>
      <c r="G8" s="257"/>
      <c r="H8" s="257"/>
      <c r="I8" s="257"/>
      <c r="J8" s="257"/>
      <c r="K8" s="257"/>
      <c r="L8" s="257"/>
      <c r="M8" s="257"/>
      <c r="N8" s="257"/>
      <c r="O8" s="257"/>
      <c r="P8" s="257"/>
      <c r="Q8" s="257"/>
      <c r="R8" s="257"/>
      <c r="S8" s="257"/>
      <c r="T8" s="257"/>
      <c r="U8" s="257"/>
      <c r="V8" s="902" t="s">
        <v>392</v>
      </c>
      <c r="W8" s="902"/>
      <c r="X8" s="902"/>
      <c r="Y8" s="902"/>
      <c r="Z8" s="902"/>
      <c r="AA8" s="257"/>
      <c r="AB8" s="257"/>
      <c r="AC8" s="257"/>
      <c r="AD8" s="257"/>
      <c r="AE8" s="257"/>
      <c r="AF8" s="257"/>
      <c r="AG8" s="584" t="s">
        <v>170</v>
      </c>
      <c r="AH8" s="257"/>
      <c r="AI8" s="257"/>
      <c r="AJ8" s="257"/>
      <c r="AK8" s="257"/>
      <c r="AL8" s="290"/>
      <c r="AM8" s="290"/>
      <c r="AN8" s="290"/>
      <c r="AO8" s="290"/>
      <c r="AP8" s="582"/>
    </row>
    <row r="9" spans="1:42" ht="31.5" customHeight="1">
      <c r="A9" s="891"/>
      <c r="B9" s="893" t="s">
        <v>154</v>
      </c>
      <c r="C9" s="852"/>
      <c r="D9" s="852"/>
      <c r="E9" s="852"/>
      <c r="F9" s="852"/>
      <c r="G9" s="852"/>
      <c r="H9" s="852"/>
      <c r="I9" s="852"/>
      <c r="J9" s="852"/>
      <c r="K9" s="852"/>
      <c r="L9" s="852"/>
      <c r="M9" s="852"/>
      <c r="N9" s="852"/>
      <c r="O9" s="852"/>
      <c r="P9" s="852"/>
      <c r="Q9" s="852"/>
      <c r="R9" s="852"/>
      <c r="S9" s="852"/>
      <c r="T9" s="853"/>
      <c r="U9" s="248" t="s">
        <v>196</v>
      </c>
      <c r="V9" s="895" t="s">
        <v>176</v>
      </c>
      <c r="W9" s="895"/>
      <c r="X9" s="895"/>
      <c r="Y9" s="895"/>
      <c r="Z9" s="895"/>
      <c r="AA9" s="462" t="s">
        <v>174</v>
      </c>
      <c r="AB9" s="462"/>
      <c r="AC9" s="462"/>
      <c r="AD9" s="462"/>
      <c r="AE9" s="462"/>
      <c r="AF9" s="462" t="s">
        <v>175</v>
      </c>
      <c r="AG9" s="462"/>
      <c r="AH9" s="462"/>
      <c r="AI9" s="462"/>
      <c r="AJ9" s="462"/>
      <c r="AK9" s="888" t="s">
        <v>566</v>
      </c>
      <c r="AL9" s="28"/>
      <c r="AM9" s="28"/>
      <c r="AN9" s="28"/>
      <c r="AO9" s="28"/>
      <c r="AP9" s="886" t="s">
        <v>580</v>
      </c>
    </row>
    <row r="10" spans="1:42">
      <c r="A10" s="892"/>
      <c r="B10" s="585"/>
      <c r="C10" s="253"/>
      <c r="D10" s="253"/>
      <c r="E10" s="253"/>
      <c r="F10" s="253"/>
      <c r="G10" s="253"/>
      <c r="H10" s="253"/>
      <c r="I10" s="253"/>
      <c r="J10" s="253"/>
      <c r="K10" s="253"/>
      <c r="L10" s="253"/>
      <c r="M10" s="253"/>
      <c r="N10" s="253"/>
      <c r="O10" s="253"/>
      <c r="P10" s="253"/>
      <c r="Q10" s="253"/>
      <c r="R10" s="253"/>
      <c r="S10" s="253"/>
      <c r="T10" s="255"/>
      <c r="U10" s="253"/>
      <c r="V10" s="895"/>
      <c r="W10" s="895"/>
      <c r="X10" s="895"/>
      <c r="Y10" s="895"/>
      <c r="Z10" s="895"/>
      <c r="AA10" s="462"/>
      <c r="AB10" s="462"/>
      <c r="AC10" s="462"/>
      <c r="AD10" s="462"/>
      <c r="AE10" s="462"/>
      <c r="AF10" s="463"/>
      <c r="AG10" s="463"/>
      <c r="AH10" s="463"/>
      <c r="AI10" s="463"/>
      <c r="AJ10" s="463"/>
      <c r="AK10" s="889"/>
      <c r="AL10" s="28"/>
      <c r="AM10" s="28"/>
      <c r="AN10" s="28"/>
      <c r="AO10" s="28"/>
      <c r="AP10" s="887"/>
    </row>
    <row r="11" spans="1:42" ht="24.75" customHeight="1">
      <c r="A11" s="572"/>
      <c r="B11" s="903" t="s">
        <v>415</v>
      </c>
      <c r="C11" s="904"/>
      <c r="D11" s="904"/>
      <c r="E11" s="904"/>
      <c r="F11" s="904"/>
      <c r="G11" s="904"/>
      <c r="H11" s="904"/>
      <c r="I11" s="904"/>
      <c r="J11" s="904"/>
      <c r="K11" s="904"/>
      <c r="L11" s="904"/>
      <c r="M11" s="904"/>
      <c r="N11" s="904"/>
      <c r="O11" s="904"/>
      <c r="P11" s="904"/>
      <c r="Q11" s="904"/>
      <c r="R11" s="904"/>
      <c r="S11" s="904"/>
      <c r="T11" s="905"/>
      <c r="U11" s="259"/>
      <c r="V11" s="881"/>
      <c r="W11" s="881"/>
      <c r="X11" s="881"/>
      <c r="Y11" s="881"/>
      <c r="Z11" s="881"/>
      <c r="AA11" s="890"/>
      <c r="AB11" s="890"/>
      <c r="AC11" s="890"/>
      <c r="AD11" s="890"/>
      <c r="AE11" s="890"/>
      <c r="AF11" s="890"/>
      <c r="AG11" s="890"/>
      <c r="AH11" s="890"/>
      <c r="AI11" s="890"/>
      <c r="AJ11" s="890"/>
      <c r="AK11" s="263"/>
      <c r="AL11" s="28"/>
      <c r="AM11" s="28"/>
      <c r="AN11" s="28"/>
      <c r="AO11" s="28"/>
      <c r="AP11" s="586"/>
    </row>
    <row r="12" spans="1:42" ht="24.75" customHeight="1">
      <c r="A12" s="572"/>
      <c r="B12" s="880" t="s">
        <v>204</v>
      </c>
      <c r="C12" s="823"/>
      <c r="D12" s="823"/>
      <c r="E12" s="823"/>
      <c r="F12" s="823"/>
      <c r="G12" s="823"/>
      <c r="H12" s="823"/>
      <c r="I12" s="823"/>
      <c r="J12" s="823"/>
      <c r="K12" s="823"/>
      <c r="L12" s="823"/>
      <c r="M12" s="823"/>
      <c r="N12" s="823"/>
      <c r="O12" s="823"/>
      <c r="P12" s="823"/>
      <c r="Q12" s="823"/>
      <c r="R12" s="823"/>
      <c r="S12" s="823"/>
      <c r="T12" s="824"/>
      <c r="U12" s="264">
        <v>37315</v>
      </c>
      <c r="V12" s="881">
        <v>179930</v>
      </c>
      <c r="W12" s="881"/>
      <c r="X12" s="881"/>
      <c r="Y12" s="881"/>
      <c r="Z12" s="881"/>
      <c r="AA12" s="464"/>
      <c r="AB12" s="464"/>
      <c r="AC12" s="464"/>
      <c r="AD12" s="464"/>
      <c r="AE12" s="464"/>
      <c r="AF12" s="464"/>
      <c r="AG12" s="464"/>
      <c r="AH12" s="464"/>
      <c r="AI12" s="464"/>
      <c r="AJ12" s="464"/>
      <c r="AK12" s="881">
        <v>179930</v>
      </c>
      <c r="AL12" s="881"/>
      <c r="AM12" s="881"/>
      <c r="AN12" s="881"/>
      <c r="AO12" s="881"/>
      <c r="AP12" s="587">
        <v>179930</v>
      </c>
    </row>
    <row r="13" spans="1:42" ht="23.25" customHeight="1">
      <c r="A13" s="572"/>
      <c r="B13" s="880" t="s">
        <v>203</v>
      </c>
      <c r="C13" s="823"/>
      <c r="D13" s="823"/>
      <c r="E13" s="823"/>
      <c r="F13" s="823"/>
      <c r="G13" s="823"/>
      <c r="H13" s="823"/>
      <c r="I13" s="823"/>
      <c r="J13" s="823"/>
      <c r="K13" s="823"/>
      <c r="L13" s="823"/>
      <c r="M13" s="823"/>
      <c r="N13" s="823"/>
      <c r="O13" s="823"/>
      <c r="P13" s="823"/>
      <c r="Q13" s="823"/>
      <c r="R13" s="823"/>
      <c r="S13" s="823"/>
      <c r="T13" s="824"/>
      <c r="U13" s="264"/>
      <c r="V13" s="881">
        <v>138796</v>
      </c>
      <c r="W13" s="881"/>
      <c r="X13" s="881"/>
      <c r="Y13" s="881"/>
      <c r="Z13" s="881"/>
      <c r="AA13" s="464"/>
      <c r="AB13" s="464"/>
      <c r="AC13" s="464"/>
      <c r="AD13" s="464"/>
      <c r="AE13" s="464"/>
      <c r="AF13" s="464"/>
      <c r="AG13" s="464"/>
      <c r="AH13" s="464"/>
      <c r="AI13" s="464"/>
      <c r="AJ13" s="464"/>
      <c r="AK13" s="881">
        <v>138796</v>
      </c>
      <c r="AL13" s="881"/>
      <c r="AM13" s="881"/>
      <c r="AN13" s="881"/>
      <c r="AO13" s="881"/>
      <c r="AP13" s="587">
        <v>138796</v>
      </c>
    </row>
    <row r="14" spans="1:42" ht="23.25" customHeight="1">
      <c r="A14" s="572"/>
      <c r="B14" s="880" t="s">
        <v>380</v>
      </c>
      <c r="C14" s="823"/>
      <c r="D14" s="823"/>
      <c r="E14" s="823"/>
      <c r="F14" s="823"/>
      <c r="G14" s="823"/>
      <c r="H14" s="823"/>
      <c r="I14" s="823"/>
      <c r="J14" s="823"/>
      <c r="K14" s="823"/>
      <c r="L14" s="823"/>
      <c r="M14" s="823"/>
      <c r="N14" s="823"/>
      <c r="O14" s="823"/>
      <c r="P14" s="823"/>
      <c r="Q14" s="823"/>
      <c r="R14" s="823"/>
      <c r="S14" s="823"/>
      <c r="T14" s="824"/>
      <c r="U14" s="264"/>
      <c r="V14" s="881">
        <v>52536</v>
      </c>
      <c r="W14" s="881"/>
      <c r="X14" s="881"/>
      <c r="Y14" s="881"/>
      <c r="Z14" s="881"/>
      <c r="AA14" s="464"/>
      <c r="AB14" s="464"/>
      <c r="AC14" s="464"/>
      <c r="AD14" s="464"/>
      <c r="AE14" s="464"/>
      <c r="AF14" s="464"/>
      <c r="AG14" s="464"/>
      <c r="AH14" s="464"/>
      <c r="AI14" s="464"/>
      <c r="AJ14" s="464"/>
      <c r="AK14" s="881">
        <v>53892</v>
      </c>
      <c r="AL14" s="881"/>
      <c r="AM14" s="881"/>
      <c r="AN14" s="881"/>
      <c r="AO14" s="881"/>
      <c r="AP14" s="587">
        <v>53892</v>
      </c>
    </row>
    <row r="15" spans="1:42" ht="23.25" customHeight="1">
      <c r="A15" s="572"/>
      <c r="B15" s="880" t="s">
        <v>381</v>
      </c>
      <c r="C15" s="823"/>
      <c r="D15" s="823"/>
      <c r="E15" s="823"/>
      <c r="F15" s="823"/>
      <c r="G15" s="823"/>
      <c r="H15" s="823"/>
      <c r="I15" s="823"/>
      <c r="J15" s="823"/>
      <c r="K15" s="823"/>
      <c r="L15" s="823"/>
      <c r="M15" s="823"/>
      <c r="N15" s="823"/>
      <c r="O15" s="823"/>
      <c r="P15" s="823"/>
      <c r="Q15" s="823"/>
      <c r="R15" s="823"/>
      <c r="S15" s="823"/>
      <c r="T15" s="824"/>
      <c r="U15" s="264"/>
      <c r="V15" s="881">
        <v>399092</v>
      </c>
      <c r="W15" s="881"/>
      <c r="X15" s="881"/>
      <c r="Y15" s="881"/>
      <c r="Z15" s="881"/>
      <c r="AA15" s="464"/>
      <c r="AB15" s="464"/>
      <c r="AC15" s="464"/>
      <c r="AD15" s="464"/>
      <c r="AE15" s="464"/>
      <c r="AF15" s="464"/>
      <c r="AG15" s="464"/>
      <c r="AH15" s="464"/>
      <c r="AI15" s="464"/>
      <c r="AJ15" s="464"/>
      <c r="AK15" s="881">
        <v>619904</v>
      </c>
      <c r="AL15" s="881"/>
      <c r="AM15" s="881"/>
      <c r="AN15" s="881"/>
      <c r="AO15" s="881"/>
      <c r="AP15" s="587">
        <v>619904</v>
      </c>
    </row>
    <row r="16" spans="1:42" ht="23.25" customHeight="1">
      <c r="A16" s="572"/>
      <c r="B16" s="880" t="s">
        <v>382</v>
      </c>
      <c r="C16" s="823"/>
      <c r="D16" s="823"/>
      <c r="E16" s="823"/>
      <c r="F16" s="823"/>
      <c r="G16" s="823"/>
      <c r="H16" s="823"/>
      <c r="I16" s="823"/>
      <c r="J16" s="823"/>
      <c r="K16" s="823"/>
      <c r="L16" s="823"/>
      <c r="M16" s="823"/>
      <c r="N16" s="823"/>
      <c r="O16" s="823"/>
      <c r="P16" s="823"/>
      <c r="Q16" s="823"/>
      <c r="R16" s="823"/>
      <c r="S16" s="823"/>
      <c r="T16" s="824"/>
      <c r="U16" s="264"/>
      <c r="V16" s="881">
        <v>21524</v>
      </c>
      <c r="W16" s="881"/>
      <c r="X16" s="881"/>
      <c r="Y16" s="881"/>
      <c r="Z16" s="881"/>
      <c r="AA16" s="464"/>
      <c r="AB16" s="464"/>
      <c r="AC16" s="464"/>
      <c r="AD16" s="464"/>
      <c r="AE16" s="464"/>
      <c r="AF16" s="464"/>
      <c r="AG16" s="464"/>
      <c r="AH16" s="464"/>
      <c r="AI16" s="464"/>
      <c r="AJ16" s="464"/>
      <c r="AK16" s="881">
        <v>21524</v>
      </c>
      <c r="AL16" s="881"/>
      <c r="AM16" s="881"/>
      <c r="AN16" s="881"/>
      <c r="AO16" s="881"/>
      <c r="AP16" s="587">
        <v>21524</v>
      </c>
    </row>
    <row r="17" spans="1:42" ht="23.25" customHeight="1">
      <c r="A17" s="572"/>
      <c r="B17" s="880" t="s">
        <v>383</v>
      </c>
      <c r="C17" s="823"/>
      <c r="D17" s="823"/>
      <c r="E17" s="823"/>
      <c r="F17" s="823"/>
      <c r="G17" s="823"/>
      <c r="H17" s="823"/>
      <c r="I17" s="823"/>
      <c r="J17" s="823"/>
      <c r="K17" s="823"/>
      <c r="L17" s="823"/>
      <c r="M17" s="823"/>
      <c r="N17" s="823"/>
      <c r="O17" s="823"/>
      <c r="P17" s="823"/>
      <c r="Q17" s="823"/>
      <c r="R17" s="823"/>
      <c r="S17" s="823"/>
      <c r="T17" s="824"/>
      <c r="U17" s="264"/>
      <c r="V17" s="881">
        <v>22803</v>
      </c>
      <c r="W17" s="881"/>
      <c r="X17" s="881"/>
      <c r="Y17" s="881"/>
      <c r="Z17" s="881"/>
      <c r="AA17" s="464"/>
      <c r="AB17" s="464"/>
      <c r="AC17" s="464"/>
      <c r="AD17" s="464"/>
      <c r="AE17" s="464"/>
      <c r="AF17" s="464"/>
      <c r="AG17" s="464"/>
      <c r="AH17" s="464"/>
      <c r="AI17" s="464"/>
      <c r="AJ17" s="464"/>
      <c r="AK17" s="881">
        <v>22803</v>
      </c>
      <c r="AL17" s="881"/>
      <c r="AM17" s="881"/>
      <c r="AN17" s="881"/>
      <c r="AO17" s="881"/>
      <c r="AP17" s="587">
        <v>22803</v>
      </c>
    </row>
    <row r="18" spans="1:42" ht="23.25" customHeight="1">
      <c r="A18" s="572"/>
      <c r="B18" s="880" t="s">
        <v>414</v>
      </c>
      <c r="C18" s="823"/>
      <c r="D18" s="823"/>
      <c r="E18" s="823"/>
      <c r="F18" s="823"/>
      <c r="G18" s="823"/>
      <c r="H18" s="823"/>
      <c r="I18" s="823"/>
      <c r="J18" s="823"/>
      <c r="K18" s="823"/>
      <c r="L18" s="823"/>
      <c r="M18" s="823"/>
      <c r="N18" s="823"/>
      <c r="O18" s="823"/>
      <c r="P18" s="823"/>
      <c r="Q18" s="823"/>
      <c r="R18" s="823"/>
      <c r="S18" s="823"/>
      <c r="T18" s="824"/>
      <c r="U18" s="264"/>
      <c r="V18" s="881">
        <v>150000</v>
      </c>
      <c r="W18" s="881"/>
      <c r="X18" s="881"/>
      <c r="Y18" s="881"/>
      <c r="Z18" s="881"/>
      <c r="AA18" s="464"/>
      <c r="AB18" s="464"/>
      <c r="AC18" s="464"/>
      <c r="AD18" s="464"/>
      <c r="AE18" s="464"/>
      <c r="AF18" s="464"/>
      <c r="AG18" s="464"/>
      <c r="AH18" s="464"/>
      <c r="AI18" s="464"/>
      <c r="AJ18" s="464"/>
      <c r="AK18" s="881">
        <v>506500</v>
      </c>
      <c r="AL18" s="881"/>
      <c r="AM18" s="881"/>
      <c r="AN18" s="881"/>
      <c r="AO18" s="881"/>
      <c r="AP18" s="587">
        <v>263151</v>
      </c>
    </row>
    <row r="19" spans="1:42" ht="19.5" customHeight="1">
      <c r="A19" s="572"/>
      <c r="B19" s="885" t="s">
        <v>21</v>
      </c>
      <c r="C19" s="848"/>
      <c r="D19" s="848"/>
      <c r="E19" s="848"/>
      <c r="F19" s="848"/>
      <c r="G19" s="848"/>
      <c r="H19" s="848"/>
      <c r="I19" s="848"/>
      <c r="J19" s="848"/>
      <c r="K19" s="848"/>
      <c r="L19" s="848"/>
      <c r="M19" s="848"/>
      <c r="N19" s="848"/>
      <c r="O19" s="848"/>
      <c r="P19" s="848"/>
      <c r="Q19" s="848"/>
      <c r="R19" s="848"/>
      <c r="S19" s="848"/>
      <c r="T19" s="849"/>
      <c r="U19" s="265"/>
      <c r="V19" s="914">
        <f>SUM(V12:Z18)</f>
        <v>964681</v>
      </c>
      <c r="W19" s="914"/>
      <c r="X19" s="914"/>
      <c r="Y19" s="914"/>
      <c r="Z19" s="914"/>
      <c r="AA19" s="890"/>
      <c r="AB19" s="890"/>
      <c r="AC19" s="890"/>
      <c r="AD19" s="890"/>
      <c r="AE19" s="890"/>
      <c r="AF19" s="890"/>
      <c r="AG19" s="890"/>
      <c r="AH19" s="890"/>
      <c r="AI19" s="890"/>
      <c r="AJ19" s="890"/>
      <c r="AK19" s="914">
        <f>SUM(AK12:AO18)</f>
        <v>1543349</v>
      </c>
      <c r="AL19" s="914"/>
      <c r="AM19" s="914"/>
      <c r="AN19" s="914"/>
      <c r="AO19" s="914"/>
      <c r="AP19" s="588">
        <f>SUM(AP12:AP18)</f>
        <v>1300000</v>
      </c>
    </row>
    <row r="20" spans="1:42" ht="19.5" customHeight="1">
      <c r="A20" s="572"/>
      <c r="B20" s="882"/>
      <c r="C20" s="883"/>
      <c r="D20" s="883"/>
      <c r="E20" s="883"/>
      <c r="F20" s="883"/>
      <c r="G20" s="883"/>
      <c r="H20" s="883"/>
      <c r="I20" s="883"/>
      <c r="J20" s="883"/>
      <c r="K20" s="883"/>
      <c r="L20" s="883"/>
      <c r="M20" s="883"/>
      <c r="N20" s="883"/>
      <c r="O20" s="883"/>
      <c r="P20" s="883"/>
      <c r="Q20" s="883"/>
      <c r="R20" s="883"/>
      <c r="S20" s="883"/>
      <c r="T20" s="884"/>
      <c r="U20" s="266"/>
      <c r="V20" s="916"/>
      <c r="W20" s="916"/>
      <c r="X20" s="916"/>
      <c r="Y20" s="916"/>
      <c r="Z20" s="916"/>
      <c r="AA20" s="890"/>
      <c r="AB20" s="890"/>
      <c r="AC20" s="890"/>
      <c r="AD20" s="890"/>
      <c r="AE20" s="890"/>
      <c r="AF20" s="890"/>
      <c r="AG20" s="890"/>
      <c r="AH20" s="890"/>
      <c r="AI20" s="890"/>
      <c r="AJ20" s="890"/>
      <c r="AK20" s="267"/>
      <c r="AL20" s="28"/>
      <c r="AM20" s="28"/>
      <c r="AN20" s="28"/>
      <c r="AO20" s="28"/>
      <c r="AP20" s="589"/>
    </row>
    <row r="21" spans="1:42" ht="19.5" customHeight="1">
      <c r="A21" s="572"/>
      <c r="B21" s="903" t="s">
        <v>419</v>
      </c>
      <c r="C21" s="904"/>
      <c r="D21" s="904"/>
      <c r="E21" s="904"/>
      <c r="F21" s="904"/>
      <c r="G21" s="904"/>
      <c r="H21" s="904"/>
      <c r="I21" s="904"/>
      <c r="J21" s="904"/>
      <c r="K21" s="904"/>
      <c r="L21" s="904"/>
      <c r="M21" s="904"/>
      <c r="N21" s="904"/>
      <c r="O21" s="904"/>
      <c r="P21" s="904"/>
      <c r="Q21" s="904"/>
      <c r="R21" s="904"/>
      <c r="S21" s="904"/>
      <c r="T21" s="905"/>
      <c r="U21" s="259"/>
      <c r="V21" s="881"/>
      <c r="W21" s="881"/>
      <c r="X21" s="881"/>
      <c r="Y21" s="881"/>
      <c r="Z21" s="881"/>
      <c r="AA21" s="890"/>
      <c r="AB21" s="890"/>
      <c r="AC21" s="890"/>
      <c r="AD21" s="890"/>
      <c r="AE21" s="890"/>
      <c r="AF21" s="890"/>
      <c r="AG21" s="890"/>
      <c r="AH21" s="890"/>
      <c r="AI21" s="890"/>
      <c r="AJ21" s="890"/>
      <c r="AK21" s="263"/>
      <c r="AL21" s="28"/>
      <c r="AM21" s="28"/>
      <c r="AN21" s="28"/>
      <c r="AO21" s="28"/>
      <c r="AP21" s="586"/>
    </row>
    <row r="22" spans="1:42" ht="19.5" customHeight="1">
      <c r="A22" s="572"/>
      <c r="B22" s="910" t="s">
        <v>205</v>
      </c>
      <c r="C22" s="911"/>
      <c r="D22" s="911"/>
      <c r="E22" s="911"/>
      <c r="F22" s="911"/>
      <c r="G22" s="911"/>
      <c r="H22" s="911"/>
      <c r="I22" s="911"/>
      <c r="J22" s="911"/>
      <c r="K22" s="911"/>
      <c r="L22" s="911"/>
      <c r="M22" s="911"/>
      <c r="N22" s="911"/>
      <c r="O22" s="911"/>
      <c r="P22" s="911"/>
      <c r="Q22" s="911"/>
      <c r="R22" s="911"/>
      <c r="S22" s="911"/>
      <c r="T22" s="912"/>
      <c r="U22" s="259"/>
      <c r="V22" s="881">
        <v>20000</v>
      </c>
      <c r="W22" s="881"/>
      <c r="X22" s="881"/>
      <c r="Y22" s="881"/>
      <c r="Z22" s="881"/>
      <c r="AA22" s="464"/>
      <c r="AB22" s="464"/>
      <c r="AC22" s="464"/>
      <c r="AD22" s="464"/>
      <c r="AE22" s="464"/>
      <c r="AF22" s="464"/>
      <c r="AG22" s="464"/>
      <c r="AH22" s="464"/>
      <c r="AI22" s="464"/>
      <c r="AJ22" s="464"/>
      <c r="AK22" s="881">
        <v>20000</v>
      </c>
      <c r="AL22" s="881"/>
      <c r="AM22" s="881"/>
      <c r="AN22" s="881"/>
      <c r="AO22" s="881"/>
      <c r="AP22" s="587">
        <v>20000</v>
      </c>
    </row>
    <row r="23" spans="1:42" ht="19.5" customHeight="1">
      <c r="A23" s="572"/>
      <c r="B23" s="910" t="s">
        <v>206</v>
      </c>
      <c r="C23" s="911"/>
      <c r="D23" s="911"/>
      <c r="E23" s="911"/>
      <c r="F23" s="911"/>
      <c r="G23" s="911"/>
      <c r="H23" s="911"/>
      <c r="I23" s="911"/>
      <c r="J23" s="911"/>
      <c r="K23" s="911"/>
      <c r="L23" s="911"/>
      <c r="M23" s="911"/>
      <c r="N23" s="911"/>
      <c r="O23" s="911"/>
      <c r="P23" s="911"/>
      <c r="Q23" s="911"/>
      <c r="R23" s="911"/>
      <c r="S23" s="911"/>
      <c r="T23" s="912"/>
      <c r="U23" s="268">
        <v>38115</v>
      </c>
      <c r="V23" s="881">
        <v>43000</v>
      </c>
      <c r="W23" s="881"/>
      <c r="X23" s="881"/>
      <c r="Y23" s="881"/>
      <c r="Z23" s="881"/>
      <c r="AA23" s="890"/>
      <c r="AB23" s="890"/>
      <c r="AC23" s="890"/>
      <c r="AD23" s="890"/>
      <c r="AE23" s="890"/>
      <c r="AF23" s="890"/>
      <c r="AG23" s="890"/>
      <c r="AH23" s="890"/>
      <c r="AI23" s="890"/>
      <c r="AJ23" s="890"/>
      <c r="AK23" s="881">
        <v>43000</v>
      </c>
      <c r="AL23" s="881"/>
      <c r="AM23" s="881"/>
      <c r="AN23" s="881"/>
      <c r="AO23" s="881"/>
      <c r="AP23" s="587">
        <v>43000</v>
      </c>
    </row>
    <row r="24" spans="1:42" ht="19.5" customHeight="1">
      <c r="A24" s="572"/>
      <c r="B24" s="909" t="s">
        <v>178</v>
      </c>
      <c r="C24" s="878"/>
      <c r="D24" s="878"/>
      <c r="E24" s="878"/>
      <c r="F24" s="878"/>
      <c r="G24" s="878"/>
      <c r="H24" s="878"/>
      <c r="I24" s="878"/>
      <c r="J24" s="878"/>
      <c r="K24" s="878"/>
      <c r="L24" s="878"/>
      <c r="M24" s="878"/>
      <c r="N24" s="878"/>
      <c r="O24" s="878"/>
      <c r="P24" s="878"/>
      <c r="Q24" s="878"/>
      <c r="R24" s="878"/>
      <c r="S24" s="878"/>
      <c r="T24" s="879"/>
      <c r="U24" s="269">
        <v>38115</v>
      </c>
      <c r="V24" s="881">
        <v>135000</v>
      </c>
      <c r="W24" s="881"/>
      <c r="X24" s="881"/>
      <c r="Y24" s="881"/>
      <c r="Z24" s="881"/>
      <c r="AA24" s="464"/>
      <c r="AB24" s="464"/>
      <c r="AC24" s="464"/>
      <c r="AD24" s="464"/>
      <c r="AE24" s="464"/>
      <c r="AF24" s="464"/>
      <c r="AG24" s="464"/>
      <c r="AH24" s="464"/>
      <c r="AI24" s="464"/>
      <c r="AJ24" s="464"/>
      <c r="AK24" s="881">
        <v>135000</v>
      </c>
      <c r="AL24" s="881"/>
      <c r="AM24" s="881"/>
      <c r="AN24" s="881"/>
      <c r="AO24" s="881"/>
      <c r="AP24" s="587">
        <v>135000</v>
      </c>
    </row>
    <row r="25" spans="1:42" ht="19.5" customHeight="1">
      <c r="A25" s="572"/>
      <c r="B25" s="909" t="s">
        <v>207</v>
      </c>
      <c r="C25" s="878"/>
      <c r="D25" s="878"/>
      <c r="E25" s="878"/>
      <c r="F25" s="878"/>
      <c r="G25" s="878"/>
      <c r="H25" s="878"/>
      <c r="I25" s="878"/>
      <c r="J25" s="878"/>
      <c r="K25" s="878"/>
      <c r="L25" s="878"/>
      <c r="M25" s="878"/>
      <c r="N25" s="878"/>
      <c r="O25" s="878"/>
      <c r="P25" s="878"/>
      <c r="Q25" s="878"/>
      <c r="R25" s="878"/>
      <c r="S25" s="878"/>
      <c r="T25" s="879"/>
      <c r="U25" s="269"/>
      <c r="V25" s="881">
        <v>30000</v>
      </c>
      <c r="W25" s="881"/>
      <c r="X25" s="881"/>
      <c r="Y25" s="881"/>
      <c r="Z25" s="881"/>
      <c r="AA25" s="464"/>
      <c r="AB25" s="464"/>
      <c r="AC25" s="464"/>
      <c r="AD25" s="464"/>
      <c r="AE25" s="464"/>
      <c r="AF25" s="464"/>
      <c r="AG25" s="464"/>
      <c r="AH25" s="464"/>
      <c r="AI25" s="464"/>
      <c r="AJ25" s="464"/>
      <c r="AK25" s="881">
        <v>30000</v>
      </c>
      <c r="AL25" s="881"/>
      <c r="AM25" s="881"/>
      <c r="AN25" s="881"/>
      <c r="AO25" s="881"/>
      <c r="AP25" s="587">
        <v>30000</v>
      </c>
    </row>
    <row r="26" spans="1:42" ht="19.5" customHeight="1">
      <c r="A26" s="572"/>
      <c r="B26" s="909" t="s">
        <v>208</v>
      </c>
      <c r="C26" s="878"/>
      <c r="D26" s="878"/>
      <c r="E26" s="878"/>
      <c r="F26" s="878"/>
      <c r="G26" s="878"/>
      <c r="H26" s="878"/>
      <c r="I26" s="878"/>
      <c r="J26" s="878"/>
      <c r="K26" s="878"/>
      <c r="L26" s="878"/>
      <c r="M26" s="878"/>
      <c r="N26" s="878"/>
      <c r="O26" s="878"/>
      <c r="P26" s="878"/>
      <c r="Q26" s="878"/>
      <c r="R26" s="878"/>
      <c r="S26" s="878"/>
      <c r="T26" s="879"/>
      <c r="U26" s="269"/>
      <c r="V26" s="881">
        <v>585000</v>
      </c>
      <c r="W26" s="881"/>
      <c r="X26" s="881"/>
      <c r="Y26" s="881"/>
      <c r="Z26" s="881"/>
      <c r="AA26" s="464"/>
      <c r="AB26" s="464"/>
      <c r="AC26" s="464"/>
      <c r="AD26" s="464"/>
      <c r="AE26" s="464"/>
      <c r="AF26" s="464"/>
      <c r="AG26" s="464"/>
      <c r="AH26" s="464"/>
      <c r="AI26" s="464"/>
      <c r="AJ26" s="464"/>
      <c r="AK26" s="881">
        <v>585000</v>
      </c>
      <c r="AL26" s="881"/>
      <c r="AM26" s="881"/>
      <c r="AN26" s="881"/>
      <c r="AO26" s="881"/>
      <c r="AP26" s="587">
        <v>585000</v>
      </c>
    </row>
    <row r="27" spans="1:42" ht="19.5" customHeight="1">
      <c r="A27" s="572"/>
      <c r="B27" s="909" t="s">
        <v>209</v>
      </c>
      <c r="C27" s="878"/>
      <c r="D27" s="878"/>
      <c r="E27" s="878"/>
      <c r="F27" s="878"/>
      <c r="G27" s="878"/>
      <c r="H27" s="878"/>
      <c r="I27" s="878"/>
      <c r="J27" s="878"/>
      <c r="K27" s="878"/>
      <c r="L27" s="878"/>
      <c r="M27" s="878"/>
      <c r="N27" s="878"/>
      <c r="O27" s="878"/>
      <c r="P27" s="878"/>
      <c r="Q27" s="878"/>
      <c r="R27" s="878"/>
      <c r="S27" s="878"/>
      <c r="T27" s="879"/>
      <c r="U27" s="269"/>
      <c r="V27" s="881">
        <v>24000</v>
      </c>
      <c r="W27" s="881"/>
      <c r="X27" s="881"/>
      <c r="Y27" s="881"/>
      <c r="Z27" s="881"/>
      <c r="AA27" s="464"/>
      <c r="AB27" s="464"/>
      <c r="AC27" s="464"/>
      <c r="AD27" s="464"/>
      <c r="AE27" s="464"/>
      <c r="AF27" s="464"/>
      <c r="AG27" s="464"/>
      <c r="AH27" s="464"/>
      <c r="AI27" s="464"/>
      <c r="AJ27" s="464"/>
      <c r="AK27" s="881">
        <v>24000</v>
      </c>
      <c r="AL27" s="881"/>
      <c r="AM27" s="881"/>
      <c r="AN27" s="881"/>
      <c r="AO27" s="881"/>
      <c r="AP27" s="587">
        <v>24000</v>
      </c>
    </row>
    <row r="28" spans="1:42" ht="19.5" customHeight="1">
      <c r="A28" s="572"/>
      <c r="B28" s="909" t="s">
        <v>210</v>
      </c>
      <c r="C28" s="878"/>
      <c r="D28" s="878"/>
      <c r="E28" s="878"/>
      <c r="F28" s="878"/>
      <c r="G28" s="878"/>
      <c r="H28" s="878"/>
      <c r="I28" s="878"/>
      <c r="J28" s="878"/>
      <c r="K28" s="878"/>
      <c r="L28" s="878"/>
      <c r="M28" s="878"/>
      <c r="N28" s="878"/>
      <c r="O28" s="878"/>
      <c r="P28" s="878"/>
      <c r="Q28" s="878"/>
      <c r="R28" s="878"/>
      <c r="S28" s="878"/>
      <c r="T28" s="879"/>
      <c r="U28" s="269"/>
      <c r="V28" s="881">
        <v>250000</v>
      </c>
      <c r="W28" s="881"/>
      <c r="X28" s="881"/>
      <c r="Y28" s="881"/>
      <c r="Z28" s="881"/>
      <c r="AA28" s="464"/>
      <c r="AB28" s="464"/>
      <c r="AC28" s="464"/>
      <c r="AD28" s="464"/>
      <c r="AE28" s="464"/>
      <c r="AF28" s="464"/>
      <c r="AG28" s="464"/>
      <c r="AH28" s="464"/>
      <c r="AI28" s="464"/>
      <c r="AJ28" s="464"/>
      <c r="AK28" s="881">
        <v>250000</v>
      </c>
      <c r="AL28" s="881"/>
      <c r="AM28" s="881"/>
      <c r="AN28" s="881"/>
      <c r="AO28" s="881"/>
      <c r="AP28" s="587">
        <v>250000</v>
      </c>
    </row>
    <row r="29" spans="1:42" ht="19.5" customHeight="1">
      <c r="A29" s="572"/>
      <c r="B29" s="909" t="s">
        <v>420</v>
      </c>
      <c r="C29" s="878"/>
      <c r="D29" s="878"/>
      <c r="E29" s="878"/>
      <c r="F29" s="878"/>
      <c r="G29" s="878"/>
      <c r="H29" s="878"/>
      <c r="I29" s="878"/>
      <c r="J29" s="878"/>
      <c r="K29" s="878"/>
      <c r="L29" s="878"/>
      <c r="M29" s="878"/>
      <c r="N29" s="878"/>
      <c r="O29" s="878"/>
      <c r="P29" s="878"/>
      <c r="Q29" s="878"/>
      <c r="R29" s="878"/>
      <c r="S29" s="878"/>
      <c r="T29" s="879"/>
      <c r="U29" s="269"/>
      <c r="V29" s="881">
        <v>35000</v>
      </c>
      <c r="W29" s="881"/>
      <c r="X29" s="881"/>
      <c r="Y29" s="881"/>
      <c r="Z29" s="881"/>
      <c r="AA29" s="464"/>
      <c r="AB29" s="464"/>
      <c r="AC29" s="464"/>
      <c r="AD29" s="464"/>
      <c r="AE29" s="464"/>
      <c r="AF29" s="464"/>
      <c r="AG29" s="464"/>
      <c r="AH29" s="464"/>
      <c r="AI29" s="464"/>
      <c r="AJ29" s="464"/>
      <c r="AK29" s="881">
        <v>35000</v>
      </c>
      <c r="AL29" s="881"/>
      <c r="AM29" s="881"/>
      <c r="AN29" s="881"/>
      <c r="AO29" s="881"/>
      <c r="AP29" s="587">
        <v>35000</v>
      </c>
    </row>
    <row r="30" spans="1:42" ht="19.5" customHeight="1">
      <c r="A30" s="572"/>
      <c r="B30" s="909" t="s">
        <v>385</v>
      </c>
      <c r="C30" s="878"/>
      <c r="D30" s="878"/>
      <c r="E30" s="878"/>
      <c r="F30" s="878"/>
      <c r="G30" s="878"/>
      <c r="H30" s="878"/>
      <c r="I30" s="878"/>
      <c r="J30" s="878"/>
      <c r="K30" s="878"/>
      <c r="L30" s="878"/>
      <c r="M30" s="878"/>
      <c r="N30" s="878"/>
      <c r="O30" s="878"/>
      <c r="P30" s="878"/>
      <c r="Q30" s="878"/>
      <c r="R30" s="878"/>
      <c r="S30" s="878"/>
      <c r="T30" s="879"/>
      <c r="U30" s="269"/>
      <c r="V30" s="881">
        <v>4500000</v>
      </c>
      <c r="W30" s="881"/>
      <c r="X30" s="881"/>
      <c r="Y30" s="881"/>
      <c r="Z30" s="881"/>
      <c r="AA30" s="464"/>
      <c r="AB30" s="464"/>
      <c r="AC30" s="464"/>
      <c r="AD30" s="464"/>
      <c r="AE30" s="464"/>
      <c r="AF30" s="464"/>
      <c r="AG30" s="464"/>
      <c r="AH30" s="464"/>
      <c r="AI30" s="464"/>
      <c r="AJ30" s="464"/>
      <c r="AK30" s="881">
        <v>4500000</v>
      </c>
      <c r="AL30" s="881"/>
      <c r="AM30" s="881"/>
      <c r="AN30" s="881"/>
      <c r="AO30" s="881"/>
      <c r="AP30" s="587">
        <v>4500000</v>
      </c>
    </row>
    <row r="31" spans="1:42" ht="19.5" customHeight="1">
      <c r="A31" s="572"/>
      <c r="B31" s="909" t="s">
        <v>585</v>
      </c>
      <c r="C31" s="878"/>
      <c r="D31" s="878"/>
      <c r="E31" s="878"/>
      <c r="F31" s="878"/>
      <c r="G31" s="878"/>
      <c r="H31" s="878"/>
      <c r="I31" s="878"/>
      <c r="J31" s="878"/>
      <c r="K31" s="878"/>
      <c r="L31" s="878"/>
      <c r="M31" s="878"/>
      <c r="N31" s="878"/>
      <c r="O31" s="878"/>
      <c r="P31" s="878"/>
      <c r="Q31" s="878"/>
      <c r="R31" s="878"/>
      <c r="S31" s="878"/>
      <c r="T31" s="879"/>
      <c r="U31" s="269"/>
      <c r="V31" s="816">
        <v>0</v>
      </c>
      <c r="W31" s="817"/>
      <c r="X31" s="817"/>
      <c r="Y31" s="817"/>
      <c r="Z31" s="818"/>
      <c r="AA31" s="464"/>
      <c r="AB31" s="464"/>
      <c r="AC31" s="464"/>
      <c r="AD31" s="464"/>
      <c r="AE31" s="464"/>
      <c r="AF31" s="464"/>
      <c r="AG31" s="464"/>
      <c r="AH31" s="464"/>
      <c r="AI31" s="464"/>
      <c r="AJ31" s="464"/>
      <c r="AK31" s="450">
        <v>0</v>
      </c>
      <c r="AL31" s="450"/>
      <c r="AM31" s="450"/>
      <c r="AN31" s="450"/>
      <c r="AO31" s="450"/>
      <c r="AP31" s="587">
        <v>500000</v>
      </c>
    </row>
    <row r="32" spans="1:42" ht="19.5" customHeight="1">
      <c r="A32" s="572"/>
      <c r="B32" s="909" t="s">
        <v>586</v>
      </c>
      <c r="C32" s="878"/>
      <c r="D32" s="878"/>
      <c r="E32" s="878"/>
      <c r="F32" s="878"/>
      <c r="G32" s="878"/>
      <c r="H32" s="878"/>
      <c r="I32" s="878"/>
      <c r="J32" s="878"/>
      <c r="K32" s="878"/>
      <c r="L32" s="878"/>
      <c r="M32" s="878"/>
      <c r="N32" s="878"/>
      <c r="O32" s="878"/>
      <c r="P32" s="878"/>
      <c r="Q32" s="878"/>
      <c r="R32" s="878"/>
      <c r="S32" s="878"/>
      <c r="T32" s="879"/>
      <c r="U32" s="269"/>
      <c r="V32" s="816">
        <v>0</v>
      </c>
      <c r="W32" s="817"/>
      <c r="X32" s="817"/>
      <c r="Y32" s="817"/>
      <c r="Z32" s="818"/>
      <c r="AA32" s="464"/>
      <c r="AB32" s="464"/>
      <c r="AC32" s="464"/>
      <c r="AD32" s="464"/>
      <c r="AE32" s="464"/>
      <c r="AF32" s="464"/>
      <c r="AG32" s="464"/>
      <c r="AH32" s="464"/>
      <c r="AI32" s="464"/>
      <c r="AJ32" s="464"/>
      <c r="AK32" s="450">
        <v>0</v>
      </c>
      <c r="AL32" s="450"/>
      <c r="AM32" s="450"/>
      <c r="AN32" s="450"/>
      <c r="AO32" s="450"/>
      <c r="AP32" s="587">
        <v>50000</v>
      </c>
    </row>
    <row r="33" spans="1:46" ht="19.5" customHeight="1">
      <c r="A33" s="572"/>
      <c r="B33" s="909" t="s">
        <v>587</v>
      </c>
      <c r="C33" s="878"/>
      <c r="D33" s="878"/>
      <c r="E33" s="878"/>
      <c r="F33" s="878"/>
      <c r="G33" s="878"/>
      <c r="H33" s="878"/>
      <c r="I33" s="878"/>
      <c r="J33" s="878"/>
      <c r="K33" s="878"/>
      <c r="L33" s="878"/>
      <c r="M33" s="878"/>
      <c r="N33" s="878"/>
      <c r="O33" s="878"/>
      <c r="P33" s="878"/>
      <c r="Q33" s="878"/>
      <c r="R33" s="878"/>
      <c r="S33" s="878"/>
      <c r="T33" s="879"/>
      <c r="U33" s="269"/>
      <c r="V33" s="816">
        <v>0</v>
      </c>
      <c r="W33" s="817"/>
      <c r="X33" s="817"/>
      <c r="Y33" s="817"/>
      <c r="Z33" s="818"/>
      <c r="AA33" s="464"/>
      <c r="AB33" s="464"/>
      <c r="AC33" s="464"/>
      <c r="AD33" s="464"/>
      <c r="AE33" s="464"/>
      <c r="AF33" s="464"/>
      <c r="AG33" s="464"/>
      <c r="AH33" s="464"/>
      <c r="AI33" s="464"/>
      <c r="AJ33" s="464"/>
      <c r="AK33" s="450">
        <v>0</v>
      </c>
      <c r="AL33" s="450"/>
      <c r="AM33" s="450"/>
      <c r="AN33" s="450"/>
      <c r="AO33" s="450"/>
      <c r="AP33" s="587">
        <v>28668</v>
      </c>
    </row>
    <row r="34" spans="1:46" ht="19.5" customHeight="1">
      <c r="A34" s="572"/>
      <c r="B34" s="885" t="s">
        <v>22</v>
      </c>
      <c r="C34" s="848"/>
      <c r="D34" s="848"/>
      <c r="E34" s="848"/>
      <c r="F34" s="848"/>
      <c r="G34" s="848"/>
      <c r="H34" s="848"/>
      <c r="I34" s="848"/>
      <c r="J34" s="848"/>
      <c r="K34" s="848"/>
      <c r="L34" s="848"/>
      <c r="M34" s="848"/>
      <c r="N34" s="848"/>
      <c r="O34" s="848"/>
      <c r="P34" s="848"/>
      <c r="Q34" s="848"/>
      <c r="R34" s="848"/>
      <c r="S34" s="848"/>
      <c r="T34" s="849"/>
      <c r="U34" s="265"/>
      <c r="V34" s="914">
        <f>SUM(V22:Z32)</f>
        <v>5622000</v>
      </c>
      <c r="W34" s="914"/>
      <c r="X34" s="914"/>
      <c r="Y34" s="914"/>
      <c r="Z34" s="914"/>
      <c r="AA34" s="890"/>
      <c r="AB34" s="890"/>
      <c r="AC34" s="890"/>
      <c r="AD34" s="890"/>
      <c r="AE34" s="890"/>
      <c r="AF34" s="890"/>
      <c r="AG34" s="890"/>
      <c r="AH34" s="890"/>
      <c r="AI34" s="890"/>
      <c r="AJ34" s="890"/>
      <c r="AK34" s="914">
        <f>SUM(AK22:AO30)</f>
        <v>5622000</v>
      </c>
      <c r="AL34" s="914"/>
      <c r="AM34" s="914"/>
      <c r="AN34" s="914"/>
      <c r="AO34" s="914"/>
      <c r="AP34" s="588">
        <f>SUM(AP22:AP33)</f>
        <v>6200668</v>
      </c>
    </row>
    <row r="35" spans="1:46" ht="19.5" customHeight="1" thickBot="1">
      <c r="A35" s="572"/>
      <c r="B35" s="906" t="s">
        <v>23</v>
      </c>
      <c r="C35" s="907"/>
      <c r="D35" s="907"/>
      <c r="E35" s="907"/>
      <c r="F35" s="907"/>
      <c r="G35" s="907"/>
      <c r="H35" s="907"/>
      <c r="I35" s="907"/>
      <c r="J35" s="907"/>
      <c r="K35" s="907"/>
      <c r="L35" s="907"/>
      <c r="M35" s="907"/>
      <c r="N35" s="907"/>
      <c r="O35" s="907"/>
      <c r="P35" s="907"/>
      <c r="Q35" s="907"/>
      <c r="R35" s="907"/>
      <c r="S35" s="907"/>
      <c r="T35" s="908"/>
      <c r="U35" s="590"/>
      <c r="V35" s="915">
        <f>SUM(V34+V19)</f>
        <v>6586681</v>
      </c>
      <c r="W35" s="915"/>
      <c r="X35" s="915"/>
      <c r="Y35" s="915"/>
      <c r="Z35" s="915"/>
      <c r="AA35" s="913"/>
      <c r="AB35" s="913"/>
      <c r="AC35" s="913"/>
      <c r="AD35" s="913"/>
      <c r="AE35" s="913"/>
      <c r="AF35" s="913"/>
      <c r="AG35" s="913"/>
      <c r="AH35" s="913"/>
      <c r="AI35" s="913"/>
      <c r="AJ35" s="913"/>
      <c r="AK35" s="915">
        <f>SUM(AK34+AK19)</f>
        <v>7165349</v>
      </c>
      <c r="AL35" s="915"/>
      <c r="AM35" s="915"/>
      <c r="AN35" s="915"/>
      <c r="AO35" s="915"/>
      <c r="AP35" s="591">
        <f>SUM(AP34+AP19)</f>
        <v>7500668</v>
      </c>
      <c r="AQ35" s="571"/>
      <c r="AR35" s="571"/>
      <c r="AS35" s="571"/>
      <c r="AT35" s="571"/>
    </row>
    <row r="36" spans="1:46" ht="21.95" customHeight="1">
      <c r="AN36" s="84"/>
    </row>
    <row r="37" spans="1:46" ht="21.95" customHeight="1">
      <c r="X37" s="84"/>
    </row>
    <row r="38" spans="1:46" ht="21.95" customHeight="1"/>
    <row r="39" spans="1:46" ht="21.95" customHeight="1"/>
    <row r="40" spans="1:46" ht="21.95" customHeight="1"/>
    <row r="41" spans="1:46" ht="21.95" customHeight="1"/>
    <row r="42" spans="1:46" ht="21.95" customHeight="1"/>
    <row r="43" spans="1:46" ht="21.95" customHeight="1"/>
    <row r="44" spans="1:46" ht="21.95" customHeight="1"/>
    <row r="45" spans="1:46" ht="21.95" customHeight="1"/>
    <row r="46" spans="1:46" ht="21.95" customHeight="1"/>
    <row r="47" spans="1:46" ht="21.95" customHeight="1"/>
    <row r="48" spans="1:46" ht="21.95" customHeight="1"/>
    <row r="49" ht="21.95" customHeight="1"/>
    <row r="50" ht="21.95" customHeight="1"/>
    <row r="51" ht="21.95" customHeight="1"/>
    <row r="52" ht="21.95" customHeight="1"/>
    <row r="53" ht="21.95" customHeight="1"/>
    <row r="54" ht="21.95" customHeight="1"/>
    <row r="55" ht="21.95" customHeight="1"/>
    <row r="56" ht="21.95" customHeight="1"/>
    <row r="57" ht="21.95" customHeight="1"/>
    <row r="58" ht="21.95" customHeight="1"/>
    <row r="59" ht="21.95" customHeight="1"/>
    <row r="60" ht="21.95" customHeight="1"/>
    <row r="61" ht="21.95" customHeight="1"/>
    <row r="62" ht="21.95" customHeight="1"/>
    <row r="63" ht="21.95" customHeight="1"/>
    <row r="64" ht="21.95" customHeight="1"/>
    <row r="65" ht="21.95" customHeight="1"/>
    <row r="66" ht="21.95" customHeight="1"/>
    <row r="67" ht="21.95" customHeight="1"/>
    <row r="68" ht="21.95" customHeight="1"/>
    <row r="69" ht="21.95" customHeight="1"/>
    <row r="70" ht="21.95" customHeight="1"/>
    <row r="71" ht="21.95" customHeight="1"/>
    <row r="72" ht="21.95" customHeight="1"/>
    <row r="73" ht="21.95" customHeight="1"/>
    <row r="74" ht="21.95" customHeight="1"/>
    <row r="75" ht="21.95" customHeight="1"/>
    <row r="76" ht="21.95" customHeight="1"/>
    <row r="77" ht="21.95" customHeight="1"/>
    <row r="78" ht="21.95" customHeight="1"/>
    <row r="79" ht="21.95" customHeight="1"/>
    <row r="80" ht="21.95" customHeight="1"/>
    <row r="81" ht="21.95" customHeight="1"/>
    <row r="82" ht="21.95" customHeight="1"/>
    <row r="83" ht="21.95" customHeight="1"/>
    <row r="84" ht="21.95" customHeight="1"/>
    <row r="85" ht="21.95" customHeight="1"/>
    <row r="86" ht="21.95" customHeight="1"/>
    <row r="87" ht="21.95" customHeight="1"/>
    <row r="88" ht="21.95" customHeight="1"/>
    <row r="89" ht="21.95" customHeight="1"/>
    <row r="90" ht="21.95" customHeight="1"/>
    <row r="91" ht="21.95" customHeight="1"/>
    <row r="92" ht="21.95" customHeight="1"/>
    <row r="93" ht="21.95" customHeight="1"/>
    <row r="94" ht="21.95" customHeight="1"/>
    <row r="95" ht="21.95" customHeight="1"/>
    <row r="96" ht="21.95" customHeight="1"/>
    <row r="97" spans="2:5" ht="21.95" customHeight="1"/>
    <row r="98" spans="2:5" ht="21.95" customHeight="1"/>
    <row r="99" spans="2:5" ht="21.95" customHeight="1"/>
    <row r="100" spans="2:5" ht="21.95" customHeight="1"/>
    <row r="101" spans="2:5" ht="21.95" customHeight="1"/>
    <row r="102" spans="2:5" ht="21.95" customHeight="1">
      <c r="B102" s="14"/>
      <c r="C102" s="14"/>
      <c r="D102" s="14"/>
      <c r="E102" s="14"/>
    </row>
    <row r="103" spans="2:5" ht="21.95" customHeight="1">
      <c r="B103" s="14"/>
      <c r="C103" s="14"/>
      <c r="D103" s="14"/>
      <c r="E103" s="14"/>
    </row>
    <row r="104" spans="2:5" ht="21.95" customHeight="1">
      <c r="B104" s="14"/>
      <c r="C104" s="14"/>
      <c r="D104" s="14"/>
      <c r="E104" s="14"/>
    </row>
    <row r="105" spans="2:5" ht="21.95" customHeight="1">
      <c r="B105" s="14"/>
      <c r="C105" s="14"/>
      <c r="D105" s="14"/>
      <c r="E105" s="14"/>
    </row>
    <row r="106" spans="2:5" ht="21.95" customHeight="1">
      <c r="B106" s="14"/>
      <c r="C106" s="14"/>
      <c r="D106" s="14"/>
      <c r="E106" s="14"/>
    </row>
    <row r="107" spans="2:5" ht="21.95" customHeight="1">
      <c r="B107" s="14"/>
      <c r="C107" s="14"/>
      <c r="D107" s="14"/>
      <c r="E107" s="14"/>
    </row>
    <row r="108" spans="2:5" ht="21.95" customHeight="1">
      <c r="B108" s="14"/>
      <c r="C108" s="14"/>
      <c r="D108" s="14"/>
      <c r="E108" s="14"/>
    </row>
    <row r="109" spans="2:5" ht="21.95" customHeight="1">
      <c r="B109" s="14"/>
      <c r="C109" s="14"/>
      <c r="D109" s="14"/>
      <c r="E109" s="14"/>
    </row>
    <row r="110" spans="2:5" ht="21.95" customHeight="1">
      <c r="B110" s="14"/>
      <c r="C110" s="14"/>
      <c r="D110" s="14"/>
      <c r="E110" s="14"/>
    </row>
    <row r="111" spans="2:5" ht="21.95" customHeight="1">
      <c r="B111" s="14"/>
      <c r="C111" s="14"/>
      <c r="D111" s="14"/>
      <c r="E111" s="14"/>
    </row>
    <row r="112" spans="2:5" ht="21.95" customHeight="1">
      <c r="B112" s="14"/>
      <c r="C112" s="14"/>
      <c r="D112" s="14"/>
      <c r="E112" s="14"/>
    </row>
    <row r="113" spans="2:5" ht="21.95" customHeight="1">
      <c r="B113" s="14"/>
      <c r="C113" s="14"/>
      <c r="D113" s="14"/>
      <c r="E113" s="14"/>
    </row>
    <row r="114" spans="2:5" ht="21.95" customHeight="1">
      <c r="B114" s="14"/>
      <c r="C114" s="14"/>
      <c r="D114" s="14"/>
      <c r="E114" s="14"/>
    </row>
    <row r="115" spans="2:5" ht="21.95" customHeight="1">
      <c r="B115" s="14"/>
      <c r="C115" s="14"/>
      <c r="D115" s="14"/>
      <c r="E115" s="14"/>
    </row>
    <row r="116" spans="2:5" ht="21.95" customHeight="1">
      <c r="B116" s="14"/>
      <c r="C116" s="14"/>
      <c r="D116" s="14"/>
      <c r="E116" s="14"/>
    </row>
    <row r="117" spans="2:5" ht="21.95" customHeight="1">
      <c r="B117" s="14"/>
      <c r="C117" s="14"/>
      <c r="D117" s="14"/>
      <c r="E117" s="14"/>
    </row>
    <row r="118" spans="2:5" ht="21.95" customHeight="1">
      <c r="B118" s="14"/>
      <c r="C118" s="14"/>
      <c r="D118" s="14"/>
      <c r="E118" s="14"/>
    </row>
    <row r="119" spans="2:5" ht="21.95" customHeight="1">
      <c r="B119" s="14"/>
      <c r="C119" s="14"/>
      <c r="D119" s="14"/>
      <c r="E119" s="14"/>
    </row>
    <row r="120" spans="2:5" ht="21.95" customHeight="1">
      <c r="B120" s="14"/>
      <c r="C120" s="14"/>
      <c r="D120" s="14"/>
      <c r="E120" s="14"/>
    </row>
    <row r="121" spans="2:5" ht="21.95" customHeight="1">
      <c r="B121" s="14"/>
      <c r="C121" s="14"/>
      <c r="D121" s="14"/>
      <c r="E121" s="14"/>
    </row>
    <row r="122" spans="2:5" ht="21.95" customHeight="1">
      <c r="B122" s="14"/>
      <c r="C122" s="14"/>
      <c r="D122" s="14"/>
      <c r="E122" s="14"/>
    </row>
    <row r="123" spans="2:5" ht="21.95" customHeight="1">
      <c r="B123" s="14"/>
      <c r="C123" s="14"/>
      <c r="D123" s="14"/>
      <c r="E123" s="14"/>
    </row>
    <row r="124" spans="2:5" ht="21.95" customHeight="1">
      <c r="B124" s="14"/>
      <c r="C124" s="14"/>
      <c r="D124" s="14"/>
      <c r="E124" s="14"/>
    </row>
    <row r="125" spans="2:5" ht="21.95" customHeight="1">
      <c r="B125" s="14"/>
      <c r="C125" s="14"/>
      <c r="D125" s="14"/>
      <c r="E125" s="14"/>
    </row>
    <row r="126" spans="2:5" ht="21.95" customHeight="1">
      <c r="B126" s="14"/>
      <c r="C126" s="14"/>
      <c r="D126" s="14"/>
      <c r="E126" s="14"/>
    </row>
    <row r="127" spans="2:5" ht="21.95" customHeight="1">
      <c r="B127" s="14"/>
      <c r="C127" s="14"/>
      <c r="D127" s="14"/>
      <c r="E127" s="14"/>
    </row>
    <row r="128" spans="2:5" ht="21.95" customHeight="1">
      <c r="B128" s="14"/>
      <c r="C128" s="14"/>
      <c r="D128" s="14"/>
      <c r="E128" s="14"/>
    </row>
    <row r="129" spans="2:5" ht="21.95" customHeight="1">
      <c r="B129" s="14"/>
      <c r="C129" s="14"/>
      <c r="D129" s="14"/>
      <c r="E129" s="14"/>
    </row>
    <row r="130" spans="2:5" ht="21.95" customHeight="1">
      <c r="B130" s="14"/>
      <c r="C130" s="14"/>
      <c r="D130" s="14"/>
      <c r="E130" s="14"/>
    </row>
    <row r="131" spans="2:5" ht="21.95" customHeight="1">
      <c r="B131" s="14"/>
      <c r="C131" s="14"/>
      <c r="D131" s="14"/>
      <c r="E131" s="14"/>
    </row>
    <row r="132" spans="2:5" ht="21.95" customHeight="1">
      <c r="B132" s="14"/>
      <c r="C132" s="14"/>
      <c r="D132" s="14"/>
      <c r="E132" s="14"/>
    </row>
    <row r="133" spans="2:5" ht="21.95" customHeight="1">
      <c r="B133" s="14"/>
      <c r="C133" s="14"/>
      <c r="D133" s="14"/>
      <c r="E133" s="14"/>
    </row>
    <row r="134" spans="2:5" ht="21.95" customHeight="1">
      <c r="B134" s="14"/>
      <c r="C134" s="14"/>
      <c r="D134" s="14"/>
      <c r="E134" s="14"/>
    </row>
    <row r="135" spans="2:5" ht="21.95" customHeight="1">
      <c r="B135" s="14"/>
      <c r="C135" s="14"/>
      <c r="D135" s="14"/>
      <c r="E135" s="14"/>
    </row>
    <row r="136" spans="2:5" ht="21.95" customHeight="1">
      <c r="B136" s="14"/>
      <c r="C136" s="14"/>
      <c r="D136" s="14"/>
      <c r="E136" s="14"/>
    </row>
    <row r="137" spans="2:5" ht="21.95" customHeight="1">
      <c r="B137" s="14"/>
      <c r="C137" s="14"/>
      <c r="D137" s="14"/>
      <c r="E137" s="14"/>
    </row>
    <row r="138" spans="2:5" ht="21.95" customHeight="1">
      <c r="B138" s="14"/>
      <c r="C138" s="14"/>
      <c r="D138" s="14"/>
      <c r="E138" s="14"/>
    </row>
    <row r="139" spans="2:5" ht="21.95" customHeight="1">
      <c r="B139" s="14"/>
      <c r="C139" s="14"/>
      <c r="D139" s="14"/>
      <c r="E139" s="14"/>
    </row>
    <row r="140" spans="2:5" ht="21.95" customHeight="1">
      <c r="B140" s="14"/>
      <c r="C140" s="14"/>
      <c r="D140" s="14"/>
      <c r="E140" s="14"/>
    </row>
    <row r="141" spans="2:5" ht="21.95" customHeight="1">
      <c r="B141" s="14"/>
      <c r="C141" s="14"/>
      <c r="D141" s="14"/>
      <c r="E141" s="14"/>
    </row>
    <row r="142" spans="2:5" ht="21.95" customHeight="1">
      <c r="B142" s="14"/>
      <c r="C142" s="14"/>
      <c r="D142" s="14"/>
      <c r="E142" s="14"/>
    </row>
    <row r="143" spans="2:5" ht="21.95" customHeight="1">
      <c r="B143" s="14"/>
      <c r="C143" s="14"/>
      <c r="D143" s="14"/>
      <c r="E143" s="14"/>
    </row>
    <row r="144" spans="2:5" ht="21.95" customHeight="1">
      <c r="B144" s="14"/>
      <c r="C144" s="14"/>
      <c r="D144" s="14"/>
      <c r="E144" s="14"/>
    </row>
    <row r="145" spans="2:5" ht="21.95" customHeight="1">
      <c r="B145" s="14"/>
      <c r="C145" s="14"/>
      <c r="D145" s="14"/>
      <c r="E145" s="14"/>
    </row>
    <row r="146" spans="2:5" ht="21.95" customHeight="1">
      <c r="B146" s="14"/>
      <c r="C146" s="14"/>
      <c r="D146" s="14"/>
      <c r="E146" s="14"/>
    </row>
    <row r="147" spans="2:5" ht="21.95" customHeight="1">
      <c r="B147" s="14"/>
      <c r="C147" s="14"/>
      <c r="D147" s="14"/>
      <c r="E147" s="14"/>
    </row>
    <row r="148" spans="2:5" ht="21.95" customHeight="1">
      <c r="B148" s="14"/>
      <c r="C148" s="14"/>
      <c r="D148" s="14"/>
      <c r="E148" s="14"/>
    </row>
    <row r="149" spans="2:5" ht="21.95" customHeight="1">
      <c r="B149" s="14"/>
      <c r="C149" s="14"/>
      <c r="D149" s="14"/>
      <c r="E149" s="14"/>
    </row>
    <row r="150" spans="2:5" ht="21.95" customHeight="1">
      <c r="B150" s="14"/>
      <c r="C150" s="14"/>
      <c r="D150" s="14"/>
      <c r="E150" s="14"/>
    </row>
    <row r="151" spans="2:5" ht="21.95" customHeight="1">
      <c r="B151" s="14"/>
      <c r="C151" s="14"/>
      <c r="D151" s="14"/>
      <c r="E151" s="14"/>
    </row>
    <row r="152" spans="2:5" ht="21.95" customHeight="1">
      <c r="B152" s="14"/>
      <c r="C152" s="14"/>
      <c r="D152" s="14"/>
      <c r="E152" s="14"/>
    </row>
    <row r="153" spans="2:5" ht="21.95" customHeight="1">
      <c r="B153" s="14"/>
      <c r="C153" s="14"/>
      <c r="D153" s="14"/>
      <c r="E153" s="14"/>
    </row>
    <row r="154" spans="2:5" ht="21.95" customHeight="1">
      <c r="B154" s="14"/>
      <c r="C154" s="14"/>
      <c r="D154" s="14"/>
      <c r="E154" s="14"/>
    </row>
    <row r="155" spans="2:5" ht="21.95" customHeight="1">
      <c r="B155" s="14"/>
      <c r="C155" s="14"/>
      <c r="D155" s="14"/>
      <c r="E155" s="14"/>
    </row>
    <row r="156" spans="2:5" ht="21.95" customHeight="1">
      <c r="B156" s="14"/>
      <c r="C156" s="14"/>
      <c r="D156" s="14"/>
      <c r="E156" s="14"/>
    </row>
    <row r="157" spans="2:5" ht="21.95" customHeight="1">
      <c r="B157" s="14"/>
      <c r="C157" s="14"/>
      <c r="D157" s="14"/>
      <c r="E157" s="14"/>
    </row>
    <row r="158" spans="2:5" ht="21.95" customHeight="1">
      <c r="B158" s="14"/>
      <c r="C158" s="14"/>
      <c r="D158" s="14"/>
      <c r="E158" s="14"/>
    </row>
    <row r="159" spans="2:5" ht="21.95" customHeight="1">
      <c r="B159" s="14"/>
      <c r="C159" s="14"/>
      <c r="D159" s="14"/>
      <c r="E159" s="14"/>
    </row>
    <row r="160" spans="2:5" ht="21.95" customHeight="1">
      <c r="B160" s="14"/>
      <c r="C160" s="14"/>
      <c r="D160" s="14"/>
      <c r="E160" s="14"/>
    </row>
    <row r="161" spans="2:5" ht="21.95" customHeight="1">
      <c r="B161" s="14"/>
      <c r="C161" s="14"/>
      <c r="D161" s="14"/>
      <c r="E161" s="14"/>
    </row>
    <row r="162" spans="2:5" ht="21.95" customHeight="1">
      <c r="B162" s="14"/>
      <c r="C162" s="14"/>
      <c r="D162" s="14"/>
      <c r="E162" s="14"/>
    </row>
    <row r="163" spans="2:5" ht="21.95" customHeight="1">
      <c r="B163" s="14"/>
      <c r="C163" s="14"/>
      <c r="D163" s="14"/>
      <c r="E163" s="14"/>
    </row>
    <row r="164" spans="2:5" ht="21.95" customHeight="1">
      <c r="B164" s="14"/>
      <c r="C164" s="14"/>
      <c r="D164" s="14"/>
      <c r="E164" s="14"/>
    </row>
    <row r="165" spans="2:5" ht="21.95" customHeight="1">
      <c r="B165" s="14"/>
      <c r="C165" s="14"/>
      <c r="D165" s="14"/>
      <c r="E165" s="14"/>
    </row>
    <row r="166" spans="2:5" ht="21.95" customHeight="1">
      <c r="B166" s="14"/>
      <c r="C166" s="14"/>
      <c r="D166" s="14"/>
      <c r="E166" s="14"/>
    </row>
    <row r="167" spans="2:5" ht="21.95" customHeight="1">
      <c r="B167" s="14"/>
      <c r="C167" s="14"/>
      <c r="D167" s="14"/>
      <c r="E167" s="14"/>
    </row>
    <row r="168" spans="2:5" ht="21.95" customHeight="1">
      <c r="B168" s="14"/>
      <c r="C168" s="14"/>
      <c r="D168" s="14"/>
      <c r="E168" s="14"/>
    </row>
    <row r="169" spans="2:5" ht="21.95" customHeight="1">
      <c r="B169" s="14"/>
      <c r="C169" s="14"/>
      <c r="D169" s="14"/>
      <c r="E169" s="14"/>
    </row>
    <row r="170" spans="2:5" ht="21.95" customHeight="1">
      <c r="B170" s="14"/>
      <c r="C170" s="14"/>
      <c r="D170" s="14"/>
      <c r="E170" s="14"/>
    </row>
    <row r="171" spans="2:5" ht="21.95" customHeight="1">
      <c r="B171" s="14"/>
      <c r="C171" s="14"/>
      <c r="D171" s="14"/>
      <c r="E171" s="14"/>
    </row>
    <row r="172" spans="2:5" ht="21.95" customHeight="1">
      <c r="B172" s="14"/>
      <c r="C172" s="14"/>
      <c r="D172" s="14"/>
      <c r="E172" s="14"/>
    </row>
    <row r="173" spans="2:5" ht="21.95" customHeight="1">
      <c r="B173" s="14"/>
      <c r="C173" s="14"/>
      <c r="D173" s="14"/>
      <c r="E173" s="14"/>
    </row>
    <row r="174" spans="2:5" ht="21.95" customHeight="1">
      <c r="B174" s="14"/>
      <c r="C174" s="14"/>
      <c r="D174" s="14"/>
      <c r="E174" s="14"/>
    </row>
    <row r="175" spans="2:5" ht="21.95" customHeight="1">
      <c r="B175" s="14"/>
      <c r="C175" s="14"/>
      <c r="D175" s="14"/>
      <c r="E175" s="14"/>
    </row>
    <row r="176" spans="2:5" ht="21.95" customHeight="1">
      <c r="B176" s="14"/>
      <c r="C176" s="14"/>
      <c r="D176" s="14"/>
      <c r="E176" s="14"/>
    </row>
    <row r="177" spans="2:5" ht="21.95" customHeight="1">
      <c r="B177" s="14"/>
      <c r="C177" s="14"/>
      <c r="D177" s="14"/>
      <c r="E177" s="14"/>
    </row>
    <row r="178" spans="2:5">
      <c r="B178" s="14"/>
      <c r="C178" s="14"/>
      <c r="D178" s="14"/>
      <c r="E178" s="14"/>
    </row>
    <row r="179" spans="2:5">
      <c r="B179" s="14"/>
      <c r="C179" s="14"/>
      <c r="D179" s="14"/>
      <c r="E179" s="14"/>
    </row>
    <row r="180" spans="2:5">
      <c r="B180" s="14"/>
      <c r="C180" s="14"/>
      <c r="D180" s="14"/>
      <c r="E180" s="14"/>
    </row>
    <row r="181" spans="2:5">
      <c r="B181" s="14"/>
      <c r="C181" s="14"/>
      <c r="D181" s="14"/>
      <c r="E181" s="14"/>
    </row>
    <row r="182" spans="2:5">
      <c r="B182" s="14"/>
      <c r="C182" s="14"/>
      <c r="D182" s="14"/>
      <c r="E182" s="14"/>
    </row>
    <row r="183" spans="2:5">
      <c r="B183" s="14"/>
      <c r="C183" s="14"/>
      <c r="D183" s="14"/>
      <c r="E183" s="14"/>
    </row>
    <row r="184" spans="2:5">
      <c r="B184" s="14"/>
      <c r="C184" s="14"/>
      <c r="D184" s="14"/>
      <c r="E184" s="14"/>
    </row>
  </sheetData>
  <mergeCells count="93">
    <mergeCell ref="AK34:AO34"/>
    <mergeCell ref="AK35:AO35"/>
    <mergeCell ref="AK26:AO26"/>
    <mergeCell ref="AK27:AO27"/>
    <mergeCell ref="AK28:AO28"/>
    <mergeCell ref="AK29:AO29"/>
    <mergeCell ref="AK18:AO18"/>
    <mergeCell ref="AK19:AO19"/>
    <mergeCell ref="B33:T33"/>
    <mergeCell ref="V33:Z33"/>
    <mergeCell ref="AK30:AO30"/>
    <mergeCell ref="V30:Z30"/>
    <mergeCell ref="AK15:AO15"/>
    <mergeCell ref="AK22:AO22"/>
    <mergeCell ref="AK23:AO23"/>
    <mergeCell ref="AK24:AO24"/>
    <mergeCell ref="V29:Z29"/>
    <mergeCell ref="AA21:AE21"/>
    <mergeCell ref="AF21:AJ21"/>
    <mergeCell ref="V19:Z19"/>
    <mergeCell ref="AA19:AE19"/>
    <mergeCell ref="AF19:AJ19"/>
    <mergeCell ref="V20:Z20"/>
    <mergeCell ref="AA20:AE20"/>
    <mergeCell ref="AF20:AJ20"/>
    <mergeCell ref="AK25:AO25"/>
    <mergeCell ref="AK16:AO16"/>
    <mergeCell ref="AK17:AO17"/>
    <mergeCell ref="AA35:AE35"/>
    <mergeCell ref="AF35:AJ35"/>
    <mergeCell ref="V34:Z34"/>
    <mergeCell ref="AA23:AE23"/>
    <mergeCell ref="AF23:AJ23"/>
    <mergeCell ref="AA34:AE34"/>
    <mergeCell ref="AF34:AJ34"/>
    <mergeCell ref="V23:Z23"/>
    <mergeCell ref="V35:Z35"/>
    <mergeCell ref="V24:Z24"/>
    <mergeCell ref="V28:Z28"/>
    <mergeCell ref="V25:Z25"/>
    <mergeCell ref="V26:Z26"/>
    <mergeCell ref="V27:Z27"/>
    <mergeCell ref="V31:Z31"/>
    <mergeCell ref="V32:Z32"/>
    <mergeCell ref="B35:T35"/>
    <mergeCell ref="B24:T24"/>
    <mergeCell ref="B21:T21"/>
    <mergeCell ref="B34:T34"/>
    <mergeCell ref="B22:T22"/>
    <mergeCell ref="B23:T23"/>
    <mergeCell ref="B29:T29"/>
    <mergeCell ref="B30:T30"/>
    <mergeCell ref="B27:T27"/>
    <mergeCell ref="B25:T25"/>
    <mergeCell ref="B26:T26"/>
    <mergeCell ref="B28:T28"/>
    <mergeCell ref="B31:T31"/>
    <mergeCell ref="B32:T32"/>
    <mergeCell ref="B1:AJ2"/>
    <mergeCell ref="V9:Z10"/>
    <mergeCell ref="B6:AJ6"/>
    <mergeCell ref="AF11:AJ11"/>
    <mergeCell ref="B3:AK3"/>
    <mergeCell ref="B4:AK4"/>
    <mergeCell ref="V11:Z11"/>
    <mergeCell ref="V8:Z8"/>
    <mergeCell ref="B11:T11"/>
    <mergeCell ref="AP9:AP10"/>
    <mergeCell ref="AK9:AK10"/>
    <mergeCell ref="AA11:AE11"/>
    <mergeCell ref="V15:Z15"/>
    <mergeCell ref="A9:A10"/>
    <mergeCell ref="V12:Z12"/>
    <mergeCell ref="B14:T14"/>
    <mergeCell ref="V14:Z14"/>
    <mergeCell ref="AK12:AO12"/>
    <mergeCell ref="AK13:AO13"/>
    <mergeCell ref="B12:T12"/>
    <mergeCell ref="B9:T9"/>
    <mergeCell ref="B13:T13"/>
    <mergeCell ref="V13:Z13"/>
    <mergeCell ref="B15:T15"/>
    <mergeCell ref="AK14:AO14"/>
    <mergeCell ref="B16:T16"/>
    <mergeCell ref="V16:Z16"/>
    <mergeCell ref="B17:T17"/>
    <mergeCell ref="V17:Z17"/>
    <mergeCell ref="V22:Z22"/>
    <mergeCell ref="B18:T18"/>
    <mergeCell ref="V18:Z18"/>
    <mergeCell ref="V21:Z21"/>
    <mergeCell ref="B20:T20"/>
    <mergeCell ref="B19:T19"/>
  </mergeCells>
  <phoneticPr fontId="0" type="noConversion"/>
  <printOptions horizontalCentered="1"/>
  <pageMargins left="0.39370078740157483" right="0.19685039370078741" top="0.59055118110236227" bottom="0.59055118110236227" header="0.51181102362204722" footer="0.51181102362204722"/>
  <pageSetup paperSize="9" scale="95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F37"/>
  <sheetViews>
    <sheetView workbookViewId="0">
      <selection activeCell="D24" sqref="D24"/>
    </sheetView>
  </sheetViews>
  <sheetFormatPr defaultRowHeight="12.75"/>
  <cols>
    <col min="1" max="1" width="52" style="29" customWidth="1"/>
    <col min="2" max="2" width="13.42578125" style="30" customWidth="1"/>
    <col min="3" max="3" width="14" style="30" customWidth="1"/>
    <col min="4" max="4" width="15.42578125" style="30" customWidth="1"/>
    <col min="5" max="5" width="14.28515625" style="30" customWidth="1"/>
    <col min="6" max="6" width="16.140625" style="30" customWidth="1"/>
  </cols>
  <sheetData>
    <row r="1" spans="1:6" ht="18.75">
      <c r="A1" s="917" t="s">
        <v>402</v>
      </c>
      <c r="B1" s="917"/>
      <c r="C1" s="917"/>
      <c r="D1" s="917"/>
      <c r="E1" s="917"/>
      <c r="F1" s="108"/>
    </row>
    <row r="2" spans="1:6" ht="18.75">
      <c r="A2" s="917" t="s">
        <v>179</v>
      </c>
      <c r="B2" s="918"/>
      <c r="C2" s="918"/>
      <c r="D2" s="918"/>
      <c r="E2" s="918"/>
      <c r="F2" s="108"/>
    </row>
    <row r="3" spans="1:6">
      <c r="A3" s="152"/>
      <c r="B3" s="108"/>
      <c r="C3" s="108"/>
      <c r="D3" s="108"/>
      <c r="E3" s="108"/>
      <c r="F3" s="108"/>
    </row>
    <row r="4" spans="1:6" ht="18.75">
      <c r="A4" s="917" t="s">
        <v>189</v>
      </c>
      <c r="B4" s="918"/>
      <c r="C4" s="918"/>
      <c r="D4" s="918"/>
      <c r="E4" s="918"/>
      <c r="F4" s="230" t="s">
        <v>393</v>
      </c>
    </row>
    <row r="5" spans="1:6" ht="19.5" thickBot="1">
      <c r="A5" s="102"/>
      <c r="B5" s="103"/>
      <c r="C5" s="103"/>
      <c r="D5" s="103"/>
      <c r="E5" s="103"/>
      <c r="F5" s="231"/>
    </row>
    <row r="6" spans="1:6" ht="36.75" thickBot="1">
      <c r="A6" s="232" t="s">
        <v>119</v>
      </c>
      <c r="B6" s="233" t="s">
        <v>120</v>
      </c>
      <c r="C6" s="233" t="s">
        <v>121</v>
      </c>
      <c r="D6" s="233" t="s">
        <v>548</v>
      </c>
      <c r="E6" s="233" t="s">
        <v>549</v>
      </c>
      <c r="F6" s="234" t="s">
        <v>550</v>
      </c>
    </row>
    <row r="7" spans="1:6" ht="13.5" thickBot="1">
      <c r="A7" s="235">
        <v>1</v>
      </c>
      <c r="B7" s="236">
        <v>2</v>
      </c>
      <c r="C7" s="236">
        <v>3</v>
      </c>
      <c r="D7" s="236">
        <v>4</v>
      </c>
      <c r="E7" s="236">
        <v>5</v>
      </c>
      <c r="F7" s="237">
        <v>6</v>
      </c>
    </row>
    <row r="8" spans="1:6" ht="20.25" customHeight="1">
      <c r="A8" s="66" t="s">
        <v>559</v>
      </c>
      <c r="B8" s="378">
        <f>B11+B13+B12</f>
        <v>10575000</v>
      </c>
      <c r="C8" s="379">
        <v>2016</v>
      </c>
      <c r="D8" s="378">
        <f>D11+D13+D12</f>
        <v>10575000</v>
      </c>
      <c r="E8" s="378">
        <f>E11+E13+E12</f>
        <v>10575000</v>
      </c>
      <c r="F8" s="380">
        <v>0</v>
      </c>
    </row>
    <row r="9" spans="1:6" ht="20.25" customHeight="1">
      <c r="A9" s="181" t="s">
        <v>557</v>
      </c>
      <c r="B9" s="238">
        <v>1860000</v>
      </c>
      <c r="C9" s="239">
        <v>2016</v>
      </c>
      <c r="D9" s="238">
        <v>1860000</v>
      </c>
      <c r="E9" s="238">
        <v>1860000</v>
      </c>
      <c r="F9" s="372">
        <v>0</v>
      </c>
    </row>
    <row r="10" spans="1:6" ht="20.25" customHeight="1">
      <c r="A10" s="367" t="s">
        <v>556</v>
      </c>
      <c r="B10" s="238">
        <v>4500000</v>
      </c>
      <c r="C10" s="239">
        <v>2016</v>
      </c>
      <c r="D10" s="238">
        <v>4500000</v>
      </c>
      <c r="E10" s="238">
        <v>4500000</v>
      </c>
      <c r="F10" s="372">
        <v>0</v>
      </c>
    </row>
    <row r="11" spans="1:6" ht="20.25" customHeight="1">
      <c r="A11" s="377" t="s">
        <v>567</v>
      </c>
      <c r="B11" s="378">
        <v>5965000</v>
      </c>
      <c r="C11" s="379">
        <v>2016</v>
      </c>
      <c r="D11" s="378">
        <v>5965000</v>
      </c>
      <c r="E11" s="378">
        <v>5965000</v>
      </c>
      <c r="F11" s="380">
        <v>0</v>
      </c>
    </row>
    <row r="12" spans="1:6" ht="20.25" customHeight="1">
      <c r="A12" s="367" t="s">
        <v>572</v>
      </c>
      <c r="B12" s="238">
        <v>3000000</v>
      </c>
      <c r="C12" s="239">
        <v>2016</v>
      </c>
      <c r="D12" s="238">
        <v>3000000</v>
      </c>
      <c r="E12" s="238">
        <v>3000000</v>
      </c>
      <c r="F12" s="372" t="s">
        <v>569</v>
      </c>
    </row>
    <row r="13" spans="1:6" ht="20.25" customHeight="1">
      <c r="A13" s="381" t="s">
        <v>568</v>
      </c>
      <c r="B13" s="378">
        <v>1610000</v>
      </c>
      <c r="C13" s="379">
        <v>2016</v>
      </c>
      <c r="D13" s="378">
        <v>1610000</v>
      </c>
      <c r="E13" s="378">
        <v>1610000</v>
      </c>
      <c r="F13" s="380" t="s">
        <v>569</v>
      </c>
    </row>
    <row r="14" spans="1:6" ht="20.25" customHeight="1">
      <c r="A14" s="66" t="s">
        <v>560</v>
      </c>
      <c r="B14" s="378">
        <f>B18+B20+B19</f>
        <v>5905000</v>
      </c>
      <c r="C14" s="379">
        <v>2016</v>
      </c>
      <c r="D14" s="378">
        <f>D18+D20+D19</f>
        <v>5905000</v>
      </c>
      <c r="E14" s="378">
        <f>E18+E20+E19</f>
        <v>5905000</v>
      </c>
      <c r="F14" s="380">
        <v>0</v>
      </c>
    </row>
    <row r="15" spans="1:6" ht="20.25" customHeight="1">
      <c r="A15" s="368" t="s">
        <v>554</v>
      </c>
      <c r="B15" s="238">
        <v>1000000</v>
      </c>
      <c r="C15" s="240">
        <v>2016</v>
      </c>
      <c r="D15" s="238">
        <v>1000000</v>
      </c>
      <c r="E15" s="238">
        <v>1000000</v>
      </c>
      <c r="F15" s="372">
        <v>0</v>
      </c>
    </row>
    <row r="16" spans="1:6" ht="20.25" customHeight="1">
      <c r="A16" s="369" t="s">
        <v>555</v>
      </c>
      <c r="B16" s="238">
        <v>500000</v>
      </c>
      <c r="C16" s="239">
        <v>2016</v>
      </c>
      <c r="D16" s="238">
        <v>500000</v>
      </c>
      <c r="E16" s="238">
        <v>500000</v>
      </c>
      <c r="F16" s="372">
        <v>0</v>
      </c>
    </row>
    <row r="17" spans="1:6" ht="20.25" customHeight="1">
      <c r="A17" s="369" t="s">
        <v>575</v>
      </c>
      <c r="B17" s="238">
        <v>410000</v>
      </c>
      <c r="C17" s="239">
        <v>2016</v>
      </c>
      <c r="D17" s="238">
        <v>410000</v>
      </c>
      <c r="E17" s="238">
        <v>410000</v>
      </c>
      <c r="F17" s="372"/>
    </row>
    <row r="18" spans="1:6" s="383" customFormat="1" ht="20.25" customHeight="1">
      <c r="A18" s="382" t="s">
        <v>570</v>
      </c>
      <c r="B18" s="378">
        <v>1910000</v>
      </c>
      <c r="C18" s="379">
        <v>2016</v>
      </c>
      <c r="D18" s="378">
        <v>1910000</v>
      </c>
      <c r="E18" s="378">
        <v>1910000</v>
      </c>
      <c r="F18" s="372">
        <v>0</v>
      </c>
    </row>
    <row r="19" spans="1:6" ht="20.25" customHeight="1">
      <c r="A19" s="369" t="s">
        <v>573</v>
      </c>
      <c r="B19" s="238">
        <v>3480000</v>
      </c>
      <c r="C19" s="239">
        <v>2016</v>
      </c>
      <c r="D19" s="238">
        <v>3480000</v>
      </c>
      <c r="E19" s="238">
        <v>3480000</v>
      </c>
      <c r="F19" s="372" t="s">
        <v>569</v>
      </c>
    </row>
    <row r="20" spans="1:6" s="383" customFormat="1" ht="24" customHeight="1" thickBot="1">
      <c r="A20" s="386" t="s">
        <v>571</v>
      </c>
      <c r="B20" s="384">
        <v>515000</v>
      </c>
      <c r="C20" s="385">
        <v>2016</v>
      </c>
      <c r="D20" s="384">
        <v>515000</v>
      </c>
      <c r="E20" s="384">
        <v>515000</v>
      </c>
      <c r="F20" s="388">
        <v>0</v>
      </c>
    </row>
    <row r="21" spans="1:6" ht="13.5" thickBot="1">
      <c r="A21" s="241" t="s">
        <v>122</v>
      </c>
      <c r="B21" s="242">
        <f>B8+B14</f>
        <v>16480000</v>
      </c>
      <c r="C21" s="243"/>
      <c r="D21" s="242">
        <f>D8+D14</f>
        <v>16480000</v>
      </c>
      <c r="E21" s="387">
        <f>E8+E14</f>
        <v>16480000</v>
      </c>
      <c r="F21" s="389">
        <v>0</v>
      </c>
    </row>
    <row r="29" spans="1:6">
      <c r="B29" s="108"/>
      <c r="C29" s="108"/>
      <c r="D29" s="108"/>
    </row>
    <row r="30" spans="1:6" ht="15.75">
      <c r="A30" s="122"/>
      <c r="B30" s="121"/>
      <c r="C30" s="127"/>
      <c r="D30" s="128"/>
    </row>
    <row r="31" spans="1:6" ht="15.75">
      <c r="A31" s="122"/>
      <c r="B31" s="123"/>
      <c r="C31" s="124"/>
      <c r="D31" s="128"/>
    </row>
    <row r="32" spans="1:6" ht="15.75">
      <c r="A32" s="271"/>
      <c r="B32" s="123"/>
      <c r="C32" s="124"/>
      <c r="D32" s="128"/>
    </row>
    <row r="33" spans="1:4" ht="15.75">
      <c r="A33" s="122"/>
      <c r="B33" s="123"/>
      <c r="C33" s="124"/>
    </row>
    <row r="34" spans="1:4">
      <c r="A34" s="125"/>
      <c r="B34" s="123"/>
      <c r="C34" s="126"/>
    </row>
    <row r="35" spans="1:4" ht="15.75">
      <c r="A35" s="129"/>
      <c r="B35" s="123"/>
      <c r="C35" s="124"/>
      <c r="D35" s="128"/>
    </row>
    <row r="36" spans="1:4" ht="15.75">
      <c r="A36" s="129"/>
      <c r="C36" s="128"/>
      <c r="D36" s="128"/>
    </row>
    <row r="37" spans="1:4" ht="15.75">
      <c r="A37" s="129"/>
      <c r="C37" s="128"/>
      <c r="D37" s="128"/>
    </row>
  </sheetData>
  <mergeCells count="3">
    <mergeCell ref="A1:E1"/>
    <mergeCell ref="A2:E2"/>
    <mergeCell ref="A4:E4"/>
  </mergeCells>
  <phoneticPr fontId="18" type="noConversion"/>
  <printOptions horizontalCentered="1" gridLines="1"/>
  <pageMargins left="0.64" right="0.15" top="1.47" bottom="0.98425196850393704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2:F32"/>
  <sheetViews>
    <sheetView view="pageBreakPreview" topLeftCell="A10" workbookViewId="0">
      <selection activeCell="C21" sqref="C21:F21"/>
    </sheetView>
  </sheetViews>
  <sheetFormatPr defaultRowHeight="12.75"/>
  <cols>
    <col min="1" max="1" width="14.85546875" style="24" customWidth="1"/>
    <col min="2" max="2" width="31.5703125" style="24" customWidth="1"/>
    <col min="3" max="3" width="5" style="24" customWidth="1"/>
    <col min="4" max="4" width="7" style="24" customWidth="1"/>
    <col min="5" max="5" width="4.5703125" style="24" customWidth="1"/>
    <col min="6" max="6" width="9.7109375" style="24" customWidth="1"/>
  </cols>
  <sheetData>
    <row r="2" spans="1:6" ht="24.75" customHeight="1">
      <c r="A2" s="922" t="s">
        <v>402</v>
      </c>
      <c r="B2" s="922"/>
      <c r="C2" s="922"/>
      <c r="D2" s="922"/>
      <c r="E2" s="922"/>
      <c r="F2" s="922"/>
    </row>
    <row r="3" spans="1:6" ht="21" customHeight="1">
      <c r="A3" s="922" t="s">
        <v>179</v>
      </c>
      <c r="B3" s="922"/>
      <c r="C3" s="922"/>
      <c r="D3" s="922"/>
      <c r="E3" s="922"/>
      <c r="F3" s="922"/>
    </row>
    <row r="4" spans="1:6" ht="21" customHeight="1">
      <c r="A4" s="923"/>
      <c r="B4" s="923"/>
      <c r="C4" s="923"/>
      <c r="D4" s="923"/>
      <c r="E4" s="923"/>
      <c r="F4" s="923"/>
    </row>
    <row r="5" spans="1:6" ht="21" customHeight="1">
      <c r="A5" s="922" t="s">
        <v>180</v>
      </c>
      <c r="B5" s="922"/>
      <c r="C5" s="922"/>
      <c r="D5" s="922"/>
      <c r="E5" s="922"/>
      <c r="F5" s="922"/>
    </row>
    <row r="6" spans="1:6" ht="21" customHeight="1">
      <c r="E6" s="929" t="s">
        <v>394</v>
      </c>
      <c r="F6" s="929"/>
    </row>
    <row r="7" spans="1:6" ht="45.75" customHeight="1">
      <c r="A7" s="26" t="s">
        <v>437</v>
      </c>
      <c r="B7" s="26" t="s">
        <v>31</v>
      </c>
      <c r="C7" s="925" t="s">
        <v>91</v>
      </c>
      <c r="D7" s="925"/>
      <c r="E7" s="925"/>
      <c r="F7" s="925"/>
    </row>
    <row r="8" spans="1:6" ht="36" customHeight="1">
      <c r="A8" s="284" t="s">
        <v>403</v>
      </c>
      <c r="B8" s="291" t="s">
        <v>440</v>
      </c>
      <c r="C8" s="926">
        <v>2</v>
      </c>
      <c r="D8" s="926"/>
      <c r="E8" s="926"/>
      <c r="F8" s="926"/>
    </row>
    <row r="9" spans="1:6" ht="36" customHeight="1">
      <c r="A9" s="284" t="s">
        <v>439</v>
      </c>
      <c r="B9" s="27" t="s">
        <v>438</v>
      </c>
      <c r="C9" s="919">
        <v>1</v>
      </c>
      <c r="D9" s="927"/>
      <c r="E9" s="927"/>
      <c r="F9" s="928"/>
    </row>
    <row r="10" spans="1:6" ht="36" customHeight="1">
      <c r="A10" s="284" t="s">
        <v>404</v>
      </c>
      <c r="B10" s="27" t="s">
        <v>211</v>
      </c>
      <c r="C10" s="930">
        <v>2</v>
      </c>
      <c r="D10" s="931"/>
      <c r="E10" s="931"/>
      <c r="F10" s="932"/>
    </row>
    <row r="11" spans="1:6" ht="31.5">
      <c r="A11" s="284" t="s">
        <v>405</v>
      </c>
      <c r="B11" s="27" t="s">
        <v>212</v>
      </c>
      <c r="C11" s="924">
        <v>1</v>
      </c>
      <c r="D11" s="924"/>
      <c r="E11" s="924"/>
      <c r="F11" s="924"/>
    </row>
    <row r="12" spans="1:6" ht="32.25" customHeight="1">
      <c r="A12" s="284" t="s">
        <v>406</v>
      </c>
      <c r="B12" s="27" t="s">
        <v>213</v>
      </c>
      <c r="C12" s="919">
        <v>1</v>
      </c>
      <c r="D12" s="920"/>
      <c r="E12" s="920"/>
      <c r="F12" s="921"/>
    </row>
    <row r="13" spans="1:6" ht="32.25" customHeight="1">
      <c r="A13" s="285" t="s">
        <v>411</v>
      </c>
      <c r="B13" s="139" t="s">
        <v>410</v>
      </c>
      <c r="C13" s="919">
        <v>3</v>
      </c>
      <c r="D13" s="920"/>
      <c r="E13" s="920"/>
      <c r="F13" s="921"/>
    </row>
    <row r="14" spans="1:6" ht="32.25" customHeight="1">
      <c r="A14" s="285" t="s">
        <v>409</v>
      </c>
      <c r="B14" s="139" t="s">
        <v>215</v>
      </c>
      <c r="C14" s="919">
        <v>1</v>
      </c>
      <c r="D14" s="920"/>
      <c r="E14" s="920"/>
      <c r="F14" s="921"/>
    </row>
    <row r="15" spans="1:6" ht="21" customHeight="1">
      <c r="A15" s="934" t="s">
        <v>33</v>
      </c>
      <c r="B15" s="935"/>
      <c r="C15" s="936">
        <f>C8+C9+C10+C11+C12+C13+C14</f>
        <v>11</v>
      </c>
      <c r="D15" s="937"/>
      <c r="E15" s="937"/>
      <c r="F15" s="938"/>
    </row>
    <row r="16" spans="1:6" ht="14.25" customHeight="1">
      <c r="A16" s="358"/>
      <c r="B16" s="358"/>
      <c r="C16" s="359"/>
      <c r="D16" s="359"/>
      <c r="E16" s="359"/>
      <c r="F16" s="359"/>
    </row>
    <row r="17" spans="1:6" ht="32.25" customHeight="1">
      <c r="A17" s="922" t="s">
        <v>539</v>
      </c>
      <c r="B17" s="922"/>
      <c r="C17" s="922"/>
      <c r="D17" s="922"/>
      <c r="E17" s="922"/>
      <c r="F17" s="922"/>
    </row>
    <row r="18" spans="1:6" ht="15" customHeight="1"/>
    <row r="19" spans="1:6" ht="45" customHeight="1">
      <c r="A19" s="26" t="s">
        <v>30</v>
      </c>
      <c r="B19" s="26" t="s">
        <v>31</v>
      </c>
      <c r="C19" s="925" t="s">
        <v>32</v>
      </c>
      <c r="D19" s="925"/>
      <c r="E19" s="925"/>
      <c r="F19" s="925"/>
    </row>
    <row r="20" spans="1:6" ht="31.5" customHeight="1">
      <c r="A20" s="284" t="s">
        <v>407</v>
      </c>
      <c r="B20" s="27" t="s">
        <v>214</v>
      </c>
      <c r="C20" s="926">
        <v>7</v>
      </c>
      <c r="D20" s="926"/>
      <c r="E20" s="926"/>
      <c r="F20" s="926"/>
    </row>
    <row r="21" spans="1:6" ht="20.25" customHeight="1">
      <c r="A21" s="940" t="s">
        <v>543</v>
      </c>
      <c r="B21" s="940"/>
      <c r="C21" s="941">
        <f>C20</f>
        <v>7</v>
      </c>
      <c r="D21" s="941"/>
      <c r="E21" s="941"/>
      <c r="F21" s="941"/>
    </row>
    <row r="22" spans="1:6" ht="14.25" customHeight="1">
      <c r="A22" s="355"/>
      <c r="B22" s="356"/>
      <c r="C22" s="357"/>
      <c r="D22" s="357"/>
      <c r="E22" s="357"/>
      <c r="F22" s="357"/>
    </row>
    <row r="23" spans="1:6" ht="21" customHeight="1">
      <c r="A23" s="922" t="s">
        <v>538</v>
      </c>
      <c r="B23" s="922"/>
      <c r="C23" s="922"/>
      <c r="D23" s="922"/>
      <c r="E23" s="922"/>
      <c r="F23" s="922"/>
    </row>
    <row r="24" spans="1:6" ht="21" customHeight="1">
      <c r="A24" s="353"/>
      <c r="B24" s="353"/>
      <c r="C24" s="353"/>
      <c r="D24" s="353"/>
      <c r="E24" s="353"/>
      <c r="F24" s="353"/>
    </row>
    <row r="25" spans="1:6" ht="39" customHeight="1">
      <c r="A25" s="285" t="s">
        <v>408</v>
      </c>
      <c r="B25" s="274" t="s">
        <v>542</v>
      </c>
      <c r="C25" s="919">
        <v>5</v>
      </c>
      <c r="D25" s="920"/>
      <c r="E25" s="920"/>
      <c r="F25" s="921"/>
    </row>
    <row r="26" spans="1:6" ht="32.25" customHeight="1">
      <c r="A26" s="934" t="s">
        <v>540</v>
      </c>
      <c r="B26" s="935"/>
      <c r="C26" s="936">
        <v>5</v>
      </c>
      <c r="D26" s="937"/>
      <c r="E26" s="937"/>
      <c r="F26" s="938"/>
    </row>
    <row r="27" spans="1:6" ht="30.75" customHeight="1">
      <c r="A27" s="939"/>
      <c r="B27" s="939"/>
      <c r="C27" s="939"/>
      <c r="D27" s="939"/>
      <c r="E27" s="939"/>
      <c r="F27" s="939"/>
    </row>
    <row r="28" spans="1:6" ht="21" customHeight="1">
      <c r="A28" s="925" t="s">
        <v>541</v>
      </c>
      <c r="B28" s="925"/>
      <c r="C28" s="933">
        <f>C15+C26+C20</f>
        <v>23</v>
      </c>
      <c r="D28" s="933"/>
      <c r="E28" s="933"/>
      <c r="F28" s="933"/>
    </row>
    <row r="29" spans="1:6" ht="21" customHeight="1"/>
    <row r="32" spans="1:6">
      <c r="D32" s="137"/>
    </row>
  </sheetData>
  <mergeCells count="27">
    <mergeCell ref="A28:B28"/>
    <mergeCell ref="C28:F28"/>
    <mergeCell ref="C12:F12"/>
    <mergeCell ref="A26:B26"/>
    <mergeCell ref="C26:F26"/>
    <mergeCell ref="C19:F19"/>
    <mergeCell ref="C13:F13"/>
    <mergeCell ref="A27:F27"/>
    <mergeCell ref="A21:B21"/>
    <mergeCell ref="C21:F21"/>
    <mergeCell ref="A23:F23"/>
    <mergeCell ref="A15:B15"/>
    <mergeCell ref="C15:F15"/>
    <mergeCell ref="C20:F20"/>
    <mergeCell ref="C14:F14"/>
    <mergeCell ref="A17:F17"/>
    <mergeCell ref="C25:F25"/>
    <mergeCell ref="A2:F2"/>
    <mergeCell ref="A3:F3"/>
    <mergeCell ref="A4:F4"/>
    <mergeCell ref="C11:F11"/>
    <mergeCell ref="A5:F5"/>
    <mergeCell ref="C7:F7"/>
    <mergeCell ref="C8:F8"/>
    <mergeCell ref="C9:F9"/>
    <mergeCell ref="E6:F6"/>
    <mergeCell ref="C10:F10"/>
  </mergeCells>
  <phoneticPr fontId="18" type="noConversion"/>
  <pageMargins left="0.86" right="0.16" top="0.43" bottom="0.54" header="0.16" footer="0.1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13</vt:i4>
      </vt:variant>
      <vt:variant>
        <vt:lpstr>Névvel ellátott tartományok</vt:lpstr>
      </vt:variant>
      <vt:variant>
        <vt:i4>6</vt:i4>
      </vt:variant>
    </vt:vector>
  </HeadingPairs>
  <TitlesOfParts>
    <vt:vector size="19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'6'!Nyomtatási_cím</vt:lpstr>
      <vt:lpstr>'7'!Nyomtatási_cím</vt:lpstr>
      <vt:lpstr>'13'!Nyomtatási_terület</vt:lpstr>
      <vt:lpstr>'3'!Nyomtatási_terület</vt:lpstr>
      <vt:lpstr>'6'!Nyomtatási_terület</vt:lpstr>
      <vt:lpstr>'7'!Nyomtatási_terület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Iroda-102</cp:lastModifiedBy>
  <cp:lastPrinted>2017-02-15T12:30:18Z</cp:lastPrinted>
  <dcterms:created xsi:type="dcterms:W3CDTF">1997-01-17T14:02:09Z</dcterms:created>
  <dcterms:modified xsi:type="dcterms:W3CDTF">2017-02-16T09:22:57Z</dcterms:modified>
</cp:coreProperties>
</file>