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85" windowHeight="2535" tabRatio="712" activeTab="1"/>
  </bookViews>
  <sheets>
    <sheet name="Mérleg" sheetId="1" r:id="rId1"/>
    <sheet name="Bevételek" sheetId="2" r:id="rId2"/>
    <sheet name="Kiadások" sheetId="3" r:id="rId3"/>
  </sheets>
  <definedNames>
    <definedName name="_xlnm.Print_Titles" localSheetId="1">'Bevételek'!$A:$D</definedName>
    <definedName name="_xlnm.Print_Titles" localSheetId="2">'Kiadások'!$A:$D</definedName>
  </definedNames>
  <calcPr fullCalcOnLoad="1"/>
</workbook>
</file>

<file path=xl/sharedStrings.xml><?xml version="1.0" encoding="utf-8"?>
<sst xmlns="http://schemas.openxmlformats.org/spreadsheetml/2006/main" count="301" uniqueCount="183">
  <si>
    <t>B E V É T E L E K</t>
  </si>
  <si>
    <t>M É R L E G E</t>
  </si>
  <si>
    <t>Megnevezés</t>
  </si>
  <si>
    <t xml:space="preserve"> - általános tartalék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</si>
  <si>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</si>
  <si>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</si>
  <si>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</si>
  <si>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</si>
  <si>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</si>
  <si>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</si>
  <si>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</si>
  <si>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</si>
  <si>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</si>
  <si>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</si>
  <si>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</si>
  <si>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</si>
  <si>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</si>
  <si>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</si>
  <si>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</si>
  <si>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</si>
  <si>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</si>
  <si>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</si>
  <si>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</si>
  <si>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</si>
  <si>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</si>
  <si>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</si>
  <si>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</si>
  <si>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</si>
  <si>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</si>
  <si>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</si>
  <si>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</si>
  <si>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</si>
  <si>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</si>
  <si>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</si>
  <si>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K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</si>
  <si>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</si>
  <si>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</si>
  <si>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</si>
  <si>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</si>
  <si>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</si>
  <si>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</si>
  <si>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</si>
  <si>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</si>
  <si>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</si>
  <si>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</si>
  <si>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</si>
  <si>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</si>
  <si>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</si>
  <si>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</si>
  <si>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</si>
  <si>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</si>
  <si>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</si>
  <si>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</si>
  <si>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</si>
  <si>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</si>
  <si>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Működési hiány:</t>
  </si>
  <si>
    <t>Felhalmozási hiány:</t>
  </si>
  <si>
    <t>35</t>
  </si>
  <si>
    <t>33</t>
  </si>
  <si>
    <t>34</t>
  </si>
  <si>
    <t>36</t>
  </si>
  <si>
    <t>37</t>
  </si>
  <si>
    <t>38</t>
  </si>
  <si>
    <t>39</t>
  </si>
  <si>
    <t>28</t>
  </si>
  <si>
    <t>29</t>
  </si>
  <si>
    <t>30</t>
  </si>
  <si>
    <t>31</t>
  </si>
  <si>
    <t>32</t>
  </si>
  <si>
    <t>Működési többlet:</t>
  </si>
  <si>
    <t>Felhalmozási többlet:</t>
  </si>
  <si>
    <t>BEVÉTELEK ÖSSZESEN</t>
  </si>
  <si>
    <t>KIADÁSOK ÖSSZESEN</t>
  </si>
  <si>
    <t>40</t>
  </si>
  <si>
    <t>41</t>
  </si>
  <si>
    <t>42</t>
  </si>
  <si>
    <t>43</t>
  </si>
  <si>
    <t>BEVÉTELEK</t>
  </si>
  <si>
    <t xml:space="preserve">   ebből:</t>
  </si>
  <si>
    <t xml:space="preserve"> - OEP támogatás</t>
  </si>
  <si>
    <t>B3 Közhatalmi bevételek</t>
  </si>
  <si>
    <t xml:space="preserve"> - magánszemélyek kommunális adója</t>
  </si>
  <si>
    <t xml:space="preserve"> - helyi iparűzési adó</t>
  </si>
  <si>
    <t xml:space="preserve"> - gépjárműadó</t>
  </si>
  <si>
    <t>B4 Működési bevételek</t>
  </si>
  <si>
    <t>B6 Működési célú átvett pénzeszközök</t>
  </si>
  <si>
    <t>Működési bevételek összesen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</si>
  <si>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</si>
  <si>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</si>
  <si>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</si>
  <si>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</si>
  <si>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</si>
  <si>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bevételek összesen</t>
  </si>
  <si>
    <t>1.</t>
  </si>
  <si>
    <t>2.</t>
  </si>
  <si>
    <t>3.</t>
  </si>
  <si>
    <t>Felhalmozási célú hitelek felvétele</t>
  </si>
  <si>
    <t>Előző év költségvetési maradványának igénybevétele</t>
  </si>
  <si>
    <t xml:space="preserve"> Működési célra:</t>
  </si>
  <si>
    <t>B8 Finanszírozási bevételek</t>
  </si>
  <si>
    <t>Központi, irányító szervi támogatás</t>
  </si>
  <si>
    <t>KIADÁSOK</t>
  </si>
  <si>
    <t>Működési kiadások</t>
  </si>
  <si>
    <t>K1 Személyi juttatások</t>
  </si>
  <si>
    <t>K2 Munkaadókat terhelő járulékok és szociális hozzájárulási adó</t>
  </si>
  <si>
    <t>K3 Dologi kiadások</t>
  </si>
  <si>
    <t>K4 Ellátottak pénzbeli juttatásai</t>
  </si>
  <si>
    <t>K5 Egyéb működési célú kiadások</t>
  </si>
  <si>
    <t>Működési kiadások összesen</t>
  </si>
  <si>
    <t>Felhalmozási kiadások</t>
  </si>
  <si>
    <t>K6 Beruházások</t>
  </si>
  <si>
    <t>K7 Felújítások</t>
  </si>
  <si>
    <t>K8 Egyéb felhalmozási célú kiadások</t>
  </si>
  <si>
    <t>Felhalmozási kiadások összesen</t>
  </si>
  <si>
    <t>Költségvetési bevételek összesen</t>
  </si>
  <si>
    <t>K9 Finanszírozási kiadások</t>
  </si>
  <si>
    <t>Felhalmozási célú hitelek törlesztése</t>
  </si>
  <si>
    <t xml:space="preserve"> - Felhalmozási célú hitelek törlesztése</t>
  </si>
  <si>
    <t xml:space="preserve"> - Forgatási célú értékpapírok kiadásai</t>
  </si>
  <si>
    <t xml:space="preserve"> - Befektetési célú értékpapírok kiadásai</t>
  </si>
  <si>
    <t>Központi, irányító szervi támogatás folyósítása</t>
  </si>
  <si>
    <t>Tartalékok</t>
  </si>
  <si>
    <t xml:space="preserve"> - költségvetési támogatás Kvtv.. 2-3. mell.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</si>
  <si>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</si>
  <si>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</si>
  <si>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</si>
  <si>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</si>
  <si>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</si>
  <si>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műk.</t>
  </si>
  <si>
    <t>Előző év költségvetési maradványának igénybevétele felhalm.</t>
  </si>
  <si>
    <t>Forgatási célú értékpapírok kiadásai</t>
  </si>
  <si>
    <t>Befektetési célú értékpapírok kiadásai</t>
  </si>
  <si>
    <t>Függő, átfutó, kiegyenlítő kiadások</t>
  </si>
  <si>
    <t>Függő, átfutó, kiegyenlítő bevételek</t>
  </si>
  <si>
    <t>44</t>
  </si>
  <si>
    <t>45</t>
  </si>
  <si>
    <t>46</t>
  </si>
  <si>
    <t>47</t>
  </si>
  <si>
    <t>B7 Felhalmozási célú átvett pénzeszközök</t>
  </si>
  <si>
    <t xml:space="preserve"> - Likvid hitelek törlesztése</t>
  </si>
  <si>
    <t>Likvid hitelek törlesztése</t>
  </si>
  <si>
    <t>Teljesítés</t>
  </si>
  <si>
    <t>összeg</t>
  </si>
  <si>
    <t>%</t>
  </si>
  <si>
    <t>Módosított</t>
  </si>
  <si>
    <t>előirányzat</t>
  </si>
  <si>
    <t>Eredeti</t>
  </si>
  <si>
    <t xml:space="preserve"> módosított előirányzat</t>
  </si>
  <si>
    <t>teljesítés</t>
  </si>
  <si>
    <t>tény</t>
  </si>
  <si>
    <t xml:space="preserve"> - Közfoglalkoztatási céltartalék (nem támogatott kiadásokra)</t>
  </si>
  <si>
    <t xml:space="preserve"> - intézményi céltartalék póttámogatások finanszírozására</t>
  </si>
  <si>
    <t xml:space="preserve"> - dolgozói lakásalap</t>
  </si>
  <si>
    <t xml:space="preserve"> - céltartalék felhalmozási kiadásokhoz (pályázati önerő)</t>
  </si>
  <si>
    <t>Előző évi költségvetési maradványának igénybevétele működési</t>
  </si>
  <si>
    <t>Államháztartáson belüli megelőlegezés</t>
  </si>
  <si>
    <t xml:space="preserve"> - bírság és egyéb bevétel</t>
  </si>
  <si>
    <t xml:space="preserve"> - működőképesség meg. szolg. kieg. tám. Kvtv.. 3.III. mell.</t>
  </si>
  <si>
    <t xml:space="preserve"> - Köztemetés</t>
  </si>
  <si>
    <t xml:space="preserve"> - céltartalék intézményi jubileumi jutalmakra</t>
  </si>
  <si>
    <t xml:space="preserve"> - Államháztartáson belüli megelőlegezés visszafizetése</t>
  </si>
  <si>
    <t>Áht-n belüli megelőlegezések visszafizetése</t>
  </si>
  <si>
    <t xml:space="preserve"> - Idegen bevételek</t>
  </si>
  <si>
    <t xml:space="preserve"> - Egyéb szabadon felhasználható</t>
  </si>
  <si>
    <t xml:space="preserve"> - Víziközmű használati díj</t>
  </si>
  <si>
    <t xml:space="preserve"> - Folyószámlahitel</t>
  </si>
  <si>
    <t xml:space="preserve"> - egyéb közhatalmi bevételek</t>
  </si>
  <si>
    <t xml:space="preserve">    ebből:</t>
  </si>
  <si>
    <t xml:space="preserve"> - Rövid lejáratú hitelek</t>
  </si>
  <si>
    <t>Likvid hitelek, rövid lejáratú hitelek felvétele</t>
  </si>
  <si>
    <t xml:space="preserve"> - Rövid lejáratú hitelek törlesztése</t>
  </si>
  <si>
    <t>Rövid lejáratú hitelek törlesztése</t>
  </si>
  <si>
    <t>Likvid hitel, rövid lejáratú hitel igénybevétele</t>
  </si>
  <si>
    <t xml:space="preserve"> - Települési támogatás</t>
  </si>
  <si>
    <t>2019. eredeti előirányzat</t>
  </si>
  <si>
    <t>Folyás Község Önkormányzata</t>
  </si>
  <si>
    <t>2018.</t>
  </si>
  <si>
    <t>Folyás Község Önkormányzata 2019. évi költségvetés bevételeinek és kiadásainak teljesítése nettósított</t>
  </si>
  <si>
    <t>a 9/2020. (VII. 2.) Önkormányzati Rendelethez</t>
  </si>
  <si>
    <t>2. melléklet</t>
  </si>
  <si>
    <t>Folyás Község Önkormányzata  2019. évi működési, felhalmozási és finanszírozási bevételek kiemelt előirányzatai teljesítése (Ft)</t>
  </si>
  <si>
    <t>3. melléklet</t>
  </si>
  <si>
    <t>Folyás Község Önkormányzata  2019. évi működési, felhalmozási és finanszírozási kiadások kiemelt előirányzatai teljesítése (Ft)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</si>
</sst>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[$-40E]yyyy\.\ mmmm\ d\."/>
    <numFmt numFmtId="168" formatCode="yyyy/mm/dd;@"/>
    <numFmt numFmtId="169" formatCode="mmm/yyyy"/>
    <numFmt numFmtId="170" formatCode="#,##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 CE"/>
      <family val="2"/>
    </font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33" borderId="10" xfId="0" applyFont="1" applyFill="1" applyBorder="1" applyAlignment="1">
      <alignment/>
    </xf>
    <xf numFmtId="0" fontId="13" fillId="0" borderId="0" xfId="0" applyFont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11" fillId="33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34" xfId="0" applyFont="1" applyFill="1" applyBorder="1" applyAlignment="1">
      <alignment/>
    </xf>
    <xf numFmtId="3" fontId="11" fillId="33" borderId="35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11" fillId="33" borderId="36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37" xfId="0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11" fillId="33" borderId="38" xfId="0" applyNumberFormat="1" applyFont="1" applyFill="1" applyBorder="1" applyAlignment="1">
      <alignment/>
    </xf>
    <xf numFmtId="3" fontId="9" fillId="0" borderId="37" xfId="0" applyNumberFormat="1" applyFont="1" applyBorder="1" applyAlignment="1">
      <alignment/>
    </xf>
    <xf numFmtId="3" fontId="11" fillId="33" borderId="39" xfId="0" applyNumberFormat="1" applyFont="1" applyFill="1" applyBorder="1" applyAlignment="1">
      <alignment/>
    </xf>
    <xf numFmtId="0" fontId="9" fillId="34" borderId="36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" fontId="11" fillId="0" borderId="13" xfId="0" applyNumberFormat="1" applyFont="1" applyBorder="1" applyAlignment="1">
      <alignment/>
    </xf>
    <xf numFmtId="0" fontId="9" fillId="0" borderId="40" xfId="0" applyFont="1" applyBorder="1" applyAlignment="1">
      <alignment/>
    </xf>
    <xf numFmtId="3" fontId="9" fillId="0" borderId="40" xfId="0" applyNumberFormat="1" applyFont="1" applyBorder="1" applyAlignment="1">
      <alignment/>
    </xf>
    <xf numFmtId="0" fontId="9" fillId="0" borderId="41" xfId="0" applyFont="1" applyBorder="1" applyAlignment="1">
      <alignment horizontal="right"/>
    </xf>
    <xf numFmtId="0" fontId="9" fillId="0" borderId="41" xfId="0" applyFont="1" applyBorder="1" applyAlignment="1">
      <alignment/>
    </xf>
    <xf numFmtId="0" fontId="11" fillId="0" borderId="22" xfId="0" applyFont="1" applyBorder="1" applyAlignment="1">
      <alignment/>
    </xf>
    <xf numFmtId="3" fontId="9" fillId="0" borderId="41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42" xfId="0" applyFont="1" applyBorder="1" applyAlignment="1">
      <alignment/>
    </xf>
    <xf numFmtId="3" fontId="11" fillId="33" borderId="4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/>
    </xf>
    <xf numFmtId="0" fontId="15" fillId="0" borderId="22" xfId="0" applyFont="1" applyBorder="1" applyAlignment="1">
      <alignment/>
    </xf>
    <xf numFmtId="0" fontId="14" fillId="0" borderId="22" xfId="0" applyFont="1" applyBorder="1" applyAlignment="1">
      <alignment/>
    </xf>
    <xf numFmtId="49" fontId="9" fillId="0" borderId="4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/>
    </xf>
    <xf numFmtId="3" fontId="9" fillId="34" borderId="13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4" fillId="34" borderId="22" xfId="0" applyFont="1" applyFill="1" applyBorder="1" applyAlignment="1">
      <alignment/>
    </xf>
    <xf numFmtId="3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9" fillId="33" borderId="13" xfId="0" applyFont="1" applyFill="1" applyBorder="1" applyAlignment="1">
      <alignment horizontal="center"/>
    </xf>
    <xf numFmtId="3" fontId="11" fillId="0" borderId="46" xfId="0" applyNumberFormat="1" applyFont="1" applyFill="1" applyBorder="1" applyAlignment="1">
      <alignment/>
    </xf>
    <xf numFmtId="3" fontId="9" fillId="0" borderId="47" xfId="0" applyNumberFormat="1" applyFont="1" applyBorder="1" applyAlignment="1">
      <alignment/>
    </xf>
    <xf numFmtId="3" fontId="11" fillId="33" borderId="48" xfId="0" applyNumberFormat="1" applyFont="1" applyFill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0" fontId="9" fillId="33" borderId="49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9" fillId="0" borderId="51" xfId="0" applyFont="1" applyBorder="1" applyAlignment="1">
      <alignment/>
    </xf>
    <xf numFmtId="3" fontId="9" fillId="0" borderId="52" xfId="0" applyNumberFormat="1" applyFont="1" applyBorder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34" borderId="41" xfId="0" applyNumberFormat="1" applyFont="1" applyFill="1" applyBorder="1" applyAlignment="1">
      <alignment horizontal="center" vertical="center" wrapText="1"/>
    </xf>
    <xf numFmtId="166" fontId="9" fillId="0" borderId="13" xfId="0" applyNumberFormat="1" applyFont="1" applyBorder="1" applyAlignment="1">
      <alignment/>
    </xf>
    <xf numFmtId="166" fontId="14" fillId="34" borderId="13" xfId="0" applyNumberFormat="1" applyFont="1" applyFill="1" applyBorder="1" applyAlignment="1">
      <alignment/>
    </xf>
    <xf numFmtId="166" fontId="9" fillId="0" borderId="53" xfId="0" applyNumberFormat="1" applyFont="1" applyBorder="1" applyAlignment="1">
      <alignment/>
    </xf>
    <xf numFmtId="166" fontId="11" fillId="33" borderId="54" xfId="0" applyNumberFormat="1" applyFont="1" applyFill="1" applyBorder="1" applyAlignment="1">
      <alignment/>
    </xf>
    <xf numFmtId="166" fontId="9" fillId="0" borderId="12" xfId="0" applyNumberFormat="1" applyFont="1" applyBorder="1" applyAlignment="1">
      <alignment/>
    </xf>
    <xf numFmtId="166" fontId="11" fillId="33" borderId="55" xfId="0" applyNumberFormat="1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3" fontId="51" fillId="0" borderId="13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9" fillId="33" borderId="5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57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3" borderId="58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11" fillId="33" borderId="62" xfId="0" applyFont="1" applyFill="1" applyBorder="1" applyAlignment="1">
      <alignment horizontal="center"/>
    </xf>
    <xf numFmtId="0" fontId="11" fillId="33" borderId="63" xfId="0" applyFont="1" applyFill="1" applyBorder="1" applyAlignment="1">
      <alignment horizontal="center"/>
    </xf>
    <xf numFmtId="0" fontId="11" fillId="33" borderId="64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9" fillId="0" borderId="0" xfId="0" applyFont="1" applyAlignment="1">
      <alignment horizontal="center"/>
    </xf>
    <xf numFmtId="0" fontId="11" fillId="34" borderId="2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3" fontId="11" fillId="34" borderId="13" xfId="0" applyNumberFormat="1" applyFont="1" applyFill="1" applyBorder="1" applyAlignment="1">
      <alignment horizontal="center" vertical="center"/>
    </xf>
    <xf numFmtId="3" fontId="11" fillId="34" borderId="28" xfId="0" applyNumberFormat="1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3" fontId="11" fillId="34" borderId="41" xfId="0" applyNumberFormat="1" applyFont="1" applyFill="1" applyBorder="1" applyAlignment="1">
      <alignment horizontal="center" vertical="center"/>
    </xf>
    <xf numFmtId="3" fontId="11" fillId="34" borderId="26" xfId="0" applyNumberFormat="1" applyFont="1" applyFill="1" applyBorder="1" applyAlignment="1">
      <alignment horizontal="center" vertical="center"/>
    </xf>
    <xf numFmtId="3" fontId="11" fillId="34" borderId="22" xfId="0" applyNumberFormat="1" applyFont="1" applyFill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171450</xdr:colOff>
      <xdr:row>12</xdr:row>
      <xdr:rowOff>19050</xdr:rowOff>
    </xdr:from>
    <xdr:ext cx="180975" cy="257175"/>
    <xdr:sp fLocksText="0">
      <xdr:nvSpPr>
        <xdr:cNvPr id="1" name="Szövegdoboz 1"/>
        <xdr:cNvSpPr txBox="1">
          <a:spLocks noChangeArrowheads="1"/>
        </xdr:cNvSpPr>
      </xdr:nvSpPr>
      <xdr:spPr>
        <a:xfrm>
          <a:off x="10058400" y="2466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542925</xdr:colOff>
      <xdr:row>7</xdr:row>
      <xdr:rowOff>323850</xdr:rowOff>
    </xdr:from>
    <xdr:ext cx="180975" cy="266700"/>
    <xdr:sp fLocksText="0">
      <xdr:nvSpPr>
        <xdr:cNvPr id="2" name="Szövegdoboz 2"/>
        <xdr:cNvSpPr txBox="1">
          <a:spLocks noChangeArrowheads="1"/>
        </xdr:cNvSpPr>
      </xdr:nvSpPr>
      <xdr:spPr>
        <a:xfrm>
          <a:off x="9820275" y="152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4.7109375" style="8" customWidth="1"/>
    <col min="2" max="2" width="1.7109375" style="2" customWidth="1"/>
    <col min="3" max="3" width="55.00390625" style="2" customWidth="1"/>
    <col min="4" max="4" width="12.28125" style="2" customWidth="1"/>
    <col min="5" max="5" width="11.57421875" style="2" customWidth="1"/>
    <col min="6" max="6" width="11.421875" style="2" customWidth="1"/>
    <col min="7" max="7" width="11.28125" style="2" customWidth="1"/>
    <col min="8" max="8" width="9.00390625" style="3" customWidth="1"/>
    <col min="9" max="9" width="1.7109375" style="2" customWidth="1"/>
    <col min="10" max="10" width="52.7109375" style="2" customWidth="1"/>
    <col min="11" max="11" width="11.421875" style="2" customWidth="1"/>
    <col min="12" max="13" width="11.8515625" style="2" customWidth="1"/>
    <col min="14" max="14" width="10.8515625" style="2" customWidth="1"/>
    <col min="15" max="15" width="9.421875" style="3" customWidth="1"/>
    <col min="16" max="16" width="9.140625" style="2" customWidth="1"/>
    <col min="17" max="17" width="9.140625" style="2" hidden="1" customWidth="1"/>
    <col min="18" max="16384" width="9.140625" style="2" customWidth="1"/>
  </cols>
  <sheetData>
    <row r="1" ht="12.75">
      <c r="O1" s="5" t="s">
        <v>35</v>
      </c>
    </row>
    <row r="2" ht="12.75">
      <c r="O2" s="21" t="s">
        <v>178</v>
      </c>
    </row>
    <row r="3" spans="3:15" ht="12.75">
      <c r="C3" s="83"/>
      <c r="D3" s="83"/>
      <c r="O3" s="1"/>
    </row>
    <row r="5" spans="2:15" ht="15.75">
      <c r="B5" s="114" t="s">
        <v>177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2:15" ht="15.75">
      <c r="B6" s="114" t="s">
        <v>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2:15" ht="14.2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ht="12.75">
      <c r="E8" s="3"/>
    </row>
    <row r="9" spans="5:7" ht="12.75">
      <c r="E9" s="3"/>
      <c r="F9" s="3"/>
      <c r="G9" s="3"/>
    </row>
    <row r="10" spans="2:15" s="8" customFormat="1" ht="19.5" customHeight="1" thickBot="1">
      <c r="B10" s="112" t="s">
        <v>19</v>
      </c>
      <c r="C10" s="112"/>
      <c r="D10" s="34" t="s">
        <v>20</v>
      </c>
      <c r="E10" s="34" t="s">
        <v>21</v>
      </c>
      <c r="F10" s="34" t="s">
        <v>22</v>
      </c>
      <c r="G10" s="34" t="s">
        <v>23</v>
      </c>
      <c r="H10" s="7" t="s">
        <v>24</v>
      </c>
      <c r="I10" s="113" t="s">
        <v>25</v>
      </c>
      <c r="J10" s="112"/>
      <c r="K10" s="34" t="s">
        <v>30</v>
      </c>
      <c r="L10" s="34" t="s">
        <v>31</v>
      </c>
      <c r="M10" s="34" t="s">
        <v>32</v>
      </c>
      <c r="N10" s="34" t="s">
        <v>34</v>
      </c>
      <c r="O10" s="7" t="s">
        <v>33</v>
      </c>
    </row>
    <row r="11" spans="2:15" ht="15" customHeight="1" thickTop="1">
      <c r="B11" s="116" t="s">
        <v>0</v>
      </c>
      <c r="C11" s="117"/>
      <c r="D11" s="117"/>
      <c r="E11" s="117"/>
      <c r="F11" s="117"/>
      <c r="G11" s="117"/>
      <c r="H11" s="117"/>
      <c r="I11" s="118" t="s">
        <v>4</v>
      </c>
      <c r="J11" s="119"/>
      <c r="K11" s="120"/>
      <c r="L11" s="120"/>
      <c r="M11" s="120"/>
      <c r="N11" s="121"/>
      <c r="O11" s="122"/>
    </row>
    <row r="12" spans="2:15" ht="15" customHeight="1">
      <c r="B12" s="109" t="s">
        <v>2</v>
      </c>
      <c r="C12" s="110"/>
      <c r="D12" s="26" t="s">
        <v>176</v>
      </c>
      <c r="E12" s="26" t="s">
        <v>146</v>
      </c>
      <c r="F12" s="90" t="s">
        <v>144</v>
      </c>
      <c r="G12" s="123" t="s">
        <v>141</v>
      </c>
      <c r="H12" s="124"/>
      <c r="I12" s="111" t="s">
        <v>2</v>
      </c>
      <c r="J12" s="110"/>
      <c r="K12" s="26" t="s">
        <v>176</v>
      </c>
      <c r="L12" s="26" t="s">
        <v>146</v>
      </c>
      <c r="M12" s="90" t="s">
        <v>144</v>
      </c>
      <c r="N12" s="123" t="s">
        <v>141</v>
      </c>
      <c r="O12" s="124"/>
    </row>
    <row r="13" spans="2:15" ht="15" customHeight="1" thickBot="1">
      <c r="B13" s="106" t="s">
        <v>18</v>
      </c>
      <c r="C13" s="107"/>
      <c r="D13" s="27" t="s">
        <v>149</v>
      </c>
      <c r="E13" s="27" t="s">
        <v>145</v>
      </c>
      <c r="F13" s="91" t="s">
        <v>145</v>
      </c>
      <c r="G13" s="84" t="s">
        <v>142</v>
      </c>
      <c r="H13" s="103" t="s">
        <v>143</v>
      </c>
      <c r="I13" s="108" t="s">
        <v>18</v>
      </c>
      <c r="J13" s="107"/>
      <c r="K13" s="27" t="s">
        <v>149</v>
      </c>
      <c r="L13" s="27" t="s">
        <v>145</v>
      </c>
      <c r="M13" s="27" t="s">
        <v>145</v>
      </c>
      <c r="N13" s="91" t="s">
        <v>142</v>
      </c>
      <c r="O13" s="28" t="s">
        <v>143</v>
      </c>
    </row>
    <row r="14" spans="1:17" ht="15" customHeight="1" thickTop="1">
      <c r="A14" s="9" t="s">
        <v>54</v>
      </c>
      <c r="B14" s="15" t="s">
        <v>87</v>
      </c>
      <c r="C14" s="18"/>
      <c r="D14" s="18"/>
      <c r="E14" s="18"/>
      <c r="F14" s="40"/>
      <c r="G14" s="92"/>
      <c r="H14" s="93"/>
      <c r="I14" s="15" t="s">
        <v>102</v>
      </c>
      <c r="J14" s="57"/>
      <c r="K14" s="40"/>
      <c r="L14" s="44"/>
      <c r="M14" s="44"/>
      <c r="N14" s="88"/>
      <c r="O14" s="13"/>
      <c r="Q14" s="3" t="e">
        <f>SUM(#REF!+#REF!)</f>
        <v>#REF!</v>
      </c>
    </row>
    <row r="15" spans="1:17" ht="15" customHeight="1">
      <c r="A15" s="9" t="s">
        <v>44</v>
      </c>
      <c r="B15" s="16"/>
      <c r="C15" s="19" t="s">
        <v>89</v>
      </c>
      <c r="D15" s="41">
        <v>50630597</v>
      </c>
      <c r="E15" s="41">
        <f>Bevételek!E11</f>
        <v>41499868</v>
      </c>
      <c r="F15" s="41">
        <f>Bevételek!F11</f>
        <v>48704627</v>
      </c>
      <c r="G15" s="41">
        <f>Bevételek!G11</f>
        <v>42607181</v>
      </c>
      <c r="H15" s="98">
        <f aca="true" t="shared" si="0" ref="H15:H20">G15/F15*100</f>
        <v>87.48076645777412</v>
      </c>
      <c r="I15" s="16"/>
      <c r="J15" s="19" t="s">
        <v>103</v>
      </c>
      <c r="K15" s="41">
        <v>24940814</v>
      </c>
      <c r="L15" s="36">
        <v>22990703</v>
      </c>
      <c r="M15" s="36">
        <v>24202199</v>
      </c>
      <c r="N15" s="36">
        <v>23555681</v>
      </c>
      <c r="O15" s="100">
        <f aca="true" t="shared" si="1" ref="O15:O20">N15/M15*100</f>
        <v>97.32868075334807</v>
      </c>
      <c r="Q15" s="3" t="e">
        <f>SUM(#REF!+#REF!)</f>
        <v>#REF!</v>
      </c>
    </row>
    <row r="16" spans="1:15" ht="15" customHeight="1">
      <c r="A16" s="9" t="s">
        <v>36</v>
      </c>
      <c r="B16" s="16"/>
      <c r="C16" s="19" t="s">
        <v>80</v>
      </c>
      <c r="D16" s="41">
        <v>7485382</v>
      </c>
      <c r="E16" s="41">
        <f>Bevételek!E15</f>
        <v>6550000</v>
      </c>
      <c r="F16" s="41">
        <f>Bevételek!F15</f>
        <v>6550000</v>
      </c>
      <c r="G16" s="41">
        <f>Bevételek!G15</f>
        <v>5760956</v>
      </c>
      <c r="H16" s="98">
        <f t="shared" si="0"/>
        <v>87.95352671755725</v>
      </c>
      <c r="I16" s="16"/>
      <c r="J16" s="24" t="s">
        <v>127</v>
      </c>
      <c r="K16" s="36">
        <v>3944193</v>
      </c>
      <c r="L16" s="36">
        <v>3795533</v>
      </c>
      <c r="M16" s="36">
        <v>4430692</v>
      </c>
      <c r="N16" s="36">
        <v>4326485</v>
      </c>
      <c r="O16" s="100">
        <f t="shared" si="1"/>
        <v>97.64806490724249</v>
      </c>
    </row>
    <row r="17" spans="1:15" ht="15" customHeight="1">
      <c r="A17" s="9" t="s">
        <v>37</v>
      </c>
      <c r="B17" s="16"/>
      <c r="C17" s="19" t="s">
        <v>84</v>
      </c>
      <c r="D17" s="41">
        <v>4160221</v>
      </c>
      <c r="E17" s="41">
        <f>Bevételek!E21</f>
        <v>1360000</v>
      </c>
      <c r="F17" s="41">
        <f>Bevételek!F21</f>
        <v>4996634</v>
      </c>
      <c r="G17" s="41">
        <f>Bevételek!G21</f>
        <v>5136254</v>
      </c>
      <c r="H17" s="98">
        <f t="shared" si="0"/>
        <v>102.79428111004327</v>
      </c>
      <c r="I17" s="16"/>
      <c r="J17" s="24" t="s">
        <v>105</v>
      </c>
      <c r="K17" s="36">
        <v>18930194</v>
      </c>
      <c r="L17" s="36">
        <v>18466581</v>
      </c>
      <c r="M17" s="36">
        <v>23206639</v>
      </c>
      <c r="N17" s="36">
        <v>20558675</v>
      </c>
      <c r="O17" s="100">
        <f t="shared" si="1"/>
        <v>88.58962730449679</v>
      </c>
    </row>
    <row r="18" spans="1:18" ht="15" customHeight="1">
      <c r="A18" s="9" t="s">
        <v>38</v>
      </c>
      <c r="B18" s="16"/>
      <c r="C18" s="19" t="s">
        <v>85</v>
      </c>
      <c r="D18" s="41"/>
      <c r="E18" s="41">
        <f>Bevételek!E22</f>
        <v>0</v>
      </c>
      <c r="F18" s="41">
        <f>Bevételek!F22</f>
        <v>0</v>
      </c>
      <c r="G18" s="41">
        <f>Bevételek!G22</f>
        <v>0</v>
      </c>
      <c r="H18" s="98"/>
      <c r="I18" s="16"/>
      <c r="J18" s="24" t="s">
        <v>106</v>
      </c>
      <c r="K18" s="36">
        <v>1254783</v>
      </c>
      <c r="L18" s="36">
        <v>1500000</v>
      </c>
      <c r="M18" s="36">
        <v>1910000</v>
      </c>
      <c r="N18" s="36">
        <v>1909495</v>
      </c>
      <c r="O18" s="100">
        <f t="shared" si="1"/>
        <v>99.97356020942408</v>
      </c>
      <c r="R18" s="6"/>
    </row>
    <row r="19" spans="1:18" ht="15" customHeight="1" thickBot="1">
      <c r="A19" s="9" t="s">
        <v>26</v>
      </c>
      <c r="B19" s="30"/>
      <c r="C19" s="66" t="s">
        <v>128</v>
      </c>
      <c r="D19" s="41"/>
      <c r="E19" s="37">
        <v>13717343</v>
      </c>
      <c r="F19" s="37">
        <v>13717343</v>
      </c>
      <c r="G19" s="37"/>
      <c r="H19" s="98"/>
      <c r="I19" s="16"/>
      <c r="J19" s="24" t="s">
        <v>107</v>
      </c>
      <c r="K19" s="36">
        <v>3494520</v>
      </c>
      <c r="L19" s="36">
        <v>4956000</v>
      </c>
      <c r="M19" s="36">
        <v>8975783</v>
      </c>
      <c r="N19" s="36">
        <v>2966937</v>
      </c>
      <c r="O19" s="100">
        <f t="shared" si="1"/>
        <v>33.05491008416759</v>
      </c>
      <c r="R19" s="6"/>
    </row>
    <row r="20" spans="1:18" ht="15" customHeight="1" thickBot="1" thickTop="1">
      <c r="A20" s="9" t="s">
        <v>27</v>
      </c>
      <c r="B20" s="4" t="s">
        <v>123</v>
      </c>
      <c r="C20" s="22"/>
      <c r="D20" s="43">
        <f>SUM(D14:D19)</f>
        <v>62276200</v>
      </c>
      <c r="E20" s="43">
        <f>SUM(E14:E19)</f>
        <v>63127211</v>
      </c>
      <c r="F20" s="43">
        <f>SUM(F14:F19)</f>
        <v>73968604</v>
      </c>
      <c r="G20" s="43">
        <f>SUM(G14:G19)</f>
        <v>53504391</v>
      </c>
      <c r="H20" s="99">
        <f t="shared" si="0"/>
        <v>72.33392021295954</v>
      </c>
      <c r="I20" s="4" t="s">
        <v>124</v>
      </c>
      <c r="J20" s="22"/>
      <c r="K20" s="43">
        <f>SUM(K15:K19)</f>
        <v>52564504</v>
      </c>
      <c r="L20" s="43">
        <f>SUM(L15:L19)</f>
        <v>51708817</v>
      </c>
      <c r="M20" s="43">
        <f>SUM(M15:M19)</f>
        <v>62725313</v>
      </c>
      <c r="N20" s="43">
        <f>SUM(N15:N19)</f>
        <v>53317273</v>
      </c>
      <c r="O20" s="101">
        <f t="shared" si="1"/>
        <v>85.00120676958599</v>
      </c>
      <c r="Q20" s="3" t="e">
        <f>SUM(O17+O18+#REF!+#REF!)</f>
        <v>#REF!</v>
      </c>
      <c r="R20" s="6"/>
    </row>
    <row r="21" spans="1:18" s="58" customFormat="1" ht="15" customHeight="1" thickTop="1">
      <c r="A21" s="9" t="s">
        <v>28</v>
      </c>
      <c r="B21" s="65" t="s">
        <v>88</v>
      </c>
      <c r="C21" s="61"/>
      <c r="D21" s="102"/>
      <c r="E21" s="62"/>
      <c r="F21" s="62"/>
      <c r="G21" s="85"/>
      <c r="H21" s="63"/>
      <c r="I21" s="65" t="s">
        <v>109</v>
      </c>
      <c r="J21" s="61"/>
      <c r="K21" s="62"/>
      <c r="L21" s="62"/>
      <c r="M21" s="62"/>
      <c r="N21" s="85"/>
      <c r="O21" s="64"/>
      <c r="Q21" s="59"/>
      <c r="R21" s="60"/>
    </row>
    <row r="22" spans="1:18" ht="15" customHeight="1">
      <c r="A22" s="9" t="s">
        <v>29</v>
      </c>
      <c r="B22" s="16"/>
      <c r="C22" s="24" t="s">
        <v>90</v>
      </c>
      <c r="D22" s="36">
        <v>16943581</v>
      </c>
      <c r="E22" s="36">
        <f>Bevételek!E25</f>
        <v>50600000</v>
      </c>
      <c r="F22" s="36">
        <f>Bevételek!F25</f>
        <v>50600000</v>
      </c>
      <c r="G22" s="36">
        <f>Bevételek!G25</f>
        <v>2999047</v>
      </c>
      <c r="H22" s="98">
        <f>G22/F22*100</f>
        <v>5.926970355731225</v>
      </c>
      <c r="I22" s="16"/>
      <c r="J22" s="24" t="s">
        <v>110</v>
      </c>
      <c r="K22" s="36">
        <v>13702516</v>
      </c>
      <c r="L22" s="36">
        <v>70249046</v>
      </c>
      <c r="M22" s="36">
        <v>70249046</v>
      </c>
      <c r="N22" s="36">
        <v>21153255</v>
      </c>
      <c r="O22" s="100">
        <f>N22/M22*100</f>
        <v>30.111803938234267</v>
      </c>
      <c r="R22" s="6"/>
    </row>
    <row r="23" spans="1:18" ht="15" customHeight="1">
      <c r="A23" s="9" t="s">
        <v>5</v>
      </c>
      <c r="B23" s="16"/>
      <c r="C23" s="24" t="s">
        <v>91</v>
      </c>
      <c r="D23" s="36">
        <v>1264518</v>
      </c>
      <c r="E23" s="36">
        <f>Bevételek!E26</f>
        <v>0</v>
      </c>
      <c r="F23" s="36">
        <f>Bevételek!F26</f>
        <v>158060</v>
      </c>
      <c r="G23" s="36">
        <f>Bevételek!G26</f>
        <v>158060</v>
      </c>
      <c r="H23" s="98">
        <f>G23/F23*100</f>
        <v>100</v>
      </c>
      <c r="I23" s="16"/>
      <c r="J23" s="24" t="s">
        <v>111</v>
      </c>
      <c r="K23" s="36">
        <v>762264</v>
      </c>
      <c r="L23" s="36">
        <v>39550000</v>
      </c>
      <c r="M23" s="36">
        <v>39550000</v>
      </c>
      <c r="N23" s="36">
        <v>0</v>
      </c>
      <c r="O23" s="100">
        <f>N23/M23*100</f>
        <v>0</v>
      </c>
      <c r="R23" s="6"/>
    </row>
    <row r="24" spans="1:18" ht="15" customHeight="1" thickBot="1">
      <c r="A24" s="9" t="s">
        <v>6</v>
      </c>
      <c r="B24" s="17"/>
      <c r="C24" s="25" t="s">
        <v>138</v>
      </c>
      <c r="D24" s="37">
        <v>0</v>
      </c>
      <c r="E24" s="37">
        <f>Bevételek!E27</f>
        <v>0</v>
      </c>
      <c r="F24" s="37">
        <f>Bevételek!F27</f>
        <v>0</v>
      </c>
      <c r="G24" s="37">
        <f>Bevételek!G27</f>
        <v>0</v>
      </c>
      <c r="H24" s="98"/>
      <c r="I24" s="20"/>
      <c r="J24" s="24" t="s">
        <v>112</v>
      </c>
      <c r="K24" s="36">
        <v>0</v>
      </c>
      <c r="L24" s="36">
        <v>0</v>
      </c>
      <c r="M24" s="36">
        <v>0</v>
      </c>
      <c r="N24" s="36">
        <v>0</v>
      </c>
      <c r="O24" s="100">
        <v>0</v>
      </c>
      <c r="R24" s="6"/>
    </row>
    <row r="25" spans="1:18" ht="15" customHeight="1" thickBot="1" thickTop="1">
      <c r="A25" s="9" t="s">
        <v>7</v>
      </c>
      <c r="B25" s="4" t="s">
        <v>125</v>
      </c>
      <c r="C25" s="22"/>
      <c r="D25" s="43">
        <f>SUM(D22:D24)</f>
        <v>18208099</v>
      </c>
      <c r="E25" s="43">
        <f>SUM(E22:E24)</f>
        <v>50600000</v>
      </c>
      <c r="F25" s="43">
        <f>SUM(F22:F24)</f>
        <v>50758060</v>
      </c>
      <c r="G25" s="43">
        <f>SUM(G22:G24)</f>
        <v>3157107</v>
      </c>
      <c r="H25" s="99">
        <f>G25/F25*100</f>
        <v>6.219912660176532</v>
      </c>
      <c r="I25" s="4" t="s">
        <v>126</v>
      </c>
      <c r="J25" s="22"/>
      <c r="K25" s="43">
        <f>SUM(K22:K24)</f>
        <v>14464780</v>
      </c>
      <c r="L25" s="43">
        <f>SUM(L22:L24)</f>
        <v>109799046</v>
      </c>
      <c r="M25" s="43">
        <f>SUM(M22:M24)</f>
        <v>109799046</v>
      </c>
      <c r="N25" s="43">
        <f>SUM(N22:N24)</f>
        <v>21153255</v>
      </c>
      <c r="O25" s="101">
        <f>N25/M25*100</f>
        <v>19.265426950977332</v>
      </c>
      <c r="R25" s="6"/>
    </row>
    <row r="26" spans="1:18" ht="15" customHeight="1" thickBot="1" thickTop="1">
      <c r="A26" s="9" t="s">
        <v>8</v>
      </c>
      <c r="B26" s="4" t="s">
        <v>9</v>
      </c>
      <c r="C26" s="22"/>
      <c r="D26" s="43">
        <f>D25+D20</f>
        <v>80484299</v>
      </c>
      <c r="E26" s="43">
        <f>E25+E20</f>
        <v>113727211</v>
      </c>
      <c r="F26" s="43">
        <f>F25+F20</f>
        <v>124726664</v>
      </c>
      <c r="G26" s="43">
        <f>G25+G20</f>
        <v>56661498</v>
      </c>
      <c r="H26" s="99">
        <f>G26/F26*100</f>
        <v>45.42853643548103</v>
      </c>
      <c r="I26" s="4" t="s">
        <v>10</v>
      </c>
      <c r="J26" s="22"/>
      <c r="K26" s="67">
        <f>K25+K20</f>
        <v>67029284</v>
      </c>
      <c r="L26" s="67">
        <f>L25+L20</f>
        <v>161507863</v>
      </c>
      <c r="M26" s="67">
        <f>M25+M20</f>
        <v>172524359</v>
      </c>
      <c r="N26" s="67">
        <f>N25+N20</f>
        <v>74470528</v>
      </c>
      <c r="O26" s="101">
        <f>N26/M26*100</f>
        <v>43.16522514945266</v>
      </c>
      <c r="R26" s="6"/>
    </row>
    <row r="27" spans="1:18" ht="15" customHeight="1" thickBot="1" thickTop="1">
      <c r="A27" s="9" t="s">
        <v>39</v>
      </c>
      <c r="B27" s="4" t="s">
        <v>11</v>
      </c>
      <c r="C27" s="22"/>
      <c r="D27" s="43"/>
      <c r="E27" s="43">
        <f>L26-E26</f>
        <v>47780652</v>
      </c>
      <c r="F27" s="43">
        <f>M26-F26</f>
        <v>47797695</v>
      </c>
      <c r="G27" s="43">
        <f>N26-G26</f>
        <v>17809030</v>
      </c>
      <c r="H27" s="99"/>
      <c r="I27" s="4" t="s">
        <v>12</v>
      </c>
      <c r="J27" s="22"/>
      <c r="K27" s="43">
        <f>D26-K26</f>
        <v>13455015</v>
      </c>
      <c r="L27" s="43"/>
      <c r="M27" s="43"/>
      <c r="N27" s="43"/>
      <c r="O27" s="101"/>
      <c r="R27" s="3"/>
    </row>
    <row r="28" spans="1:19" ht="15" customHeight="1" thickBot="1" thickTop="1">
      <c r="A28" s="9" t="s">
        <v>40</v>
      </c>
      <c r="B28" s="31" t="s">
        <v>55</v>
      </c>
      <c r="C28" s="32"/>
      <c r="D28" s="45"/>
      <c r="E28" s="45"/>
      <c r="F28" s="45"/>
      <c r="G28" s="45"/>
      <c r="H28" s="99"/>
      <c r="I28" s="31" t="s">
        <v>69</v>
      </c>
      <c r="J28" s="32"/>
      <c r="K28" s="45">
        <f>D20-K20</f>
        <v>9711696</v>
      </c>
      <c r="L28" s="45">
        <f>E20-L20</f>
        <v>11418394</v>
      </c>
      <c r="M28" s="45">
        <f>F20-M20</f>
        <v>11243291</v>
      </c>
      <c r="N28" s="45">
        <f>G20-N20</f>
        <v>187118</v>
      </c>
      <c r="O28" s="101"/>
      <c r="P28" s="3"/>
      <c r="R28" s="3"/>
      <c r="S28" s="3"/>
    </row>
    <row r="29" spans="1:18" ht="15" customHeight="1" thickBot="1" thickTop="1">
      <c r="A29" s="9" t="s">
        <v>41</v>
      </c>
      <c r="B29" s="31" t="s">
        <v>56</v>
      </c>
      <c r="C29" s="32"/>
      <c r="D29" s="45"/>
      <c r="E29" s="45">
        <f>L25-E25</f>
        <v>59199046</v>
      </c>
      <c r="F29" s="45">
        <f>M25-F25</f>
        <v>59040986</v>
      </c>
      <c r="G29" s="45">
        <f>N25-G25</f>
        <v>17996148</v>
      </c>
      <c r="H29" s="99"/>
      <c r="I29" s="31" t="s">
        <v>70</v>
      </c>
      <c r="J29" s="32"/>
      <c r="K29" s="87">
        <f>D25-K25</f>
        <v>3743319</v>
      </c>
      <c r="L29" s="87"/>
      <c r="M29" s="87"/>
      <c r="N29" s="87"/>
      <c r="O29" s="33"/>
      <c r="R29" s="3"/>
    </row>
    <row r="30" spans="1:18" ht="15" customHeight="1" thickTop="1">
      <c r="A30" s="9" t="s">
        <v>42</v>
      </c>
      <c r="B30" s="15" t="s">
        <v>99</v>
      </c>
      <c r="C30" s="23"/>
      <c r="D30" s="40"/>
      <c r="E30" s="44"/>
      <c r="F30" s="44"/>
      <c r="G30" s="88"/>
      <c r="H30" s="11"/>
      <c r="I30" s="15" t="s">
        <v>115</v>
      </c>
      <c r="J30" s="23"/>
      <c r="K30" s="44"/>
      <c r="L30" s="44"/>
      <c r="M30" s="44"/>
      <c r="N30" s="88"/>
      <c r="O30" s="13"/>
      <c r="Q30" s="3" t="e">
        <f>SUM(#REF!)</f>
        <v>#REF!</v>
      </c>
      <c r="R30" s="3"/>
    </row>
    <row r="31" spans="1:18" ht="15" customHeight="1">
      <c r="A31" s="9" t="s">
        <v>43</v>
      </c>
      <c r="B31" s="16"/>
      <c r="C31" s="24" t="s">
        <v>96</v>
      </c>
      <c r="D31" s="104"/>
      <c r="E31" s="36"/>
      <c r="F31" s="36"/>
      <c r="G31" s="36"/>
      <c r="H31" s="98"/>
      <c r="I31" s="16"/>
      <c r="J31" s="24" t="s">
        <v>116</v>
      </c>
      <c r="K31" s="36">
        <v>1038000</v>
      </c>
      <c r="L31" s="36">
        <v>1038000</v>
      </c>
      <c r="M31" s="36">
        <v>1038000</v>
      </c>
      <c r="N31" s="36">
        <v>1038000</v>
      </c>
      <c r="O31" s="100">
        <f>N31/M31*100</f>
        <v>100</v>
      </c>
      <c r="Q31" s="3" t="e">
        <f>SUM(#REF!)</f>
        <v>#REF!</v>
      </c>
      <c r="R31" s="3"/>
    </row>
    <row r="32" spans="1:18" ht="15" customHeight="1">
      <c r="A32" s="9" t="s">
        <v>45</v>
      </c>
      <c r="B32" s="16"/>
      <c r="C32" s="24" t="s">
        <v>172</v>
      </c>
      <c r="D32" s="36"/>
      <c r="E32" s="36"/>
      <c r="F32" s="36"/>
      <c r="G32" s="36"/>
      <c r="H32" s="98"/>
      <c r="I32" s="16"/>
      <c r="J32" s="24" t="s">
        <v>171</v>
      </c>
      <c r="K32" s="36"/>
      <c r="L32" s="36"/>
      <c r="M32" s="36"/>
      <c r="N32" s="36"/>
      <c r="O32" s="100"/>
      <c r="R32" s="3"/>
    </row>
    <row r="33" spans="1:18" ht="15" customHeight="1">
      <c r="A33" s="9" t="s">
        <v>46</v>
      </c>
      <c r="B33" s="16"/>
      <c r="C33" s="24" t="s">
        <v>129</v>
      </c>
      <c r="D33" s="36">
        <v>49007383</v>
      </c>
      <c r="E33" s="36">
        <v>48818652</v>
      </c>
      <c r="F33" s="36">
        <v>48549046</v>
      </c>
      <c r="G33" s="36">
        <v>48549046</v>
      </c>
      <c r="H33" s="98"/>
      <c r="I33" s="16"/>
      <c r="J33" s="24" t="s">
        <v>140</v>
      </c>
      <c r="K33" s="36"/>
      <c r="L33" s="36"/>
      <c r="M33" s="36"/>
      <c r="N33" s="36"/>
      <c r="O33" s="100"/>
      <c r="R33" s="3"/>
    </row>
    <row r="34" spans="1:18" ht="15" customHeight="1">
      <c r="A34" s="9" t="s">
        <v>47</v>
      </c>
      <c r="B34" s="16"/>
      <c r="C34" s="24" t="s">
        <v>154</v>
      </c>
      <c r="D34" s="36"/>
      <c r="E34" s="36"/>
      <c r="F34" s="36"/>
      <c r="G34" s="56">
        <v>13717343</v>
      </c>
      <c r="H34" s="98"/>
      <c r="I34" s="16"/>
      <c r="J34" s="24" t="s">
        <v>130</v>
      </c>
      <c r="K34" s="36"/>
      <c r="L34" s="36"/>
      <c r="M34" s="36"/>
      <c r="N34" s="36"/>
      <c r="O34" s="100"/>
      <c r="Q34" s="3">
        <f>SUM(O22:O23)</f>
        <v>30.111803938234267</v>
      </c>
      <c r="R34" s="3"/>
    </row>
    <row r="35" spans="1:18" ht="15" customHeight="1">
      <c r="A35" s="9" t="s">
        <v>48</v>
      </c>
      <c r="B35" s="20"/>
      <c r="C35" s="29" t="s">
        <v>155</v>
      </c>
      <c r="D35" s="42">
        <v>1369554</v>
      </c>
      <c r="E35" s="42"/>
      <c r="F35" s="42">
        <v>1326269</v>
      </c>
      <c r="G35" s="89">
        <v>1326269</v>
      </c>
      <c r="H35" s="98">
        <f>G35/F35*100</f>
        <v>100</v>
      </c>
      <c r="I35" s="16"/>
      <c r="J35" s="24" t="s">
        <v>131</v>
      </c>
      <c r="K35" s="36"/>
      <c r="L35" s="36"/>
      <c r="M35" s="36"/>
      <c r="N35" s="36"/>
      <c r="O35" s="100"/>
      <c r="R35" s="3"/>
    </row>
    <row r="36" spans="1:15" ht="15" customHeight="1" thickBot="1">
      <c r="A36" s="9" t="s">
        <v>49</v>
      </c>
      <c r="B36" s="17"/>
      <c r="C36" s="25" t="s">
        <v>133</v>
      </c>
      <c r="D36" s="37"/>
      <c r="E36" s="37"/>
      <c r="F36" s="37"/>
      <c r="G36" s="86"/>
      <c r="H36" s="12"/>
      <c r="I36" s="20"/>
      <c r="J36" s="29" t="s">
        <v>161</v>
      </c>
      <c r="K36" s="42">
        <v>527563</v>
      </c>
      <c r="L36" s="42"/>
      <c r="M36" s="42">
        <v>1039620</v>
      </c>
      <c r="N36" s="89">
        <v>1039620</v>
      </c>
      <c r="O36" s="100">
        <f>N36/M36*100</f>
        <v>100</v>
      </c>
    </row>
    <row r="37" spans="1:15" ht="15" customHeight="1" thickBot="1" thickTop="1">
      <c r="A37" s="9" t="s">
        <v>50</v>
      </c>
      <c r="B37" s="4" t="s">
        <v>13</v>
      </c>
      <c r="C37" s="22"/>
      <c r="D37" s="43">
        <f>SUM(D30:D36)</f>
        <v>50376937</v>
      </c>
      <c r="E37" s="43">
        <f>SUM(E30:E36)</f>
        <v>48818652</v>
      </c>
      <c r="F37" s="43">
        <f>SUM(F30:F36)</f>
        <v>49875315</v>
      </c>
      <c r="G37" s="43">
        <f>SUM(G30:G36)</f>
        <v>63592658</v>
      </c>
      <c r="H37" s="99">
        <f>G37/F37*100</f>
        <v>127.50327090665994</v>
      </c>
      <c r="I37" s="17"/>
      <c r="J37" s="25" t="s">
        <v>132</v>
      </c>
      <c r="K37" s="37"/>
      <c r="L37" s="37"/>
      <c r="M37" s="37"/>
      <c r="N37" s="86"/>
      <c r="O37" s="14"/>
    </row>
    <row r="38" spans="1:15" ht="15" customHeight="1" thickBot="1" thickTop="1">
      <c r="A38" s="9" t="s">
        <v>51</v>
      </c>
      <c r="B38" s="4" t="s">
        <v>15</v>
      </c>
      <c r="C38" s="22"/>
      <c r="D38" s="43">
        <f>D37-K38</f>
        <v>48811374</v>
      </c>
      <c r="E38" s="43">
        <f>E37-L38</f>
        <v>47780652</v>
      </c>
      <c r="F38" s="43">
        <f>F37-M38</f>
        <v>47797695</v>
      </c>
      <c r="G38" s="43">
        <f>G37-N38</f>
        <v>61515038</v>
      </c>
      <c r="H38" s="99">
        <f>G38/F38*100</f>
        <v>128.69875419724735</v>
      </c>
      <c r="I38" s="38" t="s">
        <v>14</v>
      </c>
      <c r="J38" s="46"/>
      <c r="K38" s="43">
        <f>SUM(K30:K37)</f>
        <v>1565563</v>
      </c>
      <c r="L38" s="43">
        <f>SUM(L30:L37)</f>
        <v>1038000</v>
      </c>
      <c r="M38" s="43">
        <f>SUM(M30:M37)</f>
        <v>2077620</v>
      </c>
      <c r="N38" s="43">
        <f>SUM(N30:N37)</f>
        <v>2077620</v>
      </c>
      <c r="O38" s="101">
        <f>N38/M38*100</f>
        <v>100</v>
      </c>
    </row>
    <row r="39" spans="1:15" ht="15" customHeight="1" thickBot="1" thickTop="1">
      <c r="A39" s="9" t="s">
        <v>52</v>
      </c>
      <c r="B39" s="4" t="s">
        <v>16</v>
      </c>
      <c r="C39" s="22"/>
      <c r="D39" s="43">
        <f>SUM(D37+D26)</f>
        <v>130861236</v>
      </c>
      <c r="E39" s="43">
        <f>SUM(E37+E26)</f>
        <v>162545863</v>
      </c>
      <c r="F39" s="43">
        <f>SUM(F37+F26)</f>
        <v>174601979</v>
      </c>
      <c r="G39" s="43">
        <f>SUM(G37+G26)</f>
        <v>120254156</v>
      </c>
      <c r="H39" s="99">
        <f>G39/F39*100</f>
        <v>68.87330641309627</v>
      </c>
      <c r="I39" s="4" t="s">
        <v>17</v>
      </c>
      <c r="J39" s="22"/>
      <c r="K39" s="43">
        <f>SUM(K38+K26)</f>
        <v>68594847</v>
      </c>
      <c r="L39" s="43">
        <f>SUM(L38+L26)</f>
        <v>162545863</v>
      </c>
      <c r="M39" s="43">
        <f>SUM(M38+M26)</f>
        <v>174601979</v>
      </c>
      <c r="N39" s="43">
        <f>SUM(N38+N26)</f>
        <v>76548148</v>
      </c>
      <c r="O39" s="101">
        <f>N39/M39*100</f>
        <v>43.84151224311152</v>
      </c>
    </row>
    <row r="40" ht="15" customHeight="1" thickTop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 hidden="1"/>
    <row r="50" ht="15" customHeight="1" hidden="1"/>
    <row r="51" ht="15" customHeight="1" hidden="1"/>
    <row r="52" ht="15" customHeight="1" hidden="1"/>
    <row r="53" ht="15" customHeight="1" hidden="1" thickTop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</sheetData>
  <sheetProtection/>
  <mergeCells count="13">
    <mergeCell ref="B5:O5"/>
    <mergeCell ref="B6:O6"/>
    <mergeCell ref="B7:O7"/>
    <mergeCell ref="B11:H11"/>
    <mergeCell ref="I11:O11"/>
    <mergeCell ref="G12:H12"/>
    <mergeCell ref="N12:O12"/>
    <mergeCell ref="B13:C13"/>
    <mergeCell ref="I13:J13"/>
    <mergeCell ref="B12:C12"/>
    <mergeCell ref="I12:J12"/>
    <mergeCell ref="B10:C10"/>
    <mergeCell ref="I10:J10"/>
  </mergeCells>
  <printOptions horizontalCentered="1" verticalCentered="1"/>
  <pageMargins left="0.1968503937007874" right="0.1968503937007874" top="0.15748031496062992" bottom="0.15748031496062992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77" zoomScaleNormal="77" zoomScalePageLayoutView="0" workbookViewId="0" topLeftCell="A1">
      <selection activeCell="K20" sqref="K20"/>
    </sheetView>
  </sheetViews>
  <sheetFormatPr defaultColWidth="9.140625" defaultRowHeight="12.75"/>
  <cols>
    <col min="1" max="1" width="5.140625" style="2" customWidth="1"/>
    <col min="2" max="2" width="5.57421875" style="2" customWidth="1"/>
    <col min="3" max="3" width="8.57421875" style="2" customWidth="1"/>
    <col min="4" max="4" width="64.28125" style="2" customWidth="1"/>
    <col min="5" max="5" width="12.57421875" style="3" customWidth="1"/>
    <col min="6" max="6" width="12.8515625" style="3" customWidth="1"/>
    <col min="7" max="7" width="12.7109375" style="3" customWidth="1"/>
    <col min="8" max="8" width="6.57421875" style="3" customWidth="1"/>
    <col min="9" max="16384" width="9.140625" style="2" customWidth="1"/>
  </cols>
  <sheetData>
    <row r="1" ht="12.75" customHeight="1">
      <c r="H1" s="5" t="s">
        <v>179</v>
      </c>
    </row>
    <row r="2" spans="3:8" ht="12.75" customHeight="1">
      <c r="C2" s="83"/>
      <c r="H2" s="21" t="s">
        <v>178</v>
      </c>
    </row>
    <row r="3" spans="2:8" ht="12.75" customHeight="1">
      <c r="B3" s="105"/>
      <c r="C3" s="105"/>
      <c r="D3" s="105"/>
      <c r="E3" s="105"/>
      <c r="F3" s="105"/>
      <c r="G3" s="105"/>
      <c r="H3" s="105"/>
    </row>
    <row r="4" spans="1:8" ht="12.75" customHeight="1">
      <c r="A4" s="125" t="s">
        <v>180</v>
      </c>
      <c r="B4" s="125"/>
      <c r="C4" s="125"/>
      <c r="D4" s="125"/>
      <c r="E4" s="125"/>
      <c r="F4" s="125"/>
      <c r="G4" s="125"/>
      <c r="H4" s="125"/>
    </row>
    <row r="5" spans="2:8" ht="12.75" customHeight="1">
      <c r="B5" s="47"/>
      <c r="C5" s="47"/>
      <c r="E5" s="82"/>
      <c r="F5" s="47"/>
      <c r="G5" s="47"/>
      <c r="H5" s="47"/>
    </row>
    <row r="6" ht="12.75" customHeight="1"/>
    <row r="7" spans="2:8" s="47" customFormat="1" ht="12.75" customHeight="1">
      <c r="B7" s="10" t="s">
        <v>19</v>
      </c>
      <c r="C7" s="128" t="s">
        <v>20</v>
      </c>
      <c r="D7" s="129"/>
      <c r="E7" s="68" t="s">
        <v>21</v>
      </c>
      <c r="F7" s="68" t="s">
        <v>22</v>
      </c>
      <c r="G7" s="68" t="s">
        <v>23</v>
      </c>
      <c r="H7" s="68" t="s">
        <v>24</v>
      </c>
    </row>
    <row r="8" spans="1:8" s="39" customFormat="1" ht="12.75" customHeight="1">
      <c r="A8" s="75"/>
      <c r="B8" s="126" t="s">
        <v>2</v>
      </c>
      <c r="C8" s="127"/>
      <c r="D8" s="127"/>
      <c r="E8" s="130" t="s">
        <v>175</v>
      </c>
      <c r="F8" s="130"/>
      <c r="G8" s="131"/>
      <c r="H8" s="131"/>
    </row>
    <row r="9" spans="1:8" ht="12.75" customHeight="1">
      <c r="A9" s="76"/>
      <c r="B9" s="126" t="s">
        <v>77</v>
      </c>
      <c r="C9" s="127"/>
      <c r="D9" s="127"/>
      <c r="E9" s="77" t="s">
        <v>174</v>
      </c>
      <c r="F9" s="95" t="s">
        <v>147</v>
      </c>
      <c r="G9" s="77" t="s">
        <v>148</v>
      </c>
      <c r="H9" s="94" t="s">
        <v>143</v>
      </c>
    </row>
    <row r="10" spans="1:8" ht="12.75" customHeight="1">
      <c r="A10" s="71" t="s">
        <v>54</v>
      </c>
      <c r="B10" s="72" t="s">
        <v>93</v>
      </c>
      <c r="C10" s="51" t="s">
        <v>87</v>
      </c>
      <c r="D10" s="51"/>
      <c r="E10" s="52"/>
      <c r="F10" s="36"/>
      <c r="G10" s="52"/>
      <c r="H10" s="52"/>
    </row>
    <row r="11" spans="1:8" ht="12.75" customHeight="1">
      <c r="A11" s="71" t="s">
        <v>44</v>
      </c>
      <c r="B11" s="19"/>
      <c r="C11" s="35" t="s">
        <v>89</v>
      </c>
      <c r="D11" s="35"/>
      <c r="E11" s="36">
        <v>41499868</v>
      </c>
      <c r="F11" s="36">
        <v>48704627</v>
      </c>
      <c r="G11" s="36">
        <v>42607181</v>
      </c>
      <c r="H11" s="96">
        <f>(G11/F11)*100</f>
        <v>87.48076645777412</v>
      </c>
    </row>
    <row r="12" spans="1:8" ht="12.75" customHeight="1">
      <c r="A12" s="71" t="s">
        <v>36</v>
      </c>
      <c r="B12" s="19"/>
      <c r="C12" s="53" t="s">
        <v>78</v>
      </c>
      <c r="D12" s="19" t="s">
        <v>122</v>
      </c>
      <c r="E12" s="36"/>
      <c r="F12" s="36"/>
      <c r="G12" s="36"/>
      <c r="H12" s="96"/>
    </row>
    <row r="13" spans="1:8" ht="12.75" customHeight="1">
      <c r="A13" s="71" t="s">
        <v>37</v>
      </c>
      <c r="B13" s="19"/>
      <c r="C13" s="54"/>
      <c r="D13" s="19" t="s">
        <v>157</v>
      </c>
      <c r="E13" s="36"/>
      <c r="F13" s="36"/>
      <c r="G13" s="36"/>
      <c r="H13" s="96"/>
    </row>
    <row r="14" spans="1:8" ht="12.75" customHeight="1">
      <c r="A14" s="71" t="s">
        <v>38</v>
      </c>
      <c r="B14" s="19"/>
      <c r="C14" s="54"/>
      <c r="D14" s="19" t="s">
        <v>79</v>
      </c>
      <c r="E14" s="36"/>
      <c r="F14" s="36"/>
      <c r="G14" s="36"/>
      <c r="H14" s="36"/>
    </row>
    <row r="15" spans="1:8" ht="12.75" customHeight="1">
      <c r="A15" s="71" t="s">
        <v>26</v>
      </c>
      <c r="B15" s="19"/>
      <c r="C15" s="35" t="s">
        <v>80</v>
      </c>
      <c r="D15" s="35"/>
      <c r="E15" s="36">
        <f>SUM(E16:E20)</f>
        <v>6550000</v>
      </c>
      <c r="F15" s="36">
        <f>SUM(F16:F20)</f>
        <v>6550000</v>
      </c>
      <c r="G15" s="36">
        <f>SUM(G16:G20)</f>
        <v>5760956</v>
      </c>
      <c r="H15" s="96">
        <f aca="true" t="shared" si="0" ref="H15:H21">(G15/F15)*100</f>
        <v>87.95352671755725</v>
      </c>
    </row>
    <row r="16" spans="1:8" ht="12.75" customHeight="1">
      <c r="A16" s="71" t="s">
        <v>28</v>
      </c>
      <c r="B16" s="19"/>
      <c r="C16" s="54" t="s">
        <v>167</v>
      </c>
      <c r="D16" s="19" t="s">
        <v>81</v>
      </c>
      <c r="E16" s="36">
        <v>580000</v>
      </c>
      <c r="F16" s="36">
        <v>580000</v>
      </c>
      <c r="G16" s="36">
        <v>670090</v>
      </c>
      <c r="H16" s="96">
        <f t="shared" si="0"/>
        <v>115.53275862068966</v>
      </c>
    </row>
    <row r="17" spans="1:8" ht="12.75" customHeight="1">
      <c r="A17" s="71" t="s">
        <v>5</v>
      </c>
      <c r="B17" s="19"/>
      <c r="C17" s="54"/>
      <c r="D17" s="19" t="s">
        <v>82</v>
      </c>
      <c r="E17" s="36">
        <v>5620000</v>
      </c>
      <c r="F17" s="36">
        <v>5620000</v>
      </c>
      <c r="G17" s="36">
        <v>4655951</v>
      </c>
      <c r="H17" s="96">
        <f t="shared" si="0"/>
        <v>82.84610320284698</v>
      </c>
    </row>
    <row r="18" spans="1:8" ht="12.75" customHeight="1">
      <c r="A18" s="71" t="s">
        <v>8</v>
      </c>
      <c r="B18" s="19"/>
      <c r="C18" s="54"/>
      <c r="D18" s="19" t="s">
        <v>156</v>
      </c>
      <c r="E18" s="36"/>
      <c r="F18" s="36"/>
      <c r="G18" s="36">
        <v>40003</v>
      </c>
      <c r="H18" s="96"/>
    </row>
    <row r="19" spans="1:8" ht="12.75" customHeight="1">
      <c r="A19" s="71" t="s">
        <v>40</v>
      </c>
      <c r="B19" s="19"/>
      <c r="C19" s="54"/>
      <c r="D19" s="19" t="s">
        <v>83</v>
      </c>
      <c r="E19" s="36">
        <v>350000</v>
      </c>
      <c r="F19" s="36">
        <v>350000</v>
      </c>
      <c r="G19" s="36">
        <v>394912</v>
      </c>
      <c r="H19" s="96">
        <f t="shared" si="0"/>
        <v>112.832</v>
      </c>
    </row>
    <row r="20" spans="1:8" ht="12.75" customHeight="1">
      <c r="A20" s="71" t="s">
        <v>41</v>
      </c>
      <c r="B20" s="19"/>
      <c r="C20" s="54"/>
      <c r="D20" s="19" t="s">
        <v>166</v>
      </c>
      <c r="E20" s="36"/>
      <c r="F20" s="36"/>
      <c r="G20" s="36"/>
      <c r="H20" s="96"/>
    </row>
    <row r="21" spans="1:8" ht="12.75" customHeight="1">
      <c r="A21" s="71" t="s">
        <v>42</v>
      </c>
      <c r="B21" s="19"/>
      <c r="C21" s="35" t="s">
        <v>84</v>
      </c>
      <c r="D21" s="35"/>
      <c r="E21" s="36">
        <v>1360000</v>
      </c>
      <c r="F21" s="36">
        <v>4996634</v>
      </c>
      <c r="G21" s="36">
        <v>5136254</v>
      </c>
      <c r="H21" s="96">
        <f t="shared" si="0"/>
        <v>102.79428111004327</v>
      </c>
    </row>
    <row r="22" spans="1:8" ht="12.75" customHeight="1">
      <c r="A22" s="71" t="s">
        <v>43</v>
      </c>
      <c r="B22" s="19"/>
      <c r="C22" s="35" t="s">
        <v>85</v>
      </c>
      <c r="D22" s="35"/>
      <c r="E22" s="36">
        <v>0</v>
      </c>
      <c r="F22" s="36"/>
      <c r="G22" s="36"/>
      <c r="H22" s="96"/>
    </row>
    <row r="23" spans="1:8" s="48" customFormat="1" ht="12.75" customHeight="1">
      <c r="A23" s="71" t="s">
        <v>45</v>
      </c>
      <c r="B23" s="73"/>
      <c r="C23" s="78" t="s">
        <v>86</v>
      </c>
      <c r="D23" s="79"/>
      <c r="E23" s="80">
        <f>E22+E21+E15+E11</f>
        <v>49409868</v>
      </c>
      <c r="F23" s="80">
        <f>F22+F21+F15+F11</f>
        <v>60251261</v>
      </c>
      <c r="G23" s="80">
        <f>G22+G21+G15+G11</f>
        <v>53504391</v>
      </c>
      <c r="H23" s="97">
        <f>(G23/F23)*100</f>
        <v>88.80210988447196</v>
      </c>
    </row>
    <row r="24" spans="1:8" ht="12.75" customHeight="1">
      <c r="A24" s="71" t="s">
        <v>46</v>
      </c>
      <c r="B24" s="19" t="s">
        <v>94</v>
      </c>
      <c r="C24" s="35" t="s">
        <v>88</v>
      </c>
      <c r="D24" s="35"/>
      <c r="E24" s="36"/>
      <c r="F24" s="36"/>
      <c r="G24" s="36"/>
      <c r="H24" s="36"/>
    </row>
    <row r="25" spans="1:8" ht="12.75" customHeight="1">
      <c r="A25" s="71" t="s">
        <v>47</v>
      </c>
      <c r="B25" s="19"/>
      <c r="C25" s="35" t="s">
        <v>90</v>
      </c>
      <c r="D25" s="35"/>
      <c r="E25" s="36">
        <v>50600000</v>
      </c>
      <c r="F25" s="36">
        <v>50600000</v>
      </c>
      <c r="G25" s="36">
        <v>2999047</v>
      </c>
      <c r="H25" s="96">
        <f>(G25/F25)*100</f>
        <v>5.926970355731225</v>
      </c>
    </row>
    <row r="26" spans="1:8" ht="12.75" customHeight="1">
      <c r="A26" s="71" t="s">
        <v>48</v>
      </c>
      <c r="B26" s="19"/>
      <c r="C26" s="35" t="s">
        <v>91</v>
      </c>
      <c r="D26" s="35"/>
      <c r="E26" s="36"/>
      <c r="F26" s="36">
        <v>158060</v>
      </c>
      <c r="G26" s="36">
        <v>158060</v>
      </c>
      <c r="H26" s="96">
        <f>(G26/F26)*100</f>
        <v>100</v>
      </c>
    </row>
    <row r="27" spans="1:8" ht="12.75" customHeight="1">
      <c r="A27" s="71" t="s">
        <v>49</v>
      </c>
      <c r="B27" s="19"/>
      <c r="C27" s="35" t="s">
        <v>138</v>
      </c>
      <c r="D27" s="35"/>
      <c r="E27" s="36"/>
      <c r="F27" s="36"/>
      <c r="G27" s="36"/>
      <c r="H27" s="96"/>
    </row>
    <row r="28" spans="1:8" s="48" customFormat="1" ht="12.75" customHeight="1">
      <c r="A28" s="71" t="s">
        <v>50</v>
      </c>
      <c r="B28" s="73"/>
      <c r="C28" s="78" t="s">
        <v>92</v>
      </c>
      <c r="D28" s="79"/>
      <c r="E28" s="80">
        <f>SUM(E25:E27)</f>
        <v>50600000</v>
      </c>
      <c r="F28" s="80">
        <f>SUM(F25:F27)</f>
        <v>50758060</v>
      </c>
      <c r="G28" s="80">
        <f>SUM(G25:G27)</f>
        <v>3157107</v>
      </c>
      <c r="H28" s="97">
        <f>(G28/F28)*100</f>
        <v>6.219912660176532</v>
      </c>
    </row>
    <row r="29" spans="1:8" s="48" customFormat="1" ht="12.75" customHeight="1">
      <c r="A29" s="71" t="s">
        <v>51</v>
      </c>
      <c r="B29" s="73"/>
      <c r="C29" s="78" t="s">
        <v>114</v>
      </c>
      <c r="D29" s="79"/>
      <c r="E29" s="80">
        <f>E28+E23</f>
        <v>100009868</v>
      </c>
      <c r="F29" s="80">
        <f>F28+F23</f>
        <v>111009321</v>
      </c>
      <c r="G29" s="80">
        <f>G28+G23</f>
        <v>56661498</v>
      </c>
      <c r="H29" s="97">
        <f>(G29/F29)*100</f>
        <v>51.042108437002334</v>
      </c>
    </row>
    <row r="30" spans="1:8" ht="12.75" customHeight="1">
      <c r="A30" s="71" t="s">
        <v>52</v>
      </c>
      <c r="B30" s="19" t="s">
        <v>95</v>
      </c>
      <c r="C30" s="35" t="s">
        <v>99</v>
      </c>
      <c r="D30" s="35"/>
      <c r="E30" s="36"/>
      <c r="F30" s="36"/>
      <c r="G30" s="36"/>
      <c r="H30" s="36"/>
    </row>
    <row r="31" spans="1:8" ht="12.75" customHeight="1">
      <c r="A31" s="71" t="s">
        <v>53</v>
      </c>
      <c r="B31" s="19"/>
      <c r="C31" s="53" t="s">
        <v>78</v>
      </c>
      <c r="D31" s="55" t="s">
        <v>96</v>
      </c>
      <c r="E31" s="50"/>
      <c r="F31" s="50">
        <f>SUM(F32:F33)</f>
        <v>0</v>
      </c>
      <c r="G31" s="50"/>
      <c r="H31" s="96"/>
    </row>
    <row r="32" spans="1:8" ht="12.75" customHeight="1">
      <c r="A32" s="71" t="s">
        <v>64</v>
      </c>
      <c r="B32" s="19"/>
      <c r="C32" s="54"/>
      <c r="D32" s="19"/>
      <c r="E32" s="36"/>
      <c r="F32" s="36"/>
      <c r="G32" s="36"/>
      <c r="H32" s="96"/>
    </row>
    <row r="33" spans="1:8" ht="12.75" customHeight="1">
      <c r="A33" s="71" t="s">
        <v>65</v>
      </c>
      <c r="B33" s="19"/>
      <c r="C33" s="54"/>
      <c r="D33" s="19"/>
      <c r="E33" s="36"/>
      <c r="F33" s="36"/>
      <c r="G33" s="36"/>
      <c r="H33" s="96"/>
    </row>
    <row r="34" spans="1:8" ht="12.75" customHeight="1">
      <c r="A34" s="71" t="s">
        <v>66</v>
      </c>
      <c r="B34" s="19"/>
      <c r="C34" s="54"/>
      <c r="D34" s="55" t="s">
        <v>155</v>
      </c>
      <c r="E34" s="50">
        <v>0</v>
      </c>
      <c r="F34" s="50">
        <v>1326269</v>
      </c>
      <c r="G34" s="50">
        <v>1326269</v>
      </c>
      <c r="H34" s="96">
        <f>(G34/F34)*100</f>
        <v>100</v>
      </c>
    </row>
    <row r="35" spans="1:8" ht="12.75" customHeight="1">
      <c r="A35" s="71" t="s">
        <v>67</v>
      </c>
      <c r="B35" s="19"/>
      <c r="C35" s="54"/>
      <c r="D35" s="55" t="s">
        <v>169</v>
      </c>
      <c r="E35" s="50">
        <f>SUM(E36:E37)</f>
        <v>0</v>
      </c>
      <c r="F35" s="50">
        <f>SUM(F36:F37)</f>
        <v>0</v>
      </c>
      <c r="G35" s="50">
        <f>SUM(G36:G37)</f>
        <v>0</v>
      </c>
      <c r="H35" s="96"/>
    </row>
    <row r="36" spans="1:8" ht="12.75" customHeight="1">
      <c r="A36" s="71" t="s">
        <v>68</v>
      </c>
      <c r="B36" s="19"/>
      <c r="C36" s="54"/>
      <c r="D36" s="19" t="s">
        <v>165</v>
      </c>
      <c r="E36" s="36"/>
      <c r="F36" s="36"/>
      <c r="G36" s="36"/>
      <c r="H36" s="96"/>
    </row>
    <row r="37" spans="1:8" ht="12.75" customHeight="1">
      <c r="A37" s="71" t="s">
        <v>58</v>
      </c>
      <c r="B37" s="19"/>
      <c r="C37" s="54"/>
      <c r="D37" s="19" t="s">
        <v>168</v>
      </c>
      <c r="E37" s="36"/>
      <c r="F37" s="36"/>
      <c r="G37" s="36">
        <v>0</v>
      </c>
      <c r="H37" s="96"/>
    </row>
    <row r="38" spans="1:8" ht="12.75" customHeight="1">
      <c r="A38" s="71" t="s">
        <v>59</v>
      </c>
      <c r="B38" s="19"/>
      <c r="C38" s="54"/>
      <c r="D38" s="55" t="s">
        <v>97</v>
      </c>
      <c r="E38" s="50">
        <v>62535995</v>
      </c>
      <c r="F38" s="50">
        <v>62266389</v>
      </c>
      <c r="G38" s="50">
        <v>62266389</v>
      </c>
      <c r="H38" s="96">
        <f>(G38/F38)*100</f>
        <v>100</v>
      </c>
    </row>
    <row r="39" spans="1:8" ht="12.75" customHeight="1">
      <c r="A39" s="71" t="s">
        <v>57</v>
      </c>
      <c r="B39" s="19"/>
      <c r="C39" s="54"/>
      <c r="D39" s="19" t="s">
        <v>98</v>
      </c>
      <c r="E39" s="36"/>
      <c r="F39" s="36"/>
      <c r="G39" s="36"/>
      <c r="H39" s="36"/>
    </row>
    <row r="40" spans="1:8" ht="12.75" customHeight="1">
      <c r="A40" s="71" t="s">
        <v>60</v>
      </c>
      <c r="B40" s="19"/>
      <c r="C40" s="54"/>
      <c r="D40" s="19" t="s">
        <v>162</v>
      </c>
      <c r="E40" s="36"/>
      <c r="F40" s="36"/>
      <c r="G40" s="36"/>
      <c r="H40" s="96"/>
    </row>
    <row r="41" spans="1:8" ht="12.75" customHeight="1">
      <c r="A41" s="71" t="s">
        <v>61</v>
      </c>
      <c r="B41" s="19"/>
      <c r="C41" s="54"/>
      <c r="D41" s="19" t="s">
        <v>163</v>
      </c>
      <c r="E41" s="36"/>
      <c r="F41" s="36"/>
      <c r="G41" s="36"/>
      <c r="H41" s="96"/>
    </row>
    <row r="42" spans="1:8" ht="12.75" customHeight="1">
      <c r="A42" s="71" t="s">
        <v>62</v>
      </c>
      <c r="B42" s="19"/>
      <c r="C42" s="54"/>
      <c r="D42" s="19"/>
      <c r="E42" s="36"/>
      <c r="F42" s="36"/>
      <c r="G42" s="36"/>
      <c r="H42" s="96"/>
    </row>
    <row r="43" spans="1:8" ht="12.75" customHeight="1">
      <c r="A43" s="71" t="s">
        <v>63</v>
      </c>
      <c r="B43" s="19"/>
      <c r="C43" s="54"/>
      <c r="D43" s="19"/>
      <c r="E43" s="36"/>
      <c r="F43" s="36"/>
      <c r="G43" s="36"/>
      <c r="H43" s="96"/>
    </row>
    <row r="44" spans="1:8" ht="12.75" customHeight="1">
      <c r="A44" s="71" t="s">
        <v>135</v>
      </c>
      <c r="B44" s="19"/>
      <c r="C44" s="54"/>
      <c r="D44" s="55" t="s">
        <v>100</v>
      </c>
      <c r="E44" s="50"/>
      <c r="F44" s="50"/>
      <c r="G44" s="50"/>
      <c r="H44" s="50"/>
    </row>
    <row r="45" spans="1:8" s="49" customFormat="1" ht="12.75" customHeight="1">
      <c r="A45" s="71" t="s">
        <v>136</v>
      </c>
      <c r="B45" s="74"/>
      <c r="C45" s="78" t="s">
        <v>13</v>
      </c>
      <c r="D45" s="78"/>
      <c r="E45" s="80">
        <f>E44+E38+E35+E31</f>
        <v>62535995</v>
      </c>
      <c r="F45" s="80">
        <f>F44+F38+F35+F34+F31</f>
        <v>63592658</v>
      </c>
      <c r="G45" s="80">
        <f>G44+G38+G35+G34+G31</f>
        <v>63592658</v>
      </c>
      <c r="H45" s="97">
        <f>(G45/F45)*100</f>
        <v>100</v>
      </c>
    </row>
    <row r="46" spans="1:8" s="49" customFormat="1" ht="12.75" customHeight="1">
      <c r="A46" s="71" t="s">
        <v>137</v>
      </c>
      <c r="B46" s="81" t="s">
        <v>71</v>
      </c>
      <c r="C46" s="78"/>
      <c r="D46" s="78"/>
      <c r="E46" s="80">
        <f>E29+E45</f>
        <v>162545863</v>
      </c>
      <c r="F46" s="80">
        <f>F29+F45</f>
        <v>174601979</v>
      </c>
      <c r="G46" s="80">
        <f>G29+G45</f>
        <v>120254156</v>
      </c>
      <c r="H46" s="97">
        <f>(G46/F46)*100</f>
        <v>68.87330641309627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5">
    <mergeCell ref="A4:H4"/>
    <mergeCell ref="B9:D9"/>
    <mergeCell ref="C7:D7"/>
    <mergeCell ref="E8:H8"/>
    <mergeCell ref="B8:D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75" zoomScaleNormal="75" zoomScalePageLayoutView="0" workbookViewId="0" topLeftCell="B1">
      <pane xSplit="6585" ySplit="630" topLeftCell="A1" activePane="bottomRight" state="split"/>
      <selection pane="topLeft" activeCell="A7" sqref="A1:A16384"/>
      <selection pane="topRight" activeCell="I5" sqref="I1:L16384"/>
      <selection pane="bottomLeft" activeCell="D18" sqref="D18"/>
      <selection pane="bottomRight" activeCell="H45" sqref="A1:H45"/>
    </sheetView>
  </sheetViews>
  <sheetFormatPr defaultColWidth="9.140625" defaultRowHeight="12.75"/>
  <cols>
    <col min="1" max="1" width="5.140625" style="2" customWidth="1"/>
    <col min="2" max="2" width="5.57421875" style="2" customWidth="1"/>
    <col min="3" max="3" width="8.57421875" style="2" customWidth="1"/>
    <col min="4" max="4" width="64.28125" style="2" customWidth="1"/>
    <col min="5" max="5" width="13.57421875" style="3" customWidth="1"/>
    <col min="6" max="6" width="12.8515625" style="3" customWidth="1"/>
    <col min="7" max="7" width="12.7109375" style="3" customWidth="1"/>
    <col min="8" max="8" width="7.28125" style="3" customWidth="1"/>
    <col min="9" max="16384" width="9.140625" style="2" customWidth="1"/>
  </cols>
  <sheetData>
    <row r="1" ht="12.75">
      <c r="H1" s="5" t="s">
        <v>181</v>
      </c>
    </row>
    <row r="2" spans="2:8" ht="12.75">
      <c r="B2" s="83"/>
      <c r="H2" s="21" t="s">
        <v>178</v>
      </c>
    </row>
    <row r="3" spans="2:8" ht="15.75">
      <c r="B3" s="105"/>
      <c r="C3" s="105"/>
      <c r="D3" s="105"/>
      <c r="E3" s="105"/>
      <c r="F3" s="105"/>
      <c r="G3" s="105"/>
      <c r="H3" s="105"/>
    </row>
    <row r="4" spans="1:8" ht="12.75">
      <c r="A4" s="125" t="s">
        <v>182</v>
      </c>
      <c r="B4" s="125"/>
      <c r="C4" s="125"/>
      <c r="D4" s="125"/>
      <c r="E4" s="125"/>
      <c r="F4" s="125"/>
      <c r="G4" s="125"/>
      <c r="H4" s="125"/>
    </row>
    <row r="5" spans="2:8" ht="12.75">
      <c r="B5" s="47"/>
      <c r="C5" s="47"/>
      <c r="D5" s="47"/>
      <c r="E5" s="82"/>
      <c r="F5" s="82"/>
      <c r="G5" s="82"/>
      <c r="H5" s="47"/>
    </row>
    <row r="7" spans="2:8" s="47" customFormat="1" ht="15" customHeight="1">
      <c r="B7" s="10" t="s">
        <v>19</v>
      </c>
      <c r="C7" s="128" t="s">
        <v>20</v>
      </c>
      <c r="D7" s="129"/>
      <c r="E7" s="68" t="s">
        <v>21</v>
      </c>
      <c r="F7" s="68" t="s">
        <v>22</v>
      </c>
      <c r="G7" s="68" t="s">
        <v>23</v>
      </c>
      <c r="H7" s="68" t="s">
        <v>24</v>
      </c>
    </row>
    <row r="8" spans="1:8" s="39" customFormat="1" ht="30" customHeight="1">
      <c r="A8" s="75"/>
      <c r="B8" s="132" t="s">
        <v>2</v>
      </c>
      <c r="C8" s="133"/>
      <c r="D8" s="126"/>
      <c r="E8" s="134" t="s">
        <v>175</v>
      </c>
      <c r="F8" s="135"/>
      <c r="G8" s="135"/>
      <c r="H8" s="136"/>
    </row>
    <row r="9" spans="2:8" ht="30" customHeight="1">
      <c r="B9" s="132" t="s">
        <v>101</v>
      </c>
      <c r="C9" s="133"/>
      <c r="D9" s="126"/>
      <c r="E9" s="77" t="s">
        <v>174</v>
      </c>
      <c r="F9" s="77" t="s">
        <v>147</v>
      </c>
      <c r="G9" s="77" t="s">
        <v>148</v>
      </c>
      <c r="H9" s="77" t="s">
        <v>143</v>
      </c>
    </row>
    <row r="10" spans="1:8" ht="12.75">
      <c r="A10" s="71" t="s">
        <v>54</v>
      </c>
      <c r="B10" s="72" t="s">
        <v>93</v>
      </c>
      <c r="C10" s="51" t="s">
        <v>102</v>
      </c>
      <c r="D10" s="51"/>
      <c r="E10" s="52"/>
      <c r="F10" s="36"/>
      <c r="G10" s="36"/>
      <c r="H10" s="36"/>
    </row>
    <row r="11" spans="1:8" ht="12.75">
      <c r="A11" s="71" t="s">
        <v>44</v>
      </c>
      <c r="B11" s="19"/>
      <c r="C11" s="35" t="s">
        <v>103</v>
      </c>
      <c r="D11" s="35"/>
      <c r="E11" s="36">
        <v>22990703</v>
      </c>
      <c r="F11" s="36">
        <v>24202199</v>
      </c>
      <c r="G11" s="36">
        <v>23555681</v>
      </c>
      <c r="H11" s="96">
        <f>(G11/F11)*100</f>
        <v>97.32868075334807</v>
      </c>
    </row>
    <row r="12" spans="1:8" ht="12.75">
      <c r="A12" s="71" t="s">
        <v>36</v>
      </c>
      <c r="B12" s="19"/>
      <c r="C12" s="35" t="s">
        <v>104</v>
      </c>
      <c r="D12" s="35"/>
      <c r="E12" s="36">
        <v>3795533</v>
      </c>
      <c r="F12" s="36">
        <v>4430692</v>
      </c>
      <c r="G12" s="36">
        <v>4326485</v>
      </c>
      <c r="H12" s="96">
        <f>(G12/F12)*100</f>
        <v>97.64806490724249</v>
      </c>
    </row>
    <row r="13" spans="1:8" ht="12.75">
      <c r="A13" s="71" t="s">
        <v>37</v>
      </c>
      <c r="B13" s="19"/>
      <c r="C13" s="35" t="s">
        <v>105</v>
      </c>
      <c r="D13" s="35"/>
      <c r="E13" s="36">
        <v>18466581</v>
      </c>
      <c r="F13" s="36">
        <v>23206639</v>
      </c>
      <c r="G13" s="36">
        <v>20558675</v>
      </c>
      <c r="H13" s="96">
        <f>(G13/F13)*100</f>
        <v>88.58962730449679</v>
      </c>
    </row>
    <row r="14" spans="1:8" ht="12.75">
      <c r="A14" s="71" t="s">
        <v>38</v>
      </c>
      <c r="B14" s="19"/>
      <c r="C14" s="35" t="s">
        <v>106</v>
      </c>
      <c r="D14" s="35"/>
      <c r="E14" s="36">
        <v>1500000</v>
      </c>
      <c r="F14" s="36">
        <v>1910000</v>
      </c>
      <c r="G14" s="36">
        <v>1909495</v>
      </c>
      <c r="H14" s="96">
        <f>(G14/F14)*100</f>
        <v>99.97356020942408</v>
      </c>
    </row>
    <row r="15" spans="1:8" ht="12.75">
      <c r="A15" s="71" t="s">
        <v>26</v>
      </c>
      <c r="B15" s="19"/>
      <c r="C15" s="53" t="s">
        <v>78</v>
      </c>
      <c r="D15" s="19" t="s">
        <v>173</v>
      </c>
      <c r="E15" s="36"/>
      <c r="F15" s="36"/>
      <c r="G15" s="36">
        <v>1726475</v>
      </c>
      <c r="H15" s="96"/>
    </row>
    <row r="16" spans="1:8" ht="12.75">
      <c r="A16" s="71" t="s">
        <v>6</v>
      </c>
      <c r="B16" s="19"/>
      <c r="C16" s="54"/>
      <c r="D16" s="19" t="s">
        <v>158</v>
      </c>
      <c r="E16" s="36"/>
      <c r="F16" s="36"/>
      <c r="G16" s="36">
        <v>183020</v>
      </c>
      <c r="H16" s="96"/>
    </row>
    <row r="17" spans="1:8" ht="12.75">
      <c r="A17" s="71" t="s">
        <v>7</v>
      </c>
      <c r="B17" s="19"/>
      <c r="C17" s="54"/>
      <c r="D17" s="19"/>
      <c r="E17" s="36"/>
      <c r="F17" s="36"/>
      <c r="G17" s="36"/>
      <c r="H17" s="96"/>
    </row>
    <row r="18" spans="1:8" ht="12.75">
      <c r="A18" s="71" t="s">
        <v>43</v>
      </c>
      <c r="B18" s="19"/>
      <c r="C18" s="35" t="s">
        <v>107</v>
      </c>
      <c r="D18" s="35"/>
      <c r="E18" s="36">
        <v>4956000</v>
      </c>
      <c r="F18" s="36">
        <v>8975783</v>
      </c>
      <c r="G18" s="36">
        <v>2966937</v>
      </c>
      <c r="H18" s="96">
        <f>(G18/F18)*100</f>
        <v>33.05491008416759</v>
      </c>
    </row>
    <row r="19" spans="1:8" ht="12.75">
      <c r="A19" s="71" t="s">
        <v>45</v>
      </c>
      <c r="B19" s="19"/>
      <c r="C19" s="53" t="s">
        <v>78</v>
      </c>
      <c r="D19" s="19" t="s">
        <v>121</v>
      </c>
      <c r="E19" s="36"/>
      <c r="F19" s="36"/>
      <c r="G19" s="36"/>
      <c r="H19" s="36"/>
    </row>
    <row r="20" spans="1:8" ht="12.75">
      <c r="A20" s="71" t="s">
        <v>46</v>
      </c>
      <c r="B20" s="19"/>
      <c r="C20" s="53"/>
      <c r="D20" s="19" t="s">
        <v>3</v>
      </c>
      <c r="E20" s="36">
        <v>500000</v>
      </c>
      <c r="F20" s="36">
        <v>1826269</v>
      </c>
      <c r="G20" s="36"/>
      <c r="H20" s="36"/>
    </row>
    <row r="21" spans="1:8" ht="12.75">
      <c r="A21" s="71" t="s">
        <v>47</v>
      </c>
      <c r="B21" s="19"/>
      <c r="C21" s="53"/>
      <c r="D21" s="19" t="s">
        <v>150</v>
      </c>
      <c r="E21" s="36"/>
      <c r="F21" s="36">
        <v>0</v>
      </c>
      <c r="G21" s="36"/>
      <c r="H21" s="36"/>
    </row>
    <row r="22" spans="1:8" ht="12.75">
      <c r="A22" s="71" t="s">
        <v>48</v>
      </c>
      <c r="B22" s="19"/>
      <c r="C22" s="53"/>
      <c r="D22" s="19" t="s">
        <v>159</v>
      </c>
      <c r="E22" s="36"/>
      <c r="F22" s="36"/>
      <c r="G22" s="36"/>
      <c r="H22" s="36"/>
    </row>
    <row r="23" spans="1:8" ht="12.75">
      <c r="A23" s="71" t="s">
        <v>49</v>
      </c>
      <c r="B23" s="19"/>
      <c r="C23" s="53"/>
      <c r="D23" s="19" t="s">
        <v>162</v>
      </c>
      <c r="E23" s="36"/>
      <c r="F23" s="36"/>
      <c r="G23" s="36"/>
      <c r="H23" s="36"/>
    </row>
    <row r="24" spans="1:8" ht="12.75">
      <c r="A24" s="71" t="s">
        <v>50</v>
      </c>
      <c r="B24" s="19"/>
      <c r="C24" s="53"/>
      <c r="D24" s="19" t="s">
        <v>151</v>
      </c>
      <c r="E24" s="36"/>
      <c r="F24" s="36"/>
      <c r="G24" s="36"/>
      <c r="H24" s="36"/>
    </row>
    <row r="25" spans="1:8" ht="12.75">
      <c r="A25" s="71" t="s">
        <v>51</v>
      </c>
      <c r="B25" s="19"/>
      <c r="C25" s="54"/>
      <c r="D25" s="19" t="s">
        <v>164</v>
      </c>
      <c r="E25" s="36"/>
      <c r="F25" s="36"/>
      <c r="G25" s="36"/>
      <c r="H25" s="36"/>
    </row>
    <row r="26" spans="1:8" ht="12.75">
      <c r="A26" s="71" t="s">
        <v>52</v>
      </c>
      <c r="B26" s="19"/>
      <c r="C26" s="54"/>
      <c r="D26" s="19" t="s">
        <v>152</v>
      </c>
      <c r="E26" s="36"/>
      <c r="F26" s="36"/>
      <c r="G26" s="36"/>
      <c r="H26" s="36"/>
    </row>
    <row r="27" spans="1:8" ht="12.75">
      <c r="A27" s="71" t="s">
        <v>53</v>
      </c>
      <c r="B27" s="19"/>
      <c r="C27" s="54"/>
      <c r="D27" s="19" t="s">
        <v>153</v>
      </c>
      <c r="E27" s="36"/>
      <c r="F27" s="36"/>
      <c r="G27" s="36"/>
      <c r="H27" s="36"/>
    </row>
    <row r="28" spans="1:8" s="48" customFormat="1" ht="15">
      <c r="A28" s="71" t="s">
        <v>64</v>
      </c>
      <c r="B28" s="73"/>
      <c r="C28" s="78" t="s">
        <v>108</v>
      </c>
      <c r="D28" s="79"/>
      <c r="E28" s="80">
        <f>E18+E14+E13+E12+E11</f>
        <v>51708817</v>
      </c>
      <c r="F28" s="80">
        <f>F18+F14+F13+F12+F11</f>
        <v>62725313</v>
      </c>
      <c r="G28" s="80">
        <f>G18+G14+G13+G12+G11</f>
        <v>53317273</v>
      </c>
      <c r="H28" s="80"/>
    </row>
    <row r="29" spans="1:8" ht="12.75">
      <c r="A29" s="71" t="s">
        <v>65</v>
      </c>
      <c r="B29" s="19" t="s">
        <v>94</v>
      </c>
      <c r="C29" s="35" t="s">
        <v>109</v>
      </c>
      <c r="D29" s="35"/>
      <c r="E29" s="36"/>
      <c r="F29" s="36"/>
      <c r="G29" s="36"/>
      <c r="H29" s="36"/>
    </row>
    <row r="30" spans="1:8" ht="12.75">
      <c r="A30" s="71" t="s">
        <v>66</v>
      </c>
      <c r="B30" s="19"/>
      <c r="C30" s="35" t="s">
        <v>110</v>
      </c>
      <c r="D30" s="35"/>
      <c r="E30" s="36">
        <v>70249046</v>
      </c>
      <c r="F30" s="36">
        <v>70249046</v>
      </c>
      <c r="G30" s="36">
        <v>21153255</v>
      </c>
      <c r="H30" s="96">
        <f>(G30/F30)*100</f>
        <v>30.111803938234267</v>
      </c>
    </row>
    <row r="31" spans="1:8" ht="12.75">
      <c r="A31" s="71" t="s">
        <v>67</v>
      </c>
      <c r="B31" s="19"/>
      <c r="C31" s="35" t="s">
        <v>111</v>
      </c>
      <c r="D31" s="35"/>
      <c r="E31" s="36">
        <v>39550000</v>
      </c>
      <c r="F31" s="36">
        <v>39550000</v>
      </c>
      <c r="G31" s="36">
        <v>0</v>
      </c>
      <c r="H31" s="96">
        <f>(G31/F31)*100</f>
        <v>0</v>
      </c>
    </row>
    <row r="32" spans="1:8" ht="12.75">
      <c r="A32" s="71" t="s">
        <v>68</v>
      </c>
      <c r="B32" s="19"/>
      <c r="C32" s="35" t="s">
        <v>112</v>
      </c>
      <c r="D32" s="35"/>
      <c r="E32" s="36"/>
      <c r="F32" s="36"/>
      <c r="G32" s="36"/>
      <c r="H32" s="96"/>
    </row>
    <row r="33" spans="1:8" s="48" customFormat="1" ht="15">
      <c r="A33" s="71" t="s">
        <v>58</v>
      </c>
      <c r="B33" s="73"/>
      <c r="C33" s="78" t="s">
        <v>113</v>
      </c>
      <c r="D33" s="79"/>
      <c r="E33" s="80">
        <f>SUM(E30:E32)</f>
        <v>109799046</v>
      </c>
      <c r="F33" s="80">
        <f>SUM(F30:F32)</f>
        <v>109799046</v>
      </c>
      <c r="G33" s="80">
        <f>SUM(G30:G32)</f>
        <v>21153255</v>
      </c>
      <c r="H33" s="97">
        <f>(G33/F33)*100</f>
        <v>19.265426950977332</v>
      </c>
    </row>
    <row r="34" spans="1:8" s="48" customFormat="1" ht="15">
      <c r="A34" s="71" t="s">
        <v>59</v>
      </c>
      <c r="B34" s="73"/>
      <c r="C34" s="78" t="s">
        <v>10</v>
      </c>
      <c r="D34" s="79"/>
      <c r="E34" s="80">
        <f>E33+E28</f>
        <v>161507863</v>
      </c>
      <c r="F34" s="80">
        <f>F33+F28</f>
        <v>172524359</v>
      </c>
      <c r="G34" s="80">
        <f>G33+G28</f>
        <v>74470528</v>
      </c>
      <c r="H34" s="97">
        <f>(G34/F34)*100</f>
        <v>43.16522514945266</v>
      </c>
    </row>
    <row r="35" spans="1:8" ht="12.75">
      <c r="A35" s="71" t="s">
        <v>57</v>
      </c>
      <c r="B35" s="19" t="s">
        <v>95</v>
      </c>
      <c r="C35" s="35" t="s">
        <v>115</v>
      </c>
      <c r="D35" s="35"/>
      <c r="E35" s="36"/>
      <c r="F35" s="36"/>
      <c r="G35" s="36"/>
      <c r="H35" s="36"/>
    </row>
    <row r="36" spans="1:8" ht="12.75">
      <c r="A36" s="71" t="s">
        <v>60</v>
      </c>
      <c r="B36" s="19"/>
      <c r="C36" s="53" t="s">
        <v>78</v>
      </c>
      <c r="D36" s="19" t="s">
        <v>117</v>
      </c>
      <c r="E36" s="36">
        <v>1038000</v>
      </c>
      <c r="F36" s="36">
        <v>1038000</v>
      </c>
      <c r="G36" s="36">
        <v>1038000</v>
      </c>
      <c r="H36" s="96">
        <f>(G36/F36)*100</f>
        <v>100</v>
      </c>
    </row>
    <row r="37" spans="1:8" ht="12.75">
      <c r="A37" s="71" t="s">
        <v>61</v>
      </c>
      <c r="B37" s="19"/>
      <c r="C37" s="54"/>
      <c r="D37" s="19" t="s">
        <v>170</v>
      </c>
      <c r="E37" s="36"/>
      <c r="F37" s="36"/>
      <c r="G37" s="36">
        <v>0</v>
      </c>
      <c r="H37" s="96"/>
    </row>
    <row r="38" spans="1:8" ht="12.75">
      <c r="A38" s="71" t="s">
        <v>62</v>
      </c>
      <c r="B38" s="19"/>
      <c r="C38" s="54"/>
      <c r="D38" s="19" t="s">
        <v>139</v>
      </c>
      <c r="E38" s="36"/>
      <c r="F38" s="36"/>
      <c r="G38" s="36"/>
      <c r="H38" s="96"/>
    </row>
    <row r="39" spans="1:8" ht="12.75">
      <c r="A39" s="71" t="s">
        <v>63</v>
      </c>
      <c r="B39" s="19"/>
      <c r="C39" s="54"/>
      <c r="D39" s="19" t="s">
        <v>118</v>
      </c>
      <c r="E39" s="36"/>
      <c r="F39" s="36"/>
      <c r="G39" s="36"/>
      <c r="H39" s="36"/>
    </row>
    <row r="40" spans="1:8" ht="12.75">
      <c r="A40" s="71" t="s">
        <v>73</v>
      </c>
      <c r="B40" s="19"/>
      <c r="C40" s="54"/>
      <c r="D40" s="19" t="s">
        <v>119</v>
      </c>
      <c r="E40" s="36"/>
      <c r="F40" s="36"/>
      <c r="G40" s="36"/>
      <c r="H40" s="36"/>
    </row>
    <row r="41" spans="1:8" ht="12.75">
      <c r="A41" s="71" t="s">
        <v>74</v>
      </c>
      <c r="B41" s="19"/>
      <c r="C41" s="54"/>
      <c r="D41" s="19" t="s">
        <v>160</v>
      </c>
      <c r="E41" s="36"/>
      <c r="F41" s="36">
        <v>1039620</v>
      </c>
      <c r="G41" s="36">
        <v>1039620</v>
      </c>
      <c r="H41" s="96">
        <f>(G41/F41)*100</f>
        <v>100</v>
      </c>
    </row>
    <row r="42" spans="1:8" ht="12.75">
      <c r="A42" s="71" t="s">
        <v>75</v>
      </c>
      <c r="B42" s="19"/>
      <c r="C42" s="54"/>
      <c r="D42" s="55" t="s">
        <v>120</v>
      </c>
      <c r="E42" s="50"/>
      <c r="F42" s="50"/>
      <c r="G42" s="50"/>
      <c r="H42" s="96"/>
    </row>
    <row r="43" spans="1:8" s="49" customFormat="1" ht="15">
      <c r="A43" s="71" t="s">
        <v>76</v>
      </c>
      <c r="B43" s="74"/>
      <c r="C43" s="78" t="s">
        <v>14</v>
      </c>
      <c r="D43" s="78"/>
      <c r="E43" s="80">
        <f>SUM(E35:E42)</f>
        <v>1038000</v>
      </c>
      <c r="F43" s="80">
        <f>SUM(F35:F42)</f>
        <v>2077620</v>
      </c>
      <c r="G43" s="80">
        <f>SUM(G35:G42)</f>
        <v>2077620</v>
      </c>
      <c r="H43" s="97">
        <f>(G43/F43)*100</f>
        <v>100</v>
      </c>
    </row>
    <row r="44" spans="1:8" s="49" customFormat="1" ht="15">
      <c r="A44" s="71" t="s">
        <v>134</v>
      </c>
      <c r="B44" s="81" t="s">
        <v>72</v>
      </c>
      <c r="C44" s="78"/>
      <c r="D44" s="78"/>
      <c r="E44" s="80">
        <f>E34+E43</f>
        <v>162545863</v>
      </c>
      <c r="F44" s="80">
        <f>F34+F43</f>
        <v>174601979</v>
      </c>
      <c r="G44" s="80">
        <f>G34+G43</f>
        <v>76548148</v>
      </c>
      <c r="H44" s="97">
        <f>(G44/F44)*100</f>
        <v>43.84151224311152</v>
      </c>
    </row>
    <row r="45" ht="12.75">
      <c r="A45" s="69"/>
    </row>
    <row r="46" ht="12.75">
      <c r="A46" s="70"/>
    </row>
    <row r="47" ht="12.75">
      <c r="A47" s="70"/>
    </row>
    <row r="48" ht="12.75">
      <c r="A48" s="70"/>
    </row>
  </sheetData>
  <sheetProtection/>
  <mergeCells count="5">
    <mergeCell ref="A4:H4"/>
    <mergeCell ref="B9:D9"/>
    <mergeCell ref="C7:D7"/>
    <mergeCell ref="B8:D8"/>
    <mergeCell ref="E8:H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2020-07-01T11:02:54Z</cp:lastPrinted>
  <dcterms:created xsi:type="dcterms:W3CDTF">2000-01-14T12:27:26Z</dcterms:created>
  <dcterms:modified xsi:type="dcterms:W3CDTF">2020-07-02T07:14:31Z</dcterms:modified>
  <cp:category/>
  <cp:version/>
  <cp:contentType/>
  <cp:contentStatus/>
</cp:coreProperties>
</file>