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ldikó njt-be\rendeletek\2020. évi rendeletek\14.2020.(XI.23.) rendelet\"/>
    </mc:Choice>
  </mc:AlternateContent>
  <xr:revisionPtr revIDLastSave="0" documentId="13_ncr:1_{C32EDF16-C45A-4452-822D-3AD297D3ECFC}" xr6:coauthVersionLast="45" xr6:coauthVersionMax="45" xr10:uidLastSave="{00000000-0000-0000-0000-000000000000}"/>
  <bookViews>
    <workbookView xWindow="390" yWindow="390" windowWidth="21480" windowHeight="11385" firstSheet="10" activeTab="13" xr2:uid="{9521FF29-6AB8-4AEF-BFED-4823FB6EAAE8}"/>
  </bookViews>
  <sheets>
    <sheet name="KV 1.1 mell." sheetId="1" r:id="rId1"/>
    <sheet name="KV 1.2 mell." sheetId="2" r:id="rId2"/>
    <sheet name="KV 1.3 mell." sheetId="3" r:id="rId3"/>
    <sheet name="KV 1.4 mell." sheetId="4" r:id="rId4"/>
    <sheet name="KV 2.1. mell." sheetId="5" r:id="rId5"/>
    <sheet name="KV 2.2. mell." sheetId="6" r:id="rId6"/>
    <sheet name="KV 6.sz. mell." sheetId="7" r:id="rId7"/>
    <sheet name="KV 7.sz. mell." sheetId="8" r:id="rId8"/>
    <sheet name="KV 9.1. sz. mell." sheetId="9" r:id="rId9"/>
    <sheet name="KV 9.2.sz. mell." sheetId="10" r:id="rId10"/>
    <sheet name="KV 9.3.sz. mell." sheetId="11" r:id="rId11"/>
    <sheet name="KV 9.4.sz. mell." sheetId="12" r:id="rId12"/>
    <sheet name="5.tájékoztató működési" sheetId="14" r:id="rId13"/>
    <sheet name="6. tájékoztató támogatás" sheetId="15" r:id="rId14"/>
  </sheets>
  <externalReferences>
    <externalReference r:id="rId15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5" l="1"/>
  <c r="G11" i="15"/>
  <c r="G12" i="15"/>
  <c r="G13" i="15"/>
  <c r="G28" i="14"/>
  <c r="H23" i="14"/>
  <c r="F53" i="12"/>
  <c r="F52" i="12"/>
  <c r="E52" i="12"/>
  <c r="E46" i="12"/>
  <c r="E38" i="12"/>
  <c r="F52" i="11"/>
  <c r="E52" i="11"/>
  <c r="E46" i="11"/>
  <c r="E38" i="11"/>
  <c r="F43" i="10"/>
  <c r="E142" i="9"/>
  <c r="E156" i="9" s="1"/>
  <c r="F156" i="9" s="1"/>
  <c r="E130" i="9"/>
  <c r="F92" i="9"/>
  <c r="E80" i="9"/>
  <c r="F54" i="9"/>
  <c r="F51" i="9"/>
  <c r="E51" i="9"/>
  <c r="E39" i="9"/>
  <c r="E24" i="9"/>
  <c r="E17" i="9"/>
  <c r="E10" i="9"/>
  <c r="E25" i="8"/>
  <c r="E18" i="8"/>
  <c r="F25" i="8"/>
  <c r="B25" i="8"/>
  <c r="B18" i="8"/>
  <c r="E31" i="7"/>
  <c r="F22" i="7"/>
  <c r="E22" i="7"/>
  <c r="K30" i="5"/>
  <c r="K31" i="5"/>
  <c r="J31" i="5"/>
  <c r="D33" i="5"/>
  <c r="F25" i="1"/>
  <c r="F82" i="2"/>
  <c r="F81" i="1"/>
  <c r="E139" i="2"/>
  <c r="E152" i="2" s="1"/>
  <c r="F140" i="2"/>
  <c r="E11" i="2"/>
  <c r="F55" i="2"/>
  <c r="E52" i="2"/>
  <c r="E138" i="1"/>
  <c r="E148" i="1" s="1"/>
  <c r="F139" i="1"/>
  <c r="E52" i="1"/>
  <c r="F55" i="1"/>
  <c r="G9" i="15"/>
  <c r="G10" i="15"/>
  <c r="G8" i="15"/>
  <c r="E36" i="15"/>
  <c r="D36" i="15"/>
  <c r="G36" i="15"/>
  <c r="C6" i="15"/>
  <c r="A4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8" i="14"/>
  <c r="F28" i="14"/>
  <c r="C28" i="14"/>
  <c r="H27" i="14"/>
  <c r="H26" i="14"/>
  <c r="H25" i="14"/>
  <c r="H24" i="14"/>
  <c r="C6" i="14"/>
  <c r="B4" i="14"/>
  <c r="E58" i="12"/>
  <c r="F48" i="12"/>
  <c r="F49" i="12"/>
  <c r="F50" i="12"/>
  <c r="F51" i="12"/>
  <c r="F47" i="12"/>
  <c r="F46" i="12"/>
  <c r="F58" i="12" s="1"/>
  <c r="E42" i="12"/>
  <c r="F40" i="12"/>
  <c r="F41" i="12"/>
  <c r="F39" i="12"/>
  <c r="F38" i="12"/>
  <c r="F42" i="12" s="1"/>
  <c r="D38" i="12"/>
  <c r="F37" i="12"/>
  <c r="F11" i="12"/>
  <c r="F12" i="12"/>
  <c r="F13" i="12"/>
  <c r="F14" i="12"/>
  <c r="F15" i="12"/>
  <c r="F16" i="12"/>
  <c r="F17" i="12"/>
  <c r="F18" i="12"/>
  <c r="F19" i="12"/>
  <c r="F20" i="12"/>
  <c r="F10" i="12"/>
  <c r="F9" i="12"/>
  <c r="E58" i="11"/>
  <c r="D58" i="11"/>
  <c r="F48" i="11"/>
  <c r="F49" i="11"/>
  <c r="F50" i="11"/>
  <c r="F47" i="11"/>
  <c r="F46" i="11"/>
  <c r="F58" i="11" s="1"/>
  <c r="E42" i="11"/>
  <c r="F42" i="11"/>
  <c r="D42" i="11"/>
  <c r="F40" i="11"/>
  <c r="F41" i="11"/>
  <c r="F39" i="11"/>
  <c r="F38" i="11"/>
  <c r="E59" i="10"/>
  <c r="D59" i="10"/>
  <c r="F49" i="10"/>
  <c r="F50" i="10"/>
  <c r="F51" i="10"/>
  <c r="F52" i="10"/>
  <c r="F48" i="10"/>
  <c r="F47" i="10"/>
  <c r="E43" i="10"/>
  <c r="F41" i="10"/>
  <c r="F42" i="10"/>
  <c r="F40" i="10"/>
  <c r="F39" i="10"/>
  <c r="D157" i="9"/>
  <c r="D156" i="9"/>
  <c r="F144" i="9"/>
  <c r="F145" i="9"/>
  <c r="F146" i="9"/>
  <c r="F143" i="9"/>
  <c r="F130" i="9"/>
  <c r="F118" i="9"/>
  <c r="F119" i="9"/>
  <c r="F120" i="9"/>
  <c r="F121" i="9"/>
  <c r="F122" i="9"/>
  <c r="F123" i="9"/>
  <c r="F124" i="9"/>
  <c r="F125" i="9"/>
  <c r="F117" i="9"/>
  <c r="D116" i="9"/>
  <c r="E116" i="9"/>
  <c r="F116" i="9" s="1"/>
  <c r="E95" i="9"/>
  <c r="F95" i="9" s="1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96" i="9"/>
  <c r="D92" i="9"/>
  <c r="E91" i="9"/>
  <c r="F91" i="9"/>
  <c r="F81" i="9"/>
  <c r="F80" i="9"/>
  <c r="F78" i="9"/>
  <c r="F77" i="9"/>
  <c r="E67" i="9"/>
  <c r="D67" i="9"/>
  <c r="F41" i="9"/>
  <c r="F42" i="9"/>
  <c r="F43" i="9"/>
  <c r="F44" i="9"/>
  <c r="F45" i="9"/>
  <c r="F46" i="9"/>
  <c r="F47" i="9"/>
  <c r="F48" i="9"/>
  <c r="F49" i="9"/>
  <c r="F50" i="9"/>
  <c r="F40" i="9"/>
  <c r="F39" i="9"/>
  <c r="F33" i="9"/>
  <c r="F34" i="9"/>
  <c r="F35" i="9"/>
  <c r="F36" i="9"/>
  <c r="F37" i="9"/>
  <c r="F38" i="9"/>
  <c r="F32" i="9"/>
  <c r="F31" i="9"/>
  <c r="F25" i="9"/>
  <c r="F24" i="9"/>
  <c r="F19" i="9"/>
  <c r="F20" i="9"/>
  <c r="F21" i="9"/>
  <c r="F22" i="9"/>
  <c r="F23" i="9"/>
  <c r="F18" i="9"/>
  <c r="F17" i="9"/>
  <c r="F12" i="9"/>
  <c r="F13" i="9"/>
  <c r="F14" i="9"/>
  <c r="F15" i="9"/>
  <c r="F16" i="9"/>
  <c r="F11" i="9"/>
  <c r="F10" i="9"/>
  <c r="C52" i="12"/>
  <c r="D58" i="12"/>
  <c r="C46" i="12"/>
  <c r="C58" i="12" s="1"/>
  <c r="C38" i="12"/>
  <c r="D37" i="12"/>
  <c r="D42" i="12" s="1"/>
  <c r="F31" i="12"/>
  <c r="D31" i="12"/>
  <c r="C31" i="12"/>
  <c r="F30" i="12"/>
  <c r="F29" i="12"/>
  <c r="F28" i="12"/>
  <c r="F27" i="12"/>
  <c r="D27" i="12"/>
  <c r="C27" i="12"/>
  <c r="F26" i="12"/>
  <c r="F25" i="12"/>
  <c r="F24" i="12"/>
  <c r="F23" i="12"/>
  <c r="F22" i="12"/>
  <c r="F21" i="12"/>
  <c r="D21" i="12"/>
  <c r="C21" i="12"/>
  <c r="C9" i="12"/>
  <c r="C37" i="12" s="1"/>
  <c r="C5" i="12"/>
  <c r="B3" i="12"/>
  <c r="C52" i="11"/>
  <c r="F51" i="11"/>
  <c r="C46" i="11"/>
  <c r="C58" i="11" s="1"/>
  <c r="C38" i="11"/>
  <c r="D37" i="11"/>
  <c r="D59" i="11" s="1"/>
  <c r="F31" i="11"/>
  <c r="D31" i="11"/>
  <c r="C31" i="11"/>
  <c r="F27" i="11"/>
  <c r="D27" i="11"/>
  <c r="C27" i="11"/>
  <c r="F21" i="11"/>
  <c r="D21" i="11"/>
  <c r="C21" i="11"/>
  <c r="F20" i="11"/>
  <c r="F19" i="11"/>
  <c r="F18" i="11"/>
  <c r="F17" i="11"/>
  <c r="F16" i="11"/>
  <c r="F15" i="11"/>
  <c r="F14" i="11"/>
  <c r="F13" i="11"/>
  <c r="F12" i="11"/>
  <c r="F11" i="11"/>
  <c r="F10" i="11"/>
  <c r="D9" i="11"/>
  <c r="C9" i="11"/>
  <c r="C37" i="11" s="1"/>
  <c r="C42" i="11" s="1"/>
  <c r="C5" i="11"/>
  <c r="B3" i="11"/>
  <c r="F58" i="10"/>
  <c r="F57" i="10"/>
  <c r="F56" i="10"/>
  <c r="F55" i="10"/>
  <c r="F54" i="10"/>
  <c r="C53" i="10"/>
  <c r="F53" i="10" s="1"/>
  <c r="C47" i="10"/>
  <c r="C59" i="10" s="1"/>
  <c r="F46" i="10"/>
  <c r="F45" i="10"/>
  <c r="F44" i="10"/>
  <c r="C39" i="10"/>
  <c r="F37" i="10"/>
  <c r="F36" i="10"/>
  <c r="F35" i="10"/>
  <c r="F34" i="10"/>
  <c r="F33" i="10"/>
  <c r="D32" i="10"/>
  <c r="C32" i="10"/>
  <c r="F32" i="10" s="1"/>
  <c r="F31" i="10"/>
  <c r="F30" i="10"/>
  <c r="F29" i="10"/>
  <c r="F28" i="10"/>
  <c r="D27" i="10"/>
  <c r="C27" i="10"/>
  <c r="F27" i="10" s="1"/>
  <c r="F26" i="10"/>
  <c r="F25" i="10"/>
  <c r="F24" i="10"/>
  <c r="F23" i="10"/>
  <c r="F22" i="10"/>
  <c r="D21" i="10"/>
  <c r="C21" i="10"/>
  <c r="F21" i="10" s="1"/>
  <c r="F20" i="10"/>
  <c r="F19" i="10"/>
  <c r="F18" i="10"/>
  <c r="F17" i="10"/>
  <c r="F16" i="10"/>
  <c r="F15" i="10"/>
  <c r="F14" i="10"/>
  <c r="F13" i="10"/>
  <c r="F12" i="10"/>
  <c r="F11" i="10"/>
  <c r="F10" i="10"/>
  <c r="D9" i="10"/>
  <c r="F9" i="10" s="1"/>
  <c r="C9" i="10"/>
  <c r="C5" i="10"/>
  <c r="B3" i="10"/>
  <c r="F155" i="9"/>
  <c r="F154" i="9"/>
  <c r="F153" i="9"/>
  <c r="F152" i="9"/>
  <c r="F151" i="9"/>
  <c r="F150" i="9"/>
  <c r="F149" i="9"/>
  <c r="C148" i="9"/>
  <c r="F148" i="9" s="1"/>
  <c r="F147" i="9"/>
  <c r="C142" i="9"/>
  <c r="F141" i="9"/>
  <c r="F140" i="9"/>
  <c r="F139" i="9"/>
  <c r="F138" i="9"/>
  <c r="F137" i="9"/>
  <c r="F136" i="9"/>
  <c r="D135" i="9"/>
  <c r="C135" i="9"/>
  <c r="F135" i="9" s="1"/>
  <c r="F134" i="9"/>
  <c r="F133" i="9"/>
  <c r="F132" i="9"/>
  <c r="C131" i="9"/>
  <c r="C156" i="9" s="1"/>
  <c r="F129" i="9"/>
  <c r="F128" i="9"/>
  <c r="F127" i="9"/>
  <c r="F126" i="9"/>
  <c r="C116" i="9"/>
  <c r="C95" i="9"/>
  <c r="F90" i="9"/>
  <c r="F89" i="9"/>
  <c r="F88" i="9"/>
  <c r="F87" i="9"/>
  <c r="F86" i="9"/>
  <c r="F85" i="9"/>
  <c r="F84" i="9"/>
  <c r="D84" i="9"/>
  <c r="C84" i="9"/>
  <c r="F83" i="9"/>
  <c r="F82" i="9"/>
  <c r="C80" i="9"/>
  <c r="F79" i="9"/>
  <c r="D91" i="9"/>
  <c r="C77" i="9"/>
  <c r="F76" i="9"/>
  <c r="F75" i="9"/>
  <c r="F74" i="9"/>
  <c r="F73" i="9"/>
  <c r="D72" i="9"/>
  <c r="C72" i="9"/>
  <c r="F72" i="9" s="1"/>
  <c r="F71" i="9"/>
  <c r="F70" i="9"/>
  <c r="F69" i="9"/>
  <c r="F68" i="9"/>
  <c r="D68" i="9"/>
  <c r="C68" i="9"/>
  <c r="C91" i="9" s="1"/>
  <c r="F66" i="9"/>
  <c r="F65" i="9"/>
  <c r="F64" i="9"/>
  <c r="F63" i="9"/>
  <c r="C62" i="9"/>
  <c r="F62" i="9" s="1"/>
  <c r="F61" i="9"/>
  <c r="F60" i="9"/>
  <c r="F59" i="9"/>
  <c r="F58" i="9"/>
  <c r="F57" i="9"/>
  <c r="C57" i="9"/>
  <c r="F56" i="9"/>
  <c r="F55" i="9"/>
  <c r="F53" i="9"/>
  <c r="F52" i="9"/>
  <c r="C51" i="9"/>
  <c r="C39" i="9"/>
  <c r="B38" i="9"/>
  <c r="B37" i="9"/>
  <c r="B36" i="9"/>
  <c r="B35" i="9"/>
  <c r="B34" i="9"/>
  <c r="B33" i="9"/>
  <c r="B32" i="9"/>
  <c r="C31" i="9"/>
  <c r="F30" i="9"/>
  <c r="F29" i="9"/>
  <c r="F28" i="9"/>
  <c r="F27" i="9"/>
  <c r="F26" i="9"/>
  <c r="C24" i="9"/>
  <c r="C17" i="9"/>
  <c r="C10" i="9"/>
  <c r="C67" i="9" s="1"/>
  <c r="C6" i="9"/>
  <c r="B4" i="9"/>
  <c r="F24" i="8"/>
  <c r="F23" i="8"/>
  <c r="F22" i="8"/>
  <c r="F21" i="8"/>
  <c r="E11" i="8"/>
  <c r="D11" i="8"/>
  <c r="D25" i="8" s="1"/>
  <c r="B11" i="8"/>
  <c r="E6" i="8"/>
  <c r="D6" i="8"/>
  <c r="F5" i="8"/>
  <c r="E21" i="7"/>
  <c r="E17" i="7"/>
  <c r="E32" i="7" s="1"/>
  <c r="D17" i="7"/>
  <c r="D32" i="7" s="1"/>
  <c r="E6" i="7"/>
  <c r="D6" i="7"/>
  <c r="F5" i="7"/>
  <c r="J19" i="6"/>
  <c r="K9" i="6"/>
  <c r="K10" i="6"/>
  <c r="K11" i="6"/>
  <c r="K12" i="6"/>
  <c r="K13" i="6"/>
  <c r="K14" i="6"/>
  <c r="K15" i="6"/>
  <c r="K16" i="6"/>
  <c r="K8" i="6"/>
  <c r="F32" i="6"/>
  <c r="E32" i="6"/>
  <c r="D32" i="6"/>
  <c r="F21" i="6"/>
  <c r="F22" i="6"/>
  <c r="F23" i="6"/>
  <c r="F24" i="6"/>
  <c r="F25" i="6"/>
  <c r="F26" i="6"/>
  <c r="F27" i="6"/>
  <c r="F20" i="6"/>
  <c r="E19" i="6"/>
  <c r="F19" i="6" s="1"/>
  <c r="F9" i="6"/>
  <c r="F10" i="6"/>
  <c r="F11" i="6"/>
  <c r="F12" i="6"/>
  <c r="F8" i="6"/>
  <c r="I32" i="6"/>
  <c r="H32" i="6"/>
  <c r="K31" i="6"/>
  <c r="K30" i="6"/>
  <c r="K29" i="6"/>
  <c r="K28" i="6"/>
  <c r="K27" i="6"/>
  <c r="K26" i="6"/>
  <c r="C26" i="6"/>
  <c r="K25" i="6"/>
  <c r="K24" i="6"/>
  <c r="K23" i="6"/>
  <c r="K22" i="6"/>
  <c r="K21" i="6"/>
  <c r="K20" i="6"/>
  <c r="K32" i="6" s="1"/>
  <c r="C20" i="6"/>
  <c r="C32" i="6" s="1"/>
  <c r="I19" i="6"/>
  <c r="I33" i="6" s="1"/>
  <c r="H19" i="6"/>
  <c r="H33" i="6" s="1"/>
  <c r="D19" i="6"/>
  <c r="C19" i="6"/>
  <c r="C33" i="6" s="1"/>
  <c r="K18" i="6"/>
  <c r="K17" i="6"/>
  <c r="H6" i="6"/>
  <c r="C6" i="6"/>
  <c r="H4" i="6"/>
  <c r="J20" i="5"/>
  <c r="J32" i="5" s="1"/>
  <c r="K9" i="5"/>
  <c r="K10" i="5"/>
  <c r="K11" i="5"/>
  <c r="K12" i="5"/>
  <c r="K13" i="5"/>
  <c r="K14" i="5"/>
  <c r="K15" i="5"/>
  <c r="K16" i="5"/>
  <c r="K17" i="5"/>
  <c r="K18" i="5"/>
  <c r="K8" i="5"/>
  <c r="F33" i="5"/>
  <c r="D31" i="5"/>
  <c r="E31" i="5"/>
  <c r="F22" i="5"/>
  <c r="F23" i="5"/>
  <c r="F24" i="5"/>
  <c r="F25" i="5"/>
  <c r="F26" i="5"/>
  <c r="F27" i="5"/>
  <c r="F28" i="5"/>
  <c r="F29" i="5"/>
  <c r="F30" i="5"/>
  <c r="F21" i="5"/>
  <c r="F31" i="5" s="1"/>
  <c r="E20" i="5"/>
  <c r="F9" i="5"/>
  <c r="F10" i="5"/>
  <c r="F11" i="5"/>
  <c r="F12" i="5"/>
  <c r="F13" i="5"/>
  <c r="F14" i="5"/>
  <c r="F15" i="5"/>
  <c r="F16" i="5"/>
  <c r="F17" i="5"/>
  <c r="F18" i="5"/>
  <c r="F19" i="5"/>
  <c r="F8" i="5"/>
  <c r="I31" i="5"/>
  <c r="H31" i="5"/>
  <c r="E30" i="5"/>
  <c r="K29" i="5"/>
  <c r="E29" i="5"/>
  <c r="K28" i="5"/>
  <c r="E28" i="5"/>
  <c r="K27" i="5"/>
  <c r="E27" i="5"/>
  <c r="K26" i="5"/>
  <c r="C26" i="5"/>
  <c r="E26" i="5" s="1"/>
  <c r="K25" i="5"/>
  <c r="E25" i="5"/>
  <c r="K24" i="5"/>
  <c r="E24" i="5"/>
  <c r="K23" i="5"/>
  <c r="E23" i="5"/>
  <c r="K22" i="5"/>
  <c r="K21" i="5"/>
  <c r="C21" i="5"/>
  <c r="I20" i="5"/>
  <c r="I32" i="5" s="1"/>
  <c r="H20" i="5"/>
  <c r="D20" i="5"/>
  <c r="C20" i="5"/>
  <c r="K19" i="5"/>
  <c r="E19" i="5"/>
  <c r="E18" i="5"/>
  <c r="E17" i="5"/>
  <c r="C6" i="5"/>
  <c r="H6" i="5" s="1"/>
  <c r="H4" i="5"/>
  <c r="E126" i="4"/>
  <c r="E152" i="4" s="1"/>
  <c r="F93" i="4"/>
  <c r="F94" i="4"/>
  <c r="F95" i="4"/>
  <c r="F96" i="4"/>
  <c r="F97" i="4"/>
  <c r="F98" i="4"/>
  <c r="F99" i="4"/>
  <c r="F92" i="4"/>
  <c r="F91" i="4"/>
  <c r="E74" i="4"/>
  <c r="F76" i="4"/>
  <c r="F75" i="4"/>
  <c r="E32" i="4"/>
  <c r="F32" i="4" s="1"/>
  <c r="F34" i="4"/>
  <c r="F35" i="4"/>
  <c r="F36" i="4"/>
  <c r="F37" i="4"/>
  <c r="F38" i="4"/>
  <c r="F33" i="4"/>
  <c r="E11" i="4"/>
  <c r="E66" i="4" s="1"/>
  <c r="F13" i="4"/>
  <c r="F14" i="4"/>
  <c r="F15" i="4"/>
  <c r="F16" i="4"/>
  <c r="F17" i="4"/>
  <c r="F12" i="4"/>
  <c r="F150" i="4"/>
  <c r="F149" i="4"/>
  <c r="F148" i="4"/>
  <c r="F147" i="4"/>
  <c r="F146" i="4"/>
  <c r="F145" i="4"/>
  <c r="F144" i="4"/>
  <c r="D143" i="4"/>
  <c r="C143" i="4"/>
  <c r="F142" i="4"/>
  <c r="F141" i="4"/>
  <c r="F140" i="4"/>
  <c r="F139" i="4"/>
  <c r="D138" i="4"/>
  <c r="C138" i="4"/>
  <c r="F137" i="4"/>
  <c r="F136" i="4"/>
  <c r="F135" i="4"/>
  <c r="F134" i="4"/>
  <c r="F133" i="4"/>
  <c r="F132" i="4"/>
  <c r="D131" i="4"/>
  <c r="C131" i="4"/>
  <c r="F130" i="4"/>
  <c r="F129" i="4"/>
  <c r="F128" i="4"/>
  <c r="D127" i="4"/>
  <c r="C127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D112" i="4"/>
  <c r="C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C91" i="4"/>
  <c r="F83" i="4"/>
  <c r="F82" i="4"/>
  <c r="F81" i="4"/>
  <c r="F80" i="4"/>
  <c r="D79" i="4"/>
  <c r="C79" i="4"/>
  <c r="F78" i="4"/>
  <c r="D77" i="4"/>
  <c r="C77" i="4"/>
  <c r="D74" i="4"/>
  <c r="F74" i="4" s="1"/>
  <c r="C74" i="4"/>
  <c r="F73" i="4"/>
  <c r="F72" i="4"/>
  <c r="D71" i="4"/>
  <c r="C71" i="4"/>
  <c r="F70" i="4"/>
  <c r="F69" i="4"/>
  <c r="F68" i="4"/>
  <c r="D67" i="4"/>
  <c r="C67" i="4"/>
  <c r="F65" i="4"/>
  <c r="F64" i="4"/>
  <c r="F63" i="4"/>
  <c r="F62" i="4"/>
  <c r="D61" i="4"/>
  <c r="C61" i="4"/>
  <c r="F60" i="4"/>
  <c r="F59" i="4"/>
  <c r="F58" i="4"/>
  <c r="F57" i="4"/>
  <c r="D56" i="4"/>
  <c r="C56" i="4"/>
  <c r="F55" i="4"/>
  <c r="F54" i="4"/>
  <c r="F53" i="4"/>
  <c r="D52" i="4"/>
  <c r="C52" i="4"/>
  <c r="F51" i="4"/>
  <c r="F50" i="4"/>
  <c r="F49" i="4"/>
  <c r="F48" i="4"/>
  <c r="F47" i="4"/>
  <c r="F46" i="4"/>
  <c r="F45" i="4"/>
  <c r="F44" i="4"/>
  <c r="F43" i="4"/>
  <c r="F42" i="4"/>
  <c r="F41" i="4"/>
  <c r="D40" i="4"/>
  <c r="C40" i="4"/>
  <c r="F39" i="4"/>
  <c r="B39" i="4"/>
  <c r="B38" i="4"/>
  <c r="B37" i="4"/>
  <c r="B36" i="4"/>
  <c r="B35" i="4"/>
  <c r="B34" i="4"/>
  <c r="B33" i="4"/>
  <c r="C32" i="4"/>
  <c r="F31" i="4"/>
  <c r="F30" i="4"/>
  <c r="F29" i="4"/>
  <c r="F28" i="4"/>
  <c r="F27" i="4"/>
  <c r="F26" i="4"/>
  <c r="D25" i="4"/>
  <c r="C25" i="4"/>
  <c r="F24" i="4"/>
  <c r="F23" i="4"/>
  <c r="F22" i="4"/>
  <c r="F21" i="4"/>
  <c r="F20" i="4"/>
  <c r="F19" i="4"/>
  <c r="D18" i="4"/>
  <c r="C18" i="4"/>
  <c r="C11" i="4"/>
  <c r="C9" i="4"/>
  <c r="C89" i="4" s="1"/>
  <c r="C8" i="4"/>
  <c r="C88" i="4" s="1"/>
  <c r="B4" i="4"/>
  <c r="B3" i="4"/>
  <c r="E112" i="1"/>
  <c r="E91" i="1"/>
  <c r="E76" i="1"/>
  <c r="E73" i="1"/>
  <c r="E40" i="1"/>
  <c r="E32" i="1"/>
  <c r="E25" i="1"/>
  <c r="E18" i="1"/>
  <c r="E11" i="1"/>
  <c r="E89" i="3"/>
  <c r="F89" i="3" s="1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90" i="3"/>
  <c r="F82" i="3"/>
  <c r="F72" i="3"/>
  <c r="F71" i="3"/>
  <c r="E64" i="3"/>
  <c r="F34" i="3"/>
  <c r="F35" i="3"/>
  <c r="F36" i="3"/>
  <c r="F37" i="3"/>
  <c r="F38" i="3"/>
  <c r="F33" i="3"/>
  <c r="F32" i="3"/>
  <c r="F148" i="3"/>
  <c r="F147" i="3"/>
  <c r="F146" i="3"/>
  <c r="F145" i="3"/>
  <c r="F144" i="3"/>
  <c r="F143" i="3"/>
  <c r="F142" i="3"/>
  <c r="D141" i="3"/>
  <c r="C141" i="3"/>
  <c r="F141" i="3" s="1"/>
  <c r="F140" i="3"/>
  <c r="F139" i="3"/>
  <c r="F138" i="3"/>
  <c r="F137" i="3"/>
  <c r="D136" i="3"/>
  <c r="C136" i="3"/>
  <c r="F135" i="3"/>
  <c r="F134" i="3"/>
  <c r="F133" i="3"/>
  <c r="F132" i="3"/>
  <c r="F131" i="3"/>
  <c r="F130" i="3"/>
  <c r="D129" i="3"/>
  <c r="C129" i="3"/>
  <c r="F128" i="3"/>
  <c r="F127" i="3"/>
  <c r="F126" i="3"/>
  <c r="D125" i="3"/>
  <c r="C125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D110" i="3"/>
  <c r="D124" i="3" s="1"/>
  <c r="C110" i="3"/>
  <c r="C89" i="3"/>
  <c r="F81" i="3"/>
  <c r="F80" i="3"/>
  <c r="F79" i="3"/>
  <c r="D78" i="3"/>
  <c r="C78" i="3"/>
  <c r="F77" i="3"/>
  <c r="F76" i="3"/>
  <c r="F75" i="3"/>
  <c r="D74" i="3"/>
  <c r="C74" i="3"/>
  <c r="F74" i="3" s="1"/>
  <c r="F73" i="3"/>
  <c r="C71" i="3"/>
  <c r="F70" i="3"/>
  <c r="D69" i="3"/>
  <c r="C69" i="3"/>
  <c r="F68" i="3"/>
  <c r="F67" i="3"/>
  <c r="F66" i="3"/>
  <c r="D65" i="3"/>
  <c r="C65" i="3"/>
  <c r="F63" i="3"/>
  <c r="D62" i="3"/>
  <c r="C62" i="3"/>
  <c r="F61" i="3"/>
  <c r="F60" i="3"/>
  <c r="F59" i="3"/>
  <c r="F58" i="3"/>
  <c r="D57" i="3"/>
  <c r="C57" i="3"/>
  <c r="F56" i="3"/>
  <c r="F55" i="3"/>
  <c r="F54" i="3"/>
  <c r="F53" i="3"/>
  <c r="D52" i="3"/>
  <c r="C52" i="3"/>
  <c r="F51" i="3"/>
  <c r="F50" i="3"/>
  <c r="F49" i="3"/>
  <c r="F48" i="3"/>
  <c r="F47" i="3"/>
  <c r="F46" i="3"/>
  <c r="F45" i="3"/>
  <c r="F44" i="3"/>
  <c r="F43" i="3"/>
  <c r="F42" i="3"/>
  <c r="F41" i="3"/>
  <c r="D40" i="3"/>
  <c r="C40" i="3"/>
  <c r="F39" i="3"/>
  <c r="B39" i="3"/>
  <c r="B38" i="3"/>
  <c r="B37" i="3"/>
  <c r="B36" i="3"/>
  <c r="B35" i="3"/>
  <c r="B34" i="3"/>
  <c r="B33" i="3"/>
  <c r="C32" i="3"/>
  <c r="F31" i="3"/>
  <c r="F30" i="3"/>
  <c r="F29" i="3"/>
  <c r="F28" i="3"/>
  <c r="F27" i="3"/>
  <c r="F26" i="3"/>
  <c r="D25" i="3"/>
  <c r="C25" i="3"/>
  <c r="F24" i="3"/>
  <c r="F23" i="3"/>
  <c r="F22" i="3"/>
  <c r="F21" i="3"/>
  <c r="F20" i="3"/>
  <c r="F19" i="3"/>
  <c r="D18" i="3"/>
  <c r="C18" i="3"/>
  <c r="F17" i="3"/>
  <c r="F16" i="3"/>
  <c r="F15" i="3"/>
  <c r="F14" i="3"/>
  <c r="F13" i="3"/>
  <c r="F12" i="3"/>
  <c r="D11" i="3"/>
  <c r="C11" i="3"/>
  <c r="C9" i="3"/>
  <c r="C87" i="3" s="1"/>
  <c r="C8" i="3"/>
  <c r="C86" i="3" s="1"/>
  <c r="B4" i="3"/>
  <c r="B3" i="3"/>
  <c r="E78" i="2"/>
  <c r="E75" i="2"/>
  <c r="E85" i="2" s="1"/>
  <c r="E40" i="2"/>
  <c r="E32" i="2"/>
  <c r="E25" i="2"/>
  <c r="E18" i="2"/>
  <c r="E92" i="2"/>
  <c r="E113" i="2"/>
  <c r="F113" i="2" s="1"/>
  <c r="F115" i="2"/>
  <c r="F116" i="2"/>
  <c r="F117" i="2"/>
  <c r="F118" i="2"/>
  <c r="F119" i="2"/>
  <c r="F120" i="2"/>
  <c r="F121" i="2"/>
  <c r="F122" i="2"/>
  <c r="F123" i="2"/>
  <c r="F124" i="2"/>
  <c r="F125" i="2"/>
  <c r="F114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93" i="2"/>
  <c r="F79" i="2"/>
  <c r="F78" i="2"/>
  <c r="F76" i="2"/>
  <c r="F42" i="2"/>
  <c r="F43" i="2"/>
  <c r="F44" i="2"/>
  <c r="F45" i="2"/>
  <c r="F46" i="2"/>
  <c r="F47" i="2"/>
  <c r="F48" i="2"/>
  <c r="F49" i="2"/>
  <c r="F50" i="2"/>
  <c r="F51" i="2"/>
  <c r="F41" i="2"/>
  <c r="D52" i="2"/>
  <c r="F52" i="2" s="1"/>
  <c r="F34" i="2"/>
  <c r="F35" i="2"/>
  <c r="F36" i="2"/>
  <c r="F37" i="2"/>
  <c r="F38" i="2"/>
  <c r="F39" i="2"/>
  <c r="F33" i="2"/>
  <c r="F26" i="2"/>
  <c r="F20" i="2"/>
  <c r="F21" i="2"/>
  <c r="F22" i="2"/>
  <c r="F23" i="2"/>
  <c r="F24" i="2"/>
  <c r="F19" i="2"/>
  <c r="F13" i="2"/>
  <c r="F14" i="2"/>
  <c r="F15" i="2"/>
  <c r="F16" i="2"/>
  <c r="F17" i="2"/>
  <c r="F12" i="2"/>
  <c r="F151" i="2"/>
  <c r="F150" i="2"/>
  <c r="F149" i="2"/>
  <c r="F148" i="2"/>
  <c r="F147" i="2"/>
  <c r="F146" i="2"/>
  <c r="F145" i="2"/>
  <c r="D144" i="2"/>
  <c r="C144" i="2"/>
  <c r="F143" i="2"/>
  <c r="F142" i="2"/>
  <c r="F141" i="2"/>
  <c r="D139" i="2"/>
  <c r="F139" i="2" s="1"/>
  <c r="C139" i="2"/>
  <c r="F138" i="2"/>
  <c r="F137" i="2"/>
  <c r="F136" i="2"/>
  <c r="F135" i="2"/>
  <c r="F134" i="2"/>
  <c r="F133" i="2"/>
  <c r="D132" i="2"/>
  <c r="C132" i="2"/>
  <c r="F131" i="2"/>
  <c r="F130" i="2"/>
  <c r="F129" i="2"/>
  <c r="D128" i="2"/>
  <c r="C128" i="2"/>
  <c r="F126" i="2"/>
  <c r="C113" i="2"/>
  <c r="C92" i="2"/>
  <c r="F84" i="2"/>
  <c r="F83" i="2"/>
  <c r="D81" i="2"/>
  <c r="C81" i="2"/>
  <c r="F80" i="2"/>
  <c r="C78" i="2"/>
  <c r="F77" i="2"/>
  <c r="C75" i="2"/>
  <c r="F74" i="2"/>
  <c r="F73" i="2"/>
  <c r="F72" i="2"/>
  <c r="D71" i="2"/>
  <c r="C71" i="2"/>
  <c r="F70" i="2"/>
  <c r="F69" i="2"/>
  <c r="F68" i="2"/>
  <c r="D67" i="2"/>
  <c r="C67" i="2"/>
  <c r="F65" i="2"/>
  <c r="F64" i="2"/>
  <c r="F63" i="2"/>
  <c r="F62" i="2"/>
  <c r="D61" i="2"/>
  <c r="C61" i="2"/>
  <c r="F60" i="2"/>
  <c r="F59" i="2"/>
  <c r="D58" i="2"/>
  <c r="C58" i="2"/>
  <c r="F58" i="2" s="1"/>
  <c r="F57" i="2"/>
  <c r="F56" i="2"/>
  <c r="F54" i="2"/>
  <c r="F53" i="2"/>
  <c r="C52" i="2"/>
  <c r="D40" i="2"/>
  <c r="C40" i="2"/>
  <c r="B39" i="2"/>
  <c r="B38" i="2"/>
  <c r="B37" i="2"/>
  <c r="B36" i="2"/>
  <c r="B35" i="2"/>
  <c r="B34" i="2"/>
  <c r="B33" i="2"/>
  <c r="D32" i="2"/>
  <c r="C32" i="2"/>
  <c r="F31" i="2"/>
  <c r="F30" i="2"/>
  <c r="F29" i="2"/>
  <c r="F28" i="2"/>
  <c r="F27" i="2"/>
  <c r="D25" i="2"/>
  <c r="C25" i="2"/>
  <c r="D18" i="2"/>
  <c r="C18" i="2"/>
  <c r="D11" i="2"/>
  <c r="C11" i="2"/>
  <c r="C9" i="2"/>
  <c r="C90" i="2" s="1"/>
  <c r="C8" i="2"/>
  <c r="C89" i="2" s="1"/>
  <c r="B4" i="2"/>
  <c r="B3" i="2"/>
  <c r="F114" i="1"/>
  <c r="F115" i="1"/>
  <c r="F116" i="1"/>
  <c r="F117" i="1"/>
  <c r="F118" i="1"/>
  <c r="F119" i="1"/>
  <c r="F120" i="1"/>
  <c r="F121" i="1"/>
  <c r="F122" i="1"/>
  <c r="F123" i="1"/>
  <c r="F124" i="1"/>
  <c r="F113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92" i="1"/>
  <c r="F77" i="1"/>
  <c r="F74" i="1"/>
  <c r="F42" i="1"/>
  <c r="F43" i="1"/>
  <c r="F44" i="1"/>
  <c r="F45" i="1"/>
  <c r="F46" i="1"/>
  <c r="F47" i="1"/>
  <c r="F48" i="1"/>
  <c r="F49" i="1"/>
  <c r="F50" i="1"/>
  <c r="F51" i="1"/>
  <c r="F41" i="1"/>
  <c r="F34" i="1"/>
  <c r="F35" i="1"/>
  <c r="F36" i="1"/>
  <c r="F37" i="1"/>
  <c r="F38" i="1"/>
  <c r="F39" i="1"/>
  <c r="F33" i="1"/>
  <c r="F27" i="1"/>
  <c r="F28" i="1"/>
  <c r="F29" i="1"/>
  <c r="F30" i="1"/>
  <c r="F31" i="1"/>
  <c r="F26" i="1"/>
  <c r="F20" i="1"/>
  <c r="F21" i="1"/>
  <c r="F22" i="1"/>
  <c r="F23" i="1"/>
  <c r="F24" i="1"/>
  <c r="F19" i="1"/>
  <c r="F12" i="1"/>
  <c r="F13" i="1"/>
  <c r="F14" i="1"/>
  <c r="F15" i="1"/>
  <c r="F16" i="1"/>
  <c r="F17" i="1"/>
  <c r="F56" i="4" l="1"/>
  <c r="F52" i="4"/>
  <c r="D84" i="4"/>
  <c r="F71" i="4"/>
  <c r="F77" i="4"/>
  <c r="D66" i="4"/>
  <c r="D151" i="4"/>
  <c r="F131" i="4"/>
  <c r="F138" i="4"/>
  <c r="E127" i="2"/>
  <c r="F142" i="9"/>
  <c r="E157" i="9"/>
  <c r="F157" i="9" s="1"/>
  <c r="E92" i="9"/>
  <c r="F67" i="9"/>
  <c r="E32" i="5"/>
  <c r="K20" i="5"/>
  <c r="K33" i="5" s="1"/>
  <c r="F20" i="5"/>
  <c r="F32" i="5" s="1"/>
  <c r="F25" i="4"/>
  <c r="F40" i="4"/>
  <c r="F61" i="4"/>
  <c r="F79" i="4"/>
  <c r="F11" i="4"/>
  <c r="C66" i="4"/>
  <c r="F112" i="4"/>
  <c r="F126" i="4" s="1"/>
  <c r="F127" i="4"/>
  <c r="F18" i="4"/>
  <c r="F67" i="4"/>
  <c r="C126" i="4"/>
  <c r="C151" i="4"/>
  <c r="F143" i="4"/>
  <c r="F57" i="3"/>
  <c r="F52" i="3"/>
  <c r="C82" i="3"/>
  <c r="F78" i="3"/>
  <c r="C124" i="3"/>
  <c r="D64" i="3"/>
  <c r="F64" i="3" s="1"/>
  <c r="F62" i="3"/>
  <c r="F129" i="3"/>
  <c r="F136" i="3"/>
  <c r="F124" i="3"/>
  <c r="C149" i="3"/>
  <c r="D149" i="3"/>
  <c r="D150" i="3" s="1"/>
  <c r="F150" i="3" s="1"/>
  <c r="F11" i="3"/>
  <c r="F18" i="3"/>
  <c r="F25" i="3"/>
  <c r="F69" i="3"/>
  <c r="F110" i="3"/>
  <c r="F125" i="3"/>
  <c r="F40" i="3"/>
  <c r="F18" i="2"/>
  <c r="F61" i="2"/>
  <c r="F40" i="2"/>
  <c r="F81" i="2"/>
  <c r="C127" i="2"/>
  <c r="F11" i="2"/>
  <c r="D152" i="2"/>
  <c r="F152" i="2" s="1"/>
  <c r="F132" i="2"/>
  <c r="E153" i="2"/>
  <c r="F127" i="2"/>
  <c r="D85" i="2"/>
  <c r="F85" i="2" s="1"/>
  <c r="F71" i="2"/>
  <c r="F92" i="2"/>
  <c r="F32" i="2"/>
  <c r="E126" i="1"/>
  <c r="E149" i="1" s="1"/>
  <c r="E84" i="1"/>
  <c r="E66" i="2"/>
  <c r="E86" i="2" s="1"/>
  <c r="F128" i="2"/>
  <c r="F25" i="2"/>
  <c r="F67" i="2"/>
  <c r="C152" i="2"/>
  <c r="F144" i="2"/>
  <c r="F75" i="2"/>
  <c r="E65" i="1"/>
  <c r="H28" i="14"/>
  <c r="D59" i="12"/>
  <c r="F59" i="10"/>
  <c r="C38" i="10"/>
  <c r="D38" i="10"/>
  <c r="C42" i="12"/>
  <c r="F59" i="11"/>
  <c r="C59" i="11"/>
  <c r="F9" i="11"/>
  <c r="F37" i="11" s="1"/>
  <c r="C43" i="10"/>
  <c r="C92" i="9"/>
  <c r="D158" i="9"/>
  <c r="F131" i="9"/>
  <c r="C130" i="9"/>
  <c r="K19" i="6"/>
  <c r="K33" i="6" s="1"/>
  <c r="I34" i="6"/>
  <c r="C35" i="6"/>
  <c r="H35" i="6"/>
  <c r="F33" i="6"/>
  <c r="H34" i="6"/>
  <c r="D33" i="6"/>
  <c r="I35" i="6" s="1"/>
  <c r="H33" i="5"/>
  <c r="I33" i="5"/>
  <c r="C31" i="5"/>
  <c r="H32" i="5"/>
  <c r="D32" i="5"/>
  <c r="I34" i="5" s="1"/>
  <c r="C33" i="5"/>
  <c r="D85" i="4"/>
  <c r="C84" i="4"/>
  <c r="D126" i="4"/>
  <c r="D152" i="4" s="1"/>
  <c r="C64" i="3"/>
  <c r="F65" i="3"/>
  <c r="D66" i="2"/>
  <c r="D153" i="2"/>
  <c r="C153" i="2"/>
  <c r="C66" i="2"/>
  <c r="C85" i="2"/>
  <c r="C152" i="4" l="1"/>
  <c r="F151" i="4"/>
  <c r="F152" i="4" s="1"/>
  <c r="F66" i="4"/>
  <c r="F32" i="7"/>
  <c r="K34" i="6"/>
  <c r="F149" i="3"/>
  <c r="D83" i="3"/>
  <c r="F83" i="3" s="1"/>
  <c r="C150" i="3"/>
  <c r="F153" i="2"/>
  <c r="F66" i="2"/>
  <c r="E85" i="1"/>
  <c r="D43" i="10"/>
  <c r="D60" i="10" s="1"/>
  <c r="F38" i="10"/>
  <c r="F59" i="12"/>
  <c r="C59" i="12"/>
  <c r="F60" i="10"/>
  <c r="C60" i="10"/>
  <c r="C157" i="9"/>
  <c r="F158" i="9" s="1"/>
  <c r="C158" i="9"/>
  <c r="K35" i="6"/>
  <c r="K32" i="5"/>
  <c r="K34" i="5" s="1"/>
  <c r="C32" i="5"/>
  <c r="C34" i="5" s="1"/>
  <c r="H34" i="5"/>
  <c r="F84" i="4"/>
  <c r="C85" i="4"/>
  <c r="C83" i="3"/>
  <c r="D86" i="2"/>
  <c r="F86" i="2" s="1"/>
  <c r="C86" i="2"/>
  <c r="F85" i="4" l="1"/>
  <c r="A35" i="5"/>
  <c r="E34" i="5"/>
  <c r="C153" i="4"/>
  <c r="C151" i="3"/>
  <c r="C154" i="2"/>
  <c r="F147" i="1" l="1"/>
  <c r="F146" i="1"/>
  <c r="F145" i="1"/>
  <c r="F144" i="1"/>
  <c r="D143" i="1"/>
  <c r="C143" i="1"/>
  <c r="F143" i="1" s="1"/>
  <c r="F142" i="1"/>
  <c r="F141" i="1"/>
  <c r="F140" i="1"/>
  <c r="D138" i="1"/>
  <c r="C138" i="1"/>
  <c r="F137" i="1"/>
  <c r="F136" i="1"/>
  <c r="F135" i="1"/>
  <c r="F134" i="1"/>
  <c r="F133" i="1"/>
  <c r="F132" i="1"/>
  <c r="D131" i="1"/>
  <c r="C131" i="1"/>
  <c r="F130" i="1"/>
  <c r="F129" i="1"/>
  <c r="F128" i="1"/>
  <c r="D127" i="1"/>
  <c r="D148" i="1" s="1"/>
  <c r="C127" i="1"/>
  <c r="F127" i="1" s="1"/>
  <c r="F125" i="1"/>
  <c r="D112" i="1"/>
  <c r="F112" i="1" s="1"/>
  <c r="C112" i="1"/>
  <c r="D91" i="1"/>
  <c r="C91" i="1"/>
  <c r="C88" i="1"/>
  <c r="F83" i="1"/>
  <c r="F82" i="1"/>
  <c r="D80" i="1"/>
  <c r="C80" i="1"/>
  <c r="F79" i="1"/>
  <c r="F78" i="1"/>
  <c r="D76" i="1"/>
  <c r="F76" i="1" s="1"/>
  <c r="C76" i="1"/>
  <c r="F75" i="1"/>
  <c r="D73" i="1"/>
  <c r="F73" i="1" s="1"/>
  <c r="C73" i="1"/>
  <c r="F72" i="1"/>
  <c r="F71" i="1"/>
  <c r="D70" i="1"/>
  <c r="C70" i="1"/>
  <c r="F69" i="1"/>
  <c r="F68" i="1"/>
  <c r="F67" i="1"/>
  <c r="D66" i="1"/>
  <c r="C66" i="1"/>
  <c r="F64" i="1"/>
  <c r="F63" i="1"/>
  <c r="F62" i="1"/>
  <c r="F61" i="1"/>
  <c r="D60" i="1"/>
  <c r="C60" i="1"/>
  <c r="F60" i="1" s="1"/>
  <c r="F59" i="1"/>
  <c r="D58" i="1"/>
  <c r="C58" i="1"/>
  <c r="F57" i="1"/>
  <c r="F56" i="1"/>
  <c r="F54" i="1"/>
  <c r="F53" i="1"/>
  <c r="D52" i="1"/>
  <c r="C52" i="1"/>
  <c r="D40" i="1"/>
  <c r="F40" i="1" s="1"/>
  <c r="C40" i="1"/>
  <c r="D32" i="1"/>
  <c r="F32" i="1" s="1"/>
  <c r="C32" i="1"/>
  <c r="D25" i="1"/>
  <c r="C25" i="1"/>
  <c r="D18" i="1"/>
  <c r="C18" i="1"/>
  <c r="D11" i="1"/>
  <c r="F11" i="1" s="1"/>
  <c r="C11" i="1"/>
  <c r="C9" i="1"/>
  <c r="C89" i="1" s="1"/>
  <c r="B4" i="1"/>
  <c r="B3" i="1"/>
  <c r="F131" i="1" l="1"/>
  <c r="F70" i="1"/>
  <c r="F58" i="1"/>
  <c r="F18" i="1"/>
  <c r="C65" i="1"/>
  <c r="F52" i="1"/>
  <c r="F138" i="1"/>
  <c r="D126" i="1"/>
  <c r="F91" i="1"/>
  <c r="F66" i="1"/>
  <c r="F80" i="1"/>
  <c r="C148" i="1"/>
  <c r="F148" i="1" s="1"/>
  <c r="C126" i="1"/>
  <c r="C84" i="1"/>
  <c r="D65" i="1"/>
  <c r="F65" i="1" s="1"/>
  <c r="D84" i="1"/>
  <c r="F84" i="1" s="1"/>
  <c r="C85" i="1" l="1"/>
  <c r="D149" i="1"/>
  <c r="F149" i="1" s="1"/>
  <c r="F126" i="1"/>
  <c r="D85" i="1"/>
  <c r="F85" i="1" s="1"/>
  <c r="C149" i="1"/>
  <c r="C150" i="1" l="1"/>
</calcChain>
</file>

<file path=xl/sharedStrings.xml><?xml version="1.0" encoding="utf-8"?>
<sst xmlns="http://schemas.openxmlformats.org/spreadsheetml/2006/main" count="2158" uniqueCount="519">
  <si>
    <t>1.1. melléklet a 3/2020. (II.13.) önkormányzati rendelethez</t>
  </si>
  <si>
    <t>ÖSSZEVONT MÉRLEGE</t>
  </si>
  <si>
    <t>B E V É T E L E K</t>
  </si>
  <si>
    <t>1. sz. táblázat</t>
  </si>
  <si>
    <t>Forintban!</t>
  </si>
  <si>
    <t>Sor-
szám</t>
  </si>
  <si>
    <t>Bevételi jogcím</t>
  </si>
  <si>
    <t>I.sz módosítási javaslat</t>
  </si>
  <si>
    <t>Módosított előirányzat</t>
  </si>
  <si>
    <t>A</t>
  </si>
  <si>
    <t>B</t>
  </si>
  <si>
    <t>C</t>
  </si>
  <si>
    <t>D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</si>
  <si>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</si>
  <si>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</si>
  <si>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</si>
  <si>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</si>
  <si>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</si>
  <si>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</si>
  <si>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</si>
  <si>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</si>
  <si>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</si>
  <si>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</si>
  <si>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</si>
  <si>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</si>
  <si>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</si>
  <si>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</si>
  <si>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</si>
  <si>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</si>
  <si>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</si>
  <si>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</si>
  <si>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</si>
  <si>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</si>
  <si>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</si>
  <si>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</si>
  <si>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</si>
  <si>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</si>
  <si>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</si>
  <si>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államháztartáson belülről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</si>
  <si>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</si>
  <si>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</si>
  <si>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</si>
  <si>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</si>
  <si>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</si>
  <si>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</si>
  <si>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</si>
  <si>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</si>
  <si>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</si>
  <si>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</si>
  <si>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</si>
  <si>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</si>
  <si>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</si>
  <si>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</si>
  <si>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</si>
  <si>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 xml:space="preserve">   3.5.-ből EU-s támogatás</t>
  </si>
  <si>
    <t xml:space="preserve">4. </t>
  </si>
  <si>
    <t>Közhatalmi bevételek (4.1.+…+4.7.)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</si>
  <si>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</si>
  <si>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</si>
  <si>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</si>
  <si>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</si>
  <si>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</si>
  <si>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</si>
  <si>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</si>
  <si>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</si>
  <si>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</si>
  <si>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</si>
  <si>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</si>
  <si>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Telekadó</t>
  </si>
  <si>
    <t>4.7.</t>
  </si>
  <si>
    <t>Kommunális adó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</si>
  <si>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</si>
  <si>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</si>
  <si>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</si>
  <si>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</si>
  <si>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</si>
  <si>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</si>
  <si>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</si>
  <si>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</si>
  <si>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</si>
  <si>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</si>
  <si>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</si>
  <si>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</si>
  <si>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</si>
  <si>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</si>
  <si>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</si>
  <si>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</si>
  <si>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</si>
  <si>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</si>
  <si>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</si>
  <si>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</si>
  <si>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</si>
  <si>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</si>
  <si>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</si>
  <si>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</si>
  <si>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</si>
  <si>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</si>
  <si>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</si>
  <si>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</si>
  <si>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</si>
  <si>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</si>
  <si>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</si>
  <si>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</si>
  <si>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</si>
  <si>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</si>
  <si>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</si>
  <si>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</si>
  <si>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</si>
  <si>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</si>
  <si>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</si>
  <si>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</si>
  <si>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</si>
  <si>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</si>
  <si>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</si>
  <si>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</si>
  <si>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</si>
  <si>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</si>
  <si>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</si>
  <si>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</si>
  <si>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</si>
  <si>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</si>
  <si>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</si>
  <si>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</si>
  <si>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</si>
  <si>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</si>
  <si>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</si>
  <si>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</si>
  <si>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</si>
  <si>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</si>
  <si>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</si>
  <si>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</si>
  <si>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</si>
  <si>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</si>
  <si>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</si>
  <si>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</si>
  <si>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</si>
  <si>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 pénzügyi vállalkozástól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</si>
  <si>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</si>
  <si>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</si>
  <si>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</si>
  <si>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</si>
  <si>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</si>
  <si>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</si>
  <si>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</si>
  <si>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</si>
  <si>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</si>
  <si>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</si>
  <si>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</si>
  <si>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</si>
  <si>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</si>
  <si>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</si>
  <si>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</si>
  <si>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</si>
  <si>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</si>
  <si>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</si>
  <si>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</si>
  <si>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</si>
  <si>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</si>
  <si>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</si>
  <si>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</si>
  <si>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</si>
  <si>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</si>
  <si>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</si>
  <si>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</si>
  <si>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</si>
  <si>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</si>
  <si>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</si>
  <si>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</si>
  <si>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</si>
  <si>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</si>
  <si>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</si>
  <si>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</si>
  <si>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</si>
  <si>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</si>
  <si>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</si>
  <si>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</si>
  <si>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</si>
  <si>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</si>
  <si>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</si>
  <si>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</si>
  <si>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</si>
  <si>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</si>
  <si>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</si>
  <si>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</si>
  <si>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</si>
  <si>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</si>
  <si>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</si>
  <si>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</si>
  <si>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</si>
  <si>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</si>
  <si>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</si>
  <si>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</si>
  <si>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</si>
  <si>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</si>
  <si>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</si>
  <si>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</si>
  <si>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</si>
  <si>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</si>
  <si>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</si>
  <si>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</si>
  <si>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</si>
  <si>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</si>
  <si>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</si>
  <si>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</si>
  <si>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</si>
  <si>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</si>
  <si>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</si>
  <si>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</si>
  <si>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</si>
  <si>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</si>
  <si>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</si>
  <si>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</si>
  <si>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</si>
  <si>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</si>
  <si>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</si>
  <si>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</si>
  <si>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</si>
  <si>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</si>
  <si>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</si>
  <si>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</si>
  <si>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</si>
  <si>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célú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</si>
  <si>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</si>
  <si>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</si>
  <si>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</si>
  <si>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</si>
  <si>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</si>
  <si>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</si>
  <si>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</si>
  <si>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</si>
  <si>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</si>
  <si>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</si>
  <si>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</si>
  <si>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</si>
  <si>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</si>
  <si>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</si>
  <si>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</si>
  <si>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</si>
  <si>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</si>
  <si>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</si>
  <si>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</si>
  <si>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</si>
  <si>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</si>
  <si>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</si>
  <si>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</si>
  <si>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</si>
  <si>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</si>
  <si>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</si>
  <si>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</si>
  <si>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</si>
  <si>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</si>
  <si>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</si>
  <si>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</si>
  <si>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</si>
  <si>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</si>
  <si>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</si>
  <si>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</si>
  <si>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</si>
  <si>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</si>
  <si>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</si>
  <si>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</si>
  <si>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</si>
  <si>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</si>
  <si>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</si>
  <si>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</si>
  <si>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</si>
  <si>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I.sz módosított előirányzat</t>
  </si>
  <si>
    <t>II.sz. rendelet módosítási javaslat</t>
  </si>
  <si>
    <t>E</t>
  </si>
  <si>
    <t>1.2. melléklet a 3/2020. (II.13.) önkormányzati rendelethez</t>
  </si>
  <si>
    <t>KÖTELEZŐ FELADATOK MÉRLEGE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</si>
  <si>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</si>
  <si>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</si>
  <si>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</si>
  <si>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</si>
  <si>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1.3. melléklet a 3/2020. (II.13.) önkormányzati rendelethez</t>
  </si>
  <si>
    <t>ÖNKÉNT VÁLLALT FELADATOK MÉRLEGE</t>
  </si>
  <si>
    <t>1.4. melléklet a 3/2020. (II.13.) önkormányzati rendelethez</t>
  </si>
  <si>
    <t>ÁLLAMIGAZGATÁSI FELADATOK MÉRLEGE</t>
  </si>
  <si>
    <t>2.1. melléklet a 3/2020. (II.13.) önkormányzati rendelethez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</si>
  <si>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</si>
  <si>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</si>
  <si>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</si>
  <si>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</si>
  <si>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</si>
  <si>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</si>
  <si>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</si>
  <si>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</si>
  <si>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</si>
  <si>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</si>
  <si>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</si>
  <si>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</si>
  <si>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</si>
  <si>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</si>
  <si>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</si>
  <si>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</si>
  <si>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</si>
  <si>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</si>
  <si>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</si>
  <si>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</si>
  <si>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</si>
  <si>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</si>
  <si>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</si>
  <si>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</si>
  <si>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</si>
  <si>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</si>
  <si>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</si>
  <si>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</si>
  <si>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</si>
  <si>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</si>
  <si>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Értékpapír értékesítése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</si>
  <si>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</si>
  <si>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</si>
  <si>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</si>
  <si>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</si>
  <si>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</si>
  <si>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</si>
  <si>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</si>
  <si>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>Egyéb</t>
  </si>
  <si>
    <t>22.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</si>
  <si>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</si>
  <si>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</si>
  <si>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</si>
  <si>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</si>
  <si>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</si>
  <si>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</si>
  <si>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</si>
  <si>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</si>
  <si>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</si>
  <si>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</si>
  <si>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</si>
  <si>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</si>
  <si>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</si>
  <si>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2.2. melléklet a 3/2020. (II.13.) önkormányzati rendelethez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</si>
  <si>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</si>
  <si>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</si>
  <si>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</si>
  <si>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</si>
  <si>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</si>
  <si>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</si>
  <si>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</si>
  <si>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</si>
  <si>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</si>
  <si>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</si>
  <si>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</si>
  <si>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</si>
  <si>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</si>
  <si>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</si>
  <si>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</si>
  <si>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</si>
  <si>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</si>
  <si>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</si>
  <si>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</si>
  <si>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</si>
  <si>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</si>
  <si>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</si>
  <si>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</si>
  <si>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</si>
  <si>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</si>
  <si>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</si>
  <si>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</si>
  <si>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</si>
  <si>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</si>
  <si>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</si>
  <si>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</si>
  <si>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6. melléklet a 3/2020. (II.13.) önkormányzati rendelethez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</si>
  <si>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</si>
  <si>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</si>
  <si>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</si>
  <si>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</si>
  <si>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sportcélú kiadás (óvoda)</t>
  </si>
  <si>
    <t>2017-2020</t>
  </si>
  <si>
    <t>kerékpárút építés</t>
  </si>
  <si>
    <t>2020</t>
  </si>
  <si>
    <t>kastély tervezési költség</t>
  </si>
  <si>
    <t>Színyei szobor önrész (teljes költség 11.000.000.-)</t>
  </si>
  <si>
    <t>kisteherautó vásárlás (KIA helyett)</t>
  </si>
  <si>
    <t>park építés tervezéssel együtt</t>
  </si>
  <si>
    <t>Eü.központ klíma beszerelés</t>
  </si>
  <si>
    <t>buszmegállók építése</t>
  </si>
  <si>
    <t>konyha eszköz beszerzés</t>
  </si>
  <si>
    <t>eredeti előirányzat</t>
  </si>
  <si>
    <t>Helyi identitás eszközbeszerzés</t>
  </si>
  <si>
    <t>Bölcsőde bővítés</t>
  </si>
  <si>
    <t>Recortán pálya építés</t>
  </si>
  <si>
    <t>I.sz. rendeletmódosítás összesen</t>
  </si>
  <si>
    <t>ÖSSZESEN:</t>
  </si>
  <si>
    <t>7. melléklet a 3/2020. (II.13.) önkormányzati rendelethez</t>
  </si>
  <si>
    <t>Felújítási kiadások előirányzata felújításonként</t>
  </si>
  <si>
    <t>Felújítás  megnevezése</t>
  </si>
  <si>
    <t>iskola építés(pályázat)</t>
  </si>
  <si>
    <t>2018-2020</t>
  </si>
  <si>
    <t>iskola folyosó és vizesblokkok felújítása</t>
  </si>
  <si>
    <t>Szolgáltatóház felújítás, piactér építés</t>
  </si>
  <si>
    <t>I.sz. rendelet módosítás összesen</t>
  </si>
  <si>
    <t>9.1. melléklet a 3/2020. (II.13.) önkormányzati rendelethez</t>
  </si>
  <si>
    <t>Összes bevétel, kiadás</t>
  </si>
  <si>
    <t>Száma</t>
  </si>
  <si>
    <t>Kiemelt előirányzat, előirányzat megnevezése</t>
  </si>
  <si>
    <t>Előirányzat</t>
  </si>
  <si>
    <t>Működési célú kvi támogatások és kiegészítő támogatások</t>
  </si>
  <si>
    <t xml:space="preserve">   Elszámolásból származó bevételek</t>
  </si>
  <si>
    <t xml:space="preserve">Egyéb működési célú támogatások bevételei </t>
  </si>
  <si>
    <t xml:space="preserve">   2.5.-ből EU-s támogatás</t>
  </si>
  <si>
    <t>Közhatalmi bevételek (4.1.+...+4.7.)</t>
  </si>
  <si>
    <t xml:space="preserve">   Egyéb működési bevételek</t>
  </si>
  <si>
    <t xml:space="preserve"> 10.</t>
  </si>
  <si>
    <t xml:space="preserve">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</si>
  <si>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</si>
  <si>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</si>
  <si>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</si>
  <si>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</si>
  <si>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</si>
  <si>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</si>
  <si>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</si>
  <si>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</si>
  <si>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</si>
  <si>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</si>
  <si>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</si>
  <si>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</si>
  <si>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</si>
  <si>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Éves tervezett létszám előirányzat (fő)</t>
  </si>
  <si>
    <t>Közfoglalkoztatottak létszáma (fő)</t>
  </si>
  <si>
    <t>9.2. melléklet a 3/2020. (II.13.) önkormányzati rendelethez</t>
  </si>
  <si>
    <t>Működési bevételek (1.1.+…+1.11.)</t>
  </si>
  <si>
    <t>Kiszámlázott általános forgalmi adó</t>
  </si>
  <si>
    <t>Általános forgalmi adó visszatérülése</t>
  </si>
  <si>
    <t>Kamatbevételek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</si>
  <si>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</si>
  <si>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</si>
  <si>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</si>
  <si>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</si>
  <si>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</si>
  <si>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</si>
  <si>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</si>
  <si>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</si>
  <si>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</si>
  <si>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</si>
  <si>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</si>
  <si>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</si>
  <si>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</si>
  <si>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</si>
  <si>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</si>
  <si>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</si>
  <si>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</si>
  <si>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</si>
  <si>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</si>
  <si>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</si>
  <si>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</si>
  <si>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</si>
  <si>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</si>
  <si>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9.3. melléklet a 3/2020. (II.13.) önkormányzati rendelethez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</si>
  <si>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</si>
  <si>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</si>
  <si>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</si>
  <si>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</si>
  <si>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9.4. melléklet a 3/2020. (II.13.) önkormányzati rendelethez</t>
  </si>
  <si>
    <t>Forintban</t>
  </si>
  <si>
    <t>5. tájékoztató tábla a 3/2020. (II.13.) önkormányzati rendelethez</t>
  </si>
  <si>
    <t>2019. évi LXXI.
törvény 2.  melléklete száma*</t>
  </si>
  <si>
    <t>Jogcím</t>
  </si>
  <si>
    <t>Önkormányzati Hivatal működésének támogatása</t>
  </si>
  <si>
    <t>Polgármesteri illetmény</t>
  </si>
  <si>
    <t>Óvodapedagógusok és kisegítők bértámogatása + Óvodaműködtetési támogatás</t>
  </si>
  <si>
    <t>Könyvtári, közművelődési feladatok támogatása</t>
  </si>
  <si>
    <t>Hozzájárulés a pénzbeli szociális ellátásokhoz</t>
  </si>
  <si>
    <t>Család és gyermekjóléti</t>
  </si>
  <si>
    <t>Szociális étkeztetés</t>
  </si>
  <si>
    <t>Házi segítségnyújtás - szociális segítés</t>
  </si>
  <si>
    <t>Házi segítségnyújtás - személyi gondozás</t>
  </si>
  <si>
    <t>Bölcsődei ellátás</t>
  </si>
  <si>
    <t>Gyermekétkeztetés támogatása</t>
  </si>
  <si>
    <t>Rászoruló gyermekek szünidei étkeztetésének támogatása</t>
  </si>
  <si>
    <t>Bérkompenzáció</t>
  </si>
  <si>
    <t>Szociális ágazati pótlék</t>
  </si>
  <si>
    <t>Összesen:</t>
  </si>
  <si>
    <t>* Magyarország 2020. évi központi költségvetéséról szóló törvény</t>
  </si>
  <si>
    <t>F</t>
  </si>
  <si>
    <t>6. tájékoztató tábla a 3/2020. (II.13.) önkormányzati rendelethez</t>
  </si>
  <si>
    <t>Támogatott szervezet neve</t>
  </si>
  <si>
    <t>Támogatás célja</t>
  </si>
  <si>
    <t>Támogatás összge</t>
  </si>
  <si>
    <t>Szirmabesenyői Sport Egyesület</t>
  </si>
  <si>
    <t>működési kiadás</t>
  </si>
  <si>
    <t xml:space="preserve">egyházak </t>
  </si>
  <si>
    <t>Polgárőr Egyesület</t>
  </si>
  <si>
    <t>Áh belüli megelőlegezés</t>
  </si>
  <si>
    <t>2020. II. rendelet módosítási javaslat</t>
  </si>
  <si>
    <t>Közterületi játszótér pályázat</t>
  </si>
  <si>
    <t>Eü Központ klímaberendezés</t>
  </si>
  <si>
    <t>Szinyei szobor pályázat</t>
  </si>
  <si>
    <t>Szerver bővítés</t>
  </si>
  <si>
    <t>Állomás úti buszmegálló áthúzódó</t>
  </si>
  <si>
    <t xml:space="preserve">egyéb kisértékű eszközök </t>
  </si>
  <si>
    <t>konyhai eszközök beszerzése</t>
  </si>
  <si>
    <t>5. óvodai csoport berendezés</t>
  </si>
  <si>
    <t>II.sz. rendeletmódosítás összesen</t>
  </si>
  <si>
    <t>Belterületi utak, járdák pályázat</t>
  </si>
  <si>
    <t>iskolai parkolók építése</t>
  </si>
  <si>
    <t>Napközi Otthon felújítása</t>
  </si>
  <si>
    <t>II.sz. rendelet módosítás összesen</t>
  </si>
  <si>
    <t>Kiegészítő támogatás szociális tüzifa</t>
  </si>
  <si>
    <t>ÉRV 2020. évi Lakossági víz, csatorna támogatás</t>
  </si>
  <si>
    <t>Sztgv Nonprofit Kft</t>
  </si>
  <si>
    <t>Humán pályázat ösztöndíj</t>
  </si>
  <si>
    <t>12. melléklet a  14 / 2020. (XI.23.) önkormányzati rendelethez</t>
  </si>
  <si>
    <t>1. melléklet a  14 / 2020. (XI.23.) önkormányzati rendelethez</t>
  </si>
  <si>
    <t>2. melléklet a  14 / 2020. (XI.23.) önkormányzati rendelethez</t>
  </si>
  <si>
    <t>3. melléklet a  14 / 2020. (XI.23.) önkormányzati rendelethez</t>
  </si>
  <si>
    <t>4. melléklet a  14 / 2020. (XI.23.) önkormányzati rendelethez</t>
  </si>
  <si>
    <t>5. melléklet a  14 / 2020. (XI.23.) önkormányzati rendelethez</t>
  </si>
  <si>
    <t>6. melléklet a  14 / 2020. (XI.23.) önkormányzati rendelethez</t>
  </si>
  <si>
    <t>7. melléklet a  14 / 2020. (XI.23.) önkormányzati rendelethez</t>
  </si>
  <si>
    <t>8. melléklet a  14 / 2020. (XI.23.) önkormányzati rendelethez</t>
  </si>
  <si>
    <t>9. melléklet a  14 / 2020. (XI.23.) önkormányzati rendelethez</t>
  </si>
  <si>
    <t>10. melléklet a  14 / 2020. (XI.23.) önkormányzati rendelethez</t>
  </si>
  <si>
    <t>11. melléklet a  14 / 2020. (XI.23.) önkormányzati rendelethez</t>
  </si>
  <si>
    <t>13. melléklet a  14 / 2020. (XI.23.) önkormányzati rendelethez</t>
  </si>
  <si>
    <t>14. melléklet a  14 / 2020. (XI.23.)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</si>
</sst>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4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family val="1"/>
      <charset val="238"/>
    </font>
    <font>
      <b/>
      <sz val="12"/>
      <color indexed="10"/>
      <name val="Times New Roman CE"/>
      <charset val="238"/>
    </font>
    <font>
      <sz val="8"/>
      <color rgb="FFFF0000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2"/>
      <color rgb="FFFF0000"/>
      <name val="Times New Roman CE"/>
      <charset val="238"/>
    </font>
    <font>
      <b/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i/>
      <sz val="11"/>
      <name val="Times New Roman CE"/>
      <charset val="238"/>
    </font>
    <font>
      <sz val="9"/>
      <name val="Times New Roman CE"/>
      <charset val="238"/>
    </font>
    <font>
      <sz val="7"/>
      <name val="Times New Roman CE"/>
      <charset val="238"/>
    </font>
    <font>
      <i/>
      <sz val="9"/>
      <name val="Times New Roman CE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7">
    <xf numFmtId="0" fontId="0" fillId="0" borderId="0" xfId="0"/>
    <xf numFmtId="0" fontId="1" fillId="0" borderId="0" xfId="1"/>
    <xf numFmtId="0" fontId="1" fillId="0" borderId="0" xfId="1" applyProtection="1">
      <protection locked="0"/>
    </xf>
    <xf numFmtId="0" fontId="4" fillId="0" borderId="0" xfId="1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0" xfId="1" applyAlignment="1" applyProtection="1">
      <alignment horizontal="right" vertical="center" indent="1"/>
      <protection locked="0"/>
    </xf>
    <xf numFmtId="0" fontId="9" fillId="0" borderId="2" xfId="1" applyFont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10" fillId="0" borderId="0" xfId="1" applyFont="1"/>
    <xf numFmtId="0" fontId="11" fillId="0" borderId="2" xfId="1" applyFont="1" applyBorder="1" applyAlignment="1">
      <alignment horizontal="left" vertical="center" wrapText="1" indent="1"/>
    </xf>
    <xf numFmtId="0" fontId="11" fillId="0" borderId="3" xfId="1" applyFont="1" applyBorder="1" applyAlignment="1">
      <alignment horizontal="left" vertical="center" wrapText="1" indent="1"/>
    </xf>
    <xf numFmtId="164" fontId="11" fillId="0" borderId="4" xfId="1" applyNumberFormat="1" applyFont="1" applyBorder="1" applyAlignment="1">
      <alignment horizontal="right" vertical="center" wrapText="1" indent="1"/>
    </xf>
    <xf numFmtId="0" fontId="12" fillId="0" borderId="0" xfId="1" applyFont="1"/>
    <xf numFmtId="49" fontId="10" fillId="0" borderId="8" xfId="1" applyNumberFormat="1" applyFont="1" applyBorder="1" applyAlignment="1">
      <alignment horizontal="left" vertical="center" wrapText="1" indent="1"/>
    </xf>
    <xf numFmtId="0" fontId="13" fillId="0" borderId="9" xfId="0" applyFont="1" applyBorder="1" applyAlignment="1">
      <alignment horizontal="left" wrapText="1" indent="1"/>
    </xf>
    <xf numFmtId="164" fontId="10" fillId="0" borderId="10" xfId="1" applyNumberFormat="1" applyFont="1" applyBorder="1" applyAlignment="1" applyProtection="1">
      <alignment horizontal="right" vertical="center" wrapText="1" indent="1"/>
      <protection locked="0"/>
    </xf>
    <xf numFmtId="49" fontId="10" fillId="0" borderId="11" xfId="1" applyNumberFormat="1" applyFont="1" applyBorder="1" applyAlignment="1">
      <alignment horizontal="left" vertical="center" wrapText="1" indent="1"/>
    </xf>
    <xf numFmtId="0" fontId="13" fillId="0" borderId="12" xfId="0" applyFont="1" applyBorder="1" applyAlignment="1">
      <alignment horizontal="left" wrapText="1" indent="1"/>
    </xf>
    <xf numFmtId="164" fontId="10" fillId="0" borderId="13" xfId="1" applyNumberFormat="1" applyFont="1" applyBorder="1" applyAlignment="1" applyProtection="1">
      <alignment horizontal="right" vertical="center" wrapText="1" indent="1"/>
      <protection locked="0"/>
    </xf>
    <xf numFmtId="0" fontId="13" fillId="0" borderId="12" xfId="0" applyFont="1" applyBorder="1" applyAlignment="1">
      <alignment horizontal="left" vertical="center" wrapText="1" indent="1"/>
    </xf>
    <xf numFmtId="49" fontId="10" fillId="0" borderId="14" xfId="1" applyNumberFormat="1" applyFont="1" applyBorder="1" applyAlignment="1">
      <alignment horizontal="left" vertical="center" wrapText="1" indent="1"/>
    </xf>
    <xf numFmtId="0" fontId="13" fillId="0" borderId="15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horizontal="left" vertical="center" wrapText="1" indent="1"/>
    </xf>
    <xf numFmtId="164" fontId="10" fillId="0" borderId="16" xfId="1" applyNumberFormat="1" applyFont="1" applyBorder="1" applyAlignment="1" applyProtection="1">
      <alignment horizontal="right" vertical="center" wrapText="1" indent="1"/>
      <protection locked="0"/>
    </xf>
    <xf numFmtId="49" fontId="10" fillId="0" borderId="14" xfId="1" applyNumberFormat="1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164" fontId="10" fillId="0" borderId="16" xfId="1" applyNumberFormat="1" applyFont="1" applyBorder="1" applyAlignment="1" applyProtection="1">
      <alignment horizontal="right" vertical="center" wrapText="1"/>
      <protection locked="0"/>
    </xf>
    <xf numFmtId="0" fontId="12" fillId="0" borderId="0" xfId="1" applyFont="1" applyAlignment="1">
      <alignment vertical="center"/>
    </xf>
    <xf numFmtId="164" fontId="15" fillId="0" borderId="4" xfId="1" applyNumberFormat="1" applyFont="1" applyBorder="1" applyAlignment="1">
      <alignment horizontal="right" vertical="center" wrapText="1" indent="1"/>
    </xf>
    <xf numFmtId="0" fontId="13" fillId="0" borderId="15" xfId="0" applyFont="1" applyBorder="1" applyAlignment="1">
      <alignment horizontal="left" indent="1"/>
    </xf>
    <xf numFmtId="164" fontId="16" fillId="0" borderId="13" xfId="1" applyNumberFormat="1" applyFont="1" applyBorder="1" applyAlignment="1" applyProtection="1">
      <alignment horizontal="right" vertical="center" wrapText="1" indent="1"/>
      <protection locked="0"/>
    </xf>
    <xf numFmtId="0" fontId="13" fillId="0" borderId="15" xfId="0" applyFont="1" applyBorder="1" applyAlignment="1">
      <alignment horizontal="left" wrapText="1" indent="1"/>
    </xf>
    <xf numFmtId="164" fontId="16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10" xfId="1" applyNumberFormat="1" applyFont="1" applyBorder="1" applyAlignment="1" applyProtection="1">
      <alignment horizontal="right" vertical="center" wrapText="1" indent="1"/>
      <protection locked="0"/>
    </xf>
    <xf numFmtId="0" fontId="11" fillId="0" borderId="2" xfId="1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49" fontId="10" fillId="0" borderId="17" xfId="1" applyNumberFormat="1" applyFont="1" applyBorder="1" applyAlignment="1">
      <alignment horizontal="left" vertical="center" wrapText="1" indent="1"/>
    </xf>
    <xf numFmtId="0" fontId="13" fillId="0" borderId="18" xfId="0" applyFont="1" applyBorder="1" applyAlignment="1">
      <alignment horizontal="left" vertical="center" wrapText="1" indent="1"/>
    </xf>
    <xf numFmtId="164" fontId="16" fillId="0" borderId="19" xfId="1" applyNumberFormat="1" applyFont="1" applyBorder="1" applyAlignment="1" applyProtection="1">
      <alignment horizontal="right" vertical="center" wrapText="1" indent="1"/>
      <protection locked="0"/>
    </xf>
    <xf numFmtId="49" fontId="10" fillId="0" borderId="20" xfId="1" applyNumberFormat="1" applyFont="1" applyBorder="1" applyAlignment="1">
      <alignment horizontal="left" vertical="center" wrapText="1" indent="1"/>
    </xf>
    <xf numFmtId="0" fontId="13" fillId="0" borderId="21" xfId="0" applyFont="1" applyBorder="1" applyAlignment="1">
      <alignment horizontal="left" wrapText="1" indent="1"/>
    </xf>
    <xf numFmtId="164" fontId="16" fillId="0" borderId="22" xfId="1" applyNumberFormat="1" applyFont="1" applyBorder="1" applyAlignment="1" applyProtection="1">
      <alignment horizontal="right" vertical="center" wrapText="1" indent="1"/>
      <protection locked="0"/>
    </xf>
    <xf numFmtId="49" fontId="10" fillId="0" borderId="23" xfId="1" applyNumberFormat="1" applyFont="1" applyBorder="1" applyAlignment="1">
      <alignment horizontal="left" vertical="center" wrapText="1" indent="1"/>
    </xf>
    <xf numFmtId="0" fontId="13" fillId="0" borderId="24" xfId="0" applyFont="1" applyBorder="1" applyAlignment="1">
      <alignment horizontal="left" vertical="center" wrapText="1" indent="1"/>
    </xf>
    <xf numFmtId="164" fontId="16" fillId="0" borderId="25" xfId="1" applyNumberFormat="1" applyFont="1" applyBorder="1" applyAlignment="1" applyProtection="1">
      <alignment horizontal="right" vertical="center" wrapText="1" indent="1"/>
      <protection locked="0"/>
    </xf>
    <xf numFmtId="0" fontId="13" fillId="0" borderId="8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164" fontId="11" fillId="0" borderId="4" xfId="1" applyNumberFormat="1" applyFont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>
      <alignment wrapText="1"/>
    </xf>
    <xf numFmtId="0" fontId="14" fillId="0" borderId="17" xfId="0" applyFont="1" applyBorder="1" applyAlignment="1">
      <alignment vertical="center" wrapText="1"/>
    </xf>
    <xf numFmtId="0" fontId="14" fillId="0" borderId="18" xfId="0" applyFont="1" applyBorder="1" applyAlignment="1">
      <alignment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164" fontId="6" fillId="0" borderId="0" xfId="1" applyNumberFormat="1" applyFont="1" applyAlignment="1">
      <alignment horizontal="right" vertical="center" wrapText="1" indent="1"/>
    </xf>
    <xf numFmtId="0" fontId="8" fillId="0" borderId="1" xfId="0" applyFont="1" applyBorder="1" applyAlignment="1">
      <alignment horizontal="right"/>
    </xf>
    <xf numFmtId="0" fontId="17" fillId="0" borderId="2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center" wrapText="1" indent="1"/>
    </xf>
    <xf numFmtId="0" fontId="11" fillId="0" borderId="6" xfId="1" applyFont="1" applyBorder="1" applyAlignment="1">
      <alignment vertical="center" wrapText="1"/>
    </xf>
    <xf numFmtId="164" fontId="11" fillId="0" borderId="7" xfId="1" applyNumberFormat="1" applyFont="1" applyBorder="1" applyAlignment="1">
      <alignment horizontal="right" vertical="center" wrapText="1" indent="1"/>
    </xf>
    <xf numFmtId="0" fontId="10" fillId="0" borderId="21" xfId="1" applyFont="1" applyBorder="1" applyAlignment="1">
      <alignment horizontal="left" vertical="center" wrapText="1" indent="1"/>
    </xf>
    <xf numFmtId="164" fontId="10" fillId="0" borderId="22" xfId="1" applyNumberFormat="1" applyFont="1" applyBorder="1" applyAlignment="1" applyProtection="1">
      <alignment horizontal="right" vertical="center" wrapText="1" indent="1"/>
      <protection locked="0"/>
    </xf>
    <xf numFmtId="0" fontId="10" fillId="0" borderId="12" xfId="1" applyFont="1" applyBorder="1" applyAlignment="1">
      <alignment horizontal="left" vertical="center" wrapText="1" indent="1"/>
    </xf>
    <xf numFmtId="0" fontId="10" fillId="0" borderId="26" xfId="1" applyFont="1" applyBorder="1" applyAlignment="1">
      <alignment horizontal="left" vertical="center" wrapText="1" indent="1"/>
    </xf>
    <xf numFmtId="0" fontId="10" fillId="0" borderId="0" xfId="1" applyFont="1" applyAlignment="1">
      <alignment horizontal="left" vertical="center" wrapText="1" indent="1"/>
    </xf>
    <xf numFmtId="164" fontId="10" fillId="0" borderId="27" xfId="1" applyNumberFormat="1" applyFont="1" applyBorder="1" applyAlignment="1" applyProtection="1">
      <alignment horizontal="right" vertical="center" wrapText="1" indent="1"/>
      <protection locked="0"/>
    </xf>
    <xf numFmtId="0" fontId="10" fillId="0" borderId="15" xfId="1" applyFont="1" applyBorder="1" applyAlignment="1">
      <alignment horizontal="left" vertical="center" wrapText="1" indent="6"/>
    </xf>
    <xf numFmtId="0" fontId="10" fillId="0" borderId="12" xfId="1" applyFont="1" applyBorder="1" applyAlignment="1">
      <alignment horizontal="left" indent="6"/>
    </xf>
    <xf numFmtId="0" fontId="10" fillId="0" borderId="12" xfId="1" applyFont="1" applyBorder="1" applyAlignment="1">
      <alignment horizontal="left" vertical="center" wrapText="1" indent="6"/>
    </xf>
    <xf numFmtId="49" fontId="10" fillId="0" borderId="28" xfId="1" applyNumberFormat="1" applyFont="1" applyBorder="1" applyAlignment="1">
      <alignment horizontal="left" vertical="center" wrapText="1" indent="1"/>
    </xf>
    <xf numFmtId="0" fontId="10" fillId="0" borderId="24" xfId="1" applyFont="1" applyBorder="1" applyAlignment="1">
      <alignment horizontal="left" vertical="center" wrapText="1" indent="7"/>
    </xf>
    <xf numFmtId="164" fontId="10" fillId="0" borderId="25" xfId="1" applyNumberFormat="1" applyFont="1" applyBorder="1" applyAlignment="1" applyProtection="1">
      <alignment horizontal="right" vertical="center" wrapText="1" indent="1"/>
      <protection locked="0"/>
    </xf>
    <xf numFmtId="0" fontId="11" fillId="0" borderId="17" xfId="1" applyFont="1" applyBorder="1" applyAlignment="1">
      <alignment horizontal="left" vertical="center" wrapText="1" indent="1"/>
    </xf>
    <xf numFmtId="0" fontId="11" fillId="0" borderId="18" xfId="1" applyFont="1" applyBorder="1" applyAlignment="1">
      <alignment vertical="center" wrapText="1"/>
    </xf>
    <xf numFmtId="164" fontId="11" fillId="0" borderId="19" xfId="1" applyNumberFormat="1" applyFont="1" applyBorder="1" applyAlignment="1">
      <alignment horizontal="right" vertical="center" wrapText="1" indent="1"/>
    </xf>
    <xf numFmtId="0" fontId="10" fillId="0" borderId="15" xfId="1" applyFont="1" applyBorder="1" applyAlignment="1">
      <alignment horizontal="left" vertical="center" wrapText="1" indent="1"/>
    </xf>
    <xf numFmtId="164" fontId="10" fillId="0" borderId="29" xfId="1" applyNumberFormat="1" applyFont="1" applyBorder="1" applyAlignment="1" applyProtection="1">
      <alignment horizontal="right" vertical="center" wrapText="1" indent="1"/>
      <protection locked="0"/>
    </xf>
    <xf numFmtId="0" fontId="10" fillId="0" borderId="9" xfId="1" applyFont="1" applyBorder="1" applyAlignment="1">
      <alignment horizontal="left" vertical="center" wrapText="1" indent="6"/>
    </xf>
    <xf numFmtId="164" fontId="10" fillId="0" borderId="30" xfId="1" applyNumberFormat="1" applyFont="1" applyBorder="1" applyAlignment="1" applyProtection="1">
      <alignment horizontal="right" vertical="center" wrapText="1" indent="1"/>
      <protection locked="0"/>
    </xf>
    <xf numFmtId="0" fontId="15" fillId="0" borderId="3" xfId="1" applyFont="1" applyBorder="1" applyAlignment="1">
      <alignment horizontal="left" vertical="center" wrapText="1" indent="1"/>
    </xf>
    <xf numFmtId="164" fontId="11" fillId="0" borderId="31" xfId="1" applyNumberFormat="1" applyFont="1" applyBorder="1" applyAlignment="1">
      <alignment horizontal="right" vertical="center" wrapText="1" indent="1"/>
    </xf>
    <xf numFmtId="164" fontId="10" fillId="0" borderId="32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33" xfId="1" applyNumberFormat="1" applyFont="1" applyBorder="1" applyAlignment="1" applyProtection="1">
      <alignment horizontal="right" vertical="center" wrapText="1" indent="1"/>
      <protection locked="0"/>
    </xf>
    <xf numFmtId="0" fontId="10" fillId="0" borderId="9" xfId="1" applyFont="1" applyBorder="1" applyAlignment="1">
      <alignment horizontal="left" vertical="center" wrapText="1" indent="1"/>
    </xf>
    <xf numFmtId="0" fontId="10" fillId="0" borderId="34" xfId="1" applyFont="1" applyBorder="1" applyAlignment="1">
      <alignment horizontal="left" vertical="center" wrapText="1" indent="1"/>
    </xf>
    <xf numFmtId="0" fontId="10" fillId="0" borderId="24" xfId="1" applyFont="1" applyBorder="1" applyAlignment="1">
      <alignment horizontal="left" vertical="center" wrapText="1" indent="1"/>
    </xf>
    <xf numFmtId="164" fontId="10" fillId="0" borderId="35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31" xfId="1" applyNumberFormat="1" applyFont="1" applyBorder="1" applyAlignment="1">
      <alignment horizontal="right" vertical="center" wrapText="1" indent="1"/>
    </xf>
    <xf numFmtId="49" fontId="10" fillId="0" borderId="2" xfId="1" applyNumberFormat="1" applyFont="1" applyBorder="1" applyAlignment="1">
      <alignment horizontal="left" vertical="center" wrapText="1" indent="1"/>
    </xf>
    <xf numFmtId="0" fontId="10" fillId="0" borderId="3" xfId="1" applyFont="1" applyBorder="1" applyAlignment="1">
      <alignment horizontal="left" vertical="center" wrapText="1" indent="1"/>
    </xf>
    <xf numFmtId="164" fontId="10" fillId="0" borderId="36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4" xfId="0" applyNumberFormat="1" applyFont="1" applyBorder="1" applyAlignment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4" xfId="0" quotePrefix="1" applyNumberFormat="1" applyFont="1" applyBorder="1" applyAlignment="1">
      <alignment horizontal="right" vertical="center" wrapText="1" indent="1"/>
    </xf>
    <xf numFmtId="0" fontId="18" fillId="0" borderId="0" xfId="1" applyFont="1"/>
    <xf numFmtId="0" fontId="4" fillId="0" borderId="0" xfId="1" applyFont="1"/>
    <xf numFmtId="0" fontId="14" fillId="0" borderId="17" xfId="0" applyFont="1" applyBorder="1" applyAlignment="1">
      <alignment horizontal="left" vertical="center" wrapText="1" indent="1"/>
    </xf>
    <xf numFmtId="0" fontId="14" fillId="0" borderId="18" xfId="0" applyFont="1" applyBorder="1" applyAlignment="1">
      <alignment horizontal="left" vertical="center" wrapText="1" indent="1"/>
    </xf>
    <xf numFmtId="0" fontId="16" fillId="0" borderId="0" xfId="1" applyFont="1" applyProtection="1">
      <protection locked="0"/>
    </xf>
    <xf numFmtId="164" fontId="19" fillId="0" borderId="0" xfId="1" applyNumberFormat="1" applyFont="1" applyAlignment="1">
      <alignment horizontal="right" vertical="center" indent="1"/>
    </xf>
    <xf numFmtId="0" fontId="1" fillId="0" borderId="0" xfId="1" applyAlignment="1">
      <alignment horizontal="right" vertical="center" indent="1"/>
    </xf>
    <xf numFmtId="164" fontId="11" fillId="0" borderId="36" xfId="1" applyNumberFormat="1" applyFont="1" applyBorder="1" applyAlignment="1">
      <alignment horizontal="right" vertical="center" wrapText="1" indent="1"/>
    </xf>
    <xf numFmtId="164" fontId="15" fillId="0" borderId="36" xfId="1" applyNumberFormat="1" applyFont="1" applyBorder="1" applyAlignment="1">
      <alignment horizontal="right" vertical="center" wrapText="1" indent="1"/>
    </xf>
    <xf numFmtId="164" fontId="16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Border="1" applyAlignment="1">
      <alignment horizontal="right" vertical="center" wrapText="1" indent="1"/>
    </xf>
    <xf numFmtId="164" fontId="10" fillId="0" borderId="37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38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36" xfId="0" applyNumberFormat="1" applyFont="1" applyBorder="1" applyAlignment="1">
      <alignment horizontal="right" vertical="center" wrapText="1" indent="1"/>
    </xf>
    <xf numFmtId="164" fontId="14" fillId="0" borderId="7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7" xfId="0" quotePrefix="1" applyNumberFormat="1" applyFont="1" applyBorder="1" applyAlignment="1">
      <alignment horizontal="right" vertical="center" wrapText="1" indent="1"/>
    </xf>
    <xf numFmtId="164" fontId="10" fillId="0" borderId="39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40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41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42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44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45" xfId="1" applyNumberFormat="1" applyFont="1" applyBorder="1" applyAlignment="1">
      <alignment horizontal="right" vertical="center" wrapText="1" indent="1"/>
    </xf>
    <xf numFmtId="164" fontId="10" fillId="0" borderId="46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38" xfId="1" applyNumberFormat="1" applyFont="1" applyBorder="1" applyAlignment="1">
      <alignment horizontal="right" vertical="center" wrapText="1" indent="1"/>
    </xf>
    <xf numFmtId="164" fontId="10" fillId="0" borderId="9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48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49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50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51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52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53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54" xfId="1" applyNumberFormat="1" applyFont="1" applyBorder="1" applyAlignment="1" applyProtection="1">
      <alignment horizontal="right" vertical="center" wrapText="1" indent="1"/>
      <protection locked="0"/>
    </xf>
    <xf numFmtId="0" fontId="2" fillId="0" borderId="0" xfId="1" applyFont="1"/>
    <xf numFmtId="0" fontId="3" fillId="0" borderId="0" xfId="1" applyFont="1" applyProtection="1">
      <protection locked="0"/>
    </xf>
    <xf numFmtId="0" fontId="13" fillId="0" borderId="3" xfId="0" applyFont="1" applyBorder="1" applyAlignment="1">
      <alignment horizontal="left" vertical="center" wrapText="1" indent="1"/>
    </xf>
    <xf numFmtId="164" fontId="16" fillId="0" borderId="4" xfId="1" applyNumberFormat="1" applyFont="1" applyBorder="1" applyAlignment="1" applyProtection="1">
      <alignment horizontal="right" vertical="center" wrapText="1" indent="1"/>
      <protection locked="0"/>
    </xf>
    <xf numFmtId="0" fontId="13" fillId="0" borderId="34" xfId="0" applyFont="1" applyBorder="1" applyAlignment="1">
      <alignment horizontal="left" wrapText="1" indent="1"/>
    </xf>
    <xf numFmtId="164" fontId="16" fillId="0" borderId="31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Border="1" applyAlignment="1" applyProtection="1">
      <alignment horizontal="right" vertical="center" wrapText="1" indent="1"/>
      <protection locked="0"/>
    </xf>
    <xf numFmtId="0" fontId="16" fillId="0" borderId="0" xfId="1" applyFont="1"/>
    <xf numFmtId="164" fontId="10" fillId="0" borderId="33" xfId="1" applyNumberFormat="1" applyFont="1" applyBorder="1" applyAlignment="1" applyProtection="1">
      <alignment horizontal="right" vertical="center" wrapText="1"/>
      <protection locked="0"/>
    </xf>
    <xf numFmtId="164" fontId="16" fillId="0" borderId="36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56" xfId="1" applyNumberFormat="1" applyFont="1" applyBorder="1" applyAlignment="1" applyProtection="1">
      <alignment horizontal="right" vertical="center" wrapText="1" indent="1"/>
      <protection locked="0"/>
    </xf>
    <xf numFmtId="0" fontId="10" fillId="0" borderId="18" xfId="1" applyFont="1" applyBorder="1" applyAlignment="1">
      <alignment horizontal="left" vertical="center" wrapText="1" indent="1"/>
    </xf>
    <xf numFmtId="164" fontId="10" fillId="0" borderId="57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31" xfId="0" applyNumberFormat="1" applyFont="1" applyBorder="1" applyAlignment="1">
      <alignment horizontal="right" vertical="center" wrapText="1" indent="1"/>
    </xf>
    <xf numFmtId="164" fontId="14" fillId="0" borderId="36" xfId="0" quotePrefix="1" applyNumberFormat="1" applyFont="1" applyBorder="1" applyAlignment="1">
      <alignment horizontal="right" vertical="center" wrapText="1" indent="1"/>
    </xf>
    <xf numFmtId="164" fontId="16" fillId="0" borderId="56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39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40" xfId="1" applyNumberFormat="1" applyFont="1" applyBorder="1" applyAlignment="1" applyProtection="1">
      <alignment horizontal="right" vertical="center" wrapText="1" indent="1"/>
      <protection locked="0"/>
    </xf>
    <xf numFmtId="49" fontId="10" fillId="0" borderId="9" xfId="1" applyNumberFormat="1" applyFont="1" applyBorder="1" applyAlignment="1">
      <alignment horizontal="left" vertical="center" wrapText="1" indent="1"/>
    </xf>
    <xf numFmtId="49" fontId="10" fillId="0" borderId="15" xfId="1" applyNumberFormat="1" applyFont="1" applyBorder="1" applyAlignment="1">
      <alignment horizontal="left" vertical="center" wrapText="1" indent="1"/>
    </xf>
    <xf numFmtId="164" fontId="16" fillId="0" borderId="41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59" xfId="1" applyNumberFormat="1" applyFont="1" applyBorder="1" applyAlignment="1">
      <alignment horizontal="right" vertical="center" wrapText="1" indent="1"/>
    </xf>
    <xf numFmtId="164" fontId="16" fillId="0" borderId="48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53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51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42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61" xfId="1" applyNumberFormat="1" applyFont="1" applyBorder="1" applyAlignment="1">
      <alignment horizontal="right" vertical="center" wrapText="1" indent="1"/>
    </xf>
    <xf numFmtId="164" fontId="10" fillId="0" borderId="62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63" xfId="1" applyNumberFormat="1" applyFont="1" applyBorder="1" applyAlignment="1">
      <alignment horizontal="right" vertical="center" wrapText="1" indent="1"/>
    </xf>
    <xf numFmtId="164" fontId="11" fillId="0" borderId="3" xfId="1" applyNumberFormat="1" applyFont="1" applyBorder="1" applyAlignment="1">
      <alignment horizontal="right" vertical="center" wrapText="1" indent="1"/>
    </xf>
    <xf numFmtId="164" fontId="10" fillId="0" borderId="64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65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66" xfId="1" applyNumberFormat="1" applyFont="1" applyBorder="1" applyAlignment="1" applyProtection="1">
      <alignment horizontal="right" vertical="center" wrapText="1" indent="1"/>
      <protection locked="0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6" fillId="0" borderId="0" xfId="0" applyNumberFormat="1" applyFont="1" applyAlignment="1">
      <alignment horizontal="centerContinuous" vertical="center" wrapText="1"/>
    </xf>
    <xf numFmtId="164" fontId="0" fillId="0" borderId="0" xfId="0" applyNumberFormat="1" applyAlignment="1">
      <alignment horizontal="centerContinuous" vertical="center"/>
    </xf>
    <xf numFmtId="164" fontId="3" fillId="0" borderId="0" xfId="0" applyNumberFormat="1" applyFont="1" applyAlignment="1">
      <alignment textRotation="180"/>
    </xf>
    <xf numFmtId="164" fontId="9" fillId="0" borderId="2" xfId="0" applyNumberFormat="1" applyFont="1" applyBorder="1" applyAlignment="1">
      <alignment horizontal="centerContinuous" vertical="center" wrapText="1"/>
    </xf>
    <xf numFmtId="164" fontId="9" fillId="0" borderId="3" xfId="0" applyNumberFormat="1" applyFont="1" applyBorder="1" applyAlignment="1">
      <alignment horizontal="centerContinuous" vertical="center" wrapText="1"/>
    </xf>
    <xf numFmtId="164" fontId="9" fillId="0" borderId="67" xfId="0" applyNumberFormat="1" applyFont="1" applyBorder="1" applyAlignment="1">
      <alignment horizontal="centerContinuous" vertical="center" wrapText="1"/>
    </xf>
    <xf numFmtId="164" fontId="9" fillId="0" borderId="61" xfId="0" applyNumberFormat="1" applyFont="1" applyBorder="1" applyAlignment="1">
      <alignment horizontal="centerContinuous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17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64" fontId="15" fillId="0" borderId="31" xfId="0" applyNumberFormat="1" applyFont="1" applyBorder="1" applyAlignment="1">
      <alignment horizontal="center" vertical="center" wrapText="1"/>
    </xf>
    <xf numFmtId="164" fontId="15" fillId="0" borderId="63" xfId="0" applyNumberFormat="1" applyFont="1" applyBorder="1" applyAlignment="1">
      <alignment horizontal="center" vertical="center" wrapText="1"/>
    </xf>
    <xf numFmtId="164" fontId="15" fillId="0" borderId="36" xfId="0" applyNumberFormat="1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164" fontId="0" fillId="0" borderId="49" xfId="0" applyNumberFormat="1" applyBorder="1" applyAlignment="1">
      <alignment horizontal="left" vertical="center" wrapText="1" indent="1"/>
    </xf>
    <xf numFmtId="164" fontId="10" fillId="0" borderId="68" xfId="0" applyNumberFormat="1" applyFont="1" applyBorder="1" applyAlignment="1">
      <alignment horizontal="left" vertical="center" wrapText="1" indent="1"/>
    </xf>
    <xf numFmtId="164" fontId="10" fillId="0" borderId="49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51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0" fillId="0" borderId="27" xfId="0" applyNumberFormat="1" applyBorder="1" applyAlignment="1">
      <alignment horizontal="left" vertical="center" wrapText="1" indent="1"/>
    </xf>
    <xf numFmtId="164" fontId="10" fillId="0" borderId="64" xfId="0" applyNumberFormat="1" applyFont="1" applyBorder="1" applyAlignment="1">
      <alignment horizontal="left" vertical="center" wrapText="1" indent="1"/>
    </xf>
    <xf numFmtId="164" fontId="10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46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69" xfId="0" applyNumberFormat="1" applyFont="1" applyBorder="1" applyAlignment="1">
      <alignment horizontal="left" vertical="center" wrapText="1" indent="1"/>
    </xf>
    <xf numFmtId="164" fontId="10" fillId="0" borderId="64" xfId="0" applyNumberFormat="1" applyFont="1" applyBorder="1" applyAlignment="1" applyProtection="1">
      <alignment horizontal="left" vertical="center" wrapText="1" indent="1"/>
      <protection locked="0"/>
    </xf>
    <xf numFmtId="164" fontId="16" fillId="0" borderId="0" xfId="0" applyNumberFormat="1" applyFont="1" applyAlignment="1" applyProtection="1">
      <alignment horizontal="left" vertical="center" wrapText="1" indent="1"/>
      <protection locked="0"/>
    </xf>
    <xf numFmtId="164" fontId="10" fillId="0" borderId="70" xfId="0" applyNumberFormat="1" applyFont="1" applyBorder="1" applyAlignment="1" applyProtection="1">
      <alignment horizontal="left" vertical="center" wrapText="1" indent="1"/>
      <protection locked="0"/>
    </xf>
    <xf numFmtId="164" fontId="10" fillId="0" borderId="53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50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66" xfId="0" applyNumberFormat="1" applyFont="1" applyBorder="1" applyAlignment="1" applyProtection="1">
      <alignment horizontal="left" vertical="center" wrapText="1" indent="1"/>
      <protection locked="0"/>
    </xf>
    <xf numFmtId="164" fontId="10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5" fillId="0" borderId="31" xfId="0" applyNumberFormat="1" applyFont="1" applyBorder="1" applyAlignment="1">
      <alignment horizontal="left" vertical="center" wrapText="1" indent="1"/>
    </xf>
    <xf numFmtId="164" fontId="15" fillId="0" borderId="63" xfId="0" applyNumberFormat="1" applyFont="1" applyBorder="1" applyAlignment="1">
      <alignment horizontal="left" vertical="center" wrapText="1" indent="1"/>
    </xf>
    <xf numFmtId="164" fontId="15" fillId="0" borderId="31" xfId="0" applyNumberFormat="1" applyFont="1" applyBorder="1" applyAlignment="1">
      <alignment horizontal="right" vertical="center" wrapText="1" indent="1"/>
    </xf>
    <xf numFmtId="164" fontId="15" fillId="0" borderId="4" xfId="0" applyNumberFormat="1" applyFont="1" applyBorder="1" applyAlignment="1">
      <alignment horizontal="right" vertical="center" wrapText="1" indent="1"/>
    </xf>
    <xf numFmtId="164" fontId="21" fillId="0" borderId="55" xfId="0" applyNumberFormat="1" applyFont="1" applyBorder="1" applyAlignment="1">
      <alignment horizontal="left" vertical="center" wrapText="1" indent="1"/>
    </xf>
    <xf numFmtId="164" fontId="16" fillId="0" borderId="69" xfId="0" applyNumberFormat="1" applyFont="1" applyBorder="1" applyAlignment="1">
      <alignment horizontal="left" vertical="center" wrapText="1" indent="1"/>
    </xf>
    <xf numFmtId="164" fontId="10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64" xfId="0" applyNumberFormat="1" applyFont="1" applyBorder="1" applyAlignment="1">
      <alignment horizontal="left" vertical="center" wrapText="1" indent="1"/>
    </xf>
    <xf numFmtId="164" fontId="16" fillId="0" borderId="55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3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7" xfId="0" applyNumberFormat="1" applyFont="1" applyBorder="1" applyAlignment="1">
      <alignment horizontal="left" vertical="center" wrapText="1" indent="1"/>
    </xf>
    <xf numFmtId="164" fontId="16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64" xfId="0" applyNumberFormat="1" applyFont="1" applyBorder="1" applyAlignment="1">
      <alignment horizontal="left" vertical="center" wrapText="1" indent="2"/>
    </xf>
    <xf numFmtId="164" fontId="22" fillId="0" borderId="27" xfId="0" applyNumberFormat="1" applyFont="1" applyBorder="1" applyAlignment="1">
      <alignment horizontal="right" vertical="center" wrapText="1" indent="1"/>
    </xf>
    <xf numFmtId="164" fontId="0" fillId="0" borderId="55" xfId="0" applyNumberFormat="1" applyBorder="1" applyAlignment="1">
      <alignment horizontal="left" vertical="center" wrapText="1" indent="1"/>
    </xf>
    <xf numFmtId="164" fontId="10" fillId="0" borderId="69" xfId="0" applyNumberFormat="1" applyFont="1" applyBorder="1" applyAlignment="1" applyProtection="1">
      <alignment horizontal="left" vertical="center" wrapText="1" indent="1"/>
      <protection locked="0"/>
    </xf>
    <xf numFmtId="164" fontId="5" fillId="0" borderId="63" xfId="0" applyNumberFormat="1" applyFont="1" applyBorder="1" applyAlignment="1">
      <alignment horizontal="left" vertical="center" wrapText="1" indent="1"/>
    </xf>
    <xf numFmtId="164" fontId="5" fillId="0" borderId="31" xfId="0" applyNumberFormat="1" applyFont="1" applyBorder="1" applyAlignment="1">
      <alignment horizontal="right" vertical="center" wrapText="1" indent="1"/>
    </xf>
    <xf numFmtId="164" fontId="5" fillId="0" borderId="36" xfId="0" applyNumberFormat="1" applyFont="1" applyBorder="1" applyAlignment="1">
      <alignment horizontal="right" vertical="center" wrapText="1" indent="1"/>
    </xf>
    <xf numFmtId="164" fontId="0" fillId="0" borderId="0" xfId="0" applyNumberFormat="1" applyAlignment="1">
      <alignment vertical="center"/>
    </xf>
    <xf numFmtId="164" fontId="15" fillId="0" borderId="61" xfId="0" applyNumberFormat="1" applyFont="1" applyBorder="1" applyAlignment="1">
      <alignment horizontal="right" vertical="center" wrapText="1" indent="1"/>
    </xf>
    <xf numFmtId="164" fontId="10" fillId="0" borderId="33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61" xfId="0" applyNumberFormat="1" applyFont="1" applyBorder="1" applyAlignment="1">
      <alignment horizontal="center" vertical="center" wrapText="1"/>
    </xf>
    <xf numFmtId="164" fontId="10" fillId="0" borderId="55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43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32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49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56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7" xfId="0" applyNumberFormat="1" applyFont="1" applyBorder="1" applyAlignment="1">
      <alignment horizontal="right" vertical="center" wrapText="1" indent="1"/>
    </xf>
    <xf numFmtId="164" fontId="15" fillId="0" borderId="19" xfId="0" applyNumberFormat="1" applyFont="1" applyBorder="1" applyAlignment="1">
      <alignment horizontal="right" vertical="center" wrapText="1" indent="1"/>
    </xf>
    <xf numFmtId="164" fontId="16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50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55" xfId="0" applyNumberFormat="1" applyFont="1" applyBorder="1" applyAlignment="1">
      <alignment horizontal="right" vertical="center" wrapText="1" indent="1"/>
    </xf>
    <xf numFmtId="164" fontId="9" fillId="0" borderId="63" xfId="0" applyNumberFormat="1" applyFont="1" applyBorder="1" applyAlignment="1">
      <alignment horizontal="center" vertical="center" wrapText="1"/>
    </xf>
    <xf numFmtId="164" fontId="9" fillId="0" borderId="31" xfId="0" applyNumberFormat="1" applyFont="1" applyBorder="1" applyAlignment="1">
      <alignment horizontal="center" vertical="center" wrapText="1"/>
    </xf>
    <xf numFmtId="164" fontId="9" fillId="0" borderId="58" xfId="0" applyNumberFormat="1" applyFont="1" applyBorder="1" applyAlignment="1">
      <alignment horizontal="center" vertical="center" wrapText="1"/>
    </xf>
    <xf numFmtId="164" fontId="15" fillId="0" borderId="67" xfId="0" applyNumberFormat="1" applyFont="1" applyBorder="1" applyAlignment="1">
      <alignment horizontal="center" vertical="center" wrapText="1"/>
    </xf>
    <xf numFmtId="164" fontId="10" fillId="0" borderId="47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64" xfId="0" quotePrefix="1" applyNumberFormat="1" applyFont="1" applyBorder="1" applyAlignment="1" applyProtection="1">
      <alignment horizontal="left" vertical="center" wrapText="1" indent="6"/>
      <protection locked="0"/>
    </xf>
    <xf numFmtId="164" fontId="16" fillId="0" borderId="64" xfId="0" quotePrefix="1" applyNumberFormat="1" applyFont="1" applyBorder="1" applyAlignment="1" applyProtection="1">
      <alignment horizontal="left" vertical="center" wrapText="1" indent="6"/>
      <protection locked="0"/>
    </xf>
    <xf numFmtId="164" fontId="10" fillId="0" borderId="64" xfId="0" quotePrefix="1" applyNumberFormat="1" applyFont="1" applyBorder="1" applyAlignment="1" applyProtection="1">
      <alignment horizontal="left" vertical="center" wrapText="1" indent="3"/>
      <protection locked="0"/>
    </xf>
    <xf numFmtId="164" fontId="10" fillId="0" borderId="56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57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0" xfId="0" applyNumberFormat="1" applyFont="1" applyAlignment="1">
      <alignment horizontal="left" vertical="center" wrapText="1" indent="1"/>
    </xf>
    <xf numFmtId="164" fontId="15" fillId="0" borderId="56" xfId="0" applyNumberFormat="1" applyFont="1" applyBorder="1" applyAlignment="1">
      <alignment horizontal="right" vertical="center" wrapText="1" indent="1"/>
    </xf>
    <xf numFmtId="164" fontId="15" fillId="0" borderId="72" xfId="0" applyNumberFormat="1" applyFont="1" applyBorder="1" applyAlignment="1">
      <alignment horizontal="right" vertical="center" wrapText="1" indent="1"/>
    </xf>
    <xf numFmtId="164" fontId="22" fillId="0" borderId="69" xfId="0" applyNumberFormat="1" applyFont="1" applyBorder="1" applyAlignment="1">
      <alignment horizontal="left" vertical="center" wrapText="1" indent="1"/>
    </xf>
    <xf numFmtId="164" fontId="22" fillId="0" borderId="49" xfId="0" applyNumberFormat="1" applyFont="1" applyBorder="1" applyAlignment="1">
      <alignment horizontal="right" vertical="center" wrapText="1" indent="1"/>
    </xf>
    <xf numFmtId="164" fontId="16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40" xfId="0" applyNumberFormat="1" applyFont="1" applyBorder="1" applyAlignment="1">
      <alignment horizontal="left" vertical="center" wrapText="1" indent="2"/>
    </xf>
    <xf numFmtId="164" fontId="22" fillId="0" borderId="40" xfId="0" applyNumberFormat="1" applyFont="1" applyBorder="1" applyAlignment="1">
      <alignment horizontal="left" vertical="center" wrapText="1" indent="1"/>
    </xf>
    <xf numFmtId="164" fontId="16" fillId="0" borderId="68" xfId="0" applyNumberFormat="1" applyFont="1" applyBorder="1" applyAlignment="1">
      <alignment horizontal="left" vertical="center" wrapText="1" indent="1"/>
    </xf>
    <xf numFmtId="164" fontId="16" fillId="0" borderId="47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68" xfId="0" applyNumberFormat="1" applyFont="1" applyBorder="1" applyAlignment="1" applyProtection="1">
      <alignment horizontal="left" vertical="center" wrapText="1" indent="1"/>
      <protection locked="0"/>
    </xf>
    <xf numFmtId="164" fontId="10" fillId="0" borderId="68" xfId="0" applyNumberFormat="1" applyFont="1" applyBorder="1" applyAlignment="1" applyProtection="1">
      <alignment horizontal="left" vertical="center" wrapText="1" indent="1"/>
      <protection locked="0"/>
    </xf>
    <xf numFmtId="164" fontId="10" fillId="0" borderId="68" xfId="0" applyNumberFormat="1" applyFont="1" applyBorder="1" applyAlignment="1">
      <alignment horizontal="left" vertical="center" wrapText="1" indent="2"/>
    </xf>
    <xf numFmtId="164" fontId="10" fillId="0" borderId="70" xfId="0" applyNumberFormat="1" applyFont="1" applyBorder="1" applyAlignment="1">
      <alignment horizontal="left" vertical="center" wrapText="1" indent="2"/>
    </xf>
    <xf numFmtId="164" fontId="5" fillId="0" borderId="61" xfId="0" applyNumberFormat="1" applyFont="1" applyBorder="1" applyAlignment="1">
      <alignment horizontal="right" vertical="center" wrapText="1" indent="1"/>
    </xf>
    <xf numFmtId="164" fontId="16" fillId="0" borderId="4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51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4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49" xfId="0" applyNumberFormat="1" applyFont="1" applyBorder="1" applyAlignment="1">
      <alignment horizontal="right" vertical="center" wrapText="1" indent="1"/>
    </xf>
    <xf numFmtId="164" fontId="16" fillId="0" borderId="47" xfId="0" applyNumberFormat="1" applyFont="1" applyBorder="1" applyAlignment="1">
      <alignment horizontal="right" vertical="center" wrapText="1" indent="1"/>
    </xf>
    <xf numFmtId="164" fontId="0" fillId="0" borderId="0" xfId="0" applyNumberFormat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164" fontId="24" fillId="0" borderId="0" xfId="0" applyNumberFormat="1" applyFont="1" applyAlignment="1" applyProtection="1">
      <alignment horizontal="right" wrapText="1"/>
      <protection locked="0"/>
    </xf>
    <xf numFmtId="164" fontId="9" fillId="0" borderId="63" xfId="0" applyNumberFormat="1" applyFont="1" applyBorder="1" applyAlignment="1" applyProtection="1">
      <alignment horizontal="center" vertical="center" wrapText="1"/>
      <protection locked="0"/>
    </xf>
    <xf numFmtId="164" fontId="9" fillId="0" borderId="31" xfId="0" applyNumberFormat="1" applyFont="1" applyBorder="1" applyAlignment="1" applyProtection="1">
      <alignment horizontal="center" vertical="center" wrapText="1"/>
      <protection locked="0"/>
    </xf>
    <xf numFmtId="164" fontId="9" fillId="0" borderId="61" xfId="0" applyNumberFormat="1" applyFont="1" applyBorder="1" applyAlignment="1" applyProtection="1">
      <alignment horizontal="center" vertical="center" wrapText="1"/>
      <protection locked="0"/>
    </xf>
    <xf numFmtId="164" fontId="11" fillId="0" borderId="58" xfId="0" applyNumberFormat="1" applyFont="1" applyBorder="1" applyAlignment="1">
      <alignment horizontal="center" vertical="center" wrapText="1"/>
    </xf>
    <xf numFmtId="164" fontId="11" fillId="0" borderId="56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5" fillId="0" borderId="56" xfId="0" applyNumberFormat="1" applyFont="1" applyBorder="1" applyAlignment="1">
      <alignment horizontal="center" vertical="center" wrapText="1"/>
    </xf>
    <xf numFmtId="164" fontId="10" fillId="0" borderId="65" xfId="0" applyNumberFormat="1" applyFont="1" applyBorder="1" applyAlignment="1" applyProtection="1">
      <alignment horizontal="left" vertical="center" wrapText="1"/>
      <protection locked="0"/>
    </xf>
    <xf numFmtId="164" fontId="10" fillId="0" borderId="27" xfId="0" applyNumberFormat="1" applyFont="1" applyBorder="1" applyAlignment="1" applyProtection="1">
      <alignment vertical="center" wrapText="1"/>
      <protection locked="0"/>
    </xf>
    <xf numFmtId="49" fontId="10" fillId="0" borderId="27" xfId="0" applyNumberFormat="1" applyFont="1" applyBorder="1" applyAlignment="1" applyProtection="1">
      <alignment horizontal="center" vertical="center" wrapText="1"/>
      <protection locked="0"/>
    </xf>
    <xf numFmtId="164" fontId="10" fillId="0" borderId="46" xfId="0" applyNumberFormat="1" applyFont="1" applyBorder="1" applyAlignment="1" applyProtection="1">
      <alignment vertical="center" wrapText="1"/>
      <protection locked="0"/>
    </xf>
    <xf numFmtId="164" fontId="10" fillId="0" borderId="27" xfId="0" applyNumberFormat="1" applyFont="1" applyBorder="1" applyAlignment="1">
      <alignment vertical="center" wrapText="1"/>
    </xf>
    <xf numFmtId="164" fontId="10" fillId="0" borderId="64" xfId="0" applyNumberFormat="1" applyFont="1" applyBorder="1" applyAlignment="1" applyProtection="1">
      <alignment horizontal="left" vertical="center" wrapText="1"/>
      <protection locked="0"/>
    </xf>
    <xf numFmtId="164" fontId="10" fillId="0" borderId="70" xfId="0" applyNumberFormat="1" applyFont="1" applyBorder="1" applyAlignment="1" applyProtection="1">
      <alignment horizontal="left" vertical="center" wrapText="1"/>
      <protection locked="0"/>
    </xf>
    <xf numFmtId="164" fontId="10" fillId="0" borderId="53" xfId="0" applyNumberFormat="1" applyFont="1" applyBorder="1" applyAlignment="1" applyProtection="1">
      <alignment vertical="center" wrapText="1"/>
      <protection locked="0"/>
    </xf>
    <xf numFmtId="49" fontId="10" fillId="0" borderId="53" xfId="0" applyNumberFormat="1" applyFont="1" applyBorder="1" applyAlignment="1" applyProtection="1">
      <alignment horizontal="center" vertical="center" wrapText="1"/>
      <protection locked="0"/>
    </xf>
    <xf numFmtId="164" fontId="10" fillId="0" borderId="42" xfId="0" applyNumberFormat="1" applyFont="1" applyBorder="1" applyAlignment="1" applyProtection="1">
      <alignment vertical="center" wrapText="1"/>
      <protection locked="0"/>
    </xf>
    <xf numFmtId="164" fontId="10" fillId="0" borderId="53" xfId="0" applyNumberFormat="1" applyFont="1" applyBorder="1" applyAlignment="1">
      <alignment vertical="center" wrapText="1"/>
    </xf>
    <xf numFmtId="164" fontId="15" fillId="0" borderId="63" xfId="0" applyNumberFormat="1" applyFont="1" applyBorder="1" applyAlignment="1" applyProtection="1">
      <alignment horizontal="left" vertical="center" wrapText="1"/>
      <protection locked="0"/>
    </xf>
    <xf numFmtId="164" fontId="11" fillId="0" borderId="31" xfId="0" applyNumberFormat="1" applyFont="1" applyBorder="1" applyAlignment="1" applyProtection="1">
      <alignment vertical="center" wrapText="1"/>
      <protection locked="0"/>
    </xf>
    <xf numFmtId="49" fontId="11" fillId="0" borderId="31" xfId="0" applyNumberFormat="1" applyFont="1" applyBorder="1" applyAlignment="1" applyProtection="1">
      <alignment horizontal="center" vertical="center" wrapText="1"/>
      <protection locked="0"/>
    </xf>
    <xf numFmtId="164" fontId="11" fillId="0" borderId="61" xfId="0" applyNumberFormat="1" applyFont="1" applyBorder="1" applyAlignment="1" applyProtection="1">
      <alignment vertical="center" wrapText="1"/>
      <protection locked="0"/>
    </xf>
    <xf numFmtId="164" fontId="10" fillId="0" borderId="31" xfId="0" applyNumberFormat="1" applyFont="1" applyBorder="1" applyAlignment="1">
      <alignment vertical="center" wrapText="1"/>
    </xf>
    <xf numFmtId="164" fontId="10" fillId="0" borderId="68" xfId="0" applyNumberFormat="1" applyFont="1" applyBorder="1" applyAlignment="1" applyProtection="1">
      <alignment horizontal="left" vertical="center" wrapText="1"/>
      <protection locked="0"/>
    </xf>
    <xf numFmtId="164" fontId="10" fillId="0" borderId="49" xfId="0" applyNumberFormat="1" applyFont="1" applyBorder="1" applyAlignment="1" applyProtection="1">
      <alignment vertical="center" wrapText="1"/>
      <protection locked="0"/>
    </xf>
    <xf numFmtId="49" fontId="10" fillId="0" borderId="49" xfId="0" applyNumberFormat="1" applyFont="1" applyBorder="1" applyAlignment="1" applyProtection="1">
      <alignment horizontal="center" vertical="center" wrapText="1"/>
      <protection locked="0"/>
    </xf>
    <xf numFmtId="164" fontId="10" fillId="0" borderId="51" xfId="0" applyNumberFormat="1" applyFont="1" applyBorder="1" applyAlignment="1" applyProtection="1">
      <alignment vertical="center" wrapText="1"/>
      <protection locked="0"/>
    </xf>
    <xf numFmtId="164" fontId="10" fillId="0" borderId="49" xfId="0" applyNumberFormat="1" applyFont="1" applyBorder="1" applyAlignment="1">
      <alignment vertical="center" wrapText="1"/>
    </xf>
    <xf numFmtId="164" fontId="15" fillId="0" borderId="31" xfId="0" applyNumberFormat="1" applyFont="1" applyBorder="1" applyAlignment="1" applyProtection="1">
      <alignment vertical="center" wrapText="1"/>
      <protection locked="0"/>
    </xf>
    <xf numFmtId="49" fontId="15" fillId="0" borderId="31" xfId="0" applyNumberFormat="1" applyFont="1" applyBorder="1" applyAlignment="1" applyProtection="1">
      <alignment horizontal="center" vertical="center" wrapText="1"/>
      <protection locked="0"/>
    </xf>
    <xf numFmtId="164" fontId="15" fillId="0" borderId="61" xfId="0" applyNumberFormat="1" applyFont="1" applyBorder="1" applyAlignment="1" applyProtection="1">
      <alignment vertical="center" wrapText="1"/>
      <protection locked="0"/>
    </xf>
    <xf numFmtId="164" fontId="10" fillId="0" borderId="50" xfId="0" applyNumberFormat="1" applyFont="1" applyBorder="1" applyAlignment="1" applyProtection="1">
      <alignment vertical="center" wrapText="1"/>
      <protection locked="0"/>
    </xf>
    <xf numFmtId="164" fontId="9" fillId="0" borderId="63" xfId="0" applyNumberFormat="1" applyFont="1" applyBorder="1" applyAlignment="1">
      <alignment horizontal="left" vertical="center" wrapText="1"/>
    </xf>
    <xf numFmtId="164" fontId="11" fillId="0" borderId="31" xfId="0" applyNumberFormat="1" applyFont="1" applyBorder="1" applyAlignment="1">
      <alignment vertical="center" wrapText="1"/>
    </xf>
    <xf numFmtId="164" fontId="11" fillId="2" borderId="67" xfId="0" applyNumberFormat="1" applyFont="1" applyFill="1" applyBorder="1" applyAlignment="1">
      <alignment vertical="center" wrapText="1"/>
    </xf>
    <xf numFmtId="164" fontId="11" fillId="0" borderId="3" xfId="0" applyNumberFormat="1" applyFont="1" applyBorder="1" applyAlignment="1">
      <alignment vertical="center" wrapText="1"/>
    </xf>
    <xf numFmtId="164" fontId="11" fillId="0" borderId="59" xfId="0" applyNumberFormat="1" applyFont="1" applyBorder="1" applyAlignment="1">
      <alignment vertical="center" wrapText="1"/>
    </xf>
    <xf numFmtId="164" fontId="17" fillId="0" borderId="0" xfId="0" applyNumberFormat="1" applyFont="1" applyAlignment="1">
      <alignment vertical="center" wrapText="1"/>
    </xf>
    <xf numFmtId="164" fontId="9" fillId="0" borderId="67" xfId="0" applyNumberFormat="1" applyFont="1" applyBorder="1" applyAlignment="1" applyProtection="1">
      <alignment horizontal="center" vertical="center" wrapText="1"/>
      <protection locked="0"/>
    </xf>
    <xf numFmtId="164" fontId="9" fillId="0" borderId="3" xfId="0" applyNumberFormat="1" applyFont="1" applyBorder="1" applyAlignment="1" applyProtection="1">
      <alignment horizontal="center" vertical="center" wrapText="1"/>
      <protection locked="0"/>
    </xf>
    <xf numFmtId="164" fontId="11" fillId="0" borderId="72" xfId="0" applyNumberFormat="1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164" fontId="11" fillId="0" borderId="19" xfId="0" applyNumberFormat="1" applyFont="1" applyBorder="1" applyAlignment="1">
      <alignment horizontal="center" vertical="center" wrapText="1"/>
    </xf>
    <xf numFmtId="164" fontId="25" fillId="0" borderId="27" xfId="0" applyNumberFormat="1" applyFont="1" applyBorder="1" applyAlignment="1" applyProtection="1">
      <alignment horizontal="left" vertical="center" wrapText="1" indent="1"/>
      <protection locked="0"/>
    </xf>
    <xf numFmtId="164" fontId="25" fillId="0" borderId="26" xfId="0" applyNumberFormat="1" applyFont="1" applyBorder="1" applyAlignment="1" applyProtection="1">
      <alignment vertical="center" wrapText="1"/>
      <protection locked="0"/>
    </xf>
    <xf numFmtId="49" fontId="25" fillId="0" borderId="12" xfId="0" applyNumberFormat="1" applyFont="1" applyBorder="1" applyAlignment="1" applyProtection="1">
      <alignment horizontal="center" vertical="center" wrapText="1"/>
      <protection locked="0"/>
    </xf>
    <xf numFmtId="164" fontId="25" fillId="0" borderId="12" xfId="0" applyNumberFormat="1" applyFont="1" applyBorder="1" applyAlignment="1" applyProtection="1">
      <alignment vertical="center" wrapText="1"/>
      <protection locked="0"/>
    </xf>
    <xf numFmtId="164" fontId="25" fillId="0" borderId="13" xfId="0" applyNumberFormat="1" applyFont="1" applyBorder="1" applyAlignment="1">
      <alignment vertical="center" wrapText="1"/>
    </xf>
    <xf numFmtId="164" fontId="25" fillId="0" borderId="53" xfId="0" applyNumberFormat="1" applyFont="1" applyBorder="1" applyAlignment="1" applyProtection="1">
      <alignment horizontal="left" vertical="center" wrapText="1" indent="1"/>
      <protection locked="0"/>
    </xf>
    <xf numFmtId="164" fontId="25" fillId="0" borderId="60" xfId="0" applyNumberFormat="1" applyFont="1" applyBorder="1" applyAlignment="1" applyProtection="1">
      <alignment vertical="center" wrapText="1"/>
      <protection locked="0"/>
    </xf>
    <xf numFmtId="49" fontId="25" fillId="0" borderId="15" xfId="0" applyNumberFormat="1" applyFont="1" applyBorder="1" applyAlignment="1" applyProtection="1">
      <alignment horizontal="center" vertical="center" wrapText="1"/>
      <protection locked="0"/>
    </xf>
    <xf numFmtId="164" fontId="25" fillId="0" borderId="15" xfId="0" applyNumberFormat="1" applyFont="1" applyBorder="1" applyAlignment="1" applyProtection="1">
      <alignment vertical="center" wrapText="1"/>
      <protection locked="0"/>
    </xf>
    <xf numFmtId="164" fontId="25" fillId="0" borderId="16" xfId="0" applyNumberFormat="1" applyFont="1" applyBorder="1" applyAlignment="1">
      <alignment vertical="center" wrapText="1"/>
    </xf>
    <xf numFmtId="164" fontId="20" fillId="0" borderId="31" xfId="0" applyNumberFormat="1" applyFont="1" applyBorder="1" applyAlignment="1" applyProtection="1">
      <alignment horizontal="left" vertical="center" wrapText="1" indent="1"/>
      <protection locked="0"/>
    </xf>
    <xf numFmtId="164" fontId="20" fillId="0" borderId="67" xfId="0" applyNumberFormat="1" applyFont="1" applyBorder="1" applyAlignment="1" applyProtection="1">
      <alignment vertical="center" wrapText="1"/>
      <protection locked="0"/>
    </xf>
    <xf numFmtId="49" fontId="20" fillId="0" borderId="3" xfId="0" applyNumberFormat="1" applyFont="1" applyBorder="1" applyAlignment="1" applyProtection="1">
      <alignment horizontal="center" vertical="center" wrapText="1"/>
      <protection locked="0"/>
    </xf>
    <xf numFmtId="164" fontId="20" fillId="0" borderId="3" xfId="0" applyNumberFormat="1" applyFont="1" applyBorder="1" applyAlignment="1" applyProtection="1">
      <alignment vertical="center" wrapText="1"/>
      <protection locked="0"/>
    </xf>
    <xf numFmtId="164" fontId="25" fillId="0" borderId="4" xfId="0" applyNumberFormat="1" applyFont="1" applyBorder="1" applyAlignment="1">
      <alignment vertical="center" wrapText="1"/>
    </xf>
    <xf numFmtId="164" fontId="25" fillId="0" borderId="55" xfId="0" applyNumberFormat="1" applyFont="1" applyBorder="1" applyAlignment="1" applyProtection="1">
      <alignment horizontal="left" vertical="center" wrapText="1" indent="1"/>
      <protection locked="0"/>
    </xf>
    <xf numFmtId="164" fontId="25" fillId="0" borderId="73" xfId="0" applyNumberFormat="1" applyFont="1" applyBorder="1" applyAlignment="1" applyProtection="1">
      <alignment vertical="center" wrapText="1"/>
      <protection locked="0"/>
    </xf>
    <xf numFmtId="49" fontId="25" fillId="0" borderId="34" xfId="0" applyNumberFormat="1" applyFont="1" applyBorder="1" applyAlignment="1" applyProtection="1">
      <alignment horizontal="center" vertical="center" wrapText="1"/>
      <protection locked="0"/>
    </xf>
    <xf numFmtId="164" fontId="25" fillId="0" borderId="34" xfId="0" applyNumberFormat="1" applyFont="1" applyBorder="1" applyAlignment="1" applyProtection="1">
      <alignment vertical="center" wrapText="1"/>
      <protection locked="0"/>
    </xf>
    <xf numFmtId="164" fontId="25" fillId="0" borderId="33" xfId="0" applyNumberFormat="1" applyFont="1" applyBorder="1" applyAlignment="1">
      <alignment vertical="center" wrapText="1"/>
    </xf>
    <xf numFmtId="164" fontId="25" fillId="0" borderId="49" xfId="0" applyNumberFormat="1" applyFont="1" applyBorder="1" applyAlignment="1" applyProtection="1">
      <alignment horizontal="left" vertical="center" wrapText="1" indent="1"/>
      <protection locked="0"/>
    </xf>
    <xf numFmtId="164" fontId="25" fillId="0" borderId="47" xfId="0" applyNumberFormat="1" applyFont="1" applyBorder="1" applyAlignment="1" applyProtection="1">
      <alignment vertical="center" wrapText="1"/>
      <protection locked="0"/>
    </xf>
    <xf numFmtId="49" fontId="25" fillId="0" borderId="9" xfId="0" applyNumberFormat="1" applyFont="1" applyBorder="1" applyAlignment="1" applyProtection="1">
      <alignment horizontal="center" vertical="center" wrapText="1"/>
      <protection locked="0"/>
    </xf>
    <xf numFmtId="164" fontId="25" fillId="0" borderId="9" xfId="0" applyNumberFormat="1" applyFont="1" applyBorder="1" applyAlignment="1" applyProtection="1">
      <alignment vertical="center" wrapText="1"/>
      <protection locked="0"/>
    </xf>
    <xf numFmtId="164" fontId="25" fillId="0" borderId="10" xfId="0" applyNumberFormat="1" applyFont="1" applyBorder="1" applyAlignment="1">
      <alignment vertical="center" wrapText="1"/>
    </xf>
    <xf numFmtId="164" fontId="9" fillId="0" borderId="31" xfId="0" applyNumberFormat="1" applyFont="1" applyBorder="1" applyAlignment="1">
      <alignment horizontal="left" vertical="center" wrapText="1"/>
    </xf>
    <xf numFmtId="164" fontId="9" fillId="0" borderId="67" xfId="0" applyNumberFormat="1" applyFont="1" applyBorder="1" applyAlignment="1">
      <alignment vertical="center" wrapText="1"/>
    </xf>
    <xf numFmtId="164" fontId="9" fillId="2" borderId="3" xfId="0" applyNumberFormat="1" applyFont="1" applyFill="1" applyBorder="1" applyAlignment="1">
      <alignment vertical="center" wrapText="1"/>
    </xf>
    <xf numFmtId="164" fontId="9" fillId="0" borderId="3" xfId="0" applyNumberFormat="1" applyFont="1" applyBorder="1" applyAlignment="1">
      <alignment vertical="center" wrapText="1"/>
    </xf>
    <xf numFmtId="164" fontId="9" fillId="0" borderId="4" xfId="0" applyNumberFormat="1" applyFont="1" applyBorder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26" fillId="0" borderId="0" xfId="0" applyNumberFormat="1" applyFont="1" applyAlignment="1" applyProtection="1">
      <alignment horizontal="left" vertical="center" wrapText="1"/>
      <protection locked="0"/>
    </xf>
    <xf numFmtId="164" fontId="25" fillId="0" borderId="0" xfId="0" applyNumberFormat="1" applyFont="1" applyAlignment="1" applyProtection="1">
      <alignment vertical="center" wrapText="1"/>
      <protection locked="0"/>
    </xf>
    <xf numFmtId="0" fontId="27" fillId="0" borderId="0" xfId="0" applyFont="1" applyAlignment="1" applyProtection="1">
      <alignment horizontal="right" vertical="top"/>
      <protection locked="0"/>
    </xf>
    <xf numFmtId="164" fontId="26" fillId="0" borderId="0" xfId="0" applyNumberFormat="1" applyFont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9" fillId="0" borderId="0" xfId="0" quotePrefix="1" applyFont="1" applyAlignment="1" applyProtection="1">
      <alignment horizontal="right" vertical="center" indent="1"/>
      <protection locked="0"/>
    </xf>
    <xf numFmtId="0" fontId="6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horizontal="right" vertical="center" indent="1"/>
      <protection locked="0"/>
    </xf>
    <xf numFmtId="0" fontId="17" fillId="0" borderId="0" xfId="0" applyFont="1" applyAlignment="1">
      <alignment vertical="center"/>
    </xf>
    <xf numFmtId="0" fontId="9" fillId="0" borderId="63" xfId="0" applyFont="1" applyBorder="1" applyAlignment="1" applyProtection="1">
      <alignment horizontal="center" vertical="center" wrapText="1"/>
      <protection locked="0"/>
    </xf>
    <xf numFmtId="0" fontId="9" fillId="0" borderId="74" xfId="0" applyFont="1" applyBorder="1" applyAlignment="1" applyProtection="1">
      <alignment horizontal="center" vertical="center" wrapText="1"/>
      <protection locked="0"/>
    </xf>
    <xf numFmtId="0" fontId="9" fillId="0" borderId="52" xfId="0" applyFont="1" applyBorder="1" applyAlignment="1" applyProtection="1">
      <alignment horizontal="right" vertical="center" wrapText="1" inden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9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70" xfId="0" applyFont="1" applyBorder="1" applyAlignment="1" applyProtection="1">
      <alignment horizontal="center" vertical="center" wrapText="1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164" fontId="9" fillId="0" borderId="55" xfId="0" applyNumberFormat="1" applyFont="1" applyBorder="1" applyAlignment="1" applyProtection="1">
      <alignment horizontal="right" vertical="center" wrapText="1" indent="1"/>
      <protection locked="0"/>
    </xf>
    <xf numFmtId="164" fontId="9" fillId="0" borderId="37" xfId="0" applyNumberFormat="1" applyFont="1" applyBorder="1" applyAlignment="1" applyProtection="1">
      <alignment horizontal="right" vertical="center" wrapText="1" indent="1"/>
      <protection locked="0"/>
    </xf>
    <xf numFmtId="0" fontId="11" fillId="0" borderId="2" xfId="1" applyFont="1" applyBorder="1" applyAlignment="1">
      <alignment horizontal="center" vertical="center" wrapText="1"/>
    </xf>
    <xf numFmtId="0" fontId="11" fillId="0" borderId="59" xfId="1" applyFont="1" applyBorder="1" applyAlignment="1">
      <alignment horizontal="left" vertical="center" wrapText="1" indent="1"/>
    </xf>
    <xf numFmtId="49" fontId="10" fillId="0" borderId="8" xfId="1" applyNumberFormat="1" applyFont="1" applyBorder="1" applyAlignment="1">
      <alignment horizontal="center" vertical="center" wrapText="1"/>
    </xf>
    <xf numFmtId="0" fontId="13" fillId="0" borderId="39" xfId="0" applyFont="1" applyBorder="1" applyAlignment="1">
      <alignment horizontal="left" wrapText="1" indent="1"/>
    </xf>
    <xf numFmtId="0" fontId="29" fillId="0" borderId="0" xfId="0" applyFont="1" applyAlignment="1">
      <alignment vertical="center" wrapText="1"/>
    </xf>
    <xf numFmtId="49" fontId="10" fillId="0" borderId="11" xfId="1" applyNumberFormat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left" wrapText="1" indent="1"/>
    </xf>
    <xf numFmtId="0" fontId="30" fillId="0" borderId="0" xfId="0" applyFont="1" applyAlignment="1">
      <alignment vertical="center" wrapText="1"/>
    </xf>
    <xf numFmtId="49" fontId="10" fillId="0" borderId="14" xfId="1" applyNumberFormat="1" applyFont="1" applyBorder="1" applyAlignment="1">
      <alignment horizontal="center" vertical="center" wrapText="1"/>
    </xf>
    <xf numFmtId="0" fontId="13" fillId="0" borderId="41" xfId="0" applyFont="1" applyBorder="1" applyAlignment="1">
      <alignment horizontal="left" vertical="center" wrapText="1"/>
    </xf>
    <xf numFmtId="0" fontId="14" fillId="0" borderId="59" xfId="0" applyFont="1" applyBorder="1" applyAlignment="1">
      <alignment horizontal="left" vertical="center" wrapText="1" indent="1"/>
    </xf>
    <xf numFmtId="164" fontId="10" fillId="0" borderId="53" xfId="1" applyNumberFormat="1" applyFont="1" applyBorder="1" applyAlignment="1" applyProtection="1">
      <alignment horizontal="right" vertical="center" wrapText="1"/>
      <protection locked="0"/>
    </xf>
    <xf numFmtId="164" fontId="16" fillId="0" borderId="27" xfId="1" applyNumberFormat="1" applyFont="1" applyBorder="1" applyAlignment="1" applyProtection="1">
      <alignment horizontal="right" vertical="center" wrapText="1" indent="1"/>
      <protection locked="0"/>
    </xf>
    <xf numFmtId="0" fontId="13" fillId="0" borderId="41" xfId="0" applyFont="1" applyBorder="1" applyAlignment="1">
      <alignment horizontal="left" wrapText="1" indent="1"/>
    </xf>
    <xf numFmtId="164" fontId="16" fillId="0" borderId="53" xfId="1" applyNumberFormat="1" applyFont="1" applyBorder="1" applyAlignment="1" applyProtection="1">
      <alignment horizontal="right" vertical="center" wrapText="1"/>
      <protection locked="0"/>
    </xf>
    <xf numFmtId="164" fontId="16" fillId="0" borderId="16" xfId="1" applyNumberFormat="1" applyFont="1" applyBorder="1" applyAlignment="1" applyProtection="1">
      <alignment horizontal="right" vertical="center" wrapText="1"/>
      <protection locked="0"/>
    </xf>
    <xf numFmtId="164" fontId="16" fillId="0" borderId="49" xfId="1" applyNumberFormat="1" applyFont="1" applyBorder="1" applyAlignment="1" applyProtection="1">
      <alignment horizontal="right" vertical="center" wrapText="1" indent="1"/>
      <protection locked="0"/>
    </xf>
    <xf numFmtId="0" fontId="14" fillId="0" borderId="2" xfId="0" applyFont="1" applyBorder="1" applyAlignment="1">
      <alignment horizontal="center" wrapText="1"/>
    </xf>
    <xf numFmtId="0" fontId="13" fillId="0" borderId="41" xfId="0" applyFont="1" applyBorder="1" applyAlignment="1">
      <alignment wrapText="1"/>
    </xf>
    <xf numFmtId="0" fontId="13" fillId="0" borderId="41" xfId="0" applyFont="1" applyBorder="1" applyAlignment="1">
      <alignment horizontal="left" vertical="center" wrapText="1" indent="1"/>
    </xf>
    <xf numFmtId="0" fontId="13" fillId="0" borderId="8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164" fontId="11" fillId="0" borderId="31" xfId="1" applyNumberFormat="1" applyFont="1" applyBorder="1" applyAlignment="1" applyProtection="1">
      <alignment horizontal="right" vertical="center" wrapText="1" indent="1"/>
      <protection locked="0"/>
    </xf>
    <xf numFmtId="0" fontId="14" fillId="0" borderId="59" xfId="0" applyFont="1" applyBorder="1" applyAlignment="1">
      <alignment wrapText="1"/>
    </xf>
    <xf numFmtId="0" fontId="14" fillId="0" borderId="17" xfId="0" applyFont="1" applyBorder="1" applyAlignment="1">
      <alignment horizontal="center" wrapText="1"/>
    </xf>
    <xf numFmtId="0" fontId="14" fillId="0" borderId="45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164" fontId="11" fillId="0" borderId="0" xfId="0" applyNumberFormat="1" applyFont="1" applyAlignment="1">
      <alignment horizontal="right" vertical="center" wrapText="1" indent="1"/>
    </xf>
    <xf numFmtId="0" fontId="11" fillId="0" borderId="63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164" fontId="11" fillId="0" borderId="36" xfId="0" applyNumberFormat="1" applyFont="1" applyBorder="1" applyAlignment="1">
      <alignment horizontal="right" vertical="center" wrapText="1" indent="1"/>
    </xf>
    <xf numFmtId="0" fontId="11" fillId="0" borderId="5" xfId="1" applyFont="1" applyBorder="1" applyAlignment="1">
      <alignment horizontal="center" vertical="center" wrapText="1"/>
    </xf>
    <xf numFmtId="0" fontId="11" fillId="0" borderId="74" xfId="1" applyFont="1" applyBorder="1" applyAlignment="1">
      <alignment vertical="center" wrapText="1"/>
    </xf>
    <xf numFmtId="164" fontId="11" fillId="0" borderId="52" xfId="1" applyNumberFormat="1" applyFont="1" applyBorder="1" applyAlignment="1">
      <alignment horizontal="right" vertical="center" wrapText="1" indent="1"/>
    </xf>
    <xf numFmtId="0" fontId="31" fillId="0" borderId="0" xfId="0" applyFont="1" applyAlignment="1">
      <alignment vertical="center" wrapText="1"/>
    </xf>
    <xf numFmtId="49" fontId="10" fillId="0" borderId="20" xfId="1" applyNumberFormat="1" applyFont="1" applyBorder="1" applyAlignment="1">
      <alignment horizontal="center" vertical="center" wrapText="1"/>
    </xf>
    <xf numFmtId="0" fontId="10" fillId="0" borderId="54" xfId="1" applyFont="1" applyBorder="1" applyAlignment="1">
      <alignment horizontal="left" vertical="center" wrapText="1" indent="1"/>
    </xf>
    <xf numFmtId="0" fontId="10" fillId="0" borderId="40" xfId="1" applyFont="1" applyBorder="1" applyAlignment="1">
      <alignment horizontal="left" vertical="center" wrapText="1" indent="1"/>
    </xf>
    <xf numFmtId="0" fontId="10" fillId="0" borderId="46" xfId="1" applyFont="1" applyBorder="1" applyAlignment="1">
      <alignment horizontal="left" vertical="center" wrapText="1" indent="1"/>
    </xf>
    <xf numFmtId="0" fontId="10" fillId="0" borderId="40" xfId="1" applyFont="1" applyBorder="1" applyAlignment="1">
      <alignment horizontal="left" indent="6"/>
    </xf>
    <xf numFmtId="0" fontId="10" fillId="0" borderId="40" xfId="1" applyFont="1" applyBorder="1" applyAlignment="1">
      <alignment horizontal="left" vertical="center" wrapText="1" indent="6"/>
    </xf>
    <xf numFmtId="49" fontId="10" fillId="0" borderId="28" xfId="1" applyNumberFormat="1" applyFont="1" applyBorder="1" applyAlignment="1">
      <alignment horizontal="center" vertical="center" wrapText="1"/>
    </xf>
    <xf numFmtId="0" fontId="10" fillId="0" borderId="41" xfId="1" applyFont="1" applyBorder="1" applyAlignment="1">
      <alignment horizontal="left" vertical="center" wrapText="1" indent="6"/>
    </xf>
    <xf numFmtId="49" fontId="10" fillId="0" borderId="23" xfId="1" applyNumberFormat="1" applyFont="1" applyBorder="1" applyAlignment="1">
      <alignment horizontal="center" vertical="center" wrapText="1"/>
    </xf>
    <xf numFmtId="0" fontId="10" fillId="0" borderId="44" xfId="1" applyFont="1" applyBorder="1" applyAlignment="1">
      <alignment horizontal="left" vertical="center" wrapText="1" indent="6"/>
    </xf>
    <xf numFmtId="0" fontId="11" fillId="0" borderId="59" xfId="1" applyFont="1" applyBorder="1" applyAlignment="1">
      <alignment vertical="center" wrapText="1"/>
    </xf>
    <xf numFmtId="0" fontId="10" fillId="0" borderId="41" xfId="1" applyFont="1" applyBorder="1" applyAlignment="1">
      <alignment horizontal="left" vertical="center" wrapText="1" indent="1"/>
    </xf>
    <xf numFmtId="0" fontId="13" fillId="0" borderId="40" xfId="0" applyFont="1" applyBorder="1" applyAlignment="1">
      <alignment horizontal="left" vertical="center" wrapText="1" indent="1"/>
    </xf>
    <xf numFmtId="0" fontId="10" fillId="0" borderId="39" xfId="1" applyFont="1" applyBorder="1" applyAlignment="1">
      <alignment horizontal="left" vertical="center" wrapText="1" indent="6"/>
    </xf>
    <xf numFmtId="0" fontId="15" fillId="0" borderId="59" xfId="1" applyFont="1" applyBorder="1" applyAlignment="1">
      <alignment horizontal="left" vertical="center" wrapText="1" indent="1"/>
    </xf>
    <xf numFmtId="0" fontId="10" fillId="0" borderId="39" xfId="1" applyFont="1" applyBorder="1" applyAlignment="1">
      <alignment horizontal="left" vertical="center" wrapText="1" indent="1"/>
    </xf>
    <xf numFmtId="0" fontId="10" fillId="0" borderId="43" xfId="1" applyFont="1" applyBorder="1" applyAlignment="1">
      <alignment horizontal="left" vertical="center" wrapText="1" indent="1"/>
    </xf>
    <xf numFmtId="16" fontId="0" fillId="0" borderId="0" xfId="0" applyNumberFormat="1" applyAlignment="1">
      <alignment vertical="center" wrapText="1"/>
    </xf>
    <xf numFmtId="49" fontId="15" fillId="0" borderId="2" xfId="1" applyNumberFormat="1" applyFont="1" applyBorder="1" applyAlignment="1">
      <alignment horizontal="center" vertical="center" wrapText="1"/>
    </xf>
    <xf numFmtId="164" fontId="32" fillId="0" borderId="31" xfId="0" quotePrefix="1" applyNumberFormat="1" applyFont="1" applyBorder="1" applyAlignment="1">
      <alignment horizontal="right" vertical="center" wrapText="1" indent="1"/>
    </xf>
    <xf numFmtId="164" fontId="32" fillId="0" borderId="36" xfId="0" quotePrefix="1" applyNumberFormat="1" applyFont="1" applyBorder="1" applyAlignment="1">
      <alignment horizontal="right" vertical="center" wrapText="1" indent="1"/>
    </xf>
    <xf numFmtId="0" fontId="14" fillId="0" borderId="17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left" vertical="center" wrapText="1" indent="1"/>
    </xf>
    <xf numFmtId="164" fontId="33" fillId="0" borderId="55" xfId="0" applyNumberFormat="1" applyFont="1" applyBorder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17" fillId="0" borderId="2" xfId="0" applyFont="1" applyBorder="1" applyAlignment="1">
      <alignment horizontal="left" vertical="center"/>
    </xf>
    <xf numFmtId="0" fontId="17" fillId="0" borderId="61" xfId="0" applyFont="1" applyBorder="1" applyAlignment="1">
      <alignment vertical="center" wrapText="1"/>
    </xf>
    <xf numFmtId="3" fontId="17" fillId="0" borderId="31" xfId="0" applyNumberFormat="1" applyFont="1" applyBorder="1" applyAlignment="1" applyProtection="1">
      <alignment horizontal="right" vertical="center" wrapText="1" indent="1"/>
      <protection locked="0"/>
    </xf>
    <xf numFmtId="3" fontId="17" fillId="0" borderId="36" xfId="0" applyNumberFormat="1" applyFont="1" applyBorder="1" applyAlignment="1" applyProtection="1">
      <alignment horizontal="right" vertical="center" wrapText="1" indent="1"/>
      <protection locked="0"/>
    </xf>
    <xf numFmtId="3" fontId="17" fillId="0" borderId="4" xfId="0" applyNumberFormat="1" applyFont="1" applyBorder="1" applyAlignment="1" applyProtection="1">
      <alignment horizontal="right" vertical="center" wrapText="1" inden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164" fontId="33" fillId="0" borderId="0" xfId="0" applyNumberFormat="1" applyFont="1" applyAlignment="1" applyProtection="1">
      <alignment horizontal="right" vertical="center" wrapText="1" indent="1"/>
      <protection locked="0"/>
    </xf>
    <xf numFmtId="0" fontId="21" fillId="0" borderId="0" xfId="0" applyFont="1" applyAlignment="1">
      <alignment horizontal="right" vertical="center" wrapText="1" indent="1"/>
    </xf>
    <xf numFmtId="0" fontId="21" fillId="0" borderId="0" xfId="0" applyFont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left" vertical="center" wrapText="1"/>
    </xf>
    <xf numFmtId="49" fontId="9" fillId="0" borderId="0" xfId="0" applyNumberFormat="1" applyFont="1" applyAlignment="1" applyProtection="1">
      <alignment horizontal="right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9" fillId="0" borderId="31" xfId="1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164" fontId="9" fillId="0" borderId="30" xfId="0" applyNumberFormat="1" applyFont="1" applyBorder="1" applyAlignment="1">
      <alignment horizontal="center" vertical="center" wrapText="1"/>
    </xf>
    <xf numFmtId="164" fontId="9" fillId="0" borderId="37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 indent="1"/>
    </xf>
    <xf numFmtId="49" fontId="16" fillId="0" borderId="20" xfId="0" applyNumberFormat="1" applyFont="1" applyBorder="1" applyAlignment="1">
      <alignment horizontal="center" vertical="center" wrapText="1"/>
    </xf>
    <xf numFmtId="164" fontId="10" fillId="0" borderId="22" xfId="0" applyNumberFormat="1" applyFont="1" applyBorder="1" applyAlignment="1" applyProtection="1">
      <alignment horizontal="right" vertical="center" wrapText="1" indent="1"/>
      <protection locked="0"/>
    </xf>
    <xf numFmtId="49" fontId="16" fillId="0" borderId="1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4" xfId="0" applyNumberFormat="1" applyFont="1" applyBorder="1" applyAlignment="1" applyProtection="1">
      <alignment horizontal="right" vertical="center" wrapText="1" indent="1"/>
      <protection locked="0"/>
    </xf>
    <xf numFmtId="49" fontId="16" fillId="0" borderId="8" xfId="0" applyNumberFormat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left" vertical="center" wrapText="1" indent="1"/>
    </xf>
    <xf numFmtId="0" fontId="16" fillId="0" borderId="12" xfId="1" applyFont="1" applyBorder="1" applyAlignment="1">
      <alignment horizontal="left" vertical="center" wrapText="1" indent="1"/>
    </xf>
    <xf numFmtId="0" fontId="16" fillId="0" borderId="18" xfId="1" applyFont="1" applyBorder="1" applyAlignment="1">
      <alignment horizontal="left" vertical="center" wrapText="1" indent="1"/>
    </xf>
    <xf numFmtId="164" fontId="16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36" xfId="0" applyNumberFormat="1" applyFont="1" applyBorder="1" applyAlignment="1">
      <alignment horizontal="right" vertical="center" wrapText="1" indent="1"/>
    </xf>
    <xf numFmtId="0" fontId="14" fillId="0" borderId="2" xfId="0" applyFont="1" applyBorder="1" applyAlignment="1">
      <alignment horizontal="center" vertical="center" wrapText="1"/>
    </xf>
    <xf numFmtId="0" fontId="34" fillId="0" borderId="67" xfId="0" applyFont="1" applyBorder="1" applyAlignment="1">
      <alignment horizontal="left" wrapText="1" indent="1"/>
    </xf>
    <xf numFmtId="164" fontId="15" fillId="0" borderId="31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0" xfId="0" applyNumberFormat="1" applyFont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 indent="1"/>
    </xf>
    <xf numFmtId="164" fontId="10" fillId="0" borderId="31" xfId="0" applyNumberFormat="1" applyFont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>
      <alignment horizontal="left" vertical="center" wrapText="1" indent="1"/>
    </xf>
    <xf numFmtId="164" fontId="11" fillId="0" borderId="4" xfId="0" applyNumberFormat="1" applyFont="1" applyBorder="1" applyAlignment="1">
      <alignment horizontal="right" vertical="center" wrapText="1" indent="1"/>
    </xf>
    <xf numFmtId="164" fontId="33" fillId="0" borderId="0" xfId="0" applyNumberFormat="1" applyFont="1" applyAlignment="1">
      <alignment vertical="center" wrapText="1"/>
    </xf>
    <xf numFmtId="0" fontId="17" fillId="0" borderId="67" xfId="0" applyFont="1" applyBorder="1" applyAlignment="1">
      <alignment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64" fontId="26" fillId="0" borderId="0" xfId="0" applyNumberFormat="1" applyFont="1" applyAlignment="1">
      <alignment horizontal="left" vertical="center" wrapText="1"/>
    </xf>
    <xf numFmtId="164" fontId="25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63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164" fontId="9" fillId="0" borderId="53" xfId="0" applyNumberFormat="1" applyFont="1" applyBorder="1" applyAlignment="1">
      <alignment horizontal="center" vertical="center" wrapText="1"/>
    </xf>
    <xf numFmtId="0" fontId="15" fillId="0" borderId="59" xfId="0" applyFont="1" applyBorder="1" applyAlignment="1">
      <alignment horizontal="left" vertical="center" wrapText="1" indent="1"/>
    </xf>
    <xf numFmtId="0" fontId="16" fillId="0" borderId="39" xfId="1" applyFont="1" applyBorder="1" applyAlignment="1">
      <alignment horizontal="left" vertical="center" wrapText="1" indent="1"/>
    </xf>
    <xf numFmtId="0" fontId="16" fillId="0" borderId="40" xfId="1" applyFont="1" applyBorder="1" applyAlignment="1">
      <alignment horizontal="left" vertical="center" wrapText="1" indent="1"/>
    </xf>
    <xf numFmtId="0" fontId="16" fillId="0" borderId="45" xfId="1" applyFont="1" applyBorder="1" applyAlignment="1">
      <alignment horizontal="left" vertical="center" wrapText="1" indent="1"/>
    </xf>
    <xf numFmtId="0" fontId="34" fillId="0" borderId="61" xfId="0" applyFont="1" applyBorder="1" applyAlignment="1">
      <alignment horizontal="left" wrapText="1" indent="1"/>
    </xf>
    <xf numFmtId="164" fontId="11" fillId="0" borderId="31" xfId="0" applyNumberFormat="1" applyFont="1" applyBorder="1" applyAlignment="1">
      <alignment horizontal="right" vertical="center" wrapText="1" indent="1"/>
    </xf>
    <xf numFmtId="164" fontId="16" fillId="0" borderId="32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9" xfId="0" applyNumberFormat="1" applyFont="1" applyBorder="1" applyAlignment="1" applyProtection="1">
      <alignment horizontal="right" vertical="center" wrapText="1" indent="1"/>
      <protection locked="0"/>
    </xf>
    <xf numFmtId="0" fontId="9" fillId="0" borderId="59" xfId="0" applyFont="1" applyBorder="1" applyAlignment="1">
      <alignment horizontal="left" vertical="center" wrapText="1" indent="1"/>
    </xf>
    <xf numFmtId="164" fontId="33" fillId="0" borderId="55" xfId="0" applyNumberFormat="1" applyFont="1" applyBorder="1" applyAlignment="1">
      <alignment vertical="center" wrapText="1"/>
    </xf>
    <xf numFmtId="164" fontId="14" fillId="0" borderId="38" xfId="0" applyNumberFormat="1" applyFont="1" applyBorder="1" applyAlignment="1">
      <alignment horizontal="right" vertical="center" wrapText="1" indent="1"/>
    </xf>
    <xf numFmtId="0" fontId="9" fillId="0" borderId="36" xfId="1" applyFont="1" applyBorder="1" applyAlignment="1">
      <alignment horizontal="center" vertical="center" wrapText="1"/>
    </xf>
    <xf numFmtId="164" fontId="15" fillId="0" borderId="7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38" xfId="0" applyNumberFormat="1" applyFont="1" applyBorder="1" applyAlignment="1">
      <alignment horizontal="right" vertical="center" wrapText="1" indent="1"/>
    </xf>
    <xf numFmtId="164" fontId="16" fillId="0" borderId="68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69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63" xfId="0" applyNumberFormat="1" applyFont="1" applyBorder="1" applyAlignment="1">
      <alignment horizontal="right" vertical="center" wrapText="1" indent="1"/>
    </xf>
    <xf numFmtId="164" fontId="11" fillId="0" borderId="63" xfId="0" applyNumberFormat="1" applyFont="1" applyBorder="1" applyAlignment="1">
      <alignment horizontal="right" vertical="center" wrapText="1" indent="1"/>
    </xf>
    <xf numFmtId="164" fontId="16" fillId="0" borderId="70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53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42" xfId="0" applyNumberFormat="1" applyFont="1" applyBorder="1" applyAlignment="1" applyProtection="1">
      <alignment horizontal="right" vertical="center" wrapText="1" indent="1"/>
      <protection locked="0"/>
    </xf>
    <xf numFmtId="0" fontId="35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textRotation="180"/>
    </xf>
    <xf numFmtId="0" fontId="35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5" fillId="0" borderId="52" xfId="0" applyFont="1" applyBorder="1" applyAlignment="1">
      <alignment horizontal="center" vertical="center"/>
    </xf>
    <xf numFmtId="0" fontId="37" fillId="0" borderId="61" xfId="0" applyFont="1" applyBorder="1" applyAlignment="1">
      <alignment horizontal="center" vertical="center" wrapText="1"/>
    </xf>
    <xf numFmtId="0" fontId="37" fillId="0" borderId="75" xfId="0" applyFont="1" applyBorder="1" applyAlignment="1">
      <alignment horizontal="center" vertical="center" wrapText="1"/>
    </xf>
    <xf numFmtId="0" fontId="37" fillId="0" borderId="52" xfId="0" applyFont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0" fillId="0" borderId="27" xfId="0" applyBorder="1" applyProtection="1">
      <protection locked="0"/>
    </xf>
    <xf numFmtId="0" fontId="13" fillId="0" borderId="51" xfId="0" applyFont="1" applyBorder="1" applyAlignment="1" applyProtection="1">
      <alignment horizontal="left" vertical="center" wrapText="1"/>
      <protection locked="0"/>
    </xf>
    <xf numFmtId="164" fontId="13" fillId="0" borderId="65" xfId="0" applyNumberFormat="1" applyFont="1" applyBorder="1" applyAlignment="1" applyProtection="1">
      <alignment vertical="center" wrapText="1"/>
      <protection locked="0"/>
    </xf>
    <xf numFmtId="164" fontId="13" fillId="0" borderId="0" xfId="0" applyNumberFormat="1" applyFont="1" applyAlignment="1" applyProtection="1">
      <alignment vertical="center" wrapText="1"/>
      <protection locked="0"/>
    </xf>
    <xf numFmtId="0" fontId="13" fillId="0" borderId="46" xfId="0" applyFont="1" applyBorder="1" applyAlignment="1" applyProtection="1">
      <alignment horizontal="left" vertical="center" wrapText="1"/>
      <protection locked="0"/>
    </xf>
    <xf numFmtId="164" fontId="13" fillId="0" borderId="64" xfId="0" applyNumberFormat="1" applyFont="1" applyBorder="1" applyAlignment="1" applyProtection="1">
      <alignment vertical="center" wrapText="1"/>
      <protection locked="0"/>
    </xf>
    <xf numFmtId="164" fontId="13" fillId="0" borderId="27" xfId="0" applyNumberFormat="1" applyFont="1" applyBorder="1" applyAlignment="1" applyProtection="1">
      <alignment vertical="center" wrapText="1"/>
      <protection locked="0"/>
    </xf>
    <xf numFmtId="164" fontId="14" fillId="0" borderId="0" xfId="0" applyNumberFormat="1" applyFont="1" applyAlignment="1" applyProtection="1">
      <alignment vertical="center" wrapText="1"/>
      <protection locked="0"/>
    </xf>
    <xf numFmtId="0" fontId="0" fillId="0" borderId="53" xfId="0" applyBorder="1" applyProtection="1"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13" fillId="0" borderId="70" xfId="0" applyNumberFormat="1" applyFont="1" applyBorder="1" applyAlignment="1" applyProtection="1">
      <alignment vertical="center" wrapText="1"/>
      <protection locked="0"/>
    </xf>
    <xf numFmtId="164" fontId="13" fillId="0" borderId="50" xfId="0" applyNumberFormat="1" applyFont="1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/>
      <protection locked="0"/>
    </xf>
    <xf numFmtId="0" fontId="32" fillId="0" borderId="61" xfId="0" applyFont="1" applyBorder="1" applyAlignment="1">
      <alignment vertical="center" wrapText="1"/>
    </xf>
    <xf numFmtId="164" fontId="14" fillId="0" borderId="63" xfId="0" applyNumberFormat="1" applyFont="1" applyBorder="1" applyAlignment="1">
      <alignment vertical="center" wrapText="1"/>
    </xf>
    <xf numFmtId="164" fontId="14" fillId="0" borderId="56" xfId="0" applyNumberFormat="1" applyFont="1" applyBorder="1" applyAlignment="1">
      <alignment vertical="center" wrapText="1"/>
    </xf>
    <xf numFmtId="164" fontId="14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14" fillId="0" borderId="31" xfId="0" applyNumberFormat="1" applyFont="1" applyBorder="1" applyAlignment="1">
      <alignment vertical="center" wrapText="1"/>
    </xf>
    <xf numFmtId="164" fontId="13" fillId="0" borderId="52" xfId="0" applyNumberFormat="1" applyFont="1" applyBorder="1" applyAlignment="1" applyProtection="1">
      <alignment vertical="center" wrapText="1"/>
      <protection locked="0"/>
    </xf>
    <xf numFmtId="0" fontId="39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right" vertical="center" indent="1"/>
    </xf>
    <xf numFmtId="0" fontId="40" fillId="0" borderId="48" xfId="0" applyFont="1" applyBorder="1" applyAlignment="1" applyProtection="1">
      <alignment horizontal="left" vertical="center" indent="1"/>
      <protection locked="0"/>
    </xf>
    <xf numFmtId="3" fontId="40" fillId="0" borderId="76" xfId="0" applyNumberFormat="1" applyFont="1" applyBorder="1" applyAlignment="1" applyProtection="1">
      <alignment horizontal="right" vertical="center" indent="1"/>
      <protection locked="0"/>
    </xf>
    <xf numFmtId="3" fontId="40" fillId="0" borderId="48" xfId="0" applyNumberFormat="1" applyFont="1" applyBorder="1" applyAlignment="1" applyProtection="1">
      <alignment horizontal="right" vertical="center" indent="1"/>
      <protection locked="0"/>
    </xf>
    <xf numFmtId="0" fontId="16" fillId="0" borderId="64" xfId="0" applyFont="1" applyBorder="1" applyAlignment="1">
      <alignment horizontal="right" vertical="center" indent="1"/>
    </xf>
    <xf numFmtId="0" fontId="40" fillId="0" borderId="27" xfId="0" applyFont="1" applyBorder="1" applyAlignment="1" applyProtection="1">
      <alignment horizontal="left" vertical="center" indent="1"/>
      <protection locked="0"/>
    </xf>
    <xf numFmtId="3" fontId="40" fillId="0" borderId="46" xfId="0" applyNumberFormat="1" applyFont="1" applyBorder="1" applyAlignment="1" applyProtection="1">
      <alignment horizontal="right" vertical="center" indent="1"/>
      <protection locked="0"/>
    </xf>
    <xf numFmtId="3" fontId="40" fillId="0" borderId="27" xfId="0" applyNumberFormat="1" applyFont="1" applyBorder="1" applyAlignment="1" applyProtection="1">
      <alignment horizontal="right" vertical="center" indent="1"/>
      <protection locked="0"/>
    </xf>
    <xf numFmtId="0" fontId="16" fillId="0" borderId="27" xfId="0" applyFont="1" applyBorder="1" applyAlignment="1" applyProtection="1">
      <alignment horizontal="left" vertical="center" indent="1"/>
      <protection locked="0"/>
    </xf>
    <xf numFmtId="3" fontId="41" fillId="0" borderId="46" xfId="0" applyNumberFormat="1" applyFont="1" applyBorder="1" applyAlignment="1" applyProtection="1">
      <alignment horizontal="right" vertical="center" indent="1"/>
      <protection locked="0"/>
    </xf>
    <xf numFmtId="3" fontId="41" fillId="0" borderId="64" xfId="0" applyNumberFormat="1" applyFont="1" applyBorder="1" applyAlignment="1" applyProtection="1">
      <alignment horizontal="right" vertical="center" indent="1"/>
      <protection locked="0"/>
    </xf>
    <xf numFmtId="3" fontId="41" fillId="0" borderId="27" xfId="0" applyNumberFormat="1" applyFont="1" applyBorder="1" applyAlignment="1" applyProtection="1">
      <alignment horizontal="right" vertical="center" indent="1"/>
      <protection locked="0"/>
    </xf>
    <xf numFmtId="0" fontId="16" fillId="0" borderId="70" xfId="0" applyFont="1" applyBorder="1" applyAlignment="1">
      <alignment horizontal="right" vertical="center" indent="1"/>
    </xf>
    <xf numFmtId="0" fontId="16" fillId="0" borderId="50" xfId="0" applyFont="1" applyBorder="1" applyAlignment="1" applyProtection="1">
      <alignment horizontal="left" vertical="center" indent="1"/>
      <protection locked="0"/>
    </xf>
    <xf numFmtId="3" fontId="41" fillId="0" borderId="42" xfId="0" applyNumberFormat="1" applyFont="1" applyBorder="1" applyAlignment="1" applyProtection="1">
      <alignment horizontal="right" vertical="center" indent="1"/>
      <protection locked="0"/>
    </xf>
    <xf numFmtId="3" fontId="41" fillId="0" borderId="66" xfId="0" applyNumberFormat="1" applyFont="1" applyBorder="1" applyAlignment="1" applyProtection="1">
      <alignment horizontal="right" vertical="center" indent="1"/>
      <protection locked="0"/>
    </xf>
    <xf numFmtId="3" fontId="41" fillId="0" borderId="50" xfId="0" applyNumberFormat="1" applyFont="1" applyBorder="1" applyAlignment="1" applyProtection="1">
      <alignment horizontal="right" vertical="center" indent="1"/>
      <protection locked="0"/>
    </xf>
    <xf numFmtId="164" fontId="12" fillId="3" borderId="63" xfId="0" applyNumberFormat="1" applyFont="1" applyFill="1" applyBorder="1" applyAlignment="1">
      <alignment horizontal="left" vertical="center" wrapText="1" indent="2"/>
    </xf>
    <xf numFmtId="3" fontId="20" fillId="0" borderId="63" xfId="0" applyNumberFormat="1" applyFont="1" applyBorder="1" applyAlignment="1">
      <alignment vertical="center"/>
    </xf>
    <xf numFmtId="3" fontId="20" fillId="0" borderId="31" xfId="0" applyNumberFormat="1" applyFont="1" applyBorder="1" applyAlignment="1">
      <alignment vertical="center"/>
    </xf>
    <xf numFmtId="3" fontId="20" fillId="0" borderId="56" xfId="0" applyNumberFormat="1" applyFont="1" applyBorder="1" applyAlignment="1">
      <alignment horizontal="right" vertical="center" indent="1"/>
    </xf>
    <xf numFmtId="3" fontId="20" fillId="0" borderId="56" xfId="0" applyNumberFormat="1" applyFont="1" applyBorder="1" applyAlignment="1">
      <alignment vertical="center"/>
    </xf>
    <xf numFmtId="164" fontId="16" fillId="0" borderId="48" xfId="1" applyNumberFormat="1" applyFont="1" applyBorder="1" applyAlignment="1">
      <alignment horizontal="right" vertical="center" wrapText="1" indent="1"/>
    </xf>
    <xf numFmtId="164" fontId="16" fillId="0" borderId="27" xfId="1" applyNumberFormat="1" applyFont="1" applyBorder="1" applyAlignment="1">
      <alignment horizontal="right" vertical="center" wrapText="1" indent="1"/>
    </xf>
    <xf numFmtId="164" fontId="11" fillId="0" borderId="50" xfId="1" applyNumberFormat="1" applyFont="1" applyBorder="1" applyAlignment="1">
      <alignment horizontal="right" vertical="center" wrapText="1" indent="1"/>
    </xf>
    <xf numFmtId="164" fontId="10" fillId="0" borderId="77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63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31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64" xfId="0" applyNumberFormat="1" applyFont="1" applyBorder="1" applyAlignment="1" applyProtection="1">
      <alignment vertical="center" wrapText="1"/>
      <protection locked="0"/>
    </xf>
    <xf numFmtId="164" fontId="10" fillId="0" borderId="70" xfId="0" applyNumberFormat="1" applyFont="1" applyBorder="1" applyAlignment="1" applyProtection="1">
      <alignment vertical="center" wrapText="1"/>
      <protection locked="0"/>
    </xf>
    <xf numFmtId="164" fontId="10" fillId="0" borderId="68" xfId="0" applyNumberFormat="1" applyFont="1" applyBorder="1" applyAlignment="1" applyProtection="1">
      <alignment vertical="center" wrapText="1"/>
      <protection locked="0"/>
    </xf>
    <xf numFmtId="49" fontId="10" fillId="0" borderId="48" xfId="0" applyNumberFormat="1" applyFont="1" applyBorder="1" applyAlignment="1" applyProtection="1">
      <alignment horizontal="center" vertical="center" wrapText="1"/>
      <protection locked="0"/>
    </xf>
    <xf numFmtId="164" fontId="10" fillId="0" borderId="48" xfId="0" applyNumberFormat="1" applyFont="1" applyBorder="1" applyAlignment="1" applyProtection="1">
      <alignment vertical="center" wrapText="1"/>
      <protection locked="0"/>
    </xf>
    <xf numFmtId="49" fontId="10" fillId="0" borderId="31" xfId="0" applyNumberFormat="1" applyFont="1" applyBorder="1" applyAlignment="1" applyProtection="1">
      <alignment horizontal="center" vertical="center" wrapText="1"/>
      <protection locked="0"/>
    </xf>
    <xf numFmtId="164" fontId="10" fillId="0" borderId="61" xfId="0" applyNumberFormat="1" applyFont="1" applyBorder="1" applyAlignment="1" applyProtection="1">
      <alignment vertical="center" wrapText="1"/>
      <protection locked="0"/>
    </xf>
    <xf numFmtId="164" fontId="22" fillId="0" borderId="27" xfId="0" applyNumberFormat="1" applyFont="1" applyBorder="1" applyAlignment="1" applyProtection="1">
      <alignment vertical="center" wrapText="1"/>
      <protection locked="0"/>
    </xf>
    <xf numFmtId="164" fontId="22" fillId="0" borderId="53" xfId="0" applyNumberFormat="1" applyFont="1" applyBorder="1" applyAlignment="1" applyProtection="1">
      <alignment vertical="center" wrapText="1"/>
      <protection locked="0"/>
    </xf>
    <xf numFmtId="164" fontId="22" fillId="0" borderId="27" xfId="0" applyNumberFormat="1" applyFont="1" applyBorder="1" applyAlignment="1">
      <alignment vertical="center" wrapText="1"/>
    </xf>
    <xf numFmtId="164" fontId="15" fillId="0" borderId="63" xfId="0" applyNumberFormat="1" applyFont="1" applyBorder="1" applyAlignment="1" applyProtection="1">
      <alignment vertical="center" wrapText="1"/>
      <protection locked="0"/>
    </xf>
    <xf numFmtId="164" fontId="20" fillId="0" borderId="4" xfId="0" applyNumberFormat="1" applyFont="1" applyBorder="1" applyAlignment="1">
      <alignment vertical="center" wrapText="1"/>
    </xf>
    <xf numFmtId="164" fontId="42" fillId="0" borderId="12" xfId="0" applyNumberFormat="1" applyFont="1" applyBorder="1" applyAlignment="1" applyProtection="1">
      <alignment vertical="center" wrapText="1"/>
      <protection locked="0"/>
    </xf>
    <xf numFmtId="164" fontId="42" fillId="0" borderId="13" xfId="0" applyNumberFormat="1" applyFont="1" applyBorder="1" applyAlignment="1">
      <alignment vertical="center" wrapText="1"/>
    </xf>
    <xf numFmtId="164" fontId="42" fillId="0" borderId="16" xfId="0" applyNumberFormat="1" applyFont="1" applyBorder="1" applyAlignment="1">
      <alignment vertical="center" wrapText="1"/>
    </xf>
    <xf numFmtId="164" fontId="16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44" xfId="0" applyNumberFormat="1" applyFont="1" applyBorder="1" applyAlignment="1" applyProtection="1">
      <alignment horizontal="right" vertical="center" wrapText="1" indent="1"/>
      <protection locked="0"/>
    </xf>
    <xf numFmtId="0" fontId="16" fillId="0" borderId="68" xfId="0" applyFont="1" applyBorder="1" applyAlignment="1">
      <alignment horizontal="right" vertical="center" indent="1"/>
    </xf>
    <xf numFmtId="3" fontId="40" fillId="0" borderId="65" xfId="0" applyNumberFormat="1" applyFont="1" applyBorder="1" applyAlignment="1" applyProtection="1">
      <alignment horizontal="right" vertical="center" indent="1"/>
      <protection locked="0"/>
    </xf>
    <xf numFmtId="3" fontId="40" fillId="0" borderId="64" xfId="0" applyNumberFormat="1" applyFont="1" applyBorder="1" applyAlignment="1" applyProtection="1">
      <alignment horizontal="right" vertical="center" inden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>
      <alignment horizontal="right" vertical="center" indent="1"/>
    </xf>
    <xf numFmtId="164" fontId="7" fillId="0" borderId="1" xfId="1" applyNumberFormat="1" applyFont="1" applyBorder="1" applyAlignment="1">
      <alignment horizontal="left"/>
    </xf>
    <xf numFmtId="0" fontId="2" fillId="0" borderId="0" xfId="1" applyFont="1" applyAlignment="1">
      <alignment horizontal="right"/>
    </xf>
    <xf numFmtId="0" fontId="3" fillId="0" borderId="0" xfId="1" applyFont="1" applyAlignment="1" applyProtection="1">
      <alignment horizontal="right"/>
      <protection locked="0"/>
    </xf>
    <xf numFmtId="164" fontId="6" fillId="0" borderId="0" xfId="1" applyNumberFormat="1" applyFont="1" applyAlignment="1" applyProtection="1">
      <alignment horizontal="center" vertical="center"/>
      <protection locked="0"/>
    </xf>
    <xf numFmtId="164" fontId="7" fillId="0" borderId="1" xfId="1" applyNumberFormat="1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164" fontId="6" fillId="0" borderId="0" xfId="1" applyNumberFormat="1" applyFont="1" applyAlignment="1">
      <alignment horizontal="center" vertical="center"/>
    </xf>
    <xf numFmtId="0" fontId="8" fillId="0" borderId="1" xfId="0" applyFont="1" applyBorder="1" applyAlignment="1">
      <alignment horizontal="right"/>
    </xf>
    <xf numFmtId="164" fontId="23" fillId="0" borderId="71" xfId="0" applyNumberFormat="1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right" vertical="center"/>
    </xf>
    <xf numFmtId="164" fontId="20" fillId="0" borderId="52" xfId="0" applyNumberFormat="1" applyFont="1" applyBorder="1" applyAlignment="1">
      <alignment horizontal="center" vertical="center" wrapText="1"/>
    </xf>
    <xf numFmtId="164" fontId="20" fillId="0" borderId="56" xfId="0" applyNumberFormat="1" applyFont="1" applyBorder="1" applyAlignment="1">
      <alignment horizontal="center" vertical="center" wrapText="1"/>
    </xf>
    <xf numFmtId="164" fontId="9" fillId="0" borderId="63" xfId="0" applyNumberFormat="1" applyFont="1" applyBorder="1" applyAlignment="1">
      <alignment horizontal="center" vertical="center" wrapText="1"/>
    </xf>
    <xf numFmtId="164" fontId="9" fillId="0" borderId="61" xfId="0" applyNumberFormat="1" applyFont="1" applyBorder="1" applyAlignment="1">
      <alignment horizontal="center" vertical="center" wrapText="1"/>
    </xf>
    <xf numFmtId="164" fontId="9" fillId="0" borderId="36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 applyProtection="1">
      <alignment horizontal="right" vertical="center"/>
      <protection locked="0"/>
    </xf>
    <xf numFmtId="164" fontId="20" fillId="0" borderId="48" xfId="0" applyNumberFormat="1" applyFont="1" applyBorder="1" applyAlignment="1">
      <alignment horizontal="center" vertical="center" wrapText="1"/>
    </xf>
    <xf numFmtId="164" fontId="20" fillId="0" borderId="50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right"/>
      <protection locked="0"/>
    </xf>
    <xf numFmtId="0" fontId="24" fillId="0" borderId="1" xfId="0" applyFont="1" applyBorder="1" applyAlignment="1">
      <alignment horizontal="right"/>
    </xf>
    <xf numFmtId="164" fontId="13" fillId="0" borderId="20" xfId="0" applyNumberFormat="1" applyFont="1" applyBorder="1" applyAlignment="1" applyProtection="1">
      <alignment horizontal="right" vertical="center" wrapText="1"/>
      <protection locked="0"/>
    </xf>
    <xf numFmtId="164" fontId="13" fillId="0" borderId="21" xfId="0" applyNumberFormat="1" applyFont="1" applyBorder="1" applyAlignment="1" applyProtection="1">
      <alignment horizontal="right" vertical="center" wrapText="1"/>
      <protection locked="0"/>
    </xf>
    <xf numFmtId="164" fontId="13" fillId="0" borderId="22" xfId="0" applyNumberFormat="1" applyFont="1" applyBorder="1" applyAlignment="1" applyProtection="1">
      <alignment horizontal="right" vertical="center" wrapText="1"/>
      <protection locked="0"/>
    </xf>
    <xf numFmtId="164" fontId="43" fillId="0" borderId="0" xfId="0" applyNumberFormat="1" applyFont="1" applyAlignment="1">
      <alignment horizontal="right" vertical="center"/>
    </xf>
    <xf numFmtId="0" fontId="36" fillId="0" borderId="1" xfId="0" applyFont="1" applyBorder="1" applyAlignment="1">
      <alignment horizontal="right"/>
    </xf>
    <xf numFmtId="0" fontId="32" fillId="0" borderId="63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7" fillId="0" borderId="75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164" fontId="13" fillId="0" borderId="11" xfId="0" applyNumberFormat="1" applyFont="1" applyBorder="1" applyAlignment="1" applyProtection="1">
      <alignment horizontal="right" vertical="center" wrapText="1"/>
      <protection locked="0"/>
    </xf>
    <xf numFmtId="164" fontId="13" fillId="0" borderId="12" xfId="0" applyNumberFormat="1" applyFont="1" applyBorder="1" applyAlignment="1" applyProtection="1">
      <alignment horizontal="right" vertical="center" wrapText="1"/>
      <protection locked="0"/>
    </xf>
    <xf numFmtId="164" fontId="13" fillId="0" borderId="13" xfId="0" applyNumberFormat="1" applyFont="1" applyBorder="1" applyAlignment="1" applyProtection="1">
      <alignment horizontal="right" vertical="center" wrapText="1"/>
      <protection locked="0"/>
    </xf>
    <xf numFmtId="164" fontId="13" fillId="0" borderId="14" xfId="0" applyNumberFormat="1" applyFont="1" applyBorder="1" applyAlignment="1" applyProtection="1">
      <alignment horizontal="right" vertical="center" wrapText="1"/>
      <protection locked="0"/>
    </xf>
    <xf numFmtId="164" fontId="13" fillId="0" borderId="15" xfId="0" applyNumberFormat="1" applyFont="1" applyBorder="1" applyAlignment="1" applyProtection="1">
      <alignment horizontal="right" vertical="center" wrapText="1"/>
      <protection locked="0"/>
    </xf>
    <xf numFmtId="164" fontId="13" fillId="0" borderId="16" xfId="0" applyNumberFormat="1" applyFont="1" applyBorder="1" applyAlignment="1" applyProtection="1">
      <alignment horizontal="right" vertical="center" wrapText="1"/>
      <protection locked="0"/>
    </xf>
    <xf numFmtId="164" fontId="14" fillId="0" borderId="2" xfId="0" applyNumberFormat="1" applyFont="1" applyBorder="1" applyAlignment="1">
      <alignment horizontal="right" vertical="center" wrapText="1"/>
    </xf>
    <xf numFmtId="164" fontId="14" fillId="0" borderId="3" xfId="0" applyNumberFormat="1" applyFont="1" applyBorder="1" applyAlignment="1">
      <alignment horizontal="right" vertical="center" wrapText="1"/>
    </xf>
    <xf numFmtId="164" fontId="14" fillId="0" borderId="4" xfId="0" applyNumberFormat="1" applyFont="1" applyBorder="1" applyAlignment="1">
      <alignment horizontal="right" vertical="center" wrapText="1"/>
    </xf>
    <xf numFmtId="0" fontId="38" fillId="0" borderId="71" xfId="0" applyFont="1" applyBorder="1"/>
    <xf numFmtId="0" fontId="4" fillId="0" borderId="0" xfId="0" applyFont="1" applyAlignment="1" applyProtection="1">
      <alignment horizontal="center" wrapText="1"/>
      <protection locked="0"/>
    </xf>
    <xf numFmtId="0" fontId="7" fillId="0" borderId="1" xfId="0" applyFont="1" applyBorder="1" applyAlignment="1">
      <alignment horizontal="right"/>
    </xf>
    <xf numFmtId="0" fontId="20" fillId="0" borderId="63" xfId="0" applyFont="1" applyBorder="1" applyAlignment="1">
      <alignment horizontal="left" vertical="center" indent="2"/>
    </xf>
    <xf numFmtId="0" fontId="20" fillId="0" borderId="67" xfId="0" applyFont="1" applyBorder="1" applyAlignment="1">
      <alignment horizontal="left" vertical="center" indent="2"/>
    </xf>
  </cellXfs>
  <cellStyles count="2">
    <cellStyle name="Normál" xfId="0" builtinId="0"/>
    <cellStyle name="Normál_KVRENMUNKA" xfId="1" xr:uid="{D1D00B1F-4872-42EE-81B1-0D1D54F60F4F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2020%20k&#246;lts&#233;gvet&#233;s\2020.&#233;vi%20k&#246;lts&#233;gvet&#233;s%20test&#252;leti%20anyag\2020.%20&#233;vi%20k&#246;lts&#233;gvet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 11.sz.mell. céltartalék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3">
          <cell r="A3" t="str">
            <v>Szirmabesenyő Nagyközség Önkormányzata</v>
          </cell>
        </row>
        <row r="7">
          <cell r="D7">
            <v>2020</v>
          </cell>
        </row>
        <row r="11">
          <cell r="A11" t="str">
            <v>Szirmabesenyői Polgármesteri Hivatal</v>
          </cell>
        </row>
        <row r="13">
          <cell r="B13" t="str">
            <v>Szirmabesenyői Napsugár Óvoda és Bölcsőde</v>
          </cell>
        </row>
        <row r="15">
          <cell r="B15" t="str">
            <v>Szirmabesenyői Segítő Szolgálat és Konyha</v>
          </cell>
        </row>
      </sheetData>
      <sheetData sheetId="2">
        <row r="5">
          <cell r="A5" t="str">
            <v>2020. évi előirányzat BEVÉTELEK</v>
          </cell>
        </row>
      </sheetData>
      <sheetData sheetId="3">
        <row r="3">
          <cell r="B3" t="str">
            <v>2020. ÉVI KÖLTSÉGVETÉS</v>
          </cell>
        </row>
        <row r="7">
          <cell r="C7" t="str">
            <v>Forintban!</v>
          </cell>
        </row>
        <row r="8">
          <cell r="C8" t="str">
            <v>2020. évi előirányzat</v>
          </cell>
        </row>
        <row r="32">
          <cell r="B32" t="str">
            <v>Építményadó</v>
          </cell>
        </row>
        <row r="33">
          <cell r="B33" t="str">
            <v>Idegenforgalmi adó</v>
          </cell>
        </row>
        <row r="34">
          <cell r="B34" t="str">
            <v>Iparűzési adó</v>
          </cell>
        </row>
        <row r="35">
          <cell r="B35" t="str">
            <v>Talajterhelési díj</v>
          </cell>
        </row>
        <row r="36">
          <cell r="B36" t="str">
            <v>Gépjárműadó</v>
          </cell>
        </row>
        <row r="37">
          <cell r="B37" t="str">
            <v>Telekadó</v>
          </cell>
        </row>
        <row r="38">
          <cell r="B38" t="str">
            <v>Kommunális adó</v>
          </cell>
        </row>
      </sheetData>
      <sheetData sheetId="4">
        <row r="3">
          <cell r="B3" t="str">
            <v>2020. ÉVI KÖLTSÉGVETÉS</v>
          </cell>
        </row>
      </sheetData>
      <sheetData sheetId="5">
        <row r="3">
          <cell r="B3" t="str">
            <v>2020. ÉVI KÖLTSÉGVETÉS</v>
          </cell>
        </row>
      </sheetData>
      <sheetData sheetId="6"/>
      <sheetData sheetId="7">
        <row r="4">
          <cell r="C4" t="str">
            <v>2020. évi előirányzat</v>
          </cell>
        </row>
      </sheetData>
      <sheetData sheetId="8"/>
      <sheetData sheetId="9"/>
      <sheetData sheetId="10"/>
      <sheetData sheetId="11"/>
      <sheetData sheetId="12">
        <row r="5">
          <cell r="C5" t="str">
            <v>Forintban!</v>
          </cell>
        </row>
      </sheetData>
      <sheetData sheetId="13">
        <row r="5">
          <cell r="F5" t="str">
            <v>Forintban!</v>
          </cell>
        </row>
        <row r="6">
          <cell r="D6" t="str">
            <v>Felhasználás   2019. XII. 31-ig</v>
          </cell>
          <cell r="E6" t="str">
            <v>2020. évi előirányzat</v>
          </cell>
        </row>
      </sheetData>
      <sheetData sheetId="14">
        <row r="5">
          <cell r="F5" t="str">
            <v>Forintban!</v>
          </cell>
        </row>
      </sheetData>
      <sheetData sheetId="15"/>
      <sheetData sheetId="16"/>
      <sheetData sheetId="17"/>
      <sheetData sheetId="18"/>
      <sheetData sheetId="19">
        <row r="4">
          <cell r="C4" t="str">
            <v>Forintban!</v>
          </cell>
        </row>
      </sheetData>
      <sheetData sheetId="20"/>
      <sheetData sheetId="21"/>
      <sheetData sheetId="22"/>
      <sheetData sheetId="23">
        <row r="4">
          <cell r="C4" t="str">
            <v>Forintban!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3">
          <cell r="O3" t="str">
            <v>Forintban!</v>
          </cell>
        </row>
      </sheetData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1A548-8389-43B6-B5A1-4031CE9326B9}">
  <sheetPr>
    <pageSetUpPr fitToPage="1"/>
  </sheetPr>
  <dimension ref="A1:J152"/>
  <sheetViews>
    <sheetView workbookViewId="0">
      <selection activeCell="B1" sqref="B1:F1"/>
    </sheetView>
  </sheetViews>
  <sheetFormatPr defaultRowHeight="15.75" x14ac:dyDescent="0.25"/>
  <cols>
    <col min="1" max="1" width="8.140625" style="1" customWidth="1"/>
    <col min="2" max="2" width="64.5703125" style="1" customWidth="1"/>
    <col min="3" max="3" width="16.7109375" style="107" customWidth="1"/>
    <col min="4" max="4" width="14" style="1" customWidth="1"/>
    <col min="5" max="5" width="11.5703125" style="1" customWidth="1"/>
    <col min="6" max="6" width="12.28515625" style="1" customWidth="1"/>
    <col min="7" max="257" width="9.140625" style="1"/>
    <col min="258" max="258" width="8.140625" style="1" customWidth="1"/>
    <col min="259" max="259" width="85.140625" style="1" customWidth="1"/>
    <col min="260" max="260" width="18.5703125" style="1" customWidth="1"/>
    <col min="261" max="261" width="7.7109375" style="1" customWidth="1"/>
    <col min="262" max="513" width="9.140625" style="1"/>
    <col min="514" max="514" width="8.140625" style="1" customWidth="1"/>
    <col min="515" max="515" width="85.140625" style="1" customWidth="1"/>
    <col min="516" max="516" width="18.5703125" style="1" customWidth="1"/>
    <col min="517" max="517" width="7.7109375" style="1" customWidth="1"/>
    <col min="518" max="769" width="9.140625" style="1"/>
    <col min="770" max="770" width="8.140625" style="1" customWidth="1"/>
    <col min="771" max="771" width="85.140625" style="1" customWidth="1"/>
    <col min="772" max="772" width="18.5703125" style="1" customWidth="1"/>
    <col min="773" max="773" width="7.7109375" style="1" customWidth="1"/>
    <col min="774" max="1025" width="9.140625" style="1"/>
    <col min="1026" max="1026" width="8.140625" style="1" customWidth="1"/>
    <col min="1027" max="1027" width="85.140625" style="1" customWidth="1"/>
    <col min="1028" max="1028" width="18.5703125" style="1" customWidth="1"/>
    <col min="1029" max="1029" width="7.7109375" style="1" customWidth="1"/>
    <col min="1030" max="1281" width="9.140625" style="1"/>
    <col min="1282" max="1282" width="8.140625" style="1" customWidth="1"/>
    <col min="1283" max="1283" width="85.140625" style="1" customWidth="1"/>
    <col min="1284" max="1284" width="18.5703125" style="1" customWidth="1"/>
    <col min="1285" max="1285" width="7.7109375" style="1" customWidth="1"/>
    <col min="1286" max="1537" width="9.140625" style="1"/>
    <col min="1538" max="1538" width="8.140625" style="1" customWidth="1"/>
    <col min="1539" max="1539" width="85.140625" style="1" customWidth="1"/>
    <col min="1540" max="1540" width="18.5703125" style="1" customWidth="1"/>
    <col min="1541" max="1541" width="7.7109375" style="1" customWidth="1"/>
    <col min="1542" max="1793" width="9.140625" style="1"/>
    <col min="1794" max="1794" width="8.140625" style="1" customWidth="1"/>
    <col min="1795" max="1795" width="85.140625" style="1" customWidth="1"/>
    <col min="1796" max="1796" width="18.5703125" style="1" customWidth="1"/>
    <col min="1797" max="1797" width="7.7109375" style="1" customWidth="1"/>
    <col min="1798" max="2049" width="9.140625" style="1"/>
    <col min="2050" max="2050" width="8.140625" style="1" customWidth="1"/>
    <col min="2051" max="2051" width="85.140625" style="1" customWidth="1"/>
    <col min="2052" max="2052" width="18.5703125" style="1" customWidth="1"/>
    <col min="2053" max="2053" width="7.7109375" style="1" customWidth="1"/>
    <col min="2054" max="2305" width="9.140625" style="1"/>
    <col min="2306" max="2306" width="8.140625" style="1" customWidth="1"/>
    <col min="2307" max="2307" width="85.140625" style="1" customWidth="1"/>
    <col min="2308" max="2308" width="18.5703125" style="1" customWidth="1"/>
    <col min="2309" max="2309" width="7.7109375" style="1" customWidth="1"/>
    <col min="2310" max="2561" width="9.140625" style="1"/>
    <col min="2562" max="2562" width="8.140625" style="1" customWidth="1"/>
    <col min="2563" max="2563" width="85.140625" style="1" customWidth="1"/>
    <col min="2564" max="2564" width="18.5703125" style="1" customWidth="1"/>
    <col min="2565" max="2565" width="7.7109375" style="1" customWidth="1"/>
    <col min="2566" max="2817" width="9.140625" style="1"/>
    <col min="2818" max="2818" width="8.140625" style="1" customWidth="1"/>
    <col min="2819" max="2819" width="85.140625" style="1" customWidth="1"/>
    <col min="2820" max="2820" width="18.5703125" style="1" customWidth="1"/>
    <col min="2821" max="2821" width="7.7109375" style="1" customWidth="1"/>
    <col min="2822" max="3073" width="9.140625" style="1"/>
    <col min="3074" max="3074" width="8.140625" style="1" customWidth="1"/>
    <col min="3075" max="3075" width="85.140625" style="1" customWidth="1"/>
    <col min="3076" max="3076" width="18.5703125" style="1" customWidth="1"/>
    <col min="3077" max="3077" width="7.7109375" style="1" customWidth="1"/>
    <col min="3078" max="3329" width="9.140625" style="1"/>
    <col min="3330" max="3330" width="8.140625" style="1" customWidth="1"/>
    <col min="3331" max="3331" width="85.140625" style="1" customWidth="1"/>
    <col min="3332" max="3332" width="18.5703125" style="1" customWidth="1"/>
    <col min="3333" max="3333" width="7.7109375" style="1" customWidth="1"/>
    <col min="3334" max="3585" width="9.140625" style="1"/>
    <col min="3586" max="3586" width="8.140625" style="1" customWidth="1"/>
    <col min="3587" max="3587" width="85.140625" style="1" customWidth="1"/>
    <col min="3588" max="3588" width="18.5703125" style="1" customWidth="1"/>
    <col min="3589" max="3589" width="7.7109375" style="1" customWidth="1"/>
    <col min="3590" max="3841" width="9.140625" style="1"/>
    <col min="3842" max="3842" width="8.140625" style="1" customWidth="1"/>
    <col min="3843" max="3843" width="85.140625" style="1" customWidth="1"/>
    <col min="3844" max="3844" width="18.5703125" style="1" customWidth="1"/>
    <col min="3845" max="3845" width="7.7109375" style="1" customWidth="1"/>
    <col min="3846" max="4097" width="9.140625" style="1"/>
    <col min="4098" max="4098" width="8.140625" style="1" customWidth="1"/>
    <col min="4099" max="4099" width="85.140625" style="1" customWidth="1"/>
    <col min="4100" max="4100" width="18.5703125" style="1" customWidth="1"/>
    <col min="4101" max="4101" width="7.7109375" style="1" customWidth="1"/>
    <col min="4102" max="4353" width="9.140625" style="1"/>
    <col min="4354" max="4354" width="8.140625" style="1" customWidth="1"/>
    <col min="4355" max="4355" width="85.140625" style="1" customWidth="1"/>
    <col min="4356" max="4356" width="18.5703125" style="1" customWidth="1"/>
    <col min="4357" max="4357" width="7.7109375" style="1" customWidth="1"/>
    <col min="4358" max="4609" width="9.140625" style="1"/>
    <col min="4610" max="4610" width="8.140625" style="1" customWidth="1"/>
    <col min="4611" max="4611" width="85.140625" style="1" customWidth="1"/>
    <col min="4612" max="4612" width="18.5703125" style="1" customWidth="1"/>
    <col min="4613" max="4613" width="7.7109375" style="1" customWidth="1"/>
    <col min="4614" max="4865" width="9.140625" style="1"/>
    <col min="4866" max="4866" width="8.140625" style="1" customWidth="1"/>
    <col min="4867" max="4867" width="85.140625" style="1" customWidth="1"/>
    <col min="4868" max="4868" width="18.5703125" style="1" customWidth="1"/>
    <col min="4869" max="4869" width="7.7109375" style="1" customWidth="1"/>
    <col min="4870" max="5121" width="9.140625" style="1"/>
    <col min="5122" max="5122" width="8.140625" style="1" customWidth="1"/>
    <col min="5123" max="5123" width="85.140625" style="1" customWidth="1"/>
    <col min="5124" max="5124" width="18.5703125" style="1" customWidth="1"/>
    <col min="5125" max="5125" width="7.7109375" style="1" customWidth="1"/>
    <col min="5126" max="5377" width="9.140625" style="1"/>
    <col min="5378" max="5378" width="8.140625" style="1" customWidth="1"/>
    <col min="5379" max="5379" width="85.140625" style="1" customWidth="1"/>
    <col min="5380" max="5380" width="18.5703125" style="1" customWidth="1"/>
    <col min="5381" max="5381" width="7.7109375" style="1" customWidth="1"/>
    <col min="5382" max="5633" width="9.140625" style="1"/>
    <col min="5634" max="5634" width="8.140625" style="1" customWidth="1"/>
    <col min="5635" max="5635" width="85.140625" style="1" customWidth="1"/>
    <col min="5636" max="5636" width="18.5703125" style="1" customWidth="1"/>
    <col min="5637" max="5637" width="7.7109375" style="1" customWidth="1"/>
    <col min="5638" max="5889" width="9.140625" style="1"/>
    <col min="5890" max="5890" width="8.140625" style="1" customWidth="1"/>
    <col min="5891" max="5891" width="85.140625" style="1" customWidth="1"/>
    <col min="5892" max="5892" width="18.5703125" style="1" customWidth="1"/>
    <col min="5893" max="5893" width="7.7109375" style="1" customWidth="1"/>
    <col min="5894" max="6145" width="9.140625" style="1"/>
    <col min="6146" max="6146" width="8.140625" style="1" customWidth="1"/>
    <col min="6147" max="6147" width="85.140625" style="1" customWidth="1"/>
    <col min="6148" max="6148" width="18.5703125" style="1" customWidth="1"/>
    <col min="6149" max="6149" width="7.7109375" style="1" customWidth="1"/>
    <col min="6150" max="6401" width="9.140625" style="1"/>
    <col min="6402" max="6402" width="8.140625" style="1" customWidth="1"/>
    <col min="6403" max="6403" width="85.140625" style="1" customWidth="1"/>
    <col min="6404" max="6404" width="18.5703125" style="1" customWidth="1"/>
    <col min="6405" max="6405" width="7.7109375" style="1" customWidth="1"/>
    <col min="6406" max="6657" width="9.140625" style="1"/>
    <col min="6658" max="6658" width="8.140625" style="1" customWidth="1"/>
    <col min="6659" max="6659" width="85.140625" style="1" customWidth="1"/>
    <col min="6660" max="6660" width="18.5703125" style="1" customWidth="1"/>
    <col min="6661" max="6661" width="7.7109375" style="1" customWidth="1"/>
    <col min="6662" max="6913" width="9.140625" style="1"/>
    <col min="6914" max="6914" width="8.140625" style="1" customWidth="1"/>
    <col min="6915" max="6915" width="85.140625" style="1" customWidth="1"/>
    <col min="6916" max="6916" width="18.5703125" style="1" customWidth="1"/>
    <col min="6917" max="6917" width="7.7109375" style="1" customWidth="1"/>
    <col min="6918" max="7169" width="9.140625" style="1"/>
    <col min="7170" max="7170" width="8.140625" style="1" customWidth="1"/>
    <col min="7171" max="7171" width="85.140625" style="1" customWidth="1"/>
    <col min="7172" max="7172" width="18.5703125" style="1" customWidth="1"/>
    <col min="7173" max="7173" width="7.7109375" style="1" customWidth="1"/>
    <col min="7174" max="7425" width="9.140625" style="1"/>
    <col min="7426" max="7426" width="8.140625" style="1" customWidth="1"/>
    <col min="7427" max="7427" width="85.140625" style="1" customWidth="1"/>
    <col min="7428" max="7428" width="18.5703125" style="1" customWidth="1"/>
    <col min="7429" max="7429" width="7.7109375" style="1" customWidth="1"/>
    <col min="7430" max="7681" width="9.140625" style="1"/>
    <col min="7682" max="7682" width="8.140625" style="1" customWidth="1"/>
    <col min="7683" max="7683" width="85.140625" style="1" customWidth="1"/>
    <col min="7684" max="7684" width="18.5703125" style="1" customWidth="1"/>
    <col min="7685" max="7685" width="7.7109375" style="1" customWidth="1"/>
    <col min="7686" max="7937" width="9.140625" style="1"/>
    <col min="7938" max="7938" width="8.140625" style="1" customWidth="1"/>
    <col min="7939" max="7939" width="85.140625" style="1" customWidth="1"/>
    <col min="7940" max="7940" width="18.5703125" style="1" customWidth="1"/>
    <col min="7941" max="7941" width="7.7109375" style="1" customWidth="1"/>
    <col min="7942" max="8193" width="9.140625" style="1"/>
    <col min="8194" max="8194" width="8.140625" style="1" customWidth="1"/>
    <col min="8195" max="8195" width="85.140625" style="1" customWidth="1"/>
    <col min="8196" max="8196" width="18.5703125" style="1" customWidth="1"/>
    <col min="8197" max="8197" width="7.7109375" style="1" customWidth="1"/>
    <col min="8198" max="8449" width="9.140625" style="1"/>
    <col min="8450" max="8450" width="8.140625" style="1" customWidth="1"/>
    <col min="8451" max="8451" width="85.140625" style="1" customWidth="1"/>
    <col min="8452" max="8452" width="18.5703125" style="1" customWidth="1"/>
    <col min="8453" max="8453" width="7.7109375" style="1" customWidth="1"/>
    <col min="8454" max="8705" width="9.140625" style="1"/>
    <col min="8706" max="8706" width="8.140625" style="1" customWidth="1"/>
    <col min="8707" max="8707" width="85.140625" style="1" customWidth="1"/>
    <col min="8708" max="8708" width="18.5703125" style="1" customWidth="1"/>
    <col min="8709" max="8709" width="7.7109375" style="1" customWidth="1"/>
    <col min="8710" max="8961" width="9.140625" style="1"/>
    <col min="8962" max="8962" width="8.140625" style="1" customWidth="1"/>
    <col min="8963" max="8963" width="85.140625" style="1" customWidth="1"/>
    <col min="8964" max="8964" width="18.5703125" style="1" customWidth="1"/>
    <col min="8965" max="8965" width="7.7109375" style="1" customWidth="1"/>
    <col min="8966" max="9217" width="9.140625" style="1"/>
    <col min="9218" max="9218" width="8.140625" style="1" customWidth="1"/>
    <col min="9219" max="9219" width="85.140625" style="1" customWidth="1"/>
    <col min="9220" max="9220" width="18.5703125" style="1" customWidth="1"/>
    <col min="9221" max="9221" width="7.7109375" style="1" customWidth="1"/>
    <col min="9222" max="9473" width="9.140625" style="1"/>
    <col min="9474" max="9474" width="8.140625" style="1" customWidth="1"/>
    <col min="9475" max="9475" width="85.140625" style="1" customWidth="1"/>
    <col min="9476" max="9476" width="18.5703125" style="1" customWidth="1"/>
    <col min="9477" max="9477" width="7.7109375" style="1" customWidth="1"/>
    <col min="9478" max="9729" width="9.140625" style="1"/>
    <col min="9730" max="9730" width="8.140625" style="1" customWidth="1"/>
    <col min="9731" max="9731" width="85.140625" style="1" customWidth="1"/>
    <col min="9732" max="9732" width="18.5703125" style="1" customWidth="1"/>
    <col min="9733" max="9733" width="7.7109375" style="1" customWidth="1"/>
    <col min="9734" max="9985" width="9.140625" style="1"/>
    <col min="9986" max="9986" width="8.140625" style="1" customWidth="1"/>
    <col min="9987" max="9987" width="85.140625" style="1" customWidth="1"/>
    <col min="9988" max="9988" width="18.5703125" style="1" customWidth="1"/>
    <col min="9989" max="9989" width="7.7109375" style="1" customWidth="1"/>
    <col min="9990" max="10241" width="9.140625" style="1"/>
    <col min="10242" max="10242" width="8.140625" style="1" customWidth="1"/>
    <col min="10243" max="10243" width="85.140625" style="1" customWidth="1"/>
    <col min="10244" max="10244" width="18.5703125" style="1" customWidth="1"/>
    <col min="10245" max="10245" width="7.7109375" style="1" customWidth="1"/>
    <col min="10246" max="10497" width="9.140625" style="1"/>
    <col min="10498" max="10498" width="8.140625" style="1" customWidth="1"/>
    <col min="10499" max="10499" width="85.140625" style="1" customWidth="1"/>
    <col min="10500" max="10500" width="18.5703125" style="1" customWidth="1"/>
    <col min="10501" max="10501" width="7.7109375" style="1" customWidth="1"/>
    <col min="10502" max="10753" width="9.140625" style="1"/>
    <col min="10754" max="10754" width="8.140625" style="1" customWidth="1"/>
    <col min="10755" max="10755" width="85.140625" style="1" customWidth="1"/>
    <col min="10756" max="10756" width="18.5703125" style="1" customWidth="1"/>
    <col min="10757" max="10757" width="7.7109375" style="1" customWidth="1"/>
    <col min="10758" max="11009" width="9.140625" style="1"/>
    <col min="11010" max="11010" width="8.140625" style="1" customWidth="1"/>
    <col min="11011" max="11011" width="85.140625" style="1" customWidth="1"/>
    <col min="11012" max="11012" width="18.5703125" style="1" customWidth="1"/>
    <col min="11013" max="11013" width="7.7109375" style="1" customWidth="1"/>
    <col min="11014" max="11265" width="9.140625" style="1"/>
    <col min="11266" max="11266" width="8.140625" style="1" customWidth="1"/>
    <col min="11267" max="11267" width="85.140625" style="1" customWidth="1"/>
    <col min="11268" max="11268" width="18.5703125" style="1" customWidth="1"/>
    <col min="11269" max="11269" width="7.7109375" style="1" customWidth="1"/>
    <col min="11270" max="11521" width="9.140625" style="1"/>
    <col min="11522" max="11522" width="8.140625" style="1" customWidth="1"/>
    <col min="11523" max="11523" width="85.140625" style="1" customWidth="1"/>
    <col min="11524" max="11524" width="18.5703125" style="1" customWidth="1"/>
    <col min="11525" max="11525" width="7.7109375" style="1" customWidth="1"/>
    <col min="11526" max="11777" width="9.140625" style="1"/>
    <col min="11778" max="11778" width="8.140625" style="1" customWidth="1"/>
    <col min="11779" max="11779" width="85.140625" style="1" customWidth="1"/>
    <col min="11780" max="11780" width="18.5703125" style="1" customWidth="1"/>
    <col min="11781" max="11781" width="7.7109375" style="1" customWidth="1"/>
    <col min="11782" max="12033" width="9.140625" style="1"/>
    <col min="12034" max="12034" width="8.140625" style="1" customWidth="1"/>
    <col min="12035" max="12035" width="85.140625" style="1" customWidth="1"/>
    <col min="12036" max="12036" width="18.5703125" style="1" customWidth="1"/>
    <col min="12037" max="12037" width="7.7109375" style="1" customWidth="1"/>
    <col min="12038" max="12289" width="9.140625" style="1"/>
    <col min="12290" max="12290" width="8.140625" style="1" customWidth="1"/>
    <col min="12291" max="12291" width="85.140625" style="1" customWidth="1"/>
    <col min="12292" max="12292" width="18.5703125" style="1" customWidth="1"/>
    <col min="12293" max="12293" width="7.7109375" style="1" customWidth="1"/>
    <col min="12294" max="12545" width="9.140625" style="1"/>
    <col min="12546" max="12546" width="8.140625" style="1" customWidth="1"/>
    <col min="12547" max="12547" width="85.140625" style="1" customWidth="1"/>
    <col min="12548" max="12548" width="18.5703125" style="1" customWidth="1"/>
    <col min="12549" max="12549" width="7.7109375" style="1" customWidth="1"/>
    <col min="12550" max="12801" width="9.140625" style="1"/>
    <col min="12802" max="12802" width="8.140625" style="1" customWidth="1"/>
    <col min="12803" max="12803" width="85.140625" style="1" customWidth="1"/>
    <col min="12804" max="12804" width="18.5703125" style="1" customWidth="1"/>
    <col min="12805" max="12805" width="7.7109375" style="1" customWidth="1"/>
    <col min="12806" max="13057" width="9.140625" style="1"/>
    <col min="13058" max="13058" width="8.140625" style="1" customWidth="1"/>
    <col min="13059" max="13059" width="85.140625" style="1" customWidth="1"/>
    <col min="13060" max="13060" width="18.5703125" style="1" customWidth="1"/>
    <col min="13061" max="13061" width="7.7109375" style="1" customWidth="1"/>
    <col min="13062" max="13313" width="9.140625" style="1"/>
    <col min="13314" max="13314" width="8.140625" style="1" customWidth="1"/>
    <col min="13315" max="13315" width="85.140625" style="1" customWidth="1"/>
    <col min="13316" max="13316" width="18.5703125" style="1" customWidth="1"/>
    <col min="13317" max="13317" width="7.7109375" style="1" customWidth="1"/>
    <col min="13318" max="13569" width="9.140625" style="1"/>
    <col min="13570" max="13570" width="8.140625" style="1" customWidth="1"/>
    <col min="13571" max="13571" width="85.140625" style="1" customWidth="1"/>
    <col min="13572" max="13572" width="18.5703125" style="1" customWidth="1"/>
    <col min="13573" max="13573" width="7.7109375" style="1" customWidth="1"/>
    <col min="13574" max="13825" width="9.140625" style="1"/>
    <col min="13826" max="13826" width="8.140625" style="1" customWidth="1"/>
    <col min="13827" max="13827" width="85.140625" style="1" customWidth="1"/>
    <col min="13828" max="13828" width="18.5703125" style="1" customWidth="1"/>
    <col min="13829" max="13829" width="7.7109375" style="1" customWidth="1"/>
    <col min="13830" max="14081" width="9.140625" style="1"/>
    <col min="14082" max="14082" width="8.140625" style="1" customWidth="1"/>
    <col min="14083" max="14083" width="85.140625" style="1" customWidth="1"/>
    <col min="14084" max="14084" width="18.5703125" style="1" customWidth="1"/>
    <col min="14085" max="14085" width="7.7109375" style="1" customWidth="1"/>
    <col min="14086" max="14337" width="9.140625" style="1"/>
    <col min="14338" max="14338" width="8.140625" style="1" customWidth="1"/>
    <col min="14339" max="14339" width="85.140625" style="1" customWidth="1"/>
    <col min="14340" max="14340" width="18.5703125" style="1" customWidth="1"/>
    <col min="14341" max="14341" width="7.7109375" style="1" customWidth="1"/>
    <col min="14342" max="14593" width="9.140625" style="1"/>
    <col min="14594" max="14594" width="8.140625" style="1" customWidth="1"/>
    <col min="14595" max="14595" width="85.140625" style="1" customWidth="1"/>
    <col min="14596" max="14596" width="18.5703125" style="1" customWidth="1"/>
    <col min="14597" max="14597" width="7.7109375" style="1" customWidth="1"/>
    <col min="14598" max="14849" width="9.140625" style="1"/>
    <col min="14850" max="14850" width="8.140625" style="1" customWidth="1"/>
    <col min="14851" max="14851" width="85.140625" style="1" customWidth="1"/>
    <col min="14852" max="14852" width="18.5703125" style="1" customWidth="1"/>
    <col min="14853" max="14853" width="7.7109375" style="1" customWidth="1"/>
    <col min="14854" max="15105" width="9.140625" style="1"/>
    <col min="15106" max="15106" width="8.140625" style="1" customWidth="1"/>
    <col min="15107" max="15107" width="85.140625" style="1" customWidth="1"/>
    <col min="15108" max="15108" width="18.5703125" style="1" customWidth="1"/>
    <col min="15109" max="15109" width="7.7109375" style="1" customWidth="1"/>
    <col min="15110" max="15361" width="9.140625" style="1"/>
    <col min="15362" max="15362" width="8.140625" style="1" customWidth="1"/>
    <col min="15363" max="15363" width="85.140625" style="1" customWidth="1"/>
    <col min="15364" max="15364" width="18.5703125" style="1" customWidth="1"/>
    <col min="15365" max="15365" width="7.7109375" style="1" customWidth="1"/>
    <col min="15366" max="15617" width="9.140625" style="1"/>
    <col min="15618" max="15618" width="8.140625" style="1" customWidth="1"/>
    <col min="15619" max="15619" width="85.140625" style="1" customWidth="1"/>
    <col min="15620" max="15620" width="18.5703125" style="1" customWidth="1"/>
    <col min="15621" max="15621" width="7.7109375" style="1" customWidth="1"/>
    <col min="15622" max="15873" width="9.140625" style="1"/>
    <col min="15874" max="15874" width="8.140625" style="1" customWidth="1"/>
    <col min="15875" max="15875" width="85.140625" style="1" customWidth="1"/>
    <col min="15876" max="15876" width="18.5703125" style="1" customWidth="1"/>
    <col min="15877" max="15877" width="7.7109375" style="1" customWidth="1"/>
    <col min="15878" max="16129" width="9.140625" style="1"/>
    <col min="16130" max="16130" width="8.140625" style="1" customWidth="1"/>
    <col min="16131" max="16131" width="85.140625" style="1" customWidth="1"/>
    <col min="16132" max="16132" width="18.5703125" style="1" customWidth="1"/>
    <col min="16133" max="16133" width="7.7109375" style="1" customWidth="1"/>
    <col min="16134" max="16384" width="9.140625" style="1"/>
  </cols>
  <sheetData>
    <row r="1" spans="1:6" x14ac:dyDescent="0.25">
      <c r="B1" s="612" t="s">
        <v>506</v>
      </c>
      <c r="C1" s="612"/>
      <c r="D1" s="612"/>
      <c r="E1" s="612"/>
      <c r="F1" s="612"/>
    </row>
    <row r="2" spans="1:6" ht="18.75" customHeight="1" x14ac:dyDescent="0.25">
      <c r="A2" s="2"/>
      <c r="B2" s="613" t="s">
        <v>0</v>
      </c>
      <c r="C2" s="613"/>
      <c r="D2" s="613"/>
      <c r="E2" s="613"/>
      <c r="F2" s="613"/>
    </row>
    <row r="3" spans="1:6" ht="21.95" customHeight="1" x14ac:dyDescent="0.25">
      <c r="A3" s="3"/>
      <c r="B3" s="4" t="str">
        <f>CONCATENATE([1]ALAPADATOK!A3)</f>
        <v>Szirmabesenyő Nagyközség Önkormányzata</v>
      </c>
      <c r="C3" s="5"/>
    </row>
    <row r="4" spans="1:6" ht="21.95" customHeight="1" x14ac:dyDescent="0.25">
      <c r="A4" s="5"/>
      <c r="B4" s="4" t="str">
        <f>CONCATENATE([1]ALAPADATOK!D7,". ÉVI KÖLTSÉGVETÉS")</f>
        <v>2020. ÉVI KÖLTSÉGVETÉS</v>
      </c>
      <c r="C4" s="5"/>
    </row>
    <row r="5" spans="1:6" ht="21.95" customHeight="1" x14ac:dyDescent="0.25">
      <c r="A5" s="5"/>
      <c r="B5" s="4" t="s">
        <v>1</v>
      </c>
      <c r="C5" s="5"/>
    </row>
    <row r="6" spans="1:6" ht="21.95" customHeight="1" x14ac:dyDescent="0.25">
      <c r="A6" s="2"/>
      <c r="B6" s="2"/>
      <c r="C6" s="6"/>
    </row>
    <row r="7" spans="1:6" ht="15.2" customHeight="1" x14ac:dyDescent="0.25">
      <c r="A7" s="614" t="s">
        <v>2</v>
      </c>
      <c r="B7" s="614"/>
      <c r="C7" s="614"/>
    </row>
    <row r="8" spans="1:6" ht="10.5" customHeight="1" thickBot="1" x14ac:dyDescent="0.3">
      <c r="A8" s="615" t="s">
        <v>3</v>
      </c>
      <c r="B8" s="615"/>
      <c r="C8" s="616" t="s">
        <v>4</v>
      </c>
      <c r="D8" s="616"/>
      <c r="E8" s="616"/>
      <c r="F8" s="616"/>
    </row>
    <row r="9" spans="1:6" ht="39" customHeight="1" thickBot="1" x14ac:dyDescent="0.3">
      <c r="A9" s="7" t="s">
        <v>5</v>
      </c>
      <c r="B9" s="8" t="s">
        <v>6</v>
      </c>
      <c r="C9" s="9" t="str">
        <f>+CONCATENATE(LEFT([1]KV_ÖSSZEFÜGGÉSEK!A5,4),". évi előirányzat")</f>
        <v>2020. évi előirányzat</v>
      </c>
      <c r="D9" s="9" t="s">
        <v>266</v>
      </c>
      <c r="E9" s="9" t="s">
        <v>267</v>
      </c>
      <c r="F9" s="9" t="s">
        <v>8</v>
      </c>
    </row>
    <row r="10" spans="1:6" s="13" customFormat="1" ht="12" customHeight="1" thickBot="1" x14ac:dyDescent="0.25">
      <c r="A10" s="10"/>
      <c r="B10" s="11" t="s">
        <v>9</v>
      </c>
      <c r="C10" s="12" t="s">
        <v>10</v>
      </c>
      <c r="D10" s="12" t="s">
        <v>11</v>
      </c>
      <c r="E10" s="12" t="s">
        <v>12</v>
      </c>
      <c r="F10" s="12" t="s">
        <v>268</v>
      </c>
    </row>
    <row r="11" spans="1:6" s="17" customFormat="1" ht="12" customHeight="1" thickBot="1" x14ac:dyDescent="0.25">
      <c r="A11" s="14" t="s">
        <v>13</v>
      </c>
      <c r="B11" s="15" t="s">
        <v>14</v>
      </c>
      <c r="C11" s="16">
        <f>+C12+C13+C14+C15+C16+C17</f>
        <v>204491362</v>
      </c>
      <c r="D11" s="16">
        <f>+D12+D13+D14+D15+D16+D17</f>
        <v>216704479</v>
      </c>
      <c r="E11" s="16">
        <f>SUM(E12:E16)</f>
        <v>27200704</v>
      </c>
      <c r="F11" s="87">
        <f>D11+E11</f>
        <v>243905183</v>
      </c>
    </row>
    <row r="12" spans="1:6" s="17" customFormat="1" ht="12" customHeight="1" x14ac:dyDescent="0.2">
      <c r="A12" s="18" t="s">
        <v>15</v>
      </c>
      <c r="B12" s="19" t="s">
        <v>16</v>
      </c>
      <c r="C12" s="20">
        <v>51834326</v>
      </c>
      <c r="D12" s="20">
        <v>62093725</v>
      </c>
      <c r="E12" s="118">
        <v>434000</v>
      </c>
      <c r="F12" s="583">
        <f t="shared" ref="F12:F17" si="0">D12+E12</f>
        <v>62527725</v>
      </c>
    </row>
    <row r="13" spans="1:6" s="17" customFormat="1" ht="12" customHeight="1" x14ac:dyDescent="0.2">
      <c r="A13" s="21" t="s">
        <v>17</v>
      </c>
      <c r="B13" s="22" t="s">
        <v>18</v>
      </c>
      <c r="C13" s="23">
        <v>70351750</v>
      </c>
      <c r="D13" s="23">
        <v>70715212</v>
      </c>
      <c r="E13" s="119">
        <v>5135233</v>
      </c>
      <c r="F13" s="584">
        <f t="shared" si="0"/>
        <v>75850445</v>
      </c>
    </row>
    <row r="14" spans="1:6" s="17" customFormat="1" ht="12" customHeight="1" x14ac:dyDescent="0.2">
      <c r="A14" s="21" t="s">
        <v>19</v>
      </c>
      <c r="B14" s="22" t="s">
        <v>20</v>
      </c>
      <c r="C14" s="23">
        <v>76915978</v>
      </c>
      <c r="D14" s="23">
        <v>78340794</v>
      </c>
      <c r="E14" s="119">
        <v>6268781</v>
      </c>
      <c r="F14" s="584">
        <f t="shared" si="0"/>
        <v>84609575</v>
      </c>
    </row>
    <row r="15" spans="1:6" s="17" customFormat="1" ht="12" customHeight="1" x14ac:dyDescent="0.2">
      <c r="A15" s="21" t="s">
        <v>21</v>
      </c>
      <c r="B15" s="22" t="s">
        <v>22</v>
      </c>
      <c r="C15" s="23">
        <v>5389308</v>
      </c>
      <c r="D15" s="23">
        <v>5554748</v>
      </c>
      <c r="E15" s="119">
        <v>2083190</v>
      </c>
      <c r="F15" s="584">
        <f t="shared" si="0"/>
        <v>7637938</v>
      </c>
    </row>
    <row r="16" spans="1:6" s="17" customFormat="1" ht="12" customHeight="1" x14ac:dyDescent="0.2">
      <c r="A16" s="21" t="s">
        <v>23</v>
      </c>
      <c r="B16" s="24" t="s">
        <v>24</v>
      </c>
      <c r="C16" s="23"/>
      <c r="D16" s="23">
        <v>0</v>
      </c>
      <c r="E16" s="118">
        <v>13279500</v>
      </c>
      <c r="F16" s="584">
        <f t="shared" si="0"/>
        <v>13279500</v>
      </c>
    </row>
    <row r="17" spans="1:6" s="17" customFormat="1" ht="12" customHeight="1" thickBot="1" x14ac:dyDescent="0.25">
      <c r="A17" s="25" t="s">
        <v>25</v>
      </c>
      <c r="B17" s="26" t="s">
        <v>26</v>
      </c>
      <c r="C17" s="23"/>
      <c r="D17" s="23">
        <v>0</v>
      </c>
      <c r="E17" s="119"/>
      <c r="F17" s="585">
        <f t="shared" si="0"/>
        <v>0</v>
      </c>
    </row>
    <row r="18" spans="1:6" s="17" customFormat="1" ht="12" customHeight="1" thickBot="1" x14ac:dyDescent="0.25">
      <c r="A18" s="14" t="s">
        <v>27</v>
      </c>
      <c r="B18" s="27" t="s">
        <v>28</v>
      </c>
      <c r="C18" s="16">
        <f>+C19+C20+C21+C22+C23</f>
        <v>20330000</v>
      </c>
      <c r="D18" s="16">
        <f>+D19+D20+D21+D22+D23</f>
        <v>103988188</v>
      </c>
      <c r="E18" s="16">
        <f>SUM(E19:E23)</f>
        <v>10045221</v>
      </c>
      <c r="F18" s="87">
        <f>C18+D18</f>
        <v>124318188</v>
      </c>
    </row>
    <row r="19" spans="1:6" s="17" customFormat="1" ht="12" customHeight="1" x14ac:dyDescent="0.2">
      <c r="A19" s="18" t="s">
        <v>29</v>
      </c>
      <c r="B19" s="19" t="s">
        <v>30</v>
      </c>
      <c r="C19" s="20"/>
      <c r="D19" s="20">
        <v>145504</v>
      </c>
      <c r="E19" s="20"/>
      <c r="F19" s="20">
        <f>D19+E19</f>
        <v>145504</v>
      </c>
    </row>
    <row r="20" spans="1:6" s="17" customFormat="1" ht="12" customHeight="1" x14ac:dyDescent="0.2">
      <c r="A20" s="21" t="s">
        <v>31</v>
      </c>
      <c r="B20" s="22" t="s">
        <v>32</v>
      </c>
      <c r="C20" s="23"/>
      <c r="D20" s="23">
        <v>0</v>
      </c>
      <c r="E20" s="23"/>
      <c r="F20" s="20">
        <f t="shared" ref="F20:F24" si="1">D20+E20</f>
        <v>0</v>
      </c>
    </row>
    <row r="21" spans="1:6" s="17" customFormat="1" ht="12" customHeight="1" x14ac:dyDescent="0.2">
      <c r="A21" s="21" t="s">
        <v>33</v>
      </c>
      <c r="B21" s="22" t="s">
        <v>34</v>
      </c>
      <c r="C21" s="23"/>
      <c r="D21" s="23">
        <v>0</v>
      </c>
      <c r="E21" s="23"/>
      <c r="F21" s="20">
        <f t="shared" si="1"/>
        <v>0</v>
      </c>
    </row>
    <row r="22" spans="1:6" s="17" customFormat="1" ht="12" customHeight="1" x14ac:dyDescent="0.2">
      <c r="A22" s="21" t="s">
        <v>35</v>
      </c>
      <c r="B22" s="22" t="s">
        <v>36</v>
      </c>
      <c r="C22" s="23"/>
      <c r="D22" s="23">
        <v>0</v>
      </c>
      <c r="E22" s="23"/>
      <c r="F22" s="20">
        <f t="shared" si="1"/>
        <v>0</v>
      </c>
    </row>
    <row r="23" spans="1:6" s="17" customFormat="1" ht="12" customHeight="1" x14ac:dyDescent="0.2">
      <c r="A23" s="21" t="s">
        <v>37</v>
      </c>
      <c r="B23" s="22" t="s">
        <v>38</v>
      </c>
      <c r="C23" s="23">
        <v>20330000</v>
      </c>
      <c r="D23" s="23">
        <v>103842684</v>
      </c>
      <c r="E23" s="20">
        <v>10045221</v>
      </c>
      <c r="F23" s="20">
        <f t="shared" si="1"/>
        <v>113887905</v>
      </c>
    </row>
    <row r="24" spans="1:6" s="17" customFormat="1" ht="12" customHeight="1" thickBot="1" x14ac:dyDescent="0.25">
      <c r="A24" s="25" t="s">
        <v>39</v>
      </c>
      <c r="B24" s="26" t="s">
        <v>40</v>
      </c>
      <c r="C24" s="28"/>
      <c r="D24" s="28">
        <v>46353356</v>
      </c>
      <c r="E24" s="28"/>
      <c r="F24" s="20">
        <f t="shared" si="1"/>
        <v>46353356</v>
      </c>
    </row>
    <row r="25" spans="1:6" s="17" customFormat="1" ht="12" customHeight="1" thickBot="1" x14ac:dyDescent="0.25">
      <c r="A25" s="14" t="s">
        <v>41</v>
      </c>
      <c r="B25" s="15" t="s">
        <v>42</v>
      </c>
      <c r="C25" s="16">
        <f>+C26+C27+C28+C29+C30</f>
        <v>118934000</v>
      </c>
      <c r="D25" s="16">
        <f>+D26+D27+D28+D29+D30</f>
        <v>368934000</v>
      </c>
      <c r="E25" s="16">
        <f>SUM(E26:E30)</f>
        <v>41104947</v>
      </c>
      <c r="F25" s="16">
        <f>D25+E25</f>
        <v>410038947</v>
      </c>
    </row>
    <row r="26" spans="1:6" s="17" customFormat="1" ht="12" customHeight="1" x14ac:dyDescent="0.2">
      <c r="A26" s="18" t="s">
        <v>43</v>
      </c>
      <c r="B26" s="19" t="s">
        <v>44</v>
      </c>
      <c r="C26" s="20">
        <v>118934000</v>
      </c>
      <c r="D26" s="20">
        <v>368934000</v>
      </c>
      <c r="E26" s="20">
        <v>41104947</v>
      </c>
      <c r="F26" s="20">
        <f>D26+E26</f>
        <v>410038947</v>
      </c>
    </row>
    <row r="27" spans="1:6" s="17" customFormat="1" ht="12" customHeight="1" x14ac:dyDescent="0.2">
      <c r="A27" s="21" t="s">
        <v>45</v>
      </c>
      <c r="B27" s="22" t="s">
        <v>46</v>
      </c>
      <c r="C27" s="23"/>
      <c r="D27" s="23"/>
      <c r="E27" s="23"/>
      <c r="F27" s="20">
        <f t="shared" ref="F27:F31" si="2">D27+E27</f>
        <v>0</v>
      </c>
    </row>
    <row r="28" spans="1:6" s="17" customFormat="1" ht="12" customHeight="1" x14ac:dyDescent="0.2">
      <c r="A28" s="21" t="s">
        <v>47</v>
      </c>
      <c r="B28" s="22" t="s">
        <v>48</v>
      </c>
      <c r="C28" s="23"/>
      <c r="D28" s="23"/>
      <c r="E28" s="23"/>
      <c r="F28" s="20">
        <f t="shared" si="2"/>
        <v>0</v>
      </c>
    </row>
    <row r="29" spans="1:6" s="17" customFormat="1" ht="12" customHeight="1" x14ac:dyDescent="0.2">
      <c r="A29" s="21" t="s">
        <v>49</v>
      </c>
      <c r="B29" s="22" t="s">
        <v>50</v>
      </c>
      <c r="C29" s="23"/>
      <c r="D29" s="23"/>
      <c r="E29" s="23"/>
      <c r="F29" s="20">
        <f t="shared" si="2"/>
        <v>0</v>
      </c>
    </row>
    <row r="30" spans="1:6" s="17" customFormat="1" ht="12" customHeight="1" x14ac:dyDescent="0.2">
      <c r="A30" s="21" t="s">
        <v>51</v>
      </c>
      <c r="B30" s="22" t="s">
        <v>52</v>
      </c>
      <c r="C30" s="23"/>
      <c r="D30" s="23"/>
      <c r="E30" s="20"/>
      <c r="F30" s="20">
        <f t="shared" si="2"/>
        <v>0</v>
      </c>
    </row>
    <row r="31" spans="1:6" s="32" customFormat="1" ht="12" customHeight="1" thickBot="1" x14ac:dyDescent="0.3">
      <c r="A31" s="29" t="s">
        <v>53</v>
      </c>
      <c r="B31" s="30" t="s">
        <v>54</v>
      </c>
      <c r="C31" s="31"/>
      <c r="D31" s="31"/>
      <c r="E31" s="31"/>
      <c r="F31" s="20">
        <f t="shared" si="2"/>
        <v>0</v>
      </c>
    </row>
    <row r="32" spans="1:6" s="17" customFormat="1" ht="12" customHeight="1" thickBot="1" x14ac:dyDescent="0.25">
      <c r="A32" s="14" t="s">
        <v>55</v>
      </c>
      <c r="B32" s="15" t="s">
        <v>56</v>
      </c>
      <c r="C32" s="33">
        <f>SUM(C33:C39)</f>
        <v>276500000</v>
      </c>
      <c r="D32" s="33">
        <f>SUM(D33:D39)</f>
        <v>255000000</v>
      </c>
      <c r="E32" s="33">
        <f>SUM(E33:E39)</f>
        <v>0</v>
      </c>
      <c r="F32" s="16">
        <f>D32+E32</f>
        <v>255000000</v>
      </c>
    </row>
    <row r="33" spans="1:6" s="17" customFormat="1" ht="12" customHeight="1" x14ac:dyDescent="0.2">
      <c r="A33" s="18" t="s">
        <v>57</v>
      </c>
      <c r="B33" s="19" t="s">
        <v>58</v>
      </c>
      <c r="C33" s="20">
        <v>71000000</v>
      </c>
      <c r="D33" s="20">
        <v>48000000</v>
      </c>
      <c r="E33" s="20"/>
      <c r="F33" s="20">
        <f>D33+E33</f>
        <v>48000000</v>
      </c>
    </row>
    <row r="34" spans="1:6" s="17" customFormat="1" ht="12" customHeight="1" x14ac:dyDescent="0.2">
      <c r="A34" s="21" t="s">
        <v>59</v>
      </c>
      <c r="B34" s="22" t="s">
        <v>60</v>
      </c>
      <c r="C34" s="23"/>
      <c r="D34" s="23">
        <v>0</v>
      </c>
      <c r="E34" s="23"/>
      <c r="F34" s="20">
        <f t="shared" ref="F34:F39" si="3">D34+E34</f>
        <v>0</v>
      </c>
    </row>
    <row r="35" spans="1:6" s="17" customFormat="1" ht="12" customHeight="1" x14ac:dyDescent="0.2">
      <c r="A35" s="21" t="s">
        <v>61</v>
      </c>
      <c r="B35" s="22" t="s">
        <v>62</v>
      </c>
      <c r="C35" s="23">
        <v>185000000</v>
      </c>
      <c r="D35" s="23">
        <v>180000000</v>
      </c>
      <c r="E35" s="23"/>
      <c r="F35" s="20">
        <f t="shared" si="3"/>
        <v>180000000</v>
      </c>
    </row>
    <row r="36" spans="1:6" s="17" customFormat="1" ht="12" customHeight="1" x14ac:dyDescent="0.2">
      <c r="A36" s="21" t="s">
        <v>63</v>
      </c>
      <c r="B36" s="22" t="s">
        <v>64</v>
      </c>
      <c r="C36" s="23">
        <v>4000000</v>
      </c>
      <c r="D36" s="23">
        <v>4000000</v>
      </c>
      <c r="E36" s="23"/>
      <c r="F36" s="20">
        <f t="shared" si="3"/>
        <v>4000000</v>
      </c>
    </row>
    <row r="37" spans="1:6" s="17" customFormat="1" ht="12" customHeight="1" x14ac:dyDescent="0.2">
      <c r="A37" s="21" t="s">
        <v>65</v>
      </c>
      <c r="B37" s="22" t="s">
        <v>66</v>
      </c>
      <c r="C37" s="23">
        <v>16500000</v>
      </c>
      <c r="D37" s="23">
        <v>0</v>
      </c>
      <c r="E37" s="20"/>
      <c r="F37" s="20">
        <f t="shared" si="3"/>
        <v>0</v>
      </c>
    </row>
    <row r="38" spans="1:6" s="17" customFormat="1" ht="12" customHeight="1" x14ac:dyDescent="0.2">
      <c r="A38" s="21" t="s">
        <v>67</v>
      </c>
      <c r="B38" s="22" t="s">
        <v>68</v>
      </c>
      <c r="C38" s="23"/>
      <c r="D38" s="23">
        <v>23000000</v>
      </c>
      <c r="E38" s="23"/>
      <c r="F38" s="20">
        <f t="shared" si="3"/>
        <v>23000000</v>
      </c>
    </row>
    <row r="39" spans="1:6" s="17" customFormat="1" ht="12" customHeight="1" thickBot="1" x14ac:dyDescent="0.25">
      <c r="A39" s="25" t="s">
        <v>69</v>
      </c>
      <c r="B39" s="34" t="s">
        <v>70</v>
      </c>
      <c r="C39" s="28"/>
      <c r="D39" s="28">
        <v>0</v>
      </c>
      <c r="E39" s="89"/>
      <c r="F39" s="20">
        <f t="shared" si="3"/>
        <v>0</v>
      </c>
    </row>
    <row r="40" spans="1:6" s="17" customFormat="1" ht="12" customHeight="1" thickBot="1" x14ac:dyDescent="0.25">
      <c r="A40" s="14" t="s">
        <v>71</v>
      </c>
      <c r="B40" s="15" t="s">
        <v>72</v>
      </c>
      <c r="C40" s="16">
        <f>SUM(C41:C51)</f>
        <v>43772000</v>
      </c>
      <c r="D40" s="16">
        <f>SUM(D41:D51)</f>
        <v>78548857</v>
      </c>
      <c r="E40" s="16">
        <f>SUM(E41:E51)</f>
        <v>7206996</v>
      </c>
      <c r="F40" s="16">
        <f>D40+E40</f>
        <v>85755853</v>
      </c>
    </row>
    <row r="41" spans="1:6" s="17" customFormat="1" ht="12" customHeight="1" x14ac:dyDescent="0.2">
      <c r="A41" s="18" t="s">
        <v>73</v>
      </c>
      <c r="B41" s="19" t="s">
        <v>74</v>
      </c>
      <c r="C41" s="20"/>
      <c r="D41" s="20">
        <v>0</v>
      </c>
      <c r="E41" s="20"/>
      <c r="F41" s="20">
        <f>D41+E41</f>
        <v>0</v>
      </c>
    </row>
    <row r="42" spans="1:6" s="17" customFormat="1" ht="12" customHeight="1" x14ac:dyDescent="0.2">
      <c r="A42" s="21" t="s">
        <v>75</v>
      </c>
      <c r="B42" s="22" t="s">
        <v>76</v>
      </c>
      <c r="C42" s="23">
        <v>6000000</v>
      </c>
      <c r="D42" s="23">
        <v>16435900</v>
      </c>
      <c r="E42" s="23">
        <v>5674800</v>
      </c>
      <c r="F42" s="20">
        <f t="shared" ref="F42:F51" si="4">D42+E42</f>
        <v>22110700</v>
      </c>
    </row>
    <row r="43" spans="1:6" s="17" customFormat="1" ht="12" customHeight="1" x14ac:dyDescent="0.2">
      <c r="A43" s="21" t="s">
        <v>77</v>
      </c>
      <c r="B43" s="22" t="s">
        <v>78</v>
      </c>
      <c r="C43" s="23"/>
      <c r="D43" s="23">
        <v>0</v>
      </c>
      <c r="E43" s="23"/>
      <c r="F43" s="20">
        <f t="shared" si="4"/>
        <v>0</v>
      </c>
    </row>
    <row r="44" spans="1:6" s="17" customFormat="1" ht="12" customHeight="1" x14ac:dyDescent="0.2">
      <c r="A44" s="21" t="s">
        <v>79</v>
      </c>
      <c r="B44" s="22" t="s">
        <v>80</v>
      </c>
      <c r="C44" s="23"/>
      <c r="D44" s="23">
        <v>16600000</v>
      </c>
      <c r="E44" s="23"/>
      <c r="F44" s="20">
        <f t="shared" si="4"/>
        <v>16600000</v>
      </c>
    </row>
    <row r="45" spans="1:6" s="17" customFormat="1" ht="12" customHeight="1" x14ac:dyDescent="0.2">
      <c r="A45" s="21" t="s">
        <v>81</v>
      </c>
      <c r="B45" s="22" t="s">
        <v>82</v>
      </c>
      <c r="C45" s="23">
        <v>25254000</v>
      </c>
      <c r="D45" s="23">
        <v>25254000</v>
      </c>
      <c r="E45" s="20"/>
      <c r="F45" s="20">
        <f t="shared" si="4"/>
        <v>25254000</v>
      </c>
    </row>
    <row r="46" spans="1:6" s="17" customFormat="1" ht="12" customHeight="1" x14ac:dyDescent="0.2">
      <c r="A46" s="21" t="s">
        <v>83</v>
      </c>
      <c r="B46" s="22" t="s">
        <v>84</v>
      </c>
      <c r="C46" s="23">
        <v>6818000</v>
      </c>
      <c r="D46" s="23">
        <v>9782112</v>
      </c>
      <c r="E46" s="23">
        <v>1532196</v>
      </c>
      <c r="F46" s="20">
        <f t="shared" si="4"/>
        <v>11314308</v>
      </c>
    </row>
    <row r="47" spans="1:6" s="17" customFormat="1" ht="12" customHeight="1" x14ac:dyDescent="0.2">
      <c r="A47" s="21" t="s">
        <v>85</v>
      </c>
      <c r="B47" s="22" t="s">
        <v>86</v>
      </c>
      <c r="C47" s="23">
        <v>3200000</v>
      </c>
      <c r="D47" s="23">
        <v>3200000</v>
      </c>
      <c r="E47" s="20"/>
      <c r="F47" s="20">
        <f t="shared" si="4"/>
        <v>3200000</v>
      </c>
    </row>
    <row r="48" spans="1:6" s="17" customFormat="1" ht="12" customHeight="1" x14ac:dyDescent="0.2">
      <c r="A48" s="21" t="s">
        <v>87</v>
      </c>
      <c r="B48" s="22" t="s">
        <v>88</v>
      </c>
      <c r="C48" s="23"/>
      <c r="D48" s="23">
        <v>0</v>
      </c>
      <c r="E48" s="20"/>
      <c r="F48" s="20">
        <f t="shared" si="4"/>
        <v>0</v>
      </c>
    </row>
    <row r="49" spans="1:6" s="17" customFormat="1" ht="12" customHeight="1" x14ac:dyDescent="0.2">
      <c r="A49" s="21" t="s">
        <v>89</v>
      </c>
      <c r="B49" s="22" t="s">
        <v>90</v>
      </c>
      <c r="C49" s="35"/>
      <c r="D49" s="35">
        <v>0</v>
      </c>
      <c r="E49" s="35"/>
      <c r="F49" s="20">
        <f t="shared" si="4"/>
        <v>0</v>
      </c>
    </row>
    <row r="50" spans="1:6" s="17" customFormat="1" ht="12" customHeight="1" x14ac:dyDescent="0.2">
      <c r="A50" s="25" t="s">
        <v>91</v>
      </c>
      <c r="B50" s="36" t="s">
        <v>92</v>
      </c>
      <c r="C50" s="37"/>
      <c r="D50" s="37">
        <v>0</v>
      </c>
      <c r="E50" s="37"/>
      <c r="F50" s="20">
        <f t="shared" si="4"/>
        <v>0</v>
      </c>
    </row>
    <row r="51" spans="1:6" s="17" customFormat="1" ht="12" customHeight="1" thickBot="1" x14ac:dyDescent="0.25">
      <c r="A51" s="25" t="s">
        <v>93</v>
      </c>
      <c r="B51" s="26" t="s">
        <v>94</v>
      </c>
      <c r="C51" s="37">
        <v>2500000</v>
      </c>
      <c r="D51" s="37">
        <v>7276845</v>
      </c>
      <c r="E51" s="37"/>
      <c r="F51" s="20">
        <f t="shared" si="4"/>
        <v>7276845</v>
      </c>
    </row>
    <row r="52" spans="1:6" s="17" customFormat="1" ht="12" customHeight="1" thickBot="1" x14ac:dyDescent="0.25">
      <c r="A52" s="14" t="s">
        <v>95</v>
      </c>
      <c r="B52" s="15" t="s">
        <v>96</v>
      </c>
      <c r="C52" s="16">
        <f>SUM(C53:C57)</f>
        <v>0</v>
      </c>
      <c r="D52" s="16">
        <f>SUM(D53:D57)</f>
        <v>0</v>
      </c>
      <c r="E52" s="16">
        <f>SUM(E53:E57)</f>
        <v>196850</v>
      </c>
      <c r="F52" s="16">
        <f>SUM(F53:F57)</f>
        <v>196850</v>
      </c>
    </row>
    <row r="53" spans="1:6" s="17" customFormat="1" ht="12" customHeight="1" x14ac:dyDescent="0.2">
      <c r="A53" s="18" t="s">
        <v>97</v>
      </c>
      <c r="B53" s="19" t="s">
        <v>98</v>
      </c>
      <c r="C53" s="38"/>
      <c r="D53" s="38"/>
      <c r="E53" s="38"/>
      <c r="F53" s="20">
        <f t="shared" ref="F53:F72" si="5">C53+D53</f>
        <v>0</v>
      </c>
    </row>
    <row r="54" spans="1:6" s="17" customFormat="1" ht="12" customHeight="1" x14ac:dyDescent="0.2">
      <c r="A54" s="21" t="s">
        <v>99</v>
      </c>
      <c r="B54" s="22" t="s">
        <v>100</v>
      </c>
      <c r="C54" s="35"/>
      <c r="D54" s="35"/>
      <c r="E54" s="35"/>
      <c r="F54" s="23">
        <f t="shared" si="5"/>
        <v>0</v>
      </c>
    </row>
    <row r="55" spans="1:6" s="17" customFormat="1" ht="12" customHeight="1" x14ac:dyDescent="0.2">
      <c r="A55" s="21" t="s">
        <v>101</v>
      </c>
      <c r="B55" s="22" t="s">
        <v>102</v>
      </c>
      <c r="C55" s="35"/>
      <c r="D55" s="35"/>
      <c r="E55" s="35">
        <v>196850</v>
      </c>
      <c r="F55" s="23">
        <f>D55+E55</f>
        <v>196850</v>
      </c>
    </row>
    <row r="56" spans="1:6" s="17" customFormat="1" ht="12" customHeight="1" x14ac:dyDescent="0.2">
      <c r="A56" s="21" t="s">
        <v>103</v>
      </c>
      <c r="B56" s="22" t="s">
        <v>104</v>
      </c>
      <c r="C56" s="35"/>
      <c r="D56" s="35"/>
      <c r="E56" s="35"/>
      <c r="F56" s="23">
        <f t="shared" si="5"/>
        <v>0</v>
      </c>
    </row>
    <row r="57" spans="1:6" s="17" customFormat="1" ht="12" customHeight="1" thickBot="1" x14ac:dyDescent="0.25">
      <c r="A57" s="25" t="s">
        <v>105</v>
      </c>
      <c r="B57" s="26" t="s">
        <v>106</v>
      </c>
      <c r="C57" s="37"/>
      <c r="D57" s="37"/>
      <c r="E57" s="110"/>
      <c r="F57" s="20">
        <f t="shared" si="5"/>
        <v>0</v>
      </c>
    </row>
    <row r="58" spans="1:6" s="17" customFormat="1" ht="12" customHeight="1" thickBot="1" x14ac:dyDescent="0.25">
      <c r="A58" s="14" t="s">
        <v>107</v>
      </c>
      <c r="B58" s="15" t="s">
        <v>108</v>
      </c>
      <c r="C58" s="16">
        <f>SUM(C59:C59)</f>
        <v>0</v>
      </c>
      <c r="D58" s="16">
        <f>SUM(D59:D59)</f>
        <v>0</v>
      </c>
      <c r="E58" s="16"/>
      <c r="F58" s="16">
        <f t="shared" si="5"/>
        <v>0</v>
      </c>
    </row>
    <row r="59" spans="1:6" s="17" customFormat="1" ht="12" customHeight="1" thickBot="1" x14ac:dyDescent="0.25">
      <c r="A59" s="18" t="s">
        <v>109</v>
      </c>
      <c r="B59" s="19" t="s">
        <v>110</v>
      </c>
      <c r="C59" s="20"/>
      <c r="D59" s="20"/>
      <c r="E59" s="20"/>
      <c r="F59" s="20">
        <f t="shared" si="5"/>
        <v>0</v>
      </c>
    </row>
    <row r="60" spans="1:6" s="17" customFormat="1" ht="12" customHeight="1" thickBot="1" x14ac:dyDescent="0.25">
      <c r="A60" s="14" t="s">
        <v>117</v>
      </c>
      <c r="B60" s="27" t="s">
        <v>118</v>
      </c>
      <c r="C60" s="16">
        <f>SUM(C61:C63)</f>
        <v>0</v>
      </c>
      <c r="D60" s="16">
        <f>SUM(D61:D63)</f>
        <v>0</v>
      </c>
      <c r="E60" s="16"/>
      <c r="F60" s="16">
        <f t="shared" si="5"/>
        <v>0</v>
      </c>
    </row>
    <row r="61" spans="1:6" s="17" customFormat="1" ht="12" customHeight="1" x14ac:dyDescent="0.2">
      <c r="A61" s="18" t="s">
        <v>119</v>
      </c>
      <c r="B61" s="19" t="s">
        <v>120</v>
      </c>
      <c r="C61" s="35"/>
      <c r="D61" s="35"/>
      <c r="E61" s="38"/>
      <c r="F61" s="20">
        <f t="shared" si="5"/>
        <v>0</v>
      </c>
    </row>
    <row r="62" spans="1:6" s="17" customFormat="1" ht="12" customHeight="1" x14ac:dyDescent="0.2">
      <c r="A62" s="21" t="s">
        <v>121</v>
      </c>
      <c r="B62" s="22" t="s">
        <v>122</v>
      </c>
      <c r="C62" s="35"/>
      <c r="D62" s="35"/>
      <c r="E62" s="35"/>
      <c r="F62" s="23">
        <f t="shared" si="5"/>
        <v>0</v>
      </c>
    </row>
    <row r="63" spans="1:6" s="17" customFormat="1" ht="12" customHeight="1" x14ac:dyDescent="0.2">
      <c r="A63" s="21" t="s">
        <v>123</v>
      </c>
      <c r="B63" s="22" t="s">
        <v>124</v>
      </c>
      <c r="C63" s="35"/>
      <c r="D63" s="35"/>
      <c r="E63" s="35"/>
      <c r="F63" s="23">
        <f t="shared" si="5"/>
        <v>0</v>
      </c>
    </row>
    <row r="64" spans="1:6" s="17" customFormat="1" ht="12" customHeight="1" thickBot="1" x14ac:dyDescent="0.25">
      <c r="A64" s="25" t="s">
        <v>125</v>
      </c>
      <c r="B64" s="26" t="s">
        <v>126</v>
      </c>
      <c r="C64" s="35"/>
      <c r="D64" s="35"/>
      <c r="E64" s="35"/>
      <c r="F64" s="23">
        <f t="shared" si="5"/>
        <v>0</v>
      </c>
    </row>
    <row r="65" spans="1:6" s="17" customFormat="1" ht="17.25" customHeight="1" thickBot="1" x14ac:dyDescent="0.25">
      <c r="A65" s="39" t="s">
        <v>127</v>
      </c>
      <c r="B65" s="15" t="s">
        <v>128</v>
      </c>
      <c r="C65" s="33">
        <f>+C11+C18+C25+C32+C40+C52+C58+C60</f>
        <v>664027362</v>
      </c>
      <c r="D65" s="33">
        <f>+D11+D18+D25+D32+D40+D52+D58+D60</f>
        <v>1023175524</v>
      </c>
      <c r="E65" s="33">
        <f>+E11+E18+E25+E32+E40+E52+E58+E60</f>
        <v>85754718</v>
      </c>
      <c r="F65" s="16">
        <f>D65+E65</f>
        <v>1108930242</v>
      </c>
    </row>
    <row r="66" spans="1:6" s="17" customFormat="1" ht="12" customHeight="1" thickBot="1" x14ac:dyDescent="0.25">
      <c r="A66" s="40" t="s">
        <v>129</v>
      </c>
      <c r="B66" s="27" t="s">
        <v>130</v>
      </c>
      <c r="C66" s="16">
        <f>SUM(C67:C69)</f>
        <v>0</v>
      </c>
      <c r="D66" s="16">
        <f>SUM(D67:D69)</f>
        <v>0</v>
      </c>
      <c r="E66" s="16"/>
      <c r="F66" s="16">
        <f t="shared" si="5"/>
        <v>0</v>
      </c>
    </row>
    <row r="67" spans="1:6" s="17" customFormat="1" ht="12" customHeight="1" x14ac:dyDescent="0.2">
      <c r="A67" s="18" t="s">
        <v>131</v>
      </c>
      <c r="B67" s="19" t="s">
        <v>132</v>
      </c>
      <c r="C67" s="35"/>
      <c r="D67" s="35"/>
      <c r="E67" s="38"/>
      <c r="F67" s="20">
        <f t="shared" si="5"/>
        <v>0</v>
      </c>
    </row>
    <row r="68" spans="1:6" s="17" customFormat="1" ht="12" customHeight="1" x14ac:dyDescent="0.2">
      <c r="A68" s="21" t="s">
        <v>133</v>
      </c>
      <c r="B68" s="22" t="s">
        <v>134</v>
      </c>
      <c r="C68" s="35"/>
      <c r="D68" s="35"/>
      <c r="E68" s="35"/>
      <c r="F68" s="23">
        <f t="shared" si="5"/>
        <v>0</v>
      </c>
    </row>
    <row r="69" spans="1:6" s="17" customFormat="1" ht="12" customHeight="1" thickBot="1" x14ac:dyDescent="0.25">
      <c r="A69" s="25" t="s">
        <v>135</v>
      </c>
      <c r="B69" s="41" t="s">
        <v>136</v>
      </c>
      <c r="C69" s="35"/>
      <c r="D69" s="35"/>
      <c r="E69" s="35"/>
      <c r="F69" s="23">
        <f t="shared" si="5"/>
        <v>0</v>
      </c>
    </row>
    <row r="70" spans="1:6" s="17" customFormat="1" ht="12" customHeight="1" thickBot="1" x14ac:dyDescent="0.25">
      <c r="A70" s="40" t="s">
        <v>137</v>
      </c>
      <c r="B70" s="27" t="s">
        <v>138</v>
      </c>
      <c r="C70" s="16">
        <f>SUM(C71:C72)</f>
        <v>0</v>
      </c>
      <c r="D70" s="16">
        <f>SUM(D71:D72)</f>
        <v>0</v>
      </c>
      <c r="E70" s="16"/>
      <c r="F70" s="16">
        <f t="shared" si="5"/>
        <v>0</v>
      </c>
    </row>
    <row r="71" spans="1:6" s="17" customFormat="1" ht="12" customHeight="1" x14ac:dyDescent="0.2">
      <c r="A71" s="18" t="s">
        <v>139</v>
      </c>
      <c r="B71" s="19" t="s">
        <v>140</v>
      </c>
      <c r="C71" s="35"/>
      <c r="D71" s="35"/>
      <c r="E71" s="38"/>
      <c r="F71" s="20">
        <f t="shared" si="5"/>
        <v>0</v>
      </c>
    </row>
    <row r="72" spans="1:6" s="17" customFormat="1" ht="12" customHeight="1" thickBot="1" x14ac:dyDescent="0.25">
      <c r="A72" s="21" t="s">
        <v>141</v>
      </c>
      <c r="B72" s="22" t="s">
        <v>142</v>
      </c>
      <c r="C72" s="35"/>
      <c r="D72" s="35"/>
      <c r="E72" s="35"/>
      <c r="F72" s="23">
        <f t="shared" si="5"/>
        <v>0</v>
      </c>
    </row>
    <row r="73" spans="1:6" s="17" customFormat="1" ht="12" customHeight="1" thickBot="1" x14ac:dyDescent="0.25">
      <c r="A73" s="40" t="s">
        <v>147</v>
      </c>
      <c r="B73" s="27" t="s">
        <v>148</v>
      </c>
      <c r="C73" s="16">
        <f>SUM(C74:C75)</f>
        <v>244278000</v>
      </c>
      <c r="D73" s="16">
        <f>SUM(D74:D75)</f>
        <v>257839497</v>
      </c>
      <c r="E73" s="16">
        <f>SUM(E74:E75)</f>
        <v>0</v>
      </c>
      <c r="F73" s="16">
        <f>D73+E73</f>
        <v>257839497</v>
      </c>
    </row>
    <row r="74" spans="1:6" s="17" customFormat="1" ht="12" customHeight="1" x14ac:dyDescent="0.2">
      <c r="A74" s="45" t="s">
        <v>149</v>
      </c>
      <c r="B74" s="46" t="s">
        <v>150</v>
      </c>
      <c r="C74" s="47">
        <v>244278000</v>
      </c>
      <c r="D74" s="47">
        <v>257839497</v>
      </c>
      <c r="E74" s="38"/>
      <c r="F74" s="20">
        <f>D74+E74</f>
        <v>257839497</v>
      </c>
    </row>
    <row r="75" spans="1:6" s="17" customFormat="1" ht="12" customHeight="1" thickBot="1" x14ac:dyDescent="0.25">
      <c r="A75" s="42" t="s">
        <v>151</v>
      </c>
      <c r="B75" s="43" t="s">
        <v>152</v>
      </c>
      <c r="C75" s="44"/>
      <c r="D75" s="44"/>
      <c r="E75" s="110"/>
      <c r="F75" s="23">
        <f>C75+D75</f>
        <v>0</v>
      </c>
    </row>
    <row r="76" spans="1:6" s="17" customFormat="1" ht="12" customHeight="1" thickBot="1" x14ac:dyDescent="0.25">
      <c r="A76" s="40" t="s">
        <v>153</v>
      </c>
      <c r="B76" s="27" t="s">
        <v>154</v>
      </c>
      <c r="C76" s="16">
        <f>SUM(C77:C79)</f>
        <v>8179654</v>
      </c>
      <c r="D76" s="16">
        <f>SUM(D77:D79)</f>
        <v>8179654</v>
      </c>
      <c r="E76" s="16">
        <f>SUM(E77:E79)</f>
        <v>-8179654</v>
      </c>
      <c r="F76" s="16">
        <f>D76+E76</f>
        <v>0</v>
      </c>
    </row>
    <row r="77" spans="1:6" s="17" customFormat="1" ht="12" customHeight="1" x14ac:dyDescent="0.2">
      <c r="A77" s="18" t="s">
        <v>155</v>
      </c>
      <c r="B77" s="19" t="s">
        <v>156</v>
      </c>
      <c r="C77" s="35">
        <v>8179654</v>
      </c>
      <c r="D77" s="35">
        <v>8179654</v>
      </c>
      <c r="E77" s="38">
        <v>-8179654</v>
      </c>
      <c r="F77" s="20">
        <f>D77+E77</f>
        <v>0</v>
      </c>
    </row>
    <row r="78" spans="1:6" s="17" customFormat="1" ht="12" customHeight="1" x14ac:dyDescent="0.2">
      <c r="A78" s="21" t="s">
        <v>157</v>
      </c>
      <c r="B78" s="22" t="s">
        <v>158</v>
      </c>
      <c r="C78" s="35"/>
      <c r="D78" s="35"/>
      <c r="E78" s="35"/>
      <c r="F78" s="23">
        <f t="shared" ref="F78:F83" si="6">C78+D78</f>
        <v>0</v>
      </c>
    </row>
    <row r="79" spans="1:6" s="17" customFormat="1" ht="12" customHeight="1" thickBot="1" x14ac:dyDescent="0.25">
      <c r="A79" s="48" t="s">
        <v>159</v>
      </c>
      <c r="B79" s="49" t="s">
        <v>160</v>
      </c>
      <c r="C79" s="50"/>
      <c r="D79" s="50"/>
      <c r="E79" s="110"/>
      <c r="F79" s="20">
        <f t="shared" si="6"/>
        <v>0</v>
      </c>
    </row>
    <row r="80" spans="1:6" s="17" customFormat="1" ht="12" customHeight="1" thickBot="1" x14ac:dyDescent="0.25">
      <c r="A80" s="40" t="s">
        <v>161</v>
      </c>
      <c r="B80" s="27" t="s">
        <v>162</v>
      </c>
      <c r="C80" s="16">
        <f>SUM(C81:C81)</f>
        <v>0</v>
      </c>
      <c r="D80" s="16">
        <f>SUM(D81:D81)</f>
        <v>0</v>
      </c>
      <c r="E80" s="16"/>
      <c r="F80" s="16">
        <f t="shared" si="6"/>
        <v>0</v>
      </c>
    </row>
    <row r="81" spans="1:6" s="17" customFormat="1" ht="12" customHeight="1" thickBot="1" x14ac:dyDescent="0.25">
      <c r="A81" s="51" t="s">
        <v>163</v>
      </c>
      <c r="B81" s="19" t="s">
        <v>164</v>
      </c>
      <c r="C81" s="35"/>
      <c r="D81" s="35"/>
      <c r="E81" s="38"/>
      <c r="F81" s="20">
        <f t="shared" si="6"/>
        <v>0</v>
      </c>
    </row>
    <row r="82" spans="1:6" s="17" customFormat="1" ht="12" customHeight="1" thickBot="1" x14ac:dyDescent="0.25">
      <c r="A82" s="40" t="s">
        <v>171</v>
      </c>
      <c r="B82" s="27" t="s">
        <v>172</v>
      </c>
      <c r="C82" s="53"/>
      <c r="D82" s="53"/>
      <c r="E82" s="53"/>
      <c r="F82" s="16">
        <f t="shared" si="6"/>
        <v>0</v>
      </c>
    </row>
    <row r="83" spans="1:6" s="17" customFormat="1" ht="13.5" customHeight="1" thickBot="1" x14ac:dyDescent="0.25">
      <c r="A83" s="40" t="s">
        <v>173</v>
      </c>
      <c r="B83" s="27" t="s">
        <v>174</v>
      </c>
      <c r="C83" s="53"/>
      <c r="D83" s="53"/>
      <c r="E83" s="53"/>
      <c r="F83" s="16">
        <f t="shared" si="6"/>
        <v>0</v>
      </c>
    </row>
    <row r="84" spans="1:6" s="17" customFormat="1" ht="15.75" customHeight="1" thickBot="1" x14ac:dyDescent="0.25">
      <c r="A84" s="40" t="s">
        <v>175</v>
      </c>
      <c r="B84" s="54" t="s">
        <v>176</v>
      </c>
      <c r="C84" s="33">
        <f>+C66+C70+C73+C76+C80+C83+C82</f>
        <v>252457654</v>
      </c>
      <c r="D84" s="33">
        <f>+D66+D70+D73+D76+D80+D83+D82</f>
        <v>266019151</v>
      </c>
      <c r="E84" s="33">
        <f>+E66+E70+E73+E76+E80+E83+E82</f>
        <v>-8179654</v>
      </c>
      <c r="F84" s="16">
        <f>D84+E84</f>
        <v>257839497</v>
      </c>
    </row>
    <row r="85" spans="1:6" s="17" customFormat="1" ht="16.5" customHeight="1" thickBot="1" x14ac:dyDescent="0.25">
      <c r="A85" s="55" t="s">
        <v>177</v>
      </c>
      <c r="B85" s="56" t="s">
        <v>178</v>
      </c>
      <c r="C85" s="33">
        <f>+C65+C84</f>
        <v>916485016</v>
      </c>
      <c r="D85" s="33">
        <f>+D65+D84</f>
        <v>1289194675</v>
      </c>
      <c r="E85" s="33">
        <f>+E65+E84</f>
        <v>77575064</v>
      </c>
      <c r="F85" s="16">
        <f>D85+E85</f>
        <v>1366769739</v>
      </c>
    </row>
    <row r="86" spans="1:6" s="17" customFormat="1" ht="11.1" customHeight="1" x14ac:dyDescent="0.2">
      <c r="A86" s="57"/>
      <c r="B86" s="58"/>
      <c r="C86" s="59"/>
    </row>
    <row r="87" spans="1:6" ht="16.5" customHeight="1" x14ac:dyDescent="0.25">
      <c r="A87" s="617" t="s">
        <v>179</v>
      </c>
      <c r="B87" s="617"/>
      <c r="C87" s="617"/>
    </row>
    <row r="88" spans="1:6" ht="16.5" customHeight="1" thickBot="1" x14ac:dyDescent="0.3">
      <c r="A88" s="611" t="s">
        <v>180</v>
      </c>
      <c r="B88" s="611"/>
      <c r="C88" s="60" t="str">
        <f>C8</f>
        <v>Forintban!</v>
      </c>
    </row>
    <row r="89" spans="1:6" ht="36.75" thickBot="1" x14ac:dyDescent="0.3">
      <c r="A89" s="61" t="s">
        <v>5</v>
      </c>
      <c r="B89" s="62" t="s">
        <v>181</v>
      </c>
      <c r="C89" s="63" t="str">
        <f>+C9</f>
        <v>2020. évi előirányzat</v>
      </c>
      <c r="D89" s="9" t="s">
        <v>7</v>
      </c>
      <c r="E89" s="9" t="s">
        <v>267</v>
      </c>
      <c r="F89" s="9" t="s">
        <v>8</v>
      </c>
    </row>
    <row r="90" spans="1:6" s="13" customFormat="1" ht="12" customHeight="1" thickBot="1" x14ac:dyDescent="0.25">
      <c r="A90" s="61"/>
      <c r="B90" s="62" t="s">
        <v>9</v>
      </c>
      <c r="C90" s="63" t="s">
        <v>10</v>
      </c>
      <c r="D90" s="12" t="s">
        <v>11</v>
      </c>
      <c r="E90" s="12" t="s">
        <v>12</v>
      </c>
      <c r="F90" s="12" t="s">
        <v>268</v>
      </c>
    </row>
    <row r="91" spans="1:6" ht="12" customHeight="1" thickBot="1" x14ac:dyDescent="0.3">
      <c r="A91" s="64" t="s">
        <v>13</v>
      </c>
      <c r="B91" s="65" t="s">
        <v>264</v>
      </c>
      <c r="C91" s="66">
        <f>C92+C93+C94+C95+C96+C109</f>
        <v>563465000</v>
      </c>
      <c r="D91" s="66">
        <f>D92+D93+D94+D95+D96+D109</f>
        <v>670121951</v>
      </c>
      <c r="E91" s="66">
        <f>E92+E93+E94+E95+E96+E109</f>
        <v>36092463</v>
      </c>
      <c r="F91" s="66">
        <f>D91+E91</f>
        <v>706214414</v>
      </c>
    </row>
    <row r="92" spans="1:6" ht="12" customHeight="1" x14ac:dyDescent="0.25">
      <c r="A92" s="45" t="s">
        <v>15</v>
      </c>
      <c r="B92" s="67" t="s">
        <v>182</v>
      </c>
      <c r="C92" s="68">
        <v>280757000</v>
      </c>
      <c r="D92" s="134">
        <v>335529417</v>
      </c>
      <c r="E92" s="128">
        <v>11856717</v>
      </c>
      <c r="F92" s="113">
        <f>D92+E92</f>
        <v>347386134</v>
      </c>
    </row>
    <row r="93" spans="1:6" ht="12" customHeight="1" x14ac:dyDescent="0.25">
      <c r="A93" s="21" t="s">
        <v>17</v>
      </c>
      <c r="B93" s="69" t="s">
        <v>183</v>
      </c>
      <c r="C93" s="23">
        <v>48460000</v>
      </c>
      <c r="D93" s="119">
        <v>56022606</v>
      </c>
      <c r="E93" s="72">
        <v>1880350</v>
      </c>
      <c r="F93" s="127">
        <f t="shared" ref="F93:F111" si="7">D93+E93</f>
        <v>57902956</v>
      </c>
    </row>
    <row r="94" spans="1:6" ht="12" customHeight="1" x14ac:dyDescent="0.25">
      <c r="A94" s="21" t="s">
        <v>19</v>
      </c>
      <c r="B94" s="69" t="s">
        <v>184</v>
      </c>
      <c r="C94" s="28">
        <v>167440000</v>
      </c>
      <c r="D94" s="120">
        <v>222638086</v>
      </c>
      <c r="E94" s="133">
        <v>6075896</v>
      </c>
      <c r="F94" s="127">
        <f t="shared" si="7"/>
        <v>228713982</v>
      </c>
    </row>
    <row r="95" spans="1:6" ht="12" customHeight="1" x14ac:dyDescent="0.25">
      <c r="A95" s="21" t="s">
        <v>21</v>
      </c>
      <c r="B95" s="70" t="s">
        <v>185</v>
      </c>
      <c r="C95" s="28">
        <v>20000000</v>
      </c>
      <c r="D95" s="120">
        <v>22725000</v>
      </c>
      <c r="E95" s="133">
        <v>1161200</v>
      </c>
      <c r="F95" s="127">
        <f t="shared" si="7"/>
        <v>23886200</v>
      </c>
    </row>
    <row r="96" spans="1:6" ht="12" customHeight="1" x14ac:dyDescent="0.25">
      <c r="A96" s="21" t="s">
        <v>186</v>
      </c>
      <c r="B96" s="71" t="s">
        <v>187</v>
      </c>
      <c r="C96" s="28">
        <v>4000000</v>
      </c>
      <c r="D96" s="120">
        <v>7785883</v>
      </c>
      <c r="E96" s="133">
        <v>15118300</v>
      </c>
      <c r="F96" s="127">
        <f t="shared" si="7"/>
        <v>22904183</v>
      </c>
    </row>
    <row r="97" spans="1:6" ht="12" customHeight="1" x14ac:dyDescent="0.25">
      <c r="A97" s="21" t="s">
        <v>25</v>
      </c>
      <c r="B97" s="69" t="s">
        <v>188</v>
      </c>
      <c r="C97" s="28"/>
      <c r="D97" s="120">
        <v>3185883</v>
      </c>
      <c r="E97" s="72"/>
      <c r="F97" s="127">
        <f t="shared" si="7"/>
        <v>3185883</v>
      </c>
    </row>
    <row r="98" spans="1:6" ht="12" customHeight="1" x14ac:dyDescent="0.25">
      <c r="A98" s="21" t="s">
        <v>189</v>
      </c>
      <c r="B98" s="73" t="s">
        <v>190</v>
      </c>
      <c r="C98" s="28"/>
      <c r="D98" s="120">
        <v>0</v>
      </c>
      <c r="E98" s="72"/>
      <c r="F98" s="127">
        <f t="shared" si="7"/>
        <v>0</v>
      </c>
    </row>
    <row r="99" spans="1:6" ht="12" customHeight="1" x14ac:dyDescent="0.25">
      <c r="A99" s="21" t="s">
        <v>191</v>
      </c>
      <c r="B99" s="73" t="s">
        <v>192</v>
      </c>
      <c r="C99" s="28"/>
      <c r="D99" s="120">
        <v>0</v>
      </c>
      <c r="E99" s="72"/>
      <c r="F99" s="127">
        <f t="shared" si="7"/>
        <v>0</v>
      </c>
    </row>
    <row r="100" spans="1:6" ht="12" customHeight="1" x14ac:dyDescent="0.25">
      <c r="A100" s="21" t="s">
        <v>193</v>
      </c>
      <c r="B100" s="74" t="s">
        <v>194</v>
      </c>
      <c r="C100" s="28"/>
      <c r="D100" s="120"/>
      <c r="E100" s="72"/>
      <c r="F100" s="127">
        <f t="shared" si="7"/>
        <v>0</v>
      </c>
    </row>
    <row r="101" spans="1:6" ht="12" customHeight="1" x14ac:dyDescent="0.25">
      <c r="A101" s="21" t="s">
        <v>195</v>
      </c>
      <c r="B101" s="75" t="s">
        <v>196</v>
      </c>
      <c r="C101" s="28"/>
      <c r="D101" s="120"/>
      <c r="E101" s="133"/>
      <c r="F101" s="127">
        <f t="shared" si="7"/>
        <v>0</v>
      </c>
    </row>
    <row r="102" spans="1:6" ht="12" customHeight="1" x14ac:dyDescent="0.25">
      <c r="A102" s="21" t="s">
        <v>197</v>
      </c>
      <c r="B102" s="75" t="s">
        <v>198</v>
      </c>
      <c r="C102" s="28"/>
      <c r="D102" s="120"/>
      <c r="E102" s="72"/>
      <c r="F102" s="127">
        <f t="shared" si="7"/>
        <v>0</v>
      </c>
    </row>
    <row r="103" spans="1:6" ht="12" customHeight="1" x14ac:dyDescent="0.25">
      <c r="A103" s="21" t="s">
        <v>199</v>
      </c>
      <c r="B103" s="74" t="s">
        <v>200</v>
      </c>
      <c r="C103" s="28"/>
      <c r="D103" s="120"/>
      <c r="E103" s="72"/>
      <c r="F103" s="127">
        <f t="shared" si="7"/>
        <v>0</v>
      </c>
    </row>
    <row r="104" spans="1:6" ht="12" customHeight="1" x14ac:dyDescent="0.25">
      <c r="A104" s="21" t="s">
        <v>201</v>
      </c>
      <c r="B104" s="74" t="s">
        <v>202</v>
      </c>
      <c r="C104" s="28"/>
      <c r="D104" s="120"/>
      <c r="E104" s="72"/>
      <c r="F104" s="127">
        <f t="shared" si="7"/>
        <v>0</v>
      </c>
    </row>
    <row r="105" spans="1:6" ht="12" customHeight="1" x14ac:dyDescent="0.25">
      <c r="A105" s="21" t="s">
        <v>203</v>
      </c>
      <c r="B105" s="75" t="s">
        <v>204</v>
      </c>
      <c r="C105" s="28"/>
      <c r="D105" s="120"/>
      <c r="E105" s="72"/>
      <c r="F105" s="127">
        <f t="shared" si="7"/>
        <v>0</v>
      </c>
    </row>
    <row r="106" spans="1:6" ht="12" customHeight="1" x14ac:dyDescent="0.25">
      <c r="A106" s="76" t="s">
        <v>205</v>
      </c>
      <c r="B106" s="73" t="s">
        <v>206</v>
      </c>
      <c r="C106" s="28"/>
      <c r="D106" s="120"/>
      <c r="E106" s="72"/>
      <c r="F106" s="127">
        <f t="shared" si="7"/>
        <v>0</v>
      </c>
    </row>
    <row r="107" spans="1:6" ht="12" customHeight="1" x14ac:dyDescent="0.25">
      <c r="A107" s="21" t="s">
        <v>207</v>
      </c>
      <c r="B107" s="73" t="s">
        <v>208</v>
      </c>
      <c r="C107" s="28"/>
      <c r="D107" s="120"/>
      <c r="E107" s="133"/>
      <c r="F107" s="127">
        <f t="shared" si="7"/>
        <v>0</v>
      </c>
    </row>
    <row r="108" spans="1:6" ht="12" customHeight="1" x14ac:dyDescent="0.25">
      <c r="A108" s="25" t="s">
        <v>209</v>
      </c>
      <c r="B108" s="73" t="s">
        <v>210</v>
      </c>
      <c r="C108" s="28">
        <v>4000000</v>
      </c>
      <c r="D108" s="120">
        <v>4600000</v>
      </c>
      <c r="E108" s="133">
        <v>15118300</v>
      </c>
      <c r="F108" s="127">
        <f t="shared" si="7"/>
        <v>19718300</v>
      </c>
    </row>
    <row r="109" spans="1:6" ht="12" customHeight="1" x14ac:dyDescent="0.25">
      <c r="A109" s="21" t="s">
        <v>211</v>
      </c>
      <c r="B109" s="70" t="s">
        <v>212</v>
      </c>
      <c r="C109" s="23">
        <v>42808000</v>
      </c>
      <c r="D109" s="119">
        <v>25420959</v>
      </c>
      <c r="E109" s="72"/>
      <c r="F109" s="127">
        <f t="shared" si="7"/>
        <v>25420959</v>
      </c>
    </row>
    <row r="110" spans="1:6" ht="12" customHeight="1" x14ac:dyDescent="0.25">
      <c r="A110" s="21" t="s">
        <v>213</v>
      </c>
      <c r="B110" s="69" t="s">
        <v>214</v>
      </c>
      <c r="C110" s="23"/>
      <c r="D110" s="119">
        <v>0</v>
      </c>
      <c r="E110" s="133"/>
      <c r="F110" s="127">
        <f t="shared" si="7"/>
        <v>0</v>
      </c>
    </row>
    <row r="111" spans="1:6" ht="12" customHeight="1" thickBot="1" x14ac:dyDescent="0.3">
      <c r="A111" s="48" t="s">
        <v>215</v>
      </c>
      <c r="B111" s="77" t="s">
        <v>216</v>
      </c>
      <c r="C111" s="78">
        <v>42808000</v>
      </c>
      <c r="D111" s="122">
        <v>25420959</v>
      </c>
      <c r="E111" s="130"/>
      <c r="F111" s="112">
        <f t="shared" si="7"/>
        <v>25420959</v>
      </c>
    </row>
    <row r="112" spans="1:6" ht="12" customHeight="1" thickBot="1" x14ac:dyDescent="0.3">
      <c r="A112" s="79" t="s">
        <v>27</v>
      </c>
      <c r="B112" s="80" t="s">
        <v>265</v>
      </c>
      <c r="C112" s="81">
        <f>+C113+C115+C117</f>
        <v>353020016</v>
      </c>
      <c r="D112" s="123">
        <f>+D113+D115+D117</f>
        <v>619072724</v>
      </c>
      <c r="E112" s="87">
        <f>E113+E115</f>
        <v>33302947</v>
      </c>
      <c r="F112" s="125">
        <f>D112+E112</f>
        <v>652375671</v>
      </c>
    </row>
    <row r="113" spans="1:6" ht="12" customHeight="1" x14ac:dyDescent="0.25">
      <c r="A113" s="18" t="s">
        <v>29</v>
      </c>
      <c r="B113" s="69" t="s">
        <v>217</v>
      </c>
      <c r="C113" s="20">
        <v>288701000</v>
      </c>
      <c r="D113" s="128">
        <v>434753708</v>
      </c>
      <c r="E113" s="128">
        <v>13839716</v>
      </c>
      <c r="F113" s="113">
        <f>D113+E113</f>
        <v>448593424</v>
      </c>
    </row>
    <row r="114" spans="1:6" ht="12" customHeight="1" x14ac:dyDescent="0.25">
      <c r="A114" s="18" t="s">
        <v>31</v>
      </c>
      <c r="B114" s="82" t="s">
        <v>218</v>
      </c>
      <c r="C114" s="20"/>
      <c r="D114" s="129">
        <v>86052708</v>
      </c>
      <c r="E114" s="72"/>
      <c r="F114" s="127">
        <f t="shared" ref="F114:F124" si="8">D114+E114</f>
        <v>86052708</v>
      </c>
    </row>
    <row r="115" spans="1:6" ht="12" customHeight="1" x14ac:dyDescent="0.25">
      <c r="A115" s="18" t="s">
        <v>33</v>
      </c>
      <c r="B115" s="82" t="s">
        <v>219</v>
      </c>
      <c r="C115" s="23">
        <v>64319016</v>
      </c>
      <c r="D115" s="72">
        <v>184319016</v>
      </c>
      <c r="E115" s="72">
        <v>19463231</v>
      </c>
      <c r="F115" s="127">
        <f t="shared" si="8"/>
        <v>203782247</v>
      </c>
    </row>
    <row r="116" spans="1:6" ht="12" customHeight="1" x14ac:dyDescent="0.25">
      <c r="A116" s="18" t="s">
        <v>35</v>
      </c>
      <c r="B116" s="82" t="s">
        <v>220</v>
      </c>
      <c r="C116" s="83"/>
      <c r="D116" s="72">
        <v>120000000</v>
      </c>
      <c r="E116" s="72"/>
      <c r="F116" s="127">
        <f t="shared" si="8"/>
        <v>120000000</v>
      </c>
    </row>
    <row r="117" spans="1:6" ht="12" customHeight="1" x14ac:dyDescent="0.25">
      <c r="A117" s="18" t="s">
        <v>37</v>
      </c>
      <c r="B117" s="26" t="s">
        <v>221</v>
      </c>
      <c r="C117" s="83"/>
      <c r="D117" s="72">
        <v>0</v>
      </c>
      <c r="E117" s="133"/>
      <c r="F117" s="127">
        <f t="shared" si="8"/>
        <v>0</v>
      </c>
    </row>
    <row r="118" spans="1:6" ht="12" customHeight="1" x14ac:dyDescent="0.25">
      <c r="A118" s="18" t="s">
        <v>39</v>
      </c>
      <c r="B118" s="24" t="s">
        <v>222</v>
      </c>
      <c r="C118" s="83"/>
      <c r="D118" s="72">
        <v>0</v>
      </c>
      <c r="E118" s="133"/>
      <c r="F118" s="127">
        <f t="shared" si="8"/>
        <v>0</v>
      </c>
    </row>
    <row r="119" spans="1:6" ht="12" customHeight="1" x14ac:dyDescent="0.25">
      <c r="A119" s="18" t="s">
        <v>223</v>
      </c>
      <c r="B119" s="84" t="s">
        <v>224</v>
      </c>
      <c r="C119" s="83"/>
      <c r="D119" s="72">
        <v>0</v>
      </c>
      <c r="E119" s="72"/>
      <c r="F119" s="127">
        <f t="shared" si="8"/>
        <v>0</v>
      </c>
    </row>
    <row r="120" spans="1:6" x14ac:dyDescent="0.25">
      <c r="A120" s="18" t="s">
        <v>225</v>
      </c>
      <c r="B120" s="75" t="s">
        <v>198</v>
      </c>
      <c r="C120" s="83"/>
      <c r="D120" s="72">
        <v>0</v>
      </c>
      <c r="E120" s="133"/>
      <c r="F120" s="127">
        <f t="shared" si="8"/>
        <v>0</v>
      </c>
    </row>
    <row r="121" spans="1:6" ht="12" customHeight="1" x14ac:dyDescent="0.25">
      <c r="A121" s="18" t="s">
        <v>226</v>
      </c>
      <c r="B121" s="75" t="s">
        <v>227</v>
      </c>
      <c r="C121" s="83"/>
      <c r="D121" s="72">
        <v>0</v>
      </c>
      <c r="E121" s="133"/>
      <c r="F121" s="127">
        <f t="shared" si="8"/>
        <v>0</v>
      </c>
    </row>
    <row r="122" spans="1:6" ht="12" customHeight="1" x14ac:dyDescent="0.25">
      <c r="A122" s="18" t="s">
        <v>228</v>
      </c>
      <c r="B122" s="75" t="s">
        <v>229</v>
      </c>
      <c r="C122" s="83"/>
      <c r="D122" s="72">
        <v>0</v>
      </c>
      <c r="E122" s="133"/>
      <c r="F122" s="127">
        <f t="shared" si="8"/>
        <v>0</v>
      </c>
    </row>
    <row r="123" spans="1:6" ht="12" customHeight="1" x14ac:dyDescent="0.25">
      <c r="A123" s="18" t="s">
        <v>230</v>
      </c>
      <c r="B123" s="75" t="s">
        <v>204</v>
      </c>
      <c r="C123" s="83"/>
      <c r="D123" s="72">
        <v>0</v>
      </c>
      <c r="E123" s="72"/>
      <c r="F123" s="127">
        <f t="shared" si="8"/>
        <v>0</v>
      </c>
    </row>
    <row r="124" spans="1:6" ht="12" customHeight="1" x14ac:dyDescent="0.25">
      <c r="A124" s="18" t="s">
        <v>231</v>
      </c>
      <c r="B124" s="75" t="s">
        <v>232</v>
      </c>
      <c r="C124" s="83"/>
      <c r="D124" s="72"/>
      <c r="E124" s="133"/>
      <c r="F124" s="127">
        <f t="shared" si="8"/>
        <v>0</v>
      </c>
    </row>
    <row r="125" spans="1:6" ht="16.5" thickBot="1" x14ac:dyDescent="0.3">
      <c r="A125" s="76" t="s">
        <v>233</v>
      </c>
      <c r="B125" s="75" t="s">
        <v>234</v>
      </c>
      <c r="C125" s="85"/>
      <c r="D125" s="130"/>
      <c r="E125" s="130"/>
      <c r="F125" s="93">
        <f t="shared" ref="F125:F148" si="9">C125+D125</f>
        <v>0</v>
      </c>
    </row>
    <row r="126" spans="1:6" ht="12" customHeight="1" thickBot="1" x14ac:dyDescent="0.3">
      <c r="A126" s="14" t="s">
        <v>41</v>
      </c>
      <c r="B126" s="86" t="s">
        <v>235</v>
      </c>
      <c r="C126" s="16">
        <f>+C91+C112</f>
        <v>916485016</v>
      </c>
      <c r="D126" s="16">
        <f>+D91+D112</f>
        <v>1289194675</v>
      </c>
      <c r="E126" s="16">
        <f>+E91+E112</f>
        <v>69395410</v>
      </c>
      <c r="F126" s="66">
        <f>D126+E126</f>
        <v>1358590085</v>
      </c>
    </row>
    <row r="127" spans="1:6" ht="12" customHeight="1" thickBot="1" x14ac:dyDescent="0.3">
      <c r="A127" s="14" t="s">
        <v>236</v>
      </c>
      <c r="B127" s="86" t="s">
        <v>237</v>
      </c>
      <c r="C127" s="16">
        <f>+C128+C129+C130</f>
        <v>0</v>
      </c>
      <c r="D127" s="87">
        <f>+D128+D129+D130</f>
        <v>0</v>
      </c>
      <c r="E127" s="108"/>
      <c r="F127" s="16">
        <f t="shared" si="9"/>
        <v>0</v>
      </c>
    </row>
    <row r="128" spans="1:6" ht="12" customHeight="1" x14ac:dyDescent="0.25">
      <c r="A128" s="18" t="s">
        <v>57</v>
      </c>
      <c r="B128" s="82" t="s">
        <v>238</v>
      </c>
      <c r="C128" s="83"/>
      <c r="D128" s="88"/>
      <c r="E128" s="112"/>
      <c r="F128" s="89">
        <f t="shared" si="9"/>
        <v>0</v>
      </c>
    </row>
    <row r="129" spans="1:6" ht="12" customHeight="1" x14ac:dyDescent="0.25">
      <c r="A129" s="18" t="s">
        <v>59</v>
      </c>
      <c r="B129" s="82" t="s">
        <v>239</v>
      </c>
      <c r="C129" s="83"/>
      <c r="D129" s="83"/>
      <c r="E129" s="85"/>
      <c r="F129" s="28">
        <f t="shared" si="9"/>
        <v>0</v>
      </c>
    </row>
    <row r="130" spans="1:6" ht="12" customHeight="1" thickBot="1" x14ac:dyDescent="0.3">
      <c r="A130" s="76" t="s">
        <v>61</v>
      </c>
      <c r="B130" s="82" t="s">
        <v>240</v>
      </c>
      <c r="C130" s="83"/>
      <c r="D130" s="83"/>
      <c r="E130" s="83"/>
      <c r="F130" s="23">
        <f t="shared" si="9"/>
        <v>0</v>
      </c>
    </row>
    <row r="131" spans="1:6" ht="12" customHeight="1" thickBot="1" x14ac:dyDescent="0.3">
      <c r="A131" s="14" t="s">
        <v>71</v>
      </c>
      <c r="B131" s="86" t="s">
        <v>241</v>
      </c>
      <c r="C131" s="16">
        <f>SUM(C132:C137)</f>
        <v>0</v>
      </c>
      <c r="D131" s="87">
        <f>SUM(D132:D137)</f>
        <v>0</v>
      </c>
      <c r="E131" s="108"/>
      <c r="F131" s="16">
        <f t="shared" si="9"/>
        <v>0</v>
      </c>
    </row>
    <row r="132" spans="1:6" ht="12" customHeight="1" x14ac:dyDescent="0.25">
      <c r="A132" s="18" t="s">
        <v>73</v>
      </c>
      <c r="B132" s="90" t="s">
        <v>242</v>
      </c>
      <c r="C132" s="83"/>
      <c r="D132" s="88"/>
      <c r="E132" s="112"/>
      <c r="F132" s="89">
        <f t="shared" si="9"/>
        <v>0</v>
      </c>
    </row>
    <row r="133" spans="1:6" ht="12" customHeight="1" x14ac:dyDescent="0.25">
      <c r="A133" s="18" t="s">
        <v>75</v>
      </c>
      <c r="B133" s="90" t="s">
        <v>243</v>
      </c>
      <c r="C133" s="83"/>
      <c r="D133" s="83"/>
      <c r="E133" s="85"/>
      <c r="F133" s="28">
        <f t="shared" si="9"/>
        <v>0</v>
      </c>
    </row>
    <row r="134" spans="1:6" ht="12" customHeight="1" x14ac:dyDescent="0.25">
      <c r="A134" s="18" t="s">
        <v>77</v>
      </c>
      <c r="B134" s="90" t="s">
        <v>244</v>
      </c>
      <c r="C134" s="83"/>
      <c r="D134" s="83"/>
      <c r="E134" s="83"/>
      <c r="F134" s="23">
        <f t="shared" si="9"/>
        <v>0</v>
      </c>
    </row>
    <row r="135" spans="1:6" ht="12" customHeight="1" x14ac:dyDescent="0.25">
      <c r="A135" s="18" t="s">
        <v>79</v>
      </c>
      <c r="B135" s="90" t="s">
        <v>245</v>
      </c>
      <c r="C135" s="83"/>
      <c r="D135" s="83"/>
      <c r="E135" s="85"/>
      <c r="F135" s="28">
        <f t="shared" si="9"/>
        <v>0</v>
      </c>
    </row>
    <row r="136" spans="1:6" ht="12" customHeight="1" x14ac:dyDescent="0.25">
      <c r="A136" s="76" t="s">
        <v>81</v>
      </c>
      <c r="B136" s="91" t="s">
        <v>246</v>
      </c>
      <c r="C136" s="85"/>
      <c r="D136" s="85"/>
      <c r="E136" s="85"/>
      <c r="F136" s="28">
        <f t="shared" si="9"/>
        <v>0</v>
      </c>
    </row>
    <row r="137" spans="1:6" ht="12" customHeight="1" thickBot="1" x14ac:dyDescent="0.3">
      <c r="A137" s="48" t="s">
        <v>83</v>
      </c>
      <c r="B137" s="92" t="s">
        <v>247</v>
      </c>
      <c r="C137" s="93"/>
      <c r="D137" s="93"/>
      <c r="E137" s="85"/>
      <c r="F137" s="23">
        <f t="shared" si="9"/>
        <v>0</v>
      </c>
    </row>
    <row r="138" spans="1:6" ht="12" customHeight="1" thickBot="1" x14ac:dyDescent="0.3">
      <c r="A138" s="14" t="s">
        <v>95</v>
      </c>
      <c r="B138" s="86" t="s">
        <v>248</v>
      </c>
      <c r="C138" s="33">
        <f>+C139+C140+C141+C142</f>
        <v>0</v>
      </c>
      <c r="D138" s="94">
        <f>+D139+D140+D141+D142</f>
        <v>0</v>
      </c>
      <c r="E138" s="109">
        <f>SUM(E139:E141)</f>
        <v>8179654</v>
      </c>
      <c r="F138" s="16">
        <f>SUM(F139:F141)</f>
        <v>8179654</v>
      </c>
    </row>
    <row r="139" spans="1:6" ht="12" customHeight="1" x14ac:dyDescent="0.25">
      <c r="A139" s="18" t="s">
        <v>97</v>
      </c>
      <c r="B139" s="90" t="s">
        <v>249</v>
      </c>
      <c r="C139" s="83"/>
      <c r="D139" s="88"/>
      <c r="E139" s="112">
        <v>8179654</v>
      </c>
      <c r="F139" s="89">
        <f>D139+E139</f>
        <v>8179654</v>
      </c>
    </row>
    <row r="140" spans="1:6" ht="12" customHeight="1" x14ac:dyDescent="0.25">
      <c r="A140" s="18" t="s">
        <v>99</v>
      </c>
      <c r="B140" s="90" t="s">
        <v>250</v>
      </c>
      <c r="C140" s="83"/>
      <c r="D140" s="83"/>
      <c r="E140" s="85"/>
      <c r="F140" s="28">
        <f t="shared" si="9"/>
        <v>0</v>
      </c>
    </row>
    <row r="141" spans="1:6" ht="12" customHeight="1" thickBot="1" x14ac:dyDescent="0.3">
      <c r="A141" s="76" t="s">
        <v>101</v>
      </c>
      <c r="B141" s="91" t="s">
        <v>251</v>
      </c>
      <c r="C141" s="85"/>
      <c r="D141" s="85"/>
      <c r="E141" s="85"/>
      <c r="F141" s="23">
        <f t="shared" si="9"/>
        <v>0</v>
      </c>
    </row>
    <row r="142" spans="1:6" ht="12" customHeight="1" thickBot="1" x14ac:dyDescent="0.3">
      <c r="A142" s="95" t="s">
        <v>103</v>
      </c>
      <c r="B142" s="96" t="s">
        <v>252</v>
      </c>
      <c r="C142" s="97"/>
      <c r="D142" s="97"/>
      <c r="E142" s="113"/>
      <c r="F142" s="66">
        <f t="shared" si="9"/>
        <v>0</v>
      </c>
    </row>
    <row r="143" spans="1:6" ht="12" customHeight="1" thickBot="1" x14ac:dyDescent="0.3">
      <c r="A143" s="14" t="s">
        <v>253</v>
      </c>
      <c r="B143" s="86" t="s">
        <v>254</v>
      </c>
      <c r="C143" s="98">
        <f>SUM(C144:C145)</f>
        <v>0</v>
      </c>
      <c r="D143" s="98">
        <f>SUM(D144:D145)</f>
        <v>0</v>
      </c>
      <c r="E143" s="114"/>
      <c r="F143" s="87">
        <f t="shared" si="9"/>
        <v>0</v>
      </c>
    </row>
    <row r="144" spans="1:6" ht="12" customHeight="1" x14ac:dyDescent="0.25">
      <c r="A144" s="18" t="s">
        <v>109</v>
      </c>
      <c r="B144" s="90" t="s">
        <v>255</v>
      </c>
      <c r="C144" s="83"/>
      <c r="D144" s="83"/>
      <c r="E144" s="112"/>
      <c r="F144" s="89">
        <f t="shared" si="9"/>
        <v>0</v>
      </c>
    </row>
    <row r="145" spans="1:10" ht="12" customHeight="1" thickBot="1" x14ac:dyDescent="0.3">
      <c r="A145" s="18" t="s">
        <v>111</v>
      </c>
      <c r="B145" s="90" t="s">
        <v>256</v>
      </c>
      <c r="C145" s="83"/>
      <c r="D145" s="83"/>
      <c r="E145" s="85"/>
      <c r="F145" s="28">
        <f t="shared" si="9"/>
        <v>0</v>
      </c>
    </row>
    <row r="146" spans="1:10" ht="12" customHeight="1" thickBot="1" x14ac:dyDescent="0.3">
      <c r="A146" s="14" t="s">
        <v>117</v>
      </c>
      <c r="B146" s="86" t="s">
        <v>257</v>
      </c>
      <c r="C146" s="99"/>
      <c r="D146" s="99"/>
      <c r="E146" s="115"/>
      <c r="F146" s="66">
        <f t="shared" si="9"/>
        <v>0</v>
      </c>
    </row>
    <row r="147" spans="1:10" ht="12" customHeight="1" thickBot="1" x14ac:dyDescent="0.3">
      <c r="A147" s="14" t="s">
        <v>258</v>
      </c>
      <c r="B147" s="86" t="s">
        <v>259</v>
      </c>
      <c r="C147" s="99"/>
      <c r="D147" s="99"/>
      <c r="E147" s="116"/>
      <c r="F147" s="87">
        <f t="shared" si="9"/>
        <v>0</v>
      </c>
    </row>
    <row r="148" spans="1:10" ht="15.2" customHeight="1" thickBot="1" x14ac:dyDescent="0.3">
      <c r="A148" s="14" t="s">
        <v>260</v>
      </c>
      <c r="B148" s="86" t="s">
        <v>261</v>
      </c>
      <c r="C148" s="100">
        <f>+C127+C131+C138+C143+C146+C147</f>
        <v>0</v>
      </c>
      <c r="D148" s="100">
        <f>+D127+D131+D138+D143+D146+D147</f>
        <v>0</v>
      </c>
      <c r="E148" s="117">
        <f>E127+E131+E138+E143+E146+E147</f>
        <v>8179654</v>
      </c>
      <c r="F148" s="66">
        <f t="shared" si="9"/>
        <v>0</v>
      </c>
      <c r="G148" s="101"/>
      <c r="H148" s="102"/>
      <c r="I148" s="102"/>
      <c r="J148" s="102"/>
    </row>
    <row r="149" spans="1:10" s="17" customFormat="1" ht="17.25" customHeight="1" thickBot="1" x14ac:dyDescent="0.25">
      <c r="A149" s="103" t="s">
        <v>262</v>
      </c>
      <c r="B149" s="104" t="s">
        <v>263</v>
      </c>
      <c r="C149" s="100">
        <f>+C126+C148</f>
        <v>916485016</v>
      </c>
      <c r="D149" s="100">
        <f>+D126+D148</f>
        <v>1289194675</v>
      </c>
      <c r="E149" s="100">
        <f>+E126+E148</f>
        <v>77575064</v>
      </c>
      <c r="F149" s="100">
        <f>D149+E149</f>
        <v>1366769739</v>
      </c>
    </row>
    <row r="150" spans="1:10" ht="15.95" customHeight="1" x14ac:dyDescent="0.25">
      <c r="A150" s="105"/>
      <c r="B150" s="105"/>
      <c r="C150" s="106">
        <f>C85-C149</f>
        <v>0</v>
      </c>
    </row>
    <row r="152" spans="1:10" ht="15.2" customHeight="1" x14ac:dyDescent="0.25"/>
  </sheetData>
  <mergeCells count="7">
    <mergeCell ref="A88:B88"/>
    <mergeCell ref="B1:F1"/>
    <mergeCell ref="B2:F2"/>
    <mergeCell ref="A7:C7"/>
    <mergeCell ref="A8:B8"/>
    <mergeCell ref="C8:F8"/>
    <mergeCell ref="A87:C87"/>
  </mergeCells>
  <pageMargins left="0.7" right="0.7" top="0.75" bottom="0.75" header="0.3" footer="0.3"/>
  <pageSetup paperSize="9" scale="6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114A-3726-4179-99B0-C7040FA76A56}">
  <sheetPr>
    <pageSetUpPr fitToPage="1"/>
  </sheetPr>
  <dimension ref="A1:G84"/>
  <sheetViews>
    <sheetView workbookViewId="0">
      <selection activeCell="C1" sqref="C1"/>
    </sheetView>
  </sheetViews>
  <sheetFormatPr defaultRowHeight="15" x14ac:dyDescent="0.25"/>
  <cols>
    <col min="1" max="1" width="11.85546875" style="447" customWidth="1"/>
    <col min="2" max="2" width="57.28515625" style="351" bestFit="1" customWidth="1"/>
    <col min="3" max="3" width="14.85546875" style="351" customWidth="1"/>
    <col min="4" max="5" width="12.28515625" style="351" customWidth="1"/>
    <col min="6" max="6" width="11.42578125" style="351" customWidth="1"/>
    <col min="7" max="257" width="9.140625" style="351"/>
    <col min="258" max="258" width="11.85546875" style="351" customWidth="1"/>
    <col min="259" max="259" width="67.85546875" style="351" customWidth="1"/>
    <col min="260" max="260" width="21.42578125" style="351" customWidth="1"/>
    <col min="261" max="513" width="9.140625" style="351"/>
    <col min="514" max="514" width="11.85546875" style="351" customWidth="1"/>
    <col min="515" max="515" width="67.85546875" style="351" customWidth="1"/>
    <col min="516" max="516" width="21.42578125" style="351" customWidth="1"/>
    <col min="517" max="769" width="9.140625" style="351"/>
    <col min="770" max="770" width="11.85546875" style="351" customWidth="1"/>
    <col min="771" max="771" width="67.85546875" style="351" customWidth="1"/>
    <col min="772" max="772" width="21.42578125" style="351" customWidth="1"/>
    <col min="773" max="1025" width="9.140625" style="351"/>
    <col min="1026" max="1026" width="11.85546875" style="351" customWidth="1"/>
    <col min="1027" max="1027" width="67.85546875" style="351" customWidth="1"/>
    <col min="1028" max="1028" width="21.42578125" style="351" customWidth="1"/>
    <col min="1029" max="1281" width="9.140625" style="351"/>
    <col min="1282" max="1282" width="11.85546875" style="351" customWidth="1"/>
    <col min="1283" max="1283" width="67.85546875" style="351" customWidth="1"/>
    <col min="1284" max="1284" width="21.42578125" style="351" customWidth="1"/>
    <col min="1285" max="1537" width="9.140625" style="351"/>
    <col min="1538" max="1538" width="11.85546875" style="351" customWidth="1"/>
    <col min="1539" max="1539" width="67.85546875" style="351" customWidth="1"/>
    <col min="1540" max="1540" width="21.42578125" style="351" customWidth="1"/>
    <col min="1541" max="1793" width="9.140625" style="351"/>
    <col min="1794" max="1794" width="11.85546875" style="351" customWidth="1"/>
    <col min="1795" max="1795" width="67.85546875" style="351" customWidth="1"/>
    <col min="1796" max="1796" width="21.42578125" style="351" customWidth="1"/>
    <col min="1797" max="2049" width="9.140625" style="351"/>
    <col min="2050" max="2050" width="11.85546875" style="351" customWidth="1"/>
    <col min="2051" max="2051" width="67.85546875" style="351" customWidth="1"/>
    <col min="2052" max="2052" width="21.42578125" style="351" customWidth="1"/>
    <col min="2053" max="2305" width="9.140625" style="351"/>
    <col min="2306" max="2306" width="11.85546875" style="351" customWidth="1"/>
    <col min="2307" max="2307" width="67.85546875" style="351" customWidth="1"/>
    <col min="2308" max="2308" width="21.42578125" style="351" customWidth="1"/>
    <col min="2309" max="2561" width="9.140625" style="351"/>
    <col min="2562" max="2562" width="11.85546875" style="351" customWidth="1"/>
    <col min="2563" max="2563" width="67.85546875" style="351" customWidth="1"/>
    <col min="2564" max="2564" width="21.42578125" style="351" customWidth="1"/>
    <col min="2565" max="2817" width="9.140625" style="351"/>
    <col min="2818" max="2818" width="11.85546875" style="351" customWidth="1"/>
    <col min="2819" max="2819" width="67.85546875" style="351" customWidth="1"/>
    <col min="2820" max="2820" width="21.42578125" style="351" customWidth="1"/>
    <col min="2821" max="3073" width="9.140625" style="351"/>
    <col min="3074" max="3074" width="11.85546875" style="351" customWidth="1"/>
    <col min="3075" max="3075" width="67.85546875" style="351" customWidth="1"/>
    <col min="3076" max="3076" width="21.42578125" style="351" customWidth="1"/>
    <col min="3077" max="3329" width="9.140625" style="351"/>
    <col min="3330" max="3330" width="11.85546875" style="351" customWidth="1"/>
    <col min="3331" max="3331" width="67.85546875" style="351" customWidth="1"/>
    <col min="3332" max="3332" width="21.42578125" style="351" customWidth="1"/>
    <col min="3333" max="3585" width="9.140625" style="351"/>
    <col min="3586" max="3586" width="11.85546875" style="351" customWidth="1"/>
    <col min="3587" max="3587" width="67.85546875" style="351" customWidth="1"/>
    <col min="3588" max="3588" width="21.42578125" style="351" customWidth="1"/>
    <col min="3589" max="3841" width="9.140625" style="351"/>
    <col min="3842" max="3842" width="11.85546875" style="351" customWidth="1"/>
    <col min="3843" max="3843" width="67.85546875" style="351" customWidth="1"/>
    <col min="3844" max="3844" width="21.42578125" style="351" customWidth="1"/>
    <col min="3845" max="4097" width="9.140625" style="351"/>
    <col min="4098" max="4098" width="11.85546875" style="351" customWidth="1"/>
    <col min="4099" max="4099" width="67.85546875" style="351" customWidth="1"/>
    <col min="4100" max="4100" width="21.42578125" style="351" customWidth="1"/>
    <col min="4101" max="4353" width="9.140625" style="351"/>
    <col min="4354" max="4354" width="11.85546875" style="351" customWidth="1"/>
    <col min="4355" max="4355" width="67.85546875" style="351" customWidth="1"/>
    <col min="4356" max="4356" width="21.42578125" style="351" customWidth="1"/>
    <col min="4357" max="4609" width="9.140625" style="351"/>
    <col min="4610" max="4610" width="11.85546875" style="351" customWidth="1"/>
    <col min="4611" max="4611" width="67.85546875" style="351" customWidth="1"/>
    <col min="4612" max="4612" width="21.42578125" style="351" customWidth="1"/>
    <col min="4613" max="4865" width="9.140625" style="351"/>
    <col min="4866" max="4866" width="11.85546875" style="351" customWidth="1"/>
    <col min="4867" max="4867" width="67.85546875" style="351" customWidth="1"/>
    <col min="4868" max="4868" width="21.42578125" style="351" customWidth="1"/>
    <col min="4869" max="5121" width="9.140625" style="351"/>
    <col min="5122" max="5122" width="11.85546875" style="351" customWidth="1"/>
    <col min="5123" max="5123" width="67.85546875" style="351" customWidth="1"/>
    <col min="5124" max="5124" width="21.42578125" style="351" customWidth="1"/>
    <col min="5125" max="5377" width="9.140625" style="351"/>
    <col min="5378" max="5378" width="11.85546875" style="351" customWidth="1"/>
    <col min="5379" max="5379" width="67.85546875" style="351" customWidth="1"/>
    <col min="5380" max="5380" width="21.42578125" style="351" customWidth="1"/>
    <col min="5381" max="5633" width="9.140625" style="351"/>
    <col min="5634" max="5634" width="11.85546875" style="351" customWidth="1"/>
    <col min="5635" max="5635" width="67.85546875" style="351" customWidth="1"/>
    <col min="5636" max="5636" width="21.42578125" style="351" customWidth="1"/>
    <col min="5637" max="5889" width="9.140625" style="351"/>
    <col min="5890" max="5890" width="11.85546875" style="351" customWidth="1"/>
    <col min="5891" max="5891" width="67.85546875" style="351" customWidth="1"/>
    <col min="5892" max="5892" width="21.42578125" style="351" customWidth="1"/>
    <col min="5893" max="6145" width="9.140625" style="351"/>
    <col min="6146" max="6146" width="11.85546875" style="351" customWidth="1"/>
    <col min="6147" max="6147" width="67.85546875" style="351" customWidth="1"/>
    <col min="6148" max="6148" width="21.42578125" style="351" customWidth="1"/>
    <col min="6149" max="6401" width="9.140625" style="351"/>
    <col min="6402" max="6402" width="11.85546875" style="351" customWidth="1"/>
    <col min="6403" max="6403" width="67.85546875" style="351" customWidth="1"/>
    <col min="6404" max="6404" width="21.42578125" style="351" customWidth="1"/>
    <col min="6405" max="6657" width="9.140625" style="351"/>
    <col min="6658" max="6658" width="11.85546875" style="351" customWidth="1"/>
    <col min="6659" max="6659" width="67.85546875" style="351" customWidth="1"/>
    <col min="6660" max="6660" width="21.42578125" style="351" customWidth="1"/>
    <col min="6661" max="6913" width="9.140625" style="351"/>
    <col min="6914" max="6914" width="11.85546875" style="351" customWidth="1"/>
    <col min="6915" max="6915" width="67.85546875" style="351" customWidth="1"/>
    <col min="6916" max="6916" width="21.42578125" style="351" customWidth="1"/>
    <col min="6917" max="7169" width="9.140625" style="351"/>
    <col min="7170" max="7170" width="11.85546875" style="351" customWidth="1"/>
    <col min="7171" max="7171" width="67.85546875" style="351" customWidth="1"/>
    <col min="7172" max="7172" width="21.42578125" style="351" customWidth="1"/>
    <col min="7173" max="7425" width="9.140625" style="351"/>
    <col min="7426" max="7426" width="11.85546875" style="351" customWidth="1"/>
    <col min="7427" max="7427" width="67.85546875" style="351" customWidth="1"/>
    <col min="7428" max="7428" width="21.42578125" style="351" customWidth="1"/>
    <col min="7429" max="7681" width="9.140625" style="351"/>
    <col min="7682" max="7682" width="11.85546875" style="351" customWidth="1"/>
    <col min="7683" max="7683" width="67.85546875" style="351" customWidth="1"/>
    <col min="7684" max="7684" width="21.42578125" style="351" customWidth="1"/>
    <col min="7685" max="7937" width="9.140625" style="351"/>
    <col min="7938" max="7938" width="11.85546875" style="351" customWidth="1"/>
    <col min="7939" max="7939" width="67.85546875" style="351" customWidth="1"/>
    <col min="7940" max="7940" width="21.42578125" style="351" customWidth="1"/>
    <col min="7941" max="8193" width="9.140625" style="351"/>
    <col min="8194" max="8194" width="11.85546875" style="351" customWidth="1"/>
    <col min="8195" max="8195" width="67.85546875" style="351" customWidth="1"/>
    <col min="8196" max="8196" width="21.42578125" style="351" customWidth="1"/>
    <col min="8197" max="8449" width="9.140625" style="351"/>
    <col min="8450" max="8450" width="11.85546875" style="351" customWidth="1"/>
    <col min="8451" max="8451" width="67.85546875" style="351" customWidth="1"/>
    <col min="8452" max="8452" width="21.42578125" style="351" customWidth="1"/>
    <col min="8453" max="8705" width="9.140625" style="351"/>
    <col min="8706" max="8706" width="11.85546875" style="351" customWidth="1"/>
    <col min="8707" max="8707" width="67.85546875" style="351" customWidth="1"/>
    <col min="8708" max="8708" width="21.42578125" style="351" customWidth="1"/>
    <col min="8709" max="8961" width="9.140625" style="351"/>
    <col min="8962" max="8962" width="11.85546875" style="351" customWidth="1"/>
    <col min="8963" max="8963" width="67.85546875" style="351" customWidth="1"/>
    <col min="8964" max="8964" width="21.42578125" style="351" customWidth="1"/>
    <col min="8965" max="9217" width="9.140625" style="351"/>
    <col min="9218" max="9218" width="11.85546875" style="351" customWidth="1"/>
    <col min="9219" max="9219" width="67.85546875" style="351" customWidth="1"/>
    <col min="9220" max="9220" width="21.42578125" style="351" customWidth="1"/>
    <col min="9221" max="9473" width="9.140625" style="351"/>
    <col min="9474" max="9474" width="11.85546875" style="351" customWidth="1"/>
    <col min="9475" max="9475" width="67.85546875" style="351" customWidth="1"/>
    <col min="9476" max="9476" width="21.42578125" style="351" customWidth="1"/>
    <col min="9477" max="9729" width="9.140625" style="351"/>
    <col min="9730" max="9730" width="11.85546875" style="351" customWidth="1"/>
    <col min="9731" max="9731" width="67.85546875" style="351" customWidth="1"/>
    <col min="9732" max="9732" width="21.42578125" style="351" customWidth="1"/>
    <col min="9733" max="9985" width="9.140625" style="351"/>
    <col min="9986" max="9986" width="11.85546875" style="351" customWidth="1"/>
    <col min="9987" max="9987" width="67.85546875" style="351" customWidth="1"/>
    <col min="9988" max="9988" width="21.42578125" style="351" customWidth="1"/>
    <col min="9989" max="10241" width="9.140625" style="351"/>
    <col min="10242" max="10242" width="11.85546875" style="351" customWidth="1"/>
    <col min="10243" max="10243" width="67.85546875" style="351" customWidth="1"/>
    <col min="10244" max="10244" width="21.42578125" style="351" customWidth="1"/>
    <col min="10245" max="10497" width="9.140625" style="351"/>
    <col min="10498" max="10498" width="11.85546875" style="351" customWidth="1"/>
    <col min="10499" max="10499" width="67.85546875" style="351" customWidth="1"/>
    <col min="10500" max="10500" width="21.42578125" style="351" customWidth="1"/>
    <col min="10501" max="10753" width="9.140625" style="351"/>
    <col min="10754" max="10754" width="11.85546875" style="351" customWidth="1"/>
    <col min="10755" max="10755" width="67.85546875" style="351" customWidth="1"/>
    <col min="10756" max="10756" width="21.42578125" style="351" customWidth="1"/>
    <col min="10757" max="11009" width="9.140625" style="351"/>
    <col min="11010" max="11010" width="11.85546875" style="351" customWidth="1"/>
    <col min="11011" max="11011" width="67.85546875" style="351" customWidth="1"/>
    <col min="11012" max="11012" width="21.42578125" style="351" customWidth="1"/>
    <col min="11013" max="11265" width="9.140625" style="351"/>
    <col min="11266" max="11266" width="11.85546875" style="351" customWidth="1"/>
    <col min="11267" max="11267" width="67.85546875" style="351" customWidth="1"/>
    <col min="11268" max="11268" width="21.42578125" style="351" customWidth="1"/>
    <col min="11269" max="11521" width="9.140625" style="351"/>
    <col min="11522" max="11522" width="11.85546875" style="351" customWidth="1"/>
    <col min="11523" max="11523" width="67.85546875" style="351" customWidth="1"/>
    <col min="11524" max="11524" width="21.42578125" style="351" customWidth="1"/>
    <col min="11525" max="11777" width="9.140625" style="351"/>
    <col min="11778" max="11778" width="11.85546875" style="351" customWidth="1"/>
    <col min="11779" max="11779" width="67.85546875" style="351" customWidth="1"/>
    <col min="11780" max="11780" width="21.42578125" style="351" customWidth="1"/>
    <col min="11781" max="12033" width="9.140625" style="351"/>
    <col min="12034" max="12034" width="11.85546875" style="351" customWidth="1"/>
    <col min="12035" max="12035" width="67.85546875" style="351" customWidth="1"/>
    <col min="12036" max="12036" width="21.42578125" style="351" customWidth="1"/>
    <col min="12037" max="12289" width="9.140625" style="351"/>
    <col min="12290" max="12290" width="11.85546875" style="351" customWidth="1"/>
    <col min="12291" max="12291" width="67.85546875" style="351" customWidth="1"/>
    <col min="12292" max="12292" width="21.42578125" style="351" customWidth="1"/>
    <col min="12293" max="12545" width="9.140625" style="351"/>
    <col min="12546" max="12546" width="11.85546875" style="351" customWidth="1"/>
    <col min="12547" max="12547" width="67.85546875" style="351" customWidth="1"/>
    <col min="12548" max="12548" width="21.42578125" style="351" customWidth="1"/>
    <col min="12549" max="12801" width="9.140625" style="351"/>
    <col min="12802" max="12802" width="11.85546875" style="351" customWidth="1"/>
    <col min="12803" max="12803" width="67.85546875" style="351" customWidth="1"/>
    <col min="12804" max="12804" width="21.42578125" style="351" customWidth="1"/>
    <col min="12805" max="13057" width="9.140625" style="351"/>
    <col min="13058" max="13058" width="11.85546875" style="351" customWidth="1"/>
    <col min="13059" max="13059" width="67.85546875" style="351" customWidth="1"/>
    <col min="13060" max="13060" width="21.42578125" style="351" customWidth="1"/>
    <col min="13061" max="13313" width="9.140625" style="351"/>
    <col min="13314" max="13314" width="11.85546875" style="351" customWidth="1"/>
    <col min="13315" max="13315" width="67.85546875" style="351" customWidth="1"/>
    <col min="13316" max="13316" width="21.42578125" style="351" customWidth="1"/>
    <col min="13317" max="13569" width="9.140625" style="351"/>
    <col min="13570" max="13570" width="11.85546875" style="351" customWidth="1"/>
    <col min="13571" max="13571" width="67.85546875" style="351" customWidth="1"/>
    <col min="13572" max="13572" width="21.42578125" style="351" customWidth="1"/>
    <col min="13573" max="13825" width="9.140625" style="351"/>
    <col min="13826" max="13826" width="11.85546875" style="351" customWidth="1"/>
    <col min="13827" max="13827" width="67.85546875" style="351" customWidth="1"/>
    <col min="13828" max="13828" width="21.42578125" style="351" customWidth="1"/>
    <col min="13829" max="14081" width="9.140625" style="351"/>
    <col min="14082" max="14082" width="11.85546875" style="351" customWidth="1"/>
    <col min="14083" max="14083" width="67.85546875" style="351" customWidth="1"/>
    <col min="14084" max="14084" width="21.42578125" style="351" customWidth="1"/>
    <col min="14085" max="14337" width="9.140625" style="351"/>
    <col min="14338" max="14338" width="11.85546875" style="351" customWidth="1"/>
    <col min="14339" max="14339" width="67.85546875" style="351" customWidth="1"/>
    <col min="14340" max="14340" width="21.42578125" style="351" customWidth="1"/>
    <col min="14341" max="14593" width="9.140625" style="351"/>
    <col min="14594" max="14594" width="11.85546875" style="351" customWidth="1"/>
    <col min="14595" max="14595" width="67.85546875" style="351" customWidth="1"/>
    <col min="14596" max="14596" width="21.42578125" style="351" customWidth="1"/>
    <col min="14597" max="14849" width="9.140625" style="351"/>
    <col min="14850" max="14850" width="11.85546875" style="351" customWidth="1"/>
    <col min="14851" max="14851" width="67.85546875" style="351" customWidth="1"/>
    <col min="14852" max="14852" width="21.42578125" style="351" customWidth="1"/>
    <col min="14853" max="15105" width="9.140625" style="351"/>
    <col min="15106" max="15106" width="11.85546875" style="351" customWidth="1"/>
    <col min="15107" max="15107" width="67.85546875" style="351" customWidth="1"/>
    <col min="15108" max="15108" width="21.42578125" style="351" customWidth="1"/>
    <col min="15109" max="15361" width="9.140625" style="351"/>
    <col min="15362" max="15362" width="11.85546875" style="351" customWidth="1"/>
    <col min="15363" max="15363" width="67.85546875" style="351" customWidth="1"/>
    <col min="15364" max="15364" width="21.42578125" style="351" customWidth="1"/>
    <col min="15365" max="15617" width="9.140625" style="351"/>
    <col min="15618" max="15618" width="11.85546875" style="351" customWidth="1"/>
    <col min="15619" max="15619" width="67.85546875" style="351" customWidth="1"/>
    <col min="15620" max="15620" width="21.42578125" style="351" customWidth="1"/>
    <col min="15621" max="15873" width="9.140625" style="351"/>
    <col min="15874" max="15874" width="11.85546875" style="351" customWidth="1"/>
    <col min="15875" max="15875" width="67.85546875" style="351" customWidth="1"/>
    <col min="15876" max="15876" width="21.42578125" style="351" customWidth="1"/>
    <col min="15877" max="16129" width="9.140625" style="351"/>
    <col min="16130" max="16130" width="11.85546875" style="351" customWidth="1"/>
    <col min="16131" max="16131" width="67.85546875" style="351" customWidth="1"/>
    <col min="16132" max="16132" width="21.42578125" style="351" customWidth="1"/>
    <col min="16133" max="16384" width="9.140625" style="351"/>
  </cols>
  <sheetData>
    <row r="1" spans="1:7" ht="15" customHeight="1" x14ac:dyDescent="0.25">
      <c r="C1" s="135" t="s">
        <v>515</v>
      </c>
      <c r="D1" s="135"/>
      <c r="E1" s="135"/>
      <c r="F1" s="135"/>
      <c r="G1" s="135"/>
    </row>
    <row r="2" spans="1:7" s="355" customFormat="1" ht="21.2" customHeight="1" x14ac:dyDescent="0.25">
      <c r="A2" s="352"/>
      <c r="B2" s="353"/>
      <c r="C2" s="613" t="s">
        <v>423</v>
      </c>
      <c r="D2" s="613"/>
      <c r="E2" s="613"/>
      <c r="F2" s="613"/>
      <c r="G2" s="613"/>
    </row>
    <row r="3" spans="1:7" s="359" customFormat="1" ht="15.75" x14ac:dyDescent="0.25">
      <c r="A3" s="356"/>
      <c r="B3" s="357" t="str">
        <f>CONCATENATE([1]ALAPADATOK!A11)</f>
        <v>Szirmabesenyői Polgármesteri Hivatal</v>
      </c>
      <c r="C3" s="448"/>
    </row>
    <row r="4" spans="1:7" s="359" customFormat="1" ht="15.75" x14ac:dyDescent="0.25">
      <c r="A4" s="356"/>
      <c r="B4" s="357" t="s">
        <v>396</v>
      </c>
      <c r="C4" s="448"/>
    </row>
    <row r="5" spans="1:7" s="362" customFormat="1" ht="15.95" customHeight="1" thickBot="1" x14ac:dyDescent="0.3">
      <c r="A5" s="360"/>
      <c r="B5" s="360"/>
      <c r="C5" s="630" t="str">
        <f>'[1]KV_9.1.3.sz.mell'!C4</f>
        <v>Forintban!</v>
      </c>
      <c r="D5" s="630"/>
      <c r="E5" s="630"/>
      <c r="F5" s="630"/>
    </row>
    <row r="6" spans="1:7" ht="36.75" thickBot="1" x14ac:dyDescent="0.3">
      <c r="A6" s="363" t="s">
        <v>397</v>
      </c>
      <c r="B6" s="449" t="s">
        <v>398</v>
      </c>
      <c r="C6" s="450" t="s">
        <v>399</v>
      </c>
      <c r="D6" s="9" t="s">
        <v>266</v>
      </c>
      <c r="E6" s="9" t="s">
        <v>267</v>
      </c>
      <c r="F6" s="9" t="s">
        <v>8</v>
      </c>
    </row>
    <row r="7" spans="1:7" s="370" customFormat="1" ht="12.95" customHeight="1" thickBot="1" x14ac:dyDescent="0.3">
      <c r="A7" s="366"/>
      <c r="B7" s="451" t="s">
        <v>9</v>
      </c>
      <c r="C7" s="452" t="s">
        <v>10</v>
      </c>
      <c r="D7" s="453" t="s">
        <v>11</v>
      </c>
      <c r="E7" s="511" t="s">
        <v>12</v>
      </c>
      <c r="F7" s="369" t="s">
        <v>268</v>
      </c>
    </row>
    <row r="8" spans="1:7" s="370" customFormat="1" ht="15.95" customHeight="1" thickBot="1" x14ac:dyDescent="0.3">
      <c r="A8" s="454"/>
      <c r="B8" s="455" t="s">
        <v>281</v>
      </c>
      <c r="C8" s="456"/>
      <c r="D8" s="457"/>
      <c r="E8" s="457"/>
      <c r="F8" s="457"/>
    </row>
    <row r="9" spans="1:7" s="379" customFormat="1" ht="12" customHeight="1" thickBot="1" x14ac:dyDescent="0.3">
      <c r="A9" s="458" t="s">
        <v>13</v>
      </c>
      <c r="B9" s="459" t="s">
        <v>424</v>
      </c>
      <c r="C9" s="209">
        <f>SUM(C10:C20)</f>
        <v>0</v>
      </c>
      <c r="D9" s="209">
        <f>SUM(D10:D20)</f>
        <v>0</v>
      </c>
      <c r="E9" s="209"/>
      <c r="F9" s="209">
        <f>C9+D9</f>
        <v>0</v>
      </c>
    </row>
    <row r="10" spans="1:7" s="379" customFormat="1" ht="12" customHeight="1" x14ac:dyDescent="0.25">
      <c r="A10" s="460" t="s">
        <v>15</v>
      </c>
      <c r="B10" s="67" t="s">
        <v>74</v>
      </c>
      <c r="C10" s="461"/>
      <c r="D10" s="461"/>
      <c r="E10" s="192"/>
      <c r="F10" s="197">
        <f>C10+D10</f>
        <v>0</v>
      </c>
    </row>
    <row r="11" spans="1:7" s="379" customFormat="1" ht="12" customHeight="1" x14ac:dyDescent="0.25">
      <c r="A11" s="462" t="s">
        <v>17</v>
      </c>
      <c r="B11" s="69" t="s">
        <v>76</v>
      </c>
      <c r="C11" s="197"/>
      <c r="D11" s="197"/>
      <c r="E11" s="197"/>
      <c r="F11" s="197">
        <f t="shared" ref="F11:F58" si="0">C11+D11</f>
        <v>0</v>
      </c>
    </row>
    <row r="12" spans="1:7" s="379" customFormat="1" ht="12" customHeight="1" x14ac:dyDescent="0.25">
      <c r="A12" s="462" t="s">
        <v>19</v>
      </c>
      <c r="B12" s="69" t="s">
        <v>78</v>
      </c>
      <c r="C12" s="197"/>
      <c r="D12" s="197"/>
      <c r="E12" s="197"/>
      <c r="F12" s="197">
        <f t="shared" si="0"/>
        <v>0</v>
      </c>
    </row>
    <row r="13" spans="1:7" s="379" customFormat="1" ht="12" customHeight="1" x14ac:dyDescent="0.25">
      <c r="A13" s="462" t="s">
        <v>21</v>
      </c>
      <c r="B13" s="69" t="s">
        <v>80</v>
      </c>
      <c r="C13" s="197"/>
      <c r="D13" s="197"/>
      <c r="E13" s="197"/>
      <c r="F13" s="197">
        <f t="shared" si="0"/>
        <v>0</v>
      </c>
    </row>
    <row r="14" spans="1:7" s="379" customFormat="1" ht="12" customHeight="1" x14ac:dyDescent="0.25">
      <c r="A14" s="462" t="s">
        <v>23</v>
      </c>
      <c r="B14" s="69" t="s">
        <v>82</v>
      </c>
      <c r="C14" s="197"/>
      <c r="D14" s="197"/>
      <c r="E14" s="197"/>
      <c r="F14" s="197">
        <f t="shared" si="0"/>
        <v>0</v>
      </c>
    </row>
    <row r="15" spans="1:7" s="379" customFormat="1" ht="12" customHeight="1" x14ac:dyDescent="0.25">
      <c r="A15" s="462" t="s">
        <v>25</v>
      </c>
      <c r="B15" s="69" t="s">
        <v>425</v>
      </c>
      <c r="C15" s="197"/>
      <c r="D15" s="197"/>
      <c r="E15" s="197"/>
      <c r="F15" s="197">
        <f t="shared" si="0"/>
        <v>0</v>
      </c>
    </row>
    <row r="16" spans="1:7" s="379" customFormat="1" ht="12" customHeight="1" x14ac:dyDescent="0.25">
      <c r="A16" s="462" t="s">
        <v>189</v>
      </c>
      <c r="B16" s="91" t="s">
        <v>426</v>
      </c>
      <c r="C16" s="197"/>
      <c r="D16" s="197"/>
      <c r="E16" s="197"/>
      <c r="F16" s="197">
        <f t="shared" si="0"/>
        <v>0</v>
      </c>
    </row>
    <row r="17" spans="1:6" s="379" customFormat="1" ht="12" customHeight="1" x14ac:dyDescent="0.25">
      <c r="A17" s="462" t="s">
        <v>191</v>
      </c>
      <c r="B17" s="69" t="s">
        <v>427</v>
      </c>
      <c r="C17" s="228"/>
      <c r="D17" s="228"/>
      <c r="E17" s="228"/>
      <c r="F17" s="197">
        <f t="shared" si="0"/>
        <v>0</v>
      </c>
    </row>
    <row r="18" spans="1:6" s="382" customFormat="1" ht="12" customHeight="1" x14ac:dyDescent="0.25">
      <c r="A18" s="462" t="s">
        <v>193</v>
      </c>
      <c r="B18" s="69" t="s">
        <v>90</v>
      </c>
      <c r="C18" s="197"/>
      <c r="D18" s="197"/>
      <c r="E18" s="197"/>
      <c r="F18" s="197">
        <f t="shared" si="0"/>
        <v>0</v>
      </c>
    </row>
    <row r="19" spans="1:6" s="382" customFormat="1" ht="12" customHeight="1" x14ac:dyDescent="0.25">
      <c r="A19" s="462" t="s">
        <v>195</v>
      </c>
      <c r="B19" s="69" t="s">
        <v>92</v>
      </c>
      <c r="C19" s="205"/>
      <c r="D19" s="205"/>
      <c r="E19" s="205"/>
      <c r="F19" s="197">
        <f t="shared" si="0"/>
        <v>0</v>
      </c>
    </row>
    <row r="20" spans="1:6" s="382" customFormat="1" ht="12" customHeight="1" thickBot="1" x14ac:dyDescent="0.3">
      <c r="A20" s="462" t="s">
        <v>197</v>
      </c>
      <c r="B20" s="91" t="s">
        <v>94</v>
      </c>
      <c r="C20" s="205"/>
      <c r="D20" s="205"/>
      <c r="E20" s="205"/>
      <c r="F20" s="197">
        <f t="shared" si="0"/>
        <v>0</v>
      </c>
    </row>
    <row r="21" spans="1:6" s="379" customFormat="1" ht="12" customHeight="1" thickBot="1" x14ac:dyDescent="0.3">
      <c r="A21" s="458" t="s">
        <v>27</v>
      </c>
      <c r="B21" s="459" t="s">
        <v>428</v>
      </c>
      <c r="C21" s="209">
        <f>SUM(C22:C24)</f>
        <v>0</v>
      </c>
      <c r="D21" s="208">
        <f>SUM(D22:D24)</f>
        <v>0</v>
      </c>
      <c r="E21" s="209"/>
      <c r="F21" s="465">
        <f t="shared" si="0"/>
        <v>0</v>
      </c>
    </row>
    <row r="22" spans="1:6" s="382" customFormat="1" ht="12" customHeight="1" x14ac:dyDescent="0.25">
      <c r="A22" s="462" t="s">
        <v>29</v>
      </c>
      <c r="B22" s="90" t="s">
        <v>30</v>
      </c>
      <c r="C22" s="197"/>
      <c r="D22" s="192"/>
      <c r="E22" s="192"/>
      <c r="F22" s="192">
        <f t="shared" si="0"/>
        <v>0</v>
      </c>
    </row>
    <row r="23" spans="1:6" s="382" customFormat="1" ht="12" customHeight="1" x14ac:dyDescent="0.25">
      <c r="A23" s="462" t="s">
        <v>31</v>
      </c>
      <c r="B23" s="69" t="s">
        <v>429</v>
      </c>
      <c r="C23" s="197"/>
      <c r="D23" s="197"/>
      <c r="E23" s="197"/>
      <c r="F23" s="197">
        <f t="shared" si="0"/>
        <v>0</v>
      </c>
    </row>
    <row r="24" spans="1:6" s="382" customFormat="1" ht="12" customHeight="1" x14ac:dyDescent="0.25">
      <c r="A24" s="462" t="s">
        <v>33</v>
      </c>
      <c r="B24" s="69" t="s">
        <v>430</v>
      </c>
      <c r="C24" s="197"/>
      <c r="D24" s="197"/>
      <c r="E24" s="197"/>
      <c r="F24" s="197">
        <f t="shared" si="0"/>
        <v>0</v>
      </c>
    </row>
    <row r="25" spans="1:6" s="382" customFormat="1" ht="12" customHeight="1" thickBot="1" x14ac:dyDescent="0.3">
      <c r="A25" s="462" t="s">
        <v>35</v>
      </c>
      <c r="B25" s="69" t="s">
        <v>431</v>
      </c>
      <c r="C25" s="197"/>
      <c r="D25" s="197"/>
      <c r="E25" s="197"/>
      <c r="F25" s="197">
        <f t="shared" si="0"/>
        <v>0</v>
      </c>
    </row>
    <row r="26" spans="1:6" s="382" customFormat="1" ht="12" customHeight="1" thickBot="1" x14ac:dyDescent="0.3">
      <c r="A26" s="463" t="s">
        <v>41</v>
      </c>
      <c r="B26" s="86" t="s">
        <v>289</v>
      </c>
      <c r="C26" s="464"/>
      <c r="D26" s="464"/>
      <c r="E26" s="512"/>
      <c r="F26" s="461">
        <f t="shared" si="0"/>
        <v>0</v>
      </c>
    </row>
    <row r="27" spans="1:6" s="382" customFormat="1" ht="12" customHeight="1" thickBot="1" x14ac:dyDescent="0.3">
      <c r="A27" s="463" t="s">
        <v>236</v>
      </c>
      <c r="B27" s="86" t="s">
        <v>432</v>
      </c>
      <c r="C27" s="209">
        <f>+C28+C29+C30</f>
        <v>0</v>
      </c>
      <c r="D27" s="208">
        <f>+D28+D29+D30</f>
        <v>0</v>
      </c>
      <c r="E27" s="472"/>
      <c r="F27" s="465">
        <f t="shared" si="0"/>
        <v>0</v>
      </c>
    </row>
    <row r="28" spans="1:6" s="382" customFormat="1" ht="12" customHeight="1" x14ac:dyDescent="0.25">
      <c r="A28" s="466" t="s">
        <v>57</v>
      </c>
      <c r="B28" s="467" t="s">
        <v>44</v>
      </c>
      <c r="C28" s="229"/>
      <c r="D28" s="229"/>
      <c r="E28" s="229"/>
      <c r="F28" s="192">
        <f t="shared" si="0"/>
        <v>0</v>
      </c>
    </row>
    <row r="29" spans="1:6" s="382" customFormat="1" ht="12" customHeight="1" x14ac:dyDescent="0.25">
      <c r="A29" s="466" t="s">
        <v>59</v>
      </c>
      <c r="B29" s="467" t="s">
        <v>429</v>
      </c>
      <c r="C29" s="197"/>
      <c r="D29" s="197"/>
      <c r="E29" s="197"/>
      <c r="F29" s="197">
        <f t="shared" si="0"/>
        <v>0</v>
      </c>
    </row>
    <row r="30" spans="1:6" s="382" customFormat="1" ht="12" customHeight="1" x14ac:dyDescent="0.25">
      <c r="A30" s="466" t="s">
        <v>61</v>
      </c>
      <c r="B30" s="468" t="s">
        <v>433</v>
      </c>
      <c r="C30" s="197"/>
      <c r="D30" s="197"/>
      <c r="E30" s="197"/>
      <c r="F30" s="197">
        <f t="shared" si="0"/>
        <v>0</v>
      </c>
    </row>
    <row r="31" spans="1:6" s="382" customFormat="1" ht="12" customHeight="1" thickBot="1" x14ac:dyDescent="0.3">
      <c r="A31" s="462" t="s">
        <v>63</v>
      </c>
      <c r="B31" s="469" t="s">
        <v>434</v>
      </c>
      <c r="C31" s="470"/>
      <c r="D31" s="470"/>
      <c r="E31" s="513"/>
      <c r="F31" s="197">
        <f t="shared" si="0"/>
        <v>0</v>
      </c>
    </row>
    <row r="32" spans="1:6" s="382" customFormat="1" ht="12" customHeight="1" thickBot="1" x14ac:dyDescent="0.3">
      <c r="A32" s="463" t="s">
        <v>71</v>
      </c>
      <c r="B32" s="86" t="s">
        <v>435</v>
      </c>
      <c r="C32" s="209">
        <f>+C33+C34+C35</f>
        <v>0</v>
      </c>
      <c r="D32" s="208">
        <f>+D33+D34+D35</f>
        <v>0</v>
      </c>
      <c r="E32" s="472"/>
      <c r="F32" s="465">
        <f t="shared" si="0"/>
        <v>0</v>
      </c>
    </row>
    <row r="33" spans="1:6" s="382" customFormat="1" ht="12" customHeight="1" x14ac:dyDescent="0.25">
      <c r="A33" s="466" t="s">
        <v>73</v>
      </c>
      <c r="B33" s="467" t="s">
        <v>98</v>
      </c>
      <c r="C33" s="229"/>
      <c r="D33" s="229"/>
      <c r="E33" s="229"/>
      <c r="F33" s="192">
        <f t="shared" si="0"/>
        <v>0</v>
      </c>
    </row>
    <row r="34" spans="1:6" s="382" customFormat="1" ht="12" customHeight="1" x14ac:dyDescent="0.25">
      <c r="A34" s="466" t="s">
        <v>75</v>
      </c>
      <c r="B34" s="468" t="s">
        <v>100</v>
      </c>
      <c r="C34" s="215"/>
      <c r="D34" s="215"/>
      <c r="E34" s="215"/>
      <c r="F34" s="197">
        <f t="shared" si="0"/>
        <v>0</v>
      </c>
    </row>
    <row r="35" spans="1:6" s="382" customFormat="1" ht="12" customHeight="1" thickBot="1" x14ac:dyDescent="0.3">
      <c r="A35" s="462" t="s">
        <v>77</v>
      </c>
      <c r="B35" s="469" t="s">
        <v>102</v>
      </c>
      <c r="C35" s="470"/>
      <c r="D35" s="470"/>
      <c r="E35" s="513"/>
      <c r="F35" s="197">
        <f t="shared" si="0"/>
        <v>0</v>
      </c>
    </row>
    <row r="36" spans="1:6" s="379" customFormat="1" ht="12" customHeight="1" thickBot="1" x14ac:dyDescent="0.3">
      <c r="A36" s="463" t="s">
        <v>95</v>
      </c>
      <c r="B36" s="86" t="s">
        <v>291</v>
      </c>
      <c r="C36" s="464"/>
      <c r="D36" s="464"/>
      <c r="E36" s="512"/>
      <c r="F36" s="461">
        <f t="shared" si="0"/>
        <v>0</v>
      </c>
    </row>
    <row r="37" spans="1:6" s="379" customFormat="1" ht="12" customHeight="1" thickBot="1" x14ac:dyDescent="0.3">
      <c r="A37" s="463" t="s">
        <v>253</v>
      </c>
      <c r="B37" s="86" t="s">
        <v>436</v>
      </c>
      <c r="C37" s="471"/>
      <c r="D37" s="471"/>
      <c r="E37" s="514"/>
      <c r="F37" s="461">
        <f t="shared" si="0"/>
        <v>0</v>
      </c>
    </row>
    <row r="38" spans="1:6" s="379" customFormat="1" ht="12" customHeight="1" thickBot="1" x14ac:dyDescent="0.3">
      <c r="A38" s="458" t="s">
        <v>117</v>
      </c>
      <c r="B38" s="86" t="s">
        <v>437</v>
      </c>
      <c r="C38" s="472">
        <f>+C9+C21+C26+C27+C32+C36+C37</f>
        <v>0</v>
      </c>
      <c r="D38" s="472">
        <f>+D9+D21+D26+D27+D32+D36+D37</f>
        <v>0</v>
      </c>
      <c r="E38" s="515"/>
      <c r="F38" s="461">
        <f t="shared" si="0"/>
        <v>0</v>
      </c>
    </row>
    <row r="39" spans="1:6" s="379" customFormat="1" ht="12" customHeight="1" thickBot="1" x14ac:dyDescent="0.3">
      <c r="A39" s="473" t="s">
        <v>258</v>
      </c>
      <c r="B39" s="86" t="s">
        <v>438</v>
      </c>
      <c r="C39" s="472">
        <f>+C40+C41+C42</f>
        <v>83604000</v>
      </c>
      <c r="D39" s="208">
        <v>83675630</v>
      </c>
      <c r="E39" s="472"/>
      <c r="F39" s="464">
        <f>D39+E39</f>
        <v>83675630</v>
      </c>
    </row>
    <row r="40" spans="1:6" s="379" customFormat="1" ht="12" customHeight="1" x14ac:dyDescent="0.25">
      <c r="A40" s="466" t="s">
        <v>439</v>
      </c>
      <c r="B40" s="467" t="s">
        <v>347</v>
      </c>
      <c r="C40" s="229"/>
      <c r="D40" s="229">
        <v>71630</v>
      </c>
      <c r="E40" s="229"/>
      <c r="F40" s="192">
        <f>D40+E40</f>
        <v>71630</v>
      </c>
    </row>
    <row r="41" spans="1:6" s="379" customFormat="1" ht="12" customHeight="1" x14ac:dyDescent="0.25">
      <c r="A41" s="466" t="s">
        <v>440</v>
      </c>
      <c r="B41" s="468" t="s">
        <v>441</v>
      </c>
      <c r="C41" s="215"/>
      <c r="D41" s="215">
        <v>0</v>
      </c>
      <c r="E41" s="215"/>
      <c r="F41" s="192">
        <f t="shared" ref="F41:F42" si="1">D41+E41</f>
        <v>0</v>
      </c>
    </row>
    <row r="42" spans="1:6" s="382" customFormat="1" ht="12" customHeight="1" thickBot="1" x14ac:dyDescent="0.3">
      <c r="A42" s="462" t="s">
        <v>442</v>
      </c>
      <c r="B42" s="469" t="s">
        <v>443</v>
      </c>
      <c r="C42" s="470">
        <v>83604000</v>
      </c>
      <c r="D42" s="470">
        <v>83604000</v>
      </c>
      <c r="E42" s="513"/>
      <c r="F42" s="192">
        <f t="shared" si="1"/>
        <v>83604000</v>
      </c>
    </row>
    <row r="43" spans="1:6" s="382" customFormat="1" ht="15.2" customHeight="1" thickBot="1" x14ac:dyDescent="0.25">
      <c r="A43" s="473" t="s">
        <v>260</v>
      </c>
      <c r="B43" s="474" t="s">
        <v>444</v>
      </c>
      <c r="C43" s="407">
        <f>+C38+C39</f>
        <v>83604000</v>
      </c>
      <c r="D43" s="407">
        <f>D38+D39</f>
        <v>83675630</v>
      </c>
      <c r="E43" s="407">
        <f>E38+E39</f>
        <v>0</v>
      </c>
      <c r="F43" s="475">
        <f>F39</f>
        <v>83675630</v>
      </c>
    </row>
    <row r="44" spans="1:6" s="382" customFormat="1" ht="15.2" customHeight="1" x14ac:dyDescent="0.25">
      <c r="A44" s="402"/>
      <c r="B44" s="403"/>
      <c r="C44" s="404"/>
      <c r="D44" s="404"/>
      <c r="E44" s="404"/>
      <c r="F44" s="476">
        <f t="shared" si="0"/>
        <v>0</v>
      </c>
    </row>
    <row r="45" spans="1:6" ht="15.75" thickBot="1" x14ac:dyDescent="0.3">
      <c r="A45" s="477"/>
      <c r="B45" s="478"/>
      <c r="C45" s="479"/>
      <c r="D45" s="479"/>
      <c r="E45" s="479"/>
      <c r="F45" s="476">
        <f t="shared" si="0"/>
        <v>0</v>
      </c>
    </row>
    <row r="46" spans="1:6" s="370" customFormat="1" ht="16.5" customHeight="1" thickBot="1" x14ac:dyDescent="0.3">
      <c r="A46" s="405"/>
      <c r="B46" s="406" t="s">
        <v>282</v>
      </c>
      <c r="C46" s="407"/>
      <c r="D46" s="407"/>
      <c r="E46" s="407"/>
      <c r="F46" s="480">
        <f t="shared" si="0"/>
        <v>0</v>
      </c>
    </row>
    <row r="47" spans="1:6" s="411" customFormat="1" ht="12" customHeight="1" thickBot="1" x14ac:dyDescent="0.3">
      <c r="A47" s="463" t="s">
        <v>13</v>
      </c>
      <c r="B47" s="86" t="s">
        <v>445</v>
      </c>
      <c r="C47" s="209">
        <f>SUM(C48:C52)</f>
        <v>83604000</v>
      </c>
      <c r="D47" s="208">
        <v>83675630</v>
      </c>
      <c r="E47" s="209"/>
      <c r="F47" s="464">
        <f>D47+E47</f>
        <v>83675630</v>
      </c>
    </row>
    <row r="48" spans="1:6" ht="12" customHeight="1" x14ac:dyDescent="0.25">
      <c r="A48" s="462" t="s">
        <v>15</v>
      </c>
      <c r="B48" s="90" t="s">
        <v>182</v>
      </c>
      <c r="C48" s="229">
        <v>63964000</v>
      </c>
      <c r="D48" s="229">
        <v>63964000</v>
      </c>
      <c r="E48" s="229"/>
      <c r="F48" s="192">
        <f>D48+E48</f>
        <v>63964000</v>
      </c>
    </row>
    <row r="49" spans="1:6" ht="12" customHeight="1" x14ac:dyDescent="0.25">
      <c r="A49" s="462" t="s">
        <v>17</v>
      </c>
      <c r="B49" s="69" t="s">
        <v>183</v>
      </c>
      <c r="C49" s="218">
        <v>11220000</v>
      </c>
      <c r="D49" s="218">
        <v>11220000</v>
      </c>
      <c r="E49" s="218"/>
      <c r="F49" s="192">
        <f t="shared" ref="F49:F52" si="2">D49+E49</f>
        <v>11220000</v>
      </c>
    </row>
    <row r="50" spans="1:6" ht="12" customHeight="1" x14ac:dyDescent="0.25">
      <c r="A50" s="462" t="s">
        <v>19</v>
      </c>
      <c r="B50" s="69" t="s">
        <v>184</v>
      </c>
      <c r="C50" s="218">
        <v>8420000</v>
      </c>
      <c r="D50" s="218">
        <v>8491630</v>
      </c>
      <c r="E50" s="218"/>
      <c r="F50" s="192">
        <f t="shared" si="2"/>
        <v>8491630</v>
      </c>
    </row>
    <row r="51" spans="1:6" ht="12" customHeight="1" x14ac:dyDescent="0.25">
      <c r="A51" s="462" t="s">
        <v>21</v>
      </c>
      <c r="B51" s="69" t="s">
        <v>185</v>
      </c>
      <c r="C51" s="218"/>
      <c r="D51" s="218">
        <v>0</v>
      </c>
      <c r="E51" s="229"/>
      <c r="F51" s="192">
        <f t="shared" si="2"/>
        <v>0</v>
      </c>
    </row>
    <row r="52" spans="1:6" ht="12" customHeight="1" thickBot="1" x14ac:dyDescent="0.3">
      <c r="A52" s="462" t="s">
        <v>23</v>
      </c>
      <c r="B52" s="69" t="s">
        <v>187</v>
      </c>
      <c r="C52" s="218"/>
      <c r="D52" s="218">
        <v>0</v>
      </c>
      <c r="E52" s="218"/>
      <c r="F52" s="192">
        <f t="shared" si="2"/>
        <v>0</v>
      </c>
    </row>
    <row r="53" spans="1:6" ht="12" customHeight="1" thickBot="1" x14ac:dyDescent="0.3">
      <c r="A53" s="463" t="s">
        <v>27</v>
      </c>
      <c r="B53" s="86" t="s">
        <v>446</v>
      </c>
      <c r="C53" s="209">
        <f>SUM(C54:C56)</f>
        <v>0</v>
      </c>
      <c r="D53" s="209">
        <v>0</v>
      </c>
      <c r="E53" s="472"/>
      <c r="F53" s="480">
        <f t="shared" si="0"/>
        <v>0</v>
      </c>
    </row>
    <row r="54" spans="1:6" s="411" customFormat="1" ht="12" customHeight="1" x14ac:dyDescent="0.25">
      <c r="A54" s="462" t="s">
        <v>29</v>
      </c>
      <c r="B54" s="90" t="s">
        <v>217</v>
      </c>
      <c r="C54" s="229"/>
      <c r="D54" s="229">
        <v>0</v>
      </c>
      <c r="E54" s="229"/>
      <c r="F54" s="192">
        <f t="shared" si="0"/>
        <v>0</v>
      </c>
    </row>
    <row r="55" spans="1:6" ht="12" customHeight="1" x14ac:dyDescent="0.25">
      <c r="A55" s="462" t="s">
        <v>31</v>
      </c>
      <c r="B55" s="69" t="s">
        <v>219</v>
      </c>
      <c r="C55" s="218"/>
      <c r="D55" s="218">
        <v>0</v>
      </c>
      <c r="E55" s="218"/>
      <c r="F55" s="197">
        <f t="shared" si="0"/>
        <v>0</v>
      </c>
    </row>
    <row r="56" spans="1:6" ht="12" customHeight="1" x14ac:dyDescent="0.25">
      <c r="A56" s="462" t="s">
        <v>33</v>
      </c>
      <c r="B56" s="69" t="s">
        <v>447</v>
      </c>
      <c r="C56" s="218"/>
      <c r="D56" s="218">
        <v>0</v>
      </c>
      <c r="E56" s="218"/>
      <c r="F56" s="197">
        <f t="shared" si="0"/>
        <v>0</v>
      </c>
    </row>
    <row r="57" spans="1:6" ht="12" customHeight="1" thickBot="1" x14ac:dyDescent="0.3">
      <c r="A57" s="462" t="s">
        <v>35</v>
      </c>
      <c r="B57" s="69" t="s">
        <v>448</v>
      </c>
      <c r="C57" s="218"/>
      <c r="D57" s="218">
        <v>0</v>
      </c>
      <c r="E57" s="229"/>
      <c r="F57" s="192">
        <f t="shared" si="0"/>
        <v>0</v>
      </c>
    </row>
    <row r="58" spans="1:6" ht="12" customHeight="1" thickBot="1" x14ac:dyDescent="0.3">
      <c r="A58" s="463" t="s">
        <v>41</v>
      </c>
      <c r="B58" s="86" t="s">
        <v>449</v>
      </c>
      <c r="C58" s="464"/>
      <c r="D58" s="464">
        <v>0</v>
      </c>
      <c r="E58" s="512"/>
      <c r="F58" s="461">
        <f t="shared" si="0"/>
        <v>0</v>
      </c>
    </row>
    <row r="59" spans="1:6" ht="15.2" customHeight="1" thickBot="1" x14ac:dyDescent="0.3">
      <c r="A59" s="463" t="s">
        <v>236</v>
      </c>
      <c r="B59" s="481" t="s">
        <v>450</v>
      </c>
      <c r="C59" s="482">
        <f>+C47+C53+C58</f>
        <v>83604000</v>
      </c>
      <c r="D59" s="482">
        <f>D47+D53+D58</f>
        <v>83675630</v>
      </c>
      <c r="E59" s="482">
        <f>E47+E53+E58</f>
        <v>0</v>
      </c>
      <c r="F59" s="475">
        <f>D59+E59</f>
        <v>83675630</v>
      </c>
    </row>
    <row r="60" spans="1:6" ht="15.75" thickBot="1" x14ac:dyDescent="0.3">
      <c r="C60" s="483">
        <f>C43-C59</f>
        <v>0</v>
      </c>
      <c r="D60" s="483">
        <f>D43-D59</f>
        <v>0</v>
      </c>
      <c r="E60" s="483"/>
      <c r="F60" s="483">
        <f>F43-F59</f>
        <v>0</v>
      </c>
    </row>
    <row r="61" spans="1:6" ht="15.2" customHeight="1" thickBot="1" x14ac:dyDescent="0.3">
      <c r="A61" s="437" t="s">
        <v>421</v>
      </c>
      <c r="B61" s="484"/>
      <c r="C61" s="441">
        <v>13</v>
      </c>
      <c r="D61" s="441"/>
      <c r="E61" s="441"/>
      <c r="F61" s="441">
        <v>13</v>
      </c>
    </row>
    <row r="62" spans="1:6" ht="14.45" customHeight="1" thickBot="1" x14ac:dyDescent="0.3">
      <c r="A62" s="437" t="s">
        <v>422</v>
      </c>
      <c r="B62" s="484"/>
      <c r="C62" s="441"/>
      <c r="D62" s="441"/>
      <c r="E62" s="441"/>
      <c r="F62" s="441"/>
    </row>
    <row r="63" spans="1:6" x14ac:dyDescent="0.25">
      <c r="A63" s="485"/>
      <c r="B63" s="486"/>
      <c r="C63" s="486"/>
    </row>
    <row r="64" spans="1:6" x14ac:dyDescent="0.25">
      <c r="A64" s="485"/>
      <c r="B64" s="486"/>
    </row>
    <row r="65" spans="1:3" x14ac:dyDescent="0.25">
      <c r="A65" s="485"/>
      <c r="B65" s="486"/>
      <c r="C65" s="486"/>
    </row>
    <row r="66" spans="1:3" x14ac:dyDescent="0.25">
      <c r="A66" s="485"/>
      <c r="B66" s="486"/>
      <c r="C66" s="486"/>
    </row>
    <row r="67" spans="1:3" x14ac:dyDescent="0.25">
      <c r="A67" s="485"/>
      <c r="B67" s="486"/>
      <c r="C67" s="486"/>
    </row>
    <row r="68" spans="1:3" x14ac:dyDescent="0.25">
      <c r="A68" s="485"/>
      <c r="B68" s="486"/>
      <c r="C68" s="486"/>
    </row>
    <row r="69" spans="1:3" x14ac:dyDescent="0.25">
      <c r="A69" s="485"/>
      <c r="B69" s="486"/>
      <c r="C69" s="486"/>
    </row>
    <row r="70" spans="1:3" x14ac:dyDescent="0.25">
      <c r="A70" s="485"/>
      <c r="B70" s="486"/>
      <c r="C70" s="486"/>
    </row>
    <row r="71" spans="1:3" x14ac:dyDescent="0.25">
      <c r="A71" s="485"/>
      <c r="B71" s="486"/>
      <c r="C71" s="486"/>
    </row>
    <row r="72" spans="1:3" x14ac:dyDescent="0.25">
      <c r="A72" s="485"/>
      <c r="B72" s="486"/>
      <c r="C72" s="486"/>
    </row>
    <row r="73" spans="1:3" x14ac:dyDescent="0.25">
      <c r="A73" s="485"/>
      <c r="B73" s="486"/>
      <c r="C73" s="486"/>
    </row>
    <row r="74" spans="1:3" x14ac:dyDescent="0.25">
      <c r="A74" s="485"/>
      <c r="B74" s="486"/>
      <c r="C74" s="486"/>
    </row>
    <row r="75" spans="1:3" x14ac:dyDescent="0.25">
      <c r="A75" s="485"/>
      <c r="B75" s="486"/>
      <c r="C75" s="486"/>
    </row>
    <row r="76" spans="1:3" x14ac:dyDescent="0.25">
      <c r="A76" s="485"/>
      <c r="B76" s="486"/>
      <c r="C76" s="486"/>
    </row>
    <row r="77" spans="1:3" x14ac:dyDescent="0.25">
      <c r="A77" s="485"/>
      <c r="B77" s="486"/>
      <c r="C77" s="486"/>
    </row>
    <row r="78" spans="1:3" x14ac:dyDescent="0.25">
      <c r="A78" s="485"/>
      <c r="B78" s="486"/>
      <c r="C78" s="486"/>
    </row>
    <row r="79" spans="1:3" x14ac:dyDescent="0.25">
      <c r="A79" s="485"/>
      <c r="B79" s="486"/>
      <c r="C79" s="486"/>
    </row>
    <row r="80" spans="1:3" x14ac:dyDescent="0.25">
      <c r="A80" s="485"/>
      <c r="B80" s="486"/>
      <c r="C80" s="486"/>
    </row>
    <row r="81" spans="1:3" x14ac:dyDescent="0.25">
      <c r="A81" s="485"/>
      <c r="B81" s="486"/>
      <c r="C81" s="486"/>
    </row>
    <row r="82" spans="1:3" x14ac:dyDescent="0.25">
      <c r="A82" s="485"/>
      <c r="B82" s="486"/>
      <c r="C82" s="486"/>
    </row>
    <row r="83" spans="1:3" x14ac:dyDescent="0.25">
      <c r="A83" s="485"/>
      <c r="B83" s="486"/>
      <c r="C83" s="486"/>
    </row>
    <row r="84" spans="1:3" x14ac:dyDescent="0.25">
      <c r="A84" s="485"/>
      <c r="B84" s="486"/>
      <c r="C84" s="486"/>
    </row>
  </sheetData>
  <mergeCells count="2">
    <mergeCell ref="C2:G2"/>
    <mergeCell ref="C5:F5"/>
  </mergeCells>
  <pageMargins left="0.7" right="0.7" top="0.75" bottom="0.75" header="0.3" footer="0.3"/>
  <pageSetup paperSize="9" scale="67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82F99-6997-4875-ABD5-66148F3DB96E}">
  <sheetPr>
    <pageSetUpPr fitToPage="1"/>
  </sheetPr>
  <dimension ref="A1:I61"/>
  <sheetViews>
    <sheetView workbookViewId="0">
      <selection activeCell="C1" sqref="C1"/>
    </sheetView>
  </sheetViews>
  <sheetFormatPr defaultRowHeight="15" x14ac:dyDescent="0.25"/>
  <cols>
    <col min="1" max="1" width="11.85546875" style="447" customWidth="1"/>
    <col min="2" max="2" width="58.85546875" style="351" customWidth="1"/>
    <col min="3" max="3" width="17.42578125" style="351" customWidth="1"/>
    <col min="4" max="4" width="14.85546875" style="351" customWidth="1"/>
    <col min="5" max="5" width="12.7109375" style="351" customWidth="1"/>
    <col min="6" max="6" width="12" style="351" customWidth="1"/>
    <col min="7" max="7" width="10.28515625" style="351" customWidth="1"/>
    <col min="8" max="257" width="9.140625" style="351"/>
    <col min="258" max="258" width="11.85546875" style="351" customWidth="1"/>
    <col min="259" max="259" width="67.85546875" style="351" customWidth="1"/>
    <col min="260" max="260" width="21.42578125" style="351" customWidth="1"/>
    <col min="261" max="513" width="9.140625" style="351"/>
    <col min="514" max="514" width="11.85546875" style="351" customWidth="1"/>
    <col min="515" max="515" width="67.85546875" style="351" customWidth="1"/>
    <col min="516" max="516" width="21.42578125" style="351" customWidth="1"/>
    <col min="517" max="769" width="9.140625" style="351"/>
    <col min="770" max="770" width="11.85546875" style="351" customWidth="1"/>
    <col min="771" max="771" width="67.85546875" style="351" customWidth="1"/>
    <col min="772" max="772" width="21.42578125" style="351" customWidth="1"/>
    <col min="773" max="1025" width="9.140625" style="351"/>
    <col min="1026" max="1026" width="11.85546875" style="351" customWidth="1"/>
    <col min="1027" max="1027" width="67.85546875" style="351" customWidth="1"/>
    <col min="1028" max="1028" width="21.42578125" style="351" customWidth="1"/>
    <col min="1029" max="1281" width="9.140625" style="351"/>
    <col min="1282" max="1282" width="11.85546875" style="351" customWidth="1"/>
    <col min="1283" max="1283" width="67.85546875" style="351" customWidth="1"/>
    <col min="1284" max="1284" width="21.42578125" style="351" customWidth="1"/>
    <col min="1285" max="1537" width="9.140625" style="351"/>
    <col min="1538" max="1538" width="11.85546875" style="351" customWidth="1"/>
    <col min="1539" max="1539" width="67.85546875" style="351" customWidth="1"/>
    <col min="1540" max="1540" width="21.42578125" style="351" customWidth="1"/>
    <col min="1541" max="1793" width="9.140625" style="351"/>
    <col min="1794" max="1794" width="11.85546875" style="351" customWidth="1"/>
    <col min="1795" max="1795" width="67.85546875" style="351" customWidth="1"/>
    <col min="1796" max="1796" width="21.42578125" style="351" customWidth="1"/>
    <col min="1797" max="2049" width="9.140625" style="351"/>
    <col min="2050" max="2050" width="11.85546875" style="351" customWidth="1"/>
    <col min="2051" max="2051" width="67.85546875" style="351" customWidth="1"/>
    <col min="2052" max="2052" width="21.42578125" style="351" customWidth="1"/>
    <col min="2053" max="2305" width="9.140625" style="351"/>
    <col min="2306" max="2306" width="11.85546875" style="351" customWidth="1"/>
    <col min="2307" max="2307" width="67.85546875" style="351" customWidth="1"/>
    <col min="2308" max="2308" width="21.42578125" style="351" customWidth="1"/>
    <col min="2309" max="2561" width="9.140625" style="351"/>
    <col min="2562" max="2562" width="11.85546875" style="351" customWidth="1"/>
    <col min="2563" max="2563" width="67.85546875" style="351" customWidth="1"/>
    <col min="2564" max="2564" width="21.42578125" style="351" customWidth="1"/>
    <col min="2565" max="2817" width="9.140625" style="351"/>
    <col min="2818" max="2818" width="11.85546875" style="351" customWidth="1"/>
    <col min="2819" max="2819" width="67.85546875" style="351" customWidth="1"/>
    <col min="2820" max="2820" width="21.42578125" style="351" customWidth="1"/>
    <col min="2821" max="3073" width="9.140625" style="351"/>
    <col min="3074" max="3074" width="11.85546875" style="351" customWidth="1"/>
    <col min="3075" max="3075" width="67.85546875" style="351" customWidth="1"/>
    <col min="3076" max="3076" width="21.42578125" style="351" customWidth="1"/>
    <col min="3077" max="3329" width="9.140625" style="351"/>
    <col min="3330" max="3330" width="11.85546875" style="351" customWidth="1"/>
    <col min="3331" max="3331" width="67.85546875" style="351" customWidth="1"/>
    <col min="3332" max="3332" width="21.42578125" style="351" customWidth="1"/>
    <col min="3333" max="3585" width="9.140625" style="351"/>
    <col min="3586" max="3586" width="11.85546875" style="351" customWidth="1"/>
    <col min="3587" max="3587" width="67.85546875" style="351" customWidth="1"/>
    <col min="3588" max="3588" width="21.42578125" style="351" customWidth="1"/>
    <col min="3589" max="3841" width="9.140625" style="351"/>
    <col min="3842" max="3842" width="11.85546875" style="351" customWidth="1"/>
    <col min="3843" max="3843" width="67.85546875" style="351" customWidth="1"/>
    <col min="3844" max="3844" width="21.42578125" style="351" customWidth="1"/>
    <col min="3845" max="4097" width="9.140625" style="351"/>
    <col min="4098" max="4098" width="11.85546875" style="351" customWidth="1"/>
    <col min="4099" max="4099" width="67.85546875" style="351" customWidth="1"/>
    <col min="4100" max="4100" width="21.42578125" style="351" customWidth="1"/>
    <col min="4101" max="4353" width="9.140625" style="351"/>
    <col min="4354" max="4354" width="11.85546875" style="351" customWidth="1"/>
    <col min="4355" max="4355" width="67.85546875" style="351" customWidth="1"/>
    <col min="4356" max="4356" width="21.42578125" style="351" customWidth="1"/>
    <col min="4357" max="4609" width="9.140625" style="351"/>
    <col min="4610" max="4610" width="11.85546875" style="351" customWidth="1"/>
    <col min="4611" max="4611" width="67.85546875" style="351" customWidth="1"/>
    <col min="4612" max="4612" width="21.42578125" style="351" customWidth="1"/>
    <col min="4613" max="4865" width="9.140625" style="351"/>
    <col min="4866" max="4866" width="11.85546875" style="351" customWidth="1"/>
    <col min="4867" max="4867" width="67.85546875" style="351" customWidth="1"/>
    <col min="4868" max="4868" width="21.42578125" style="351" customWidth="1"/>
    <col min="4869" max="5121" width="9.140625" style="351"/>
    <col min="5122" max="5122" width="11.85546875" style="351" customWidth="1"/>
    <col min="5123" max="5123" width="67.85546875" style="351" customWidth="1"/>
    <col min="5124" max="5124" width="21.42578125" style="351" customWidth="1"/>
    <col min="5125" max="5377" width="9.140625" style="351"/>
    <col min="5378" max="5378" width="11.85546875" style="351" customWidth="1"/>
    <col min="5379" max="5379" width="67.85546875" style="351" customWidth="1"/>
    <col min="5380" max="5380" width="21.42578125" style="351" customWidth="1"/>
    <col min="5381" max="5633" width="9.140625" style="351"/>
    <col min="5634" max="5634" width="11.85546875" style="351" customWidth="1"/>
    <col min="5635" max="5635" width="67.85546875" style="351" customWidth="1"/>
    <col min="5636" max="5636" width="21.42578125" style="351" customWidth="1"/>
    <col min="5637" max="5889" width="9.140625" style="351"/>
    <col min="5890" max="5890" width="11.85546875" style="351" customWidth="1"/>
    <col min="5891" max="5891" width="67.85546875" style="351" customWidth="1"/>
    <col min="5892" max="5892" width="21.42578125" style="351" customWidth="1"/>
    <col min="5893" max="6145" width="9.140625" style="351"/>
    <col min="6146" max="6146" width="11.85546875" style="351" customWidth="1"/>
    <col min="6147" max="6147" width="67.85546875" style="351" customWidth="1"/>
    <col min="6148" max="6148" width="21.42578125" style="351" customWidth="1"/>
    <col min="6149" max="6401" width="9.140625" style="351"/>
    <col min="6402" max="6402" width="11.85546875" style="351" customWidth="1"/>
    <col min="6403" max="6403" width="67.85546875" style="351" customWidth="1"/>
    <col min="6404" max="6404" width="21.42578125" style="351" customWidth="1"/>
    <col min="6405" max="6657" width="9.140625" style="351"/>
    <col min="6658" max="6658" width="11.85546875" style="351" customWidth="1"/>
    <col min="6659" max="6659" width="67.85546875" style="351" customWidth="1"/>
    <col min="6660" max="6660" width="21.42578125" style="351" customWidth="1"/>
    <col min="6661" max="6913" width="9.140625" style="351"/>
    <col min="6914" max="6914" width="11.85546875" style="351" customWidth="1"/>
    <col min="6915" max="6915" width="67.85546875" style="351" customWidth="1"/>
    <col min="6916" max="6916" width="21.42578125" style="351" customWidth="1"/>
    <col min="6917" max="7169" width="9.140625" style="351"/>
    <col min="7170" max="7170" width="11.85546875" style="351" customWidth="1"/>
    <col min="7171" max="7171" width="67.85546875" style="351" customWidth="1"/>
    <col min="7172" max="7172" width="21.42578125" style="351" customWidth="1"/>
    <col min="7173" max="7425" width="9.140625" style="351"/>
    <col min="7426" max="7426" width="11.85546875" style="351" customWidth="1"/>
    <col min="7427" max="7427" width="67.85546875" style="351" customWidth="1"/>
    <col min="7428" max="7428" width="21.42578125" style="351" customWidth="1"/>
    <col min="7429" max="7681" width="9.140625" style="351"/>
    <col min="7682" max="7682" width="11.85546875" style="351" customWidth="1"/>
    <col min="7683" max="7683" width="67.85546875" style="351" customWidth="1"/>
    <col min="7684" max="7684" width="21.42578125" style="351" customWidth="1"/>
    <col min="7685" max="7937" width="9.140625" style="351"/>
    <col min="7938" max="7938" width="11.85546875" style="351" customWidth="1"/>
    <col min="7939" max="7939" width="67.85546875" style="351" customWidth="1"/>
    <col min="7940" max="7940" width="21.42578125" style="351" customWidth="1"/>
    <col min="7941" max="8193" width="9.140625" style="351"/>
    <col min="8194" max="8194" width="11.85546875" style="351" customWidth="1"/>
    <col min="8195" max="8195" width="67.85546875" style="351" customWidth="1"/>
    <col min="8196" max="8196" width="21.42578125" style="351" customWidth="1"/>
    <col min="8197" max="8449" width="9.140625" style="351"/>
    <col min="8450" max="8450" width="11.85546875" style="351" customWidth="1"/>
    <col min="8451" max="8451" width="67.85546875" style="351" customWidth="1"/>
    <col min="8452" max="8452" width="21.42578125" style="351" customWidth="1"/>
    <col min="8453" max="8705" width="9.140625" style="351"/>
    <col min="8706" max="8706" width="11.85546875" style="351" customWidth="1"/>
    <col min="8707" max="8707" width="67.85546875" style="351" customWidth="1"/>
    <col min="8708" max="8708" width="21.42578125" style="351" customWidth="1"/>
    <col min="8709" max="8961" width="9.140625" style="351"/>
    <col min="8962" max="8962" width="11.85546875" style="351" customWidth="1"/>
    <col min="8963" max="8963" width="67.85546875" style="351" customWidth="1"/>
    <col min="8964" max="8964" width="21.42578125" style="351" customWidth="1"/>
    <col min="8965" max="9217" width="9.140625" style="351"/>
    <col min="9218" max="9218" width="11.85546875" style="351" customWidth="1"/>
    <col min="9219" max="9219" width="67.85546875" style="351" customWidth="1"/>
    <col min="9220" max="9220" width="21.42578125" style="351" customWidth="1"/>
    <col min="9221" max="9473" width="9.140625" style="351"/>
    <col min="9474" max="9474" width="11.85546875" style="351" customWidth="1"/>
    <col min="9475" max="9475" width="67.85546875" style="351" customWidth="1"/>
    <col min="9476" max="9476" width="21.42578125" style="351" customWidth="1"/>
    <col min="9477" max="9729" width="9.140625" style="351"/>
    <col min="9730" max="9730" width="11.85546875" style="351" customWidth="1"/>
    <col min="9731" max="9731" width="67.85546875" style="351" customWidth="1"/>
    <col min="9732" max="9732" width="21.42578125" style="351" customWidth="1"/>
    <col min="9733" max="9985" width="9.140625" style="351"/>
    <col min="9986" max="9986" width="11.85546875" style="351" customWidth="1"/>
    <col min="9987" max="9987" width="67.85546875" style="351" customWidth="1"/>
    <col min="9988" max="9988" width="21.42578125" style="351" customWidth="1"/>
    <col min="9989" max="10241" width="9.140625" style="351"/>
    <col min="10242" max="10242" width="11.85546875" style="351" customWidth="1"/>
    <col min="10243" max="10243" width="67.85546875" style="351" customWidth="1"/>
    <col min="10244" max="10244" width="21.42578125" style="351" customWidth="1"/>
    <col min="10245" max="10497" width="9.140625" style="351"/>
    <col min="10498" max="10498" width="11.85546875" style="351" customWidth="1"/>
    <col min="10499" max="10499" width="67.85546875" style="351" customWidth="1"/>
    <col min="10500" max="10500" width="21.42578125" style="351" customWidth="1"/>
    <col min="10501" max="10753" width="9.140625" style="351"/>
    <col min="10754" max="10754" width="11.85546875" style="351" customWidth="1"/>
    <col min="10755" max="10755" width="67.85546875" style="351" customWidth="1"/>
    <col min="10756" max="10756" width="21.42578125" style="351" customWidth="1"/>
    <col min="10757" max="11009" width="9.140625" style="351"/>
    <col min="11010" max="11010" width="11.85546875" style="351" customWidth="1"/>
    <col min="11011" max="11011" width="67.85546875" style="351" customWidth="1"/>
    <col min="11012" max="11012" width="21.42578125" style="351" customWidth="1"/>
    <col min="11013" max="11265" width="9.140625" style="351"/>
    <col min="11266" max="11266" width="11.85546875" style="351" customWidth="1"/>
    <col min="11267" max="11267" width="67.85546875" style="351" customWidth="1"/>
    <col min="11268" max="11268" width="21.42578125" style="351" customWidth="1"/>
    <col min="11269" max="11521" width="9.140625" style="351"/>
    <col min="11522" max="11522" width="11.85546875" style="351" customWidth="1"/>
    <col min="11523" max="11523" width="67.85546875" style="351" customWidth="1"/>
    <col min="11524" max="11524" width="21.42578125" style="351" customWidth="1"/>
    <col min="11525" max="11777" width="9.140625" style="351"/>
    <col min="11778" max="11778" width="11.85546875" style="351" customWidth="1"/>
    <col min="11779" max="11779" width="67.85546875" style="351" customWidth="1"/>
    <col min="11780" max="11780" width="21.42578125" style="351" customWidth="1"/>
    <col min="11781" max="12033" width="9.140625" style="351"/>
    <col min="12034" max="12034" width="11.85546875" style="351" customWidth="1"/>
    <col min="12035" max="12035" width="67.85546875" style="351" customWidth="1"/>
    <col min="12036" max="12036" width="21.42578125" style="351" customWidth="1"/>
    <col min="12037" max="12289" width="9.140625" style="351"/>
    <col min="12290" max="12290" width="11.85546875" style="351" customWidth="1"/>
    <col min="12291" max="12291" width="67.85546875" style="351" customWidth="1"/>
    <col min="12292" max="12292" width="21.42578125" style="351" customWidth="1"/>
    <col min="12293" max="12545" width="9.140625" style="351"/>
    <col min="12546" max="12546" width="11.85546875" style="351" customWidth="1"/>
    <col min="12547" max="12547" width="67.85546875" style="351" customWidth="1"/>
    <col min="12548" max="12548" width="21.42578125" style="351" customWidth="1"/>
    <col min="12549" max="12801" width="9.140625" style="351"/>
    <col min="12802" max="12802" width="11.85546875" style="351" customWidth="1"/>
    <col min="12803" max="12803" width="67.85546875" style="351" customWidth="1"/>
    <col min="12804" max="12804" width="21.42578125" style="351" customWidth="1"/>
    <col min="12805" max="13057" width="9.140625" style="351"/>
    <col min="13058" max="13058" width="11.85546875" style="351" customWidth="1"/>
    <col min="13059" max="13059" width="67.85546875" style="351" customWidth="1"/>
    <col min="13060" max="13060" width="21.42578125" style="351" customWidth="1"/>
    <col min="13061" max="13313" width="9.140625" style="351"/>
    <col min="13314" max="13314" width="11.85546875" style="351" customWidth="1"/>
    <col min="13315" max="13315" width="67.85546875" style="351" customWidth="1"/>
    <col min="13316" max="13316" width="21.42578125" style="351" customWidth="1"/>
    <col min="13317" max="13569" width="9.140625" style="351"/>
    <col min="13570" max="13570" width="11.85546875" style="351" customWidth="1"/>
    <col min="13571" max="13571" width="67.85546875" style="351" customWidth="1"/>
    <col min="13572" max="13572" width="21.42578125" style="351" customWidth="1"/>
    <col min="13573" max="13825" width="9.140625" style="351"/>
    <col min="13826" max="13826" width="11.85546875" style="351" customWidth="1"/>
    <col min="13827" max="13827" width="67.85546875" style="351" customWidth="1"/>
    <col min="13828" max="13828" width="21.42578125" style="351" customWidth="1"/>
    <col min="13829" max="14081" width="9.140625" style="351"/>
    <col min="14082" max="14082" width="11.85546875" style="351" customWidth="1"/>
    <col min="14083" max="14083" width="67.85546875" style="351" customWidth="1"/>
    <col min="14084" max="14084" width="21.42578125" style="351" customWidth="1"/>
    <col min="14085" max="14337" width="9.140625" style="351"/>
    <col min="14338" max="14338" width="11.85546875" style="351" customWidth="1"/>
    <col min="14339" max="14339" width="67.85546875" style="351" customWidth="1"/>
    <col min="14340" max="14340" width="21.42578125" style="351" customWidth="1"/>
    <col min="14341" max="14593" width="9.140625" style="351"/>
    <col min="14594" max="14594" width="11.85546875" style="351" customWidth="1"/>
    <col min="14595" max="14595" width="67.85546875" style="351" customWidth="1"/>
    <col min="14596" max="14596" width="21.42578125" style="351" customWidth="1"/>
    <col min="14597" max="14849" width="9.140625" style="351"/>
    <col min="14850" max="14850" width="11.85546875" style="351" customWidth="1"/>
    <col min="14851" max="14851" width="67.85546875" style="351" customWidth="1"/>
    <col min="14852" max="14852" width="21.42578125" style="351" customWidth="1"/>
    <col min="14853" max="15105" width="9.140625" style="351"/>
    <col min="15106" max="15106" width="11.85546875" style="351" customWidth="1"/>
    <col min="15107" max="15107" width="67.85546875" style="351" customWidth="1"/>
    <col min="15108" max="15108" width="21.42578125" style="351" customWidth="1"/>
    <col min="15109" max="15361" width="9.140625" style="351"/>
    <col min="15362" max="15362" width="11.85546875" style="351" customWidth="1"/>
    <col min="15363" max="15363" width="67.85546875" style="351" customWidth="1"/>
    <col min="15364" max="15364" width="21.42578125" style="351" customWidth="1"/>
    <col min="15365" max="15617" width="9.140625" style="351"/>
    <col min="15618" max="15618" width="11.85546875" style="351" customWidth="1"/>
    <col min="15619" max="15619" width="67.85546875" style="351" customWidth="1"/>
    <col min="15620" max="15620" width="21.42578125" style="351" customWidth="1"/>
    <col min="15621" max="15873" width="9.140625" style="351"/>
    <col min="15874" max="15874" width="11.85546875" style="351" customWidth="1"/>
    <col min="15875" max="15875" width="67.85546875" style="351" customWidth="1"/>
    <col min="15876" max="15876" width="21.42578125" style="351" customWidth="1"/>
    <col min="15877" max="16129" width="9.140625" style="351"/>
    <col min="16130" max="16130" width="11.85546875" style="351" customWidth="1"/>
    <col min="16131" max="16131" width="67.85546875" style="351" customWidth="1"/>
    <col min="16132" max="16132" width="21.42578125" style="351" customWidth="1"/>
    <col min="16133" max="16384" width="9.140625" style="351"/>
  </cols>
  <sheetData>
    <row r="1" spans="1:7" ht="15" customHeight="1" x14ac:dyDescent="0.25">
      <c r="C1" s="135" t="s">
        <v>516</v>
      </c>
      <c r="D1" s="135"/>
      <c r="E1" s="135"/>
      <c r="F1" s="135"/>
    </row>
    <row r="2" spans="1:7" s="355" customFormat="1" ht="21.2" customHeight="1" x14ac:dyDescent="0.25">
      <c r="A2" s="487"/>
      <c r="B2" s="488"/>
      <c r="C2" s="613" t="s">
        <v>451</v>
      </c>
      <c r="D2" s="613"/>
      <c r="E2" s="613"/>
      <c r="F2" s="613"/>
      <c r="G2" s="613"/>
    </row>
    <row r="3" spans="1:7" s="359" customFormat="1" ht="15.75" x14ac:dyDescent="0.25">
      <c r="A3" s="489"/>
      <c r="B3" s="490" t="str">
        <f>CONCATENATE([1]ALAPADATOK!B13)</f>
        <v>Szirmabesenyői Napsugár Óvoda és Bölcsőde</v>
      </c>
      <c r="C3" s="491"/>
    </row>
    <row r="4" spans="1:7" s="359" customFormat="1" ht="15.75" x14ac:dyDescent="0.25">
      <c r="A4" s="489"/>
      <c r="B4" s="492" t="s">
        <v>396</v>
      </c>
      <c r="C4" s="491"/>
    </row>
    <row r="5" spans="1:7" s="362" customFormat="1" ht="15.95" customHeight="1" thickBot="1" x14ac:dyDescent="0.3">
      <c r="A5" s="493"/>
      <c r="B5" s="493"/>
      <c r="C5" s="631" t="str">
        <f>'[1]KV_9.2.3.sz.mell'!C4</f>
        <v>Forintban!</v>
      </c>
      <c r="D5" s="631"/>
      <c r="E5" s="631"/>
      <c r="F5" s="631"/>
    </row>
    <row r="6" spans="1:7" ht="36.75" thickBot="1" x14ac:dyDescent="0.3">
      <c r="A6" s="494" t="s">
        <v>397</v>
      </c>
      <c r="B6" s="495" t="s">
        <v>398</v>
      </c>
      <c r="C6" s="496" t="s">
        <v>399</v>
      </c>
      <c r="D6" s="9" t="s">
        <v>266</v>
      </c>
      <c r="E6" s="9" t="s">
        <v>267</v>
      </c>
      <c r="F6" s="9" t="s">
        <v>8</v>
      </c>
    </row>
    <row r="7" spans="1:7" s="370" customFormat="1" ht="12.95" customHeight="1" thickBot="1" x14ac:dyDescent="0.3">
      <c r="A7" s="458"/>
      <c r="B7" s="497" t="s">
        <v>9</v>
      </c>
      <c r="C7" s="498" t="s">
        <v>10</v>
      </c>
      <c r="D7" s="453" t="s">
        <v>11</v>
      </c>
      <c r="E7" s="511" t="s">
        <v>12</v>
      </c>
      <c r="F7" s="369" t="s">
        <v>268</v>
      </c>
    </row>
    <row r="8" spans="1:7" s="370" customFormat="1" ht="15.95" customHeight="1" thickBot="1" x14ac:dyDescent="0.3">
      <c r="A8" s="454"/>
      <c r="B8" s="455" t="s">
        <v>281</v>
      </c>
      <c r="C8" s="499"/>
      <c r="D8" s="456"/>
      <c r="E8" s="456"/>
      <c r="F8" s="456"/>
    </row>
    <row r="9" spans="1:7" s="379" customFormat="1" ht="12" customHeight="1" thickBot="1" x14ac:dyDescent="0.3">
      <c r="A9" s="458" t="s">
        <v>13</v>
      </c>
      <c r="B9" s="500" t="s">
        <v>424</v>
      </c>
      <c r="C9" s="208">
        <f>SUM(C10:C20)</f>
        <v>0</v>
      </c>
      <c r="D9" s="209">
        <f>SUM(D10:D20)</f>
        <v>0</v>
      </c>
      <c r="E9" s="209"/>
      <c r="F9" s="209">
        <f>C9+D9</f>
        <v>0</v>
      </c>
    </row>
    <row r="10" spans="1:7" s="379" customFormat="1" ht="12" customHeight="1" x14ac:dyDescent="0.25">
      <c r="A10" s="460" t="s">
        <v>15</v>
      </c>
      <c r="B10" s="413" t="s">
        <v>74</v>
      </c>
      <c r="C10" s="195"/>
      <c r="D10" s="461"/>
      <c r="E10" s="192"/>
      <c r="F10" s="197">
        <f>C10+D10</f>
        <v>0</v>
      </c>
    </row>
    <row r="11" spans="1:7" s="379" customFormat="1" ht="12" customHeight="1" x14ac:dyDescent="0.25">
      <c r="A11" s="462" t="s">
        <v>17</v>
      </c>
      <c r="B11" s="414" t="s">
        <v>76</v>
      </c>
      <c r="C11" s="189"/>
      <c r="D11" s="197"/>
      <c r="E11" s="197"/>
      <c r="F11" s="197">
        <f t="shared" ref="F11:F20" si="0">C11+D11</f>
        <v>0</v>
      </c>
    </row>
    <row r="12" spans="1:7" s="379" customFormat="1" ht="12" customHeight="1" x14ac:dyDescent="0.25">
      <c r="A12" s="462" t="s">
        <v>19</v>
      </c>
      <c r="B12" s="414" t="s">
        <v>78</v>
      </c>
      <c r="C12" s="195"/>
      <c r="D12" s="197"/>
      <c r="E12" s="197"/>
      <c r="F12" s="197">
        <f t="shared" si="0"/>
        <v>0</v>
      </c>
    </row>
    <row r="13" spans="1:7" s="379" customFormat="1" ht="12" customHeight="1" x14ac:dyDescent="0.25">
      <c r="A13" s="462" t="s">
        <v>21</v>
      </c>
      <c r="B13" s="414" t="s">
        <v>80</v>
      </c>
      <c r="C13" s="195"/>
      <c r="D13" s="197"/>
      <c r="E13" s="197"/>
      <c r="F13" s="197">
        <f t="shared" si="0"/>
        <v>0</v>
      </c>
    </row>
    <row r="14" spans="1:7" s="379" customFormat="1" ht="12" customHeight="1" x14ac:dyDescent="0.25">
      <c r="A14" s="462" t="s">
        <v>23</v>
      </c>
      <c r="B14" s="414" t="s">
        <v>82</v>
      </c>
      <c r="C14" s="195"/>
      <c r="D14" s="197"/>
      <c r="E14" s="197"/>
      <c r="F14" s="197">
        <f t="shared" si="0"/>
        <v>0</v>
      </c>
    </row>
    <row r="15" spans="1:7" s="379" customFormat="1" ht="12" customHeight="1" x14ac:dyDescent="0.25">
      <c r="A15" s="462" t="s">
        <v>25</v>
      </c>
      <c r="B15" s="414" t="s">
        <v>425</v>
      </c>
      <c r="C15" s="195"/>
      <c r="D15" s="197"/>
      <c r="E15" s="197"/>
      <c r="F15" s="197">
        <f t="shared" si="0"/>
        <v>0</v>
      </c>
    </row>
    <row r="16" spans="1:7" s="379" customFormat="1" ht="12" customHeight="1" x14ac:dyDescent="0.25">
      <c r="A16" s="462" t="s">
        <v>189</v>
      </c>
      <c r="B16" s="428" t="s">
        <v>426</v>
      </c>
      <c r="C16" s="195"/>
      <c r="D16" s="197"/>
      <c r="E16" s="197"/>
      <c r="F16" s="197">
        <f t="shared" si="0"/>
        <v>0</v>
      </c>
    </row>
    <row r="17" spans="1:9" s="379" customFormat="1" ht="12" customHeight="1" x14ac:dyDescent="0.25">
      <c r="A17" s="462" t="s">
        <v>191</v>
      </c>
      <c r="B17" s="414" t="s">
        <v>427</v>
      </c>
      <c r="C17" s="231"/>
      <c r="D17" s="228"/>
      <c r="E17" s="228"/>
      <c r="F17" s="197">
        <f t="shared" si="0"/>
        <v>0</v>
      </c>
    </row>
    <row r="18" spans="1:9" s="382" customFormat="1" ht="12" customHeight="1" x14ac:dyDescent="0.25">
      <c r="A18" s="462" t="s">
        <v>193</v>
      </c>
      <c r="B18" s="414" t="s">
        <v>90</v>
      </c>
      <c r="C18" s="195"/>
      <c r="D18" s="197"/>
      <c r="E18" s="197"/>
      <c r="F18" s="197">
        <f t="shared" si="0"/>
        <v>0</v>
      </c>
    </row>
    <row r="19" spans="1:9" s="382" customFormat="1" ht="12" customHeight="1" x14ac:dyDescent="0.25">
      <c r="A19" s="462" t="s">
        <v>195</v>
      </c>
      <c r="B19" s="414" t="s">
        <v>92</v>
      </c>
      <c r="C19" s="202"/>
      <c r="D19" s="205"/>
      <c r="E19" s="205"/>
      <c r="F19" s="197">
        <f t="shared" si="0"/>
        <v>0</v>
      </c>
    </row>
    <row r="20" spans="1:9" s="382" customFormat="1" ht="12" customHeight="1" thickBot="1" x14ac:dyDescent="0.3">
      <c r="A20" s="462" t="s">
        <v>197</v>
      </c>
      <c r="B20" s="428" t="s">
        <v>94</v>
      </c>
      <c r="C20" s="202"/>
      <c r="D20" s="205"/>
      <c r="E20" s="205"/>
      <c r="F20" s="197">
        <f t="shared" si="0"/>
        <v>0</v>
      </c>
    </row>
    <row r="21" spans="1:9" s="379" customFormat="1" ht="12" customHeight="1" thickBot="1" x14ac:dyDescent="0.3">
      <c r="A21" s="458" t="s">
        <v>27</v>
      </c>
      <c r="B21" s="500" t="s">
        <v>428</v>
      </c>
      <c r="C21" s="208">
        <f>SUM(C22:C24)</f>
        <v>0</v>
      </c>
      <c r="D21" s="209">
        <f>SUM(D22:D24)</f>
        <v>0</v>
      </c>
      <c r="E21" s="209"/>
      <c r="F21" s="209">
        <f>C21+D21</f>
        <v>0</v>
      </c>
    </row>
    <row r="22" spans="1:9" s="382" customFormat="1" ht="12" customHeight="1" x14ac:dyDescent="0.25">
      <c r="A22" s="462" t="s">
        <v>29</v>
      </c>
      <c r="B22" s="427" t="s">
        <v>30</v>
      </c>
      <c r="C22" s="195"/>
      <c r="D22" s="197"/>
      <c r="E22" s="197"/>
      <c r="F22" s="197"/>
    </row>
    <row r="23" spans="1:9" s="382" customFormat="1" ht="12" customHeight="1" x14ac:dyDescent="0.25">
      <c r="A23" s="462" t="s">
        <v>31</v>
      </c>
      <c r="B23" s="414" t="s">
        <v>429</v>
      </c>
      <c r="C23" s="195"/>
      <c r="D23" s="197"/>
      <c r="E23" s="197"/>
      <c r="F23" s="197"/>
      <c r="I23" s="135"/>
    </row>
    <row r="24" spans="1:9" s="382" customFormat="1" ht="12" customHeight="1" x14ac:dyDescent="0.25">
      <c r="A24" s="462" t="s">
        <v>33</v>
      </c>
      <c r="B24" s="414" t="s">
        <v>430</v>
      </c>
      <c r="C24" s="195"/>
      <c r="D24" s="197"/>
      <c r="E24" s="197"/>
      <c r="F24" s="197"/>
    </row>
    <row r="25" spans="1:9" s="382" customFormat="1" ht="12" customHeight="1" thickBot="1" x14ac:dyDescent="0.3">
      <c r="A25" s="462" t="s">
        <v>35</v>
      </c>
      <c r="B25" s="414" t="s">
        <v>452</v>
      </c>
      <c r="C25" s="195"/>
      <c r="D25" s="197"/>
      <c r="E25" s="197"/>
      <c r="F25" s="197"/>
    </row>
    <row r="26" spans="1:9" s="382" customFormat="1" ht="12" customHeight="1" thickBot="1" x14ac:dyDescent="0.3">
      <c r="A26" s="463" t="s">
        <v>41</v>
      </c>
      <c r="B26" s="426" t="s">
        <v>289</v>
      </c>
      <c r="C26" s="475"/>
      <c r="D26" s="464"/>
      <c r="E26" s="464"/>
      <c r="F26" s="464"/>
    </row>
    <row r="27" spans="1:9" s="382" customFormat="1" ht="12" customHeight="1" thickBot="1" x14ac:dyDescent="0.3">
      <c r="A27" s="463" t="s">
        <v>236</v>
      </c>
      <c r="B27" s="426" t="s">
        <v>453</v>
      </c>
      <c r="C27" s="208">
        <f>+C28+C29</f>
        <v>0</v>
      </c>
      <c r="D27" s="209">
        <f>+D28+D29</f>
        <v>0</v>
      </c>
      <c r="E27" s="209"/>
      <c r="F27" s="209">
        <f>+F28+F29</f>
        <v>0</v>
      </c>
    </row>
    <row r="28" spans="1:9" s="382" customFormat="1" ht="12" customHeight="1" x14ac:dyDescent="0.25">
      <c r="A28" s="466" t="s">
        <v>57</v>
      </c>
      <c r="B28" s="501" t="s">
        <v>429</v>
      </c>
      <c r="C28" s="235"/>
      <c r="D28" s="229"/>
      <c r="E28" s="229"/>
      <c r="F28" s="229"/>
    </row>
    <row r="29" spans="1:9" s="382" customFormat="1" ht="12" customHeight="1" x14ac:dyDescent="0.25">
      <c r="A29" s="466" t="s">
        <v>59</v>
      </c>
      <c r="B29" s="502" t="s">
        <v>433</v>
      </c>
      <c r="C29" s="214"/>
      <c r="D29" s="215"/>
      <c r="E29" s="215"/>
      <c r="F29" s="215"/>
    </row>
    <row r="30" spans="1:9" s="382" customFormat="1" ht="12" customHeight="1" thickBot="1" x14ac:dyDescent="0.3">
      <c r="A30" s="462" t="s">
        <v>61</v>
      </c>
      <c r="B30" s="503" t="s">
        <v>454</v>
      </c>
      <c r="C30" s="240"/>
      <c r="D30" s="470"/>
      <c r="E30" s="470"/>
      <c r="F30" s="470"/>
    </row>
    <row r="31" spans="1:9" s="382" customFormat="1" ht="12" customHeight="1" thickBot="1" x14ac:dyDescent="0.3">
      <c r="A31" s="463" t="s">
        <v>71</v>
      </c>
      <c r="B31" s="426" t="s">
        <v>435</v>
      </c>
      <c r="C31" s="208">
        <f>+C32+C33+C34</f>
        <v>0</v>
      </c>
      <c r="D31" s="209">
        <f>+D32+D33+D34</f>
        <v>0</v>
      </c>
      <c r="E31" s="209"/>
      <c r="F31" s="209">
        <f>+F32+F33+F34</f>
        <v>0</v>
      </c>
    </row>
    <row r="32" spans="1:9" s="382" customFormat="1" ht="12" customHeight="1" x14ac:dyDescent="0.25">
      <c r="A32" s="466" t="s">
        <v>73</v>
      </c>
      <c r="B32" s="501" t="s">
        <v>98</v>
      </c>
      <c r="C32" s="235"/>
      <c r="D32" s="229"/>
      <c r="E32" s="229"/>
      <c r="F32" s="229"/>
    </row>
    <row r="33" spans="1:6" s="382" customFormat="1" ht="12" customHeight="1" x14ac:dyDescent="0.25">
      <c r="A33" s="466" t="s">
        <v>75</v>
      </c>
      <c r="B33" s="502" t="s">
        <v>100</v>
      </c>
      <c r="C33" s="214"/>
      <c r="D33" s="215"/>
      <c r="E33" s="215"/>
      <c r="F33" s="215"/>
    </row>
    <row r="34" spans="1:6" s="382" customFormat="1" ht="12" customHeight="1" thickBot="1" x14ac:dyDescent="0.3">
      <c r="A34" s="462" t="s">
        <v>77</v>
      </c>
      <c r="B34" s="503" t="s">
        <v>102</v>
      </c>
      <c r="C34" s="240"/>
      <c r="D34" s="470"/>
      <c r="E34" s="470"/>
      <c r="F34" s="470"/>
    </row>
    <row r="35" spans="1:6" s="379" customFormat="1" ht="12" customHeight="1" thickBot="1" x14ac:dyDescent="0.3">
      <c r="A35" s="463" t="s">
        <v>95</v>
      </c>
      <c r="B35" s="426" t="s">
        <v>291</v>
      </c>
      <c r="C35" s="475"/>
      <c r="D35" s="464"/>
      <c r="E35" s="464"/>
      <c r="F35" s="464"/>
    </row>
    <row r="36" spans="1:6" s="379" customFormat="1" ht="12" customHeight="1" thickBot="1" x14ac:dyDescent="0.3">
      <c r="A36" s="463" t="s">
        <v>253</v>
      </c>
      <c r="B36" s="426" t="s">
        <v>436</v>
      </c>
      <c r="C36" s="475"/>
      <c r="D36" s="471"/>
      <c r="E36" s="471"/>
      <c r="F36" s="471"/>
    </row>
    <row r="37" spans="1:6" s="379" customFormat="1" ht="12" customHeight="1" thickBot="1" x14ac:dyDescent="0.3">
      <c r="A37" s="458" t="s">
        <v>117</v>
      </c>
      <c r="B37" s="426" t="s">
        <v>455</v>
      </c>
      <c r="C37" s="208">
        <f>+C9+C21+C26+C27+C31+C35+C36</f>
        <v>0</v>
      </c>
      <c r="D37" s="472">
        <f>+D9+D21+D26+D27+D31+D35+D36</f>
        <v>0</v>
      </c>
      <c r="E37" s="472"/>
      <c r="F37" s="472">
        <f>+F9+F21+F26+F27+F31+F35+F36</f>
        <v>0</v>
      </c>
    </row>
    <row r="38" spans="1:6" s="379" customFormat="1" ht="12" customHeight="1" thickBot="1" x14ac:dyDescent="0.3">
      <c r="A38" s="473" t="s">
        <v>258</v>
      </c>
      <c r="B38" s="426" t="s">
        <v>438</v>
      </c>
      <c r="C38" s="518">
        <f>+C39+C40+C41</f>
        <v>99953000</v>
      </c>
      <c r="D38" s="208">
        <v>99968066</v>
      </c>
      <c r="E38" s="227">
        <f>SUM(E39:E41)</f>
        <v>5025050</v>
      </c>
      <c r="F38" s="208">
        <f>D38+E38</f>
        <v>104993116</v>
      </c>
    </row>
    <row r="39" spans="1:6" s="379" customFormat="1" ht="12" customHeight="1" x14ac:dyDescent="0.25">
      <c r="A39" s="466" t="s">
        <v>439</v>
      </c>
      <c r="B39" s="501" t="s">
        <v>347</v>
      </c>
      <c r="C39" s="516"/>
      <c r="D39" s="235">
        <v>15066</v>
      </c>
      <c r="E39" s="268"/>
      <c r="F39" s="235">
        <f>D39+E39</f>
        <v>15066</v>
      </c>
    </row>
    <row r="40" spans="1:6" s="379" customFormat="1" ht="12" customHeight="1" x14ac:dyDescent="0.25">
      <c r="A40" s="466" t="s">
        <v>440</v>
      </c>
      <c r="B40" s="502" t="s">
        <v>441</v>
      </c>
      <c r="C40" s="517"/>
      <c r="D40" s="217">
        <v>0</v>
      </c>
      <c r="E40" s="267"/>
      <c r="F40" s="235">
        <f t="shared" ref="F40:F41" si="1">D40+E40</f>
        <v>0</v>
      </c>
    </row>
    <row r="41" spans="1:6" s="382" customFormat="1" ht="12" customHeight="1" thickBot="1" x14ac:dyDescent="0.3">
      <c r="A41" s="462" t="s">
        <v>442</v>
      </c>
      <c r="B41" s="503" t="s">
        <v>443</v>
      </c>
      <c r="C41" s="520">
        <v>99953000</v>
      </c>
      <c r="D41" s="521">
        <v>99953000</v>
      </c>
      <c r="E41" s="522">
        <v>5025050</v>
      </c>
      <c r="F41" s="235">
        <f t="shared" si="1"/>
        <v>104978050</v>
      </c>
    </row>
    <row r="42" spans="1:6" s="382" customFormat="1" ht="15.2" customHeight="1" thickBot="1" x14ac:dyDescent="0.25">
      <c r="A42" s="473" t="s">
        <v>260</v>
      </c>
      <c r="B42" s="504" t="s">
        <v>444</v>
      </c>
      <c r="C42" s="519">
        <f>+C37+C38</f>
        <v>99953000</v>
      </c>
      <c r="D42" s="505">
        <f>D37+D38</f>
        <v>99968066</v>
      </c>
      <c r="E42" s="505">
        <f t="shared" ref="E42:F42" si="2">E37+E38</f>
        <v>5025050</v>
      </c>
      <c r="F42" s="505">
        <f t="shared" si="2"/>
        <v>104993116</v>
      </c>
    </row>
    <row r="43" spans="1:6" s="382" customFormat="1" ht="15.2" customHeight="1" x14ac:dyDescent="0.25">
      <c r="A43" s="402"/>
      <c r="B43" s="403"/>
      <c r="C43" s="404"/>
      <c r="D43" s="404"/>
      <c r="E43" s="404"/>
      <c r="F43" s="404"/>
    </row>
    <row r="44" spans="1:6" ht="15.75" thickBot="1" x14ac:dyDescent="0.3">
      <c r="A44" s="477"/>
      <c r="B44" s="478"/>
      <c r="C44" s="479"/>
      <c r="D44" s="479"/>
      <c r="E44" s="479"/>
      <c r="F44" s="479"/>
    </row>
    <row r="45" spans="1:6" s="370" customFormat="1" ht="16.5" customHeight="1" thickBot="1" x14ac:dyDescent="0.3">
      <c r="A45" s="405"/>
      <c r="B45" s="406" t="s">
        <v>282</v>
      </c>
      <c r="C45" s="407"/>
      <c r="D45" s="407"/>
      <c r="E45" s="407"/>
      <c r="F45" s="407"/>
    </row>
    <row r="46" spans="1:6" s="411" customFormat="1" ht="12" customHeight="1" thickBot="1" x14ac:dyDescent="0.3">
      <c r="A46" s="463" t="s">
        <v>13</v>
      </c>
      <c r="B46" s="426" t="s">
        <v>445</v>
      </c>
      <c r="C46" s="208">
        <f>SUM(C47:C51)</f>
        <v>99953000</v>
      </c>
      <c r="D46" s="472">
        <v>99968066</v>
      </c>
      <c r="E46" s="472">
        <f>SUM(E47:E50)</f>
        <v>3671050</v>
      </c>
      <c r="F46" s="209">
        <f>D46+E46</f>
        <v>103639116</v>
      </c>
    </row>
    <row r="47" spans="1:6" ht="12" customHeight="1" x14ac:dyDescent="0.25">
      <c r="A47" s="462" t="s">
        <v>15</v>
      </c>
      <c r="B47" s="427" t="s">
        <v>182</v>
      </c>
      <c r="C47" s="235">
        <v>74374000</v>
      </c>
      <c r="D47" s="506">
        <v>74374000</v>
      </c>
      <c r="E47" s="506">
        <v>3178400</v>
      </c>
      <c r="F47" s="229">
        <f>D47+E47</f>
        <v>77552400</v>
      </c>
    </row>
    <row r="48" spans="1:6" ht="12" customHeight="1" x14ac:dyDescent="0.25">
      <c r="A48" s="462" t="s">
        <v>17</v>
      </c>
      <c r="B48" s="414" t="s">
        <v>183</v>
      </c>
      <c r="C48" s="217">
        <v>13009000</v>
      </c>
      <c r="D48" s="507">
        <v>13009000</v>
      </c>
      <c r="E48" s="506">
        <v>492650</v>
      </c>
      <c r="F48" s="229">
        <f t="shared" ref="F48:F50" si="3">D48+E48</f>
        <v>13501650</v>
      </c>
    </row>
    <row r="49" spans="1:6" ht="12" customHeight="1" x14ac:dyDescent="0.25">
      <c r="A49" s="462" t="s">
        <v>19</v>
      </c>
      <c r="B49" s="414" t="s">
        <v>184</v>
      </c>
      <c r="C49" s="217">
        <v>12570000</v>
      </c>
      <c r="D49" s="507">
        <v>12585066</v>
      </c>
      <c r="E49" s="506"/>
      <c r="F49" s="229">
        <f t="shared" si="3"/>
        <v>12585066</v>
      </c>
    </row>
    <row r="50" spans="1:6" ht="12" customHeight="1" x14ac:dyDescent="0.25">
      <c r="A50" s="462" t="s">
        <v>21</v>
      </c>
      <c r="B50" s="414" t="s">
        <v>185</v>
      </c>
      <c r="C50" s="217"/>
      <c r="D50" s="507">
        <v>0</v>
      </c>
      <c r="E50" s="506"/>
      <c r="F50" s="229">
        <f t="shared" si="3"/>
        <v>0</v>
      </c>
    </row>
    <row r="51" spans="1:6" ht="12" customHeight="1" thickBot="1" x14ac:dyDescent="0.3">
      <c r="A51" s="462" t="s">
        <v>23</v>
      </c>
      <c r="B51" s="414" t="s">
        <v>187</v>
      </c>
      <c r="C51" s="217"/>
      <c r="D51" s="507">
        <v>0</v>
      </c>
      <c r="E51" s="506"/>
      <c r="F51" s="229">
        <f t="shared" ref="F51" si="4">C51+D51</f>
        <v>0</v>
      </c>
    </row>
    <row r="52" spans="1:6" ht="12" customHeight="1" thickBot="1" x14ac:dyDescent="0.3">
      <c r="A52" s="463" t="s">
        <v>27</v>
      </c>
      <c r="B52" s="426" t="s">
        <v>446</v>
      </c>
      <c r="C52" s="208">
        <f>SUM(C53:C55)</f>
        <v>0</v>
      </c>
      <c r="D52" s="472">
        <v>0</v>
      </c>
      <c r="E52" s="472">
        <f>SUM(E53:E55)</f>
        <v>1354000</v>
      </c>
      <c r="F52" s="209">
        <f>D52+E52</f>
        <v>1354000</v>
      </c>
    </row>
    <row r="53" spans="1:6" s="411" customFormat="1" ht="12" customHeight="1" x14ac:dyDescent="0.25">
      <c r="A53" s="462" t="s">
        <v>29</v>
      </c>
      <c r="B53" s="427" t="s">
        <v>217</v>
      </c>
      <c r="C53" s="235"/>
      <c r="D53" s="506"/>
      <c r="E53" s="506">
        <v>1354000</v>
      </c>
      <c r="F53" s="229"/>
    </row>
    <row r="54" spans="1:6" ht="12" customHeight="1" x14ac:dyDescent="0.25">
      <c r="A54" s="462" t="s">
        <v>31</v>
      </c>
      <c r="B54" s="414" t="s">
        <v>219</v>
      </c>
      <c r="C54" s="217"/>
      <c r="D54" s="507"/>
      <c r="E54" s="507"/>
      <c r="F54" s="218"/>
    </row>
    <row r="55" spans="1:6" ht="12" customHeight="1" x14ac:dyDescent="0.25">
      <c r="A55" s="462" t="s">
        <v>33</v>
      </c>
      <c r="B55" s="414" t="s">
        <v>447</v>
      </c>
      <c r="C55" s="217"/>
      <c r="D55" s="507"/>
      <c r="E55" s="507"/>
      <c r="F55" s="218"/>
    </row>
    <row r="56" spans="1:6" ht="12" customHeight="1" thickBot="1" x14ac:dyDescent="0.3">
      <c r="A56" s="462" t="s">
        <v>35</v>
      </c>
      <c r="B56" s="414" t="s">
        <v>448</v>
      </c>
      <c r="C56" s="217"/>
      <c r="D56" s="507"/>
      <c r="E56" s="507"/>
      <c r="F56" s="218"/>
    </row>
    <row r="57" spans="1:6" ht="15.2" customHeight="1" thickBot="1" x14ac:dyDescent="0.3">
      <c r="A57" s="463" t="s">
        <v>41</v>
      </c>
      <c r="B57" s="426" t="s">
        <v>449</v>
      </c>
      <c r="C57" s="475"/>
      <c r="D57" s="471"/>
      <c r="E57" s="471"/>
      <c r="F57" s="464"/>
    </row>
    <row r="58" spans="1:6" ht="15.75" thickBot="1" x14ac:dyDescent="0.3">
      <c r="A58" s="463" t="s">
        <v>236</v>
      </c>
      <c r="B58" s="508" t="s">
        <v>450</v>
      </c>
      <c r="C58" s="505">
        <f>+C46+C52+C57</f>
        <v>99953000</v>
      </c>
      <c r="D58" s="407">
        <f>D46+D52+D57</f>
        <v>99968066</v>
      </c>
      <c r="E58" s="407">
        <f t="shared" ref="E58:F58" si="5">E46+E52+E57</f>
        <v>5025050</v>
      </c>
      <c r="F58" s="407">
        <f t="shared" si="5"/>
        <v>104993116</v>
      </c>
    </row>
    <row r="59" spans="1:6" ht="15.2" customHeight="1" thickBot="1" x14ac:dyDescent="0.3">
      <c r="C59" s="509">
        <f>C42-C58</f>
        <v>0</v>
      </c>
      <c r="D59" s="483">
        <f>D42-D58</f>
        <v>0</v>
      </c>
      <c r="E59" s="483"/>
      <c r="F59" s="483">
        <f>F42-F58</f>
        <v>0</v>
      </c>
    </row>
    <row r="60" spans="1:6" ht="14.45" customHeight="1" thickBot="1" x14ac:dyDescent="0.3">
      <c r="A60" s="437" t="s">
        <v>421</v>
      </c>
      <c r="B60" s="438"/>
      <c r="C60" s="439">
        <v>20</v>
      </c>
      <c r="D60" s="440"/>
      <c r="E60" s="440">
        <v>3</v>
      </c>
      <c r="F60" s="441">
        <v>23</v>
      </c>
    </row>
    <row r="61" spans="1:6" ht="15.75" thickBot="1" x14ac:dyDescent="0.3">
      <c r="A61" s="437" t="s">
        <v>422</v>
      </c>
      <c r="B61" s="438"/>
      <c r="C61" s="439"/>
      <c r="D61" s="440"/>
      <c r="E61" s="440"/>
      <c r="F61" s="441"/>
    </row>
  </sheetData>
  <mergeCells count="2">
    <mergeCell ref="C2:G2"/>
    <mergeCell ref="C5:F5"/>
  </mergeCells>
  <pageMargins left="0.7" right="0.7" top="0.75" bottom="0.75" header="0.3" footer="0.3"/>
  <pageSetup paperSize="9" scale="6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4A65C-1235-4063-8B91-DD1E79841E05}">
  <sheetPr>
    <pageSetUpPr fitToPage="1"/>
  </sheetPr>
  <dimension ref="A1:G61"/>
  <sheetViews>
    <sheetView workbookViewId="0">
      <selection activeCell="C1" sqref="C1"/>
    </sheetView>
  </sheetViews>
  <sheetFormatPr defaultRowHeight="15" x14ac:dyDescent="0.25"/>
  <cols>
    <col min="1" max="1" width="11.85546875" style="447" customWidth="1"/>
    <col min="2" max="2" width="67.85546875" style="351" customWidth="1"/>
    <col min="3" max="3" width="21.42578125" style="351" customWidth="1"/>
    <col min="4" max="5" width="12.5703125" style="351" customWidth="1"/>
    <col min="6" max="6" width="10" style="351" bestFit="1" customWidth="1"/>
    <col min="7" max="7" width="10.85546875" style="351" customWidth="1"/>
    <col min="8" max="257" width="9.140625" style="351"/>
    <col min="258" max="258" width="11.85546875" style="351" customWidth="1"/>
    <col min="259" max="259" width="67.85546875" style="351" customWidth="1"/>
    <col min="260" max="260" width="21.42578125" style="351" customWidth="1"/>
    <col min="261" max="513" width="9.140625" style="351"/>
    <col min="514" max="514" width="11.85546875" style="351" customWidth="1"/>
    <col min="515" max="515" width="67.85546875" style="351" customWidth="1"/>
    <col min="516" max="516" width="21.42578125" style="351" customWidth="1"/>
    <col min="517" max="769" width="9.140625" style="351"/>
    <col min="770" max="770" width="11.85546875" style="351" customWidth="1"/>
    <col min="771" max="771" width="67.85546875" style="351" customWidth="1"/>
    <col min="772" max="772" width="21.42578125" style="351" customWidth="1"/>
    <col min="773" max="1025" width="9.140625" style="351"/>
    <col min="1026" max="1026" width="11.85546875" style="351" customWidth="1"/>
    <col min="1027" max="1027" width="67.85546875" style="351" customWidth="1"/>
    <col min="1028" max="1028" width="21.42578125" style="351" customWidth="1"/>
    <col min="1029" max="1281" width="9.140625" style="351"/>
    <col min="1282" max="1282" width="11.85546875" style="351" customWidth="1"/>
    <col min="1283" max="1283" width="67.85546875" style="351" customWidth="1"/>
    <col min="1284" max="1284" width="21.42578125" style="351" customWidth="1"/>
    <col min="1285" max="1537" width="9.140625" style="351"/>
    <col min="1538" max="1538" width="11.85546875" style="351" customWidth="1"/>
    <col min="1539" max="1539" width="67.85546875" style="351" customWidth="1"/>
    <col min="1540" max="1540" width="21.42578125" style="351" customWidth="1"/>
    <col min="1541" max="1793" width="9.140625" style="351"/>
    <col min="1794" max="1794" width="11.85546875" style="351" customWidth="1"/>
    <col min="1795" max="1795" width="67.85546875" style="351" customWidth="1"/>
    <col min="1796" max="1796" width="21.42578125" style="351" customWidth="1"/>
    <col min="1797" max="2049" width="9.140625" style="351"/>
    <col min="2050" max="2050" width="11.85546875" style="351" customWidth="1"/>
    <col min="2051" max="2051" width="67.85546875" style="351" customWidth="1"/>
    <col min="2052" max="2052" width="21.42578125" style="351" customWidth="1"/>
    <col min="2053" max="2305" width="9.140625" style="351"/>
    <col min="2306" max="2306" width="11.85546875" style="351" customWidth="1"/>
    <col min="2307" max="2307" width="67.85546875" style="351" customWidth="1"/>
    <col min="2308" max="2308" width="21.42578125" style="351" customWidth="1"/>
    <col min="2309" max="2561" width="9.140625" style="351"/>
    <col min="2562" max="2562" width="11.85546875" style="351" customWidth="1"/>
    <col min="2563" max="2563" width="67.85546875" style="351" customWidth="1"/>
    <col min="2564" max="2564" width="21.42578125" style="351" customWidth="1"/>
    <col min="2565" max="2817" width="9.140625" style="351"/>
    <col min="2818" max="2818" width="11.85546875" style="351" customWidth="1"/>
    <col min="2819" max="2819" width="67.85546875" style="351" customWidth="1"/>
    <col min="2820" max="2820" width="21.42578125" style="351" customWidth="1"/>
    <col min="2821" max="3073" width="9.140625" style="351"/>
    <col min="3074" max="3074" width="11.85546875" style="351" customWidth="1"/>
    <col min="3075" max="3075" width="67.85546875" style="351" customWidth="1"/>
    <col min="3076" max="3076" width="21.42578125" style="351" customWidth="1"/>
    <col min="3077" max="3329" width="9.140625" style="351"/>
    <col min="3330" max="3330" width="11.85546875" style="351" customWidth="1"/>
    <col min="3331" max="3331" width="67.85546875" style="351" customWidth="1"/>
    <col min="3332" max="3332" width="21.42578125" style="351" customWidth="1"/>
    <col min="3333" max="3585" width="9.140625" style="351"/>
    <col min="3586" max="3586" width="11.85546875" style="351" customWidth="1"/>
    <col min="3587" max="3587" width="67.85546875" style="351" customWidth="1"/>
    <col min="3588" max="3588" width="21.42578125" style="351" customWidth="1"/>
    <col min="3589" max="3841" width="9.140625" style="351"/>
    <col min="3842" max="3842" width="11.85546875" style="351" customWidth="1"/>
    <col min="3843" max="3843" width="67.85546875" style="351" customWidth="1"/>
    <col min="3844" max="3844" width="21.42578125" style="351" customWidth="1"/>
    <col min="3845" max="4097" width="9.140625" style="351"/>
    <col min="4098" max="4098" width="11.85546875" style="351" customWidth="1"/>
    <col min="4099" max="4099" width="67.85546875" style="351" customWidth="1"/>
    <col min="4100" max="4100" width="21.42578125" style="351" customWidth="1"/>
    <col min="4101" max="4353" width="9.140625" style="351"/>
    <col min="4354" max="4354" width="11.85546875" style="351" customWidth="1"/>
    <col min="4355" max="4355" width="67.85546875" style="351" customWidth="1"/>
    <col min="4356" max="4356" width="21.42578125" style="351" customWidth="1"/>
    <col min="4357" max="4609" width="9.140625" style="351"/>
    <col min="4610" max="4610" width="11.85546875" style="351" customWidth="1"/>
    <col min="4611" max="4611" width="67.85546875" style="351" customWidth="1"/>
    <col min="4612" max="4612" width="21.42578125" style="351" customWidth="1"/>
    <col min="4613" max="4865" width="9.140625" style="351"/>
    <col min="4866" max="4866" width="11.85546875" style="351" customWidth="1"/>
    <col min="4867" max="4867" width="67.85546875" style="351" customWidth="1"/>
    <col min="4868" max="4868" width="21.42578125" style="351" customWidth="1"/>
    <col min="4869" max="5121" width="9.140625" style="351"/>
    <col min="5122" max="5122" width="11.85546875" style="351" customWidth="1"/>
    <col min="5123" max="5123" width="67.85546875" style="351" customWidth="1"/>
    <col min="5124" max="5124" width="21.42578125" style="351" customWidth="1"/>
    <col min="5125" max="5377" width="9.140625" style="351"/>
    <col min="5378" max="5378" width="11.85546875" style="351" customWidth="1"/>
    <col min="5379" max="5379" width="67.85546875" style="351" customWidth="1"/>
    <col min="5380" max="5380" width="21.42578125" style="351" customWidth="1"/>
    <col min="5381" max="5633" width="9.140625" style="351"/>
    <col min="5634" max="5634" width="11.85546875" style="351" customWidth="1"/>
    <col min="5635" max="5635" width="67.85546875" style="351" customWidth="1"/>
    <col min="5636" max="5636" width="21.42578125" style="351" customWidth="1"/>
    <col min="5637" max="5889" width="9.140625" style="351"/>
    <col min="5890" max="5890" width="11.85546875" style="351" customWidth="1"/>
    <col min="5891" max="5891" width="67.85546875" style="351" customWidth="1"/>
    <col min="5892" max="5892" width="21.42578125" style="351" customWidth="1"/>
    <col min="5893" max="6145" width="9.140625" style="351"/>
    <col min="6146" max="6146" width="11.85546875" style="351" customWidth="1"/>
    <col min="6147" max="6147" width="67.85546875" style="351" customWidth="1"/>
    <col min="6148" max="6148" width="21.42578125" style="351" customWidth="1"/>
    <col min="6149" max="6401" width="9.140625" style="351"/>
    <col min="6402" max="6402" width="11.85546875" style="351" customWidth="1"/>
    <col min="6403" max="6403" width="67.85546875" style="351" customWidth="1"/>
    <col min="6404" max="6404" width="21.42578125" style="351" customWidth="1"/>
    <col min="6405" max="6657" width="9.140625" style="351"/>
    <col min="6658" max="6658" width="11.85546875" style="351" customWidth="1"/>
    <col min="6659" max="6659" width="67.85546875" style="351" customWidth="1"/>
    <col min="6660" max="6660" width="21.42578125" style="351" customWidth="1"/>
    <col min="6661" max="6913" width="9.140625" style="351"/>
    <col min="6914" max="6914" width="11.85546875" style="351" customWidth="1"/>
    <col min="6915" max="6915" width="67.85546875" style="351" customWidth="1"/>
    <col min="6916" max="6916" width="21.42578125" style="351" customWidth="1"/>
    <col min="6917" max="7169" width="9.140625" style="351"/>
    <col min="7170" max="7170" width="11.85546875" style="351" customWidth="1"/>
    <col min="7171" max="7171" width="67.85546875" style="351" customWidth="1"/>
    <col min="7172" max="7172" width="21.42578125" style="351" customWidth="1"/>
    <col min="7173" max="7425" width="9.140625" style="351"/>
    <col min="7426" max="7426" width="11.85546875" style="351" customWidth="1"/>
    <col min="7427" max="7427" width="67.85546875" style="351" customWidth="1"/>
    <col min="7428" max="7428" width="21.42578125" style="351" customWidth="1"/>
    <col min="7429" max="7681" width="9.140625" style="351"/>
    <col min="7682" max="7682" width="11.85546875" style="351" customWidth="1"/>
    <col min="7683" max="7683" width="67.85546875" style="351" customWidth="1"/>
    <col min="7684" max="7684" width="21.42578125" style="351" customWidth="1"/>
    <col min="7685" max="7937" width="9.140625" style="351"/>
    <col min="7938" max="7938" width="11.85546875" style="351" customWidth="1"/>
    <col min="7939" max="7939" width="67.85546875" style="351" customWidth="1"/>
    <col min="7940" max="7940" width="21.42578125" style="351" customWidth="1"/>
    <col min="7941" max="8193" width="9.140625" style="351"/>
    <col min="8194" max="8194" width="11.85546875" style="351" customWidth="1"/>
    <col min="8195" max="8195" width="67.85546875" style="351" customWidth="1"/>
    <col min="8196" max="8196" width="21.42578125" style="351" customWidth="1"/>
    <col min="8197" max="8449" width="9.140625" style="351"/>
    <col min="8450" max="8450" width="11.85546875" style="351" customWidth="1"/>
    <col min="8451" max="8451" width="67.85546875" style="351" customWidth="1"/>
    <col min="8452" max="8452" width="21.42578125" style="351" customWidth="1"/>
    <col min="8453" max="8705" width="9.140625" style="351"/>
    <col min="8706" max="8706" width="11.85546875" style="351" customWidth="1"/>
    <col min="8707" max="8707" width="67.85546875" style="351" customWidth="1"/>
    <col min="8708" max="8708" width="21.42578125" style="351" customWidth="1"/>
    <col min="8709" max="8961" width="9.140625" style="351"/>
    <col min="8962" max="8962" width="11.85546875" style="351" customWidth="1"/>
    <col min="8963" max="8963" width="67.85546875" style="351" customWidth="1"/>
    <col min="8964" max="8964" width="21.42578125" style="351" customWidth="1"/>
    <col min="8965" max="9217" width="9.140625" style="351"/>
    <col min="9218" max="9218" width="11.85546875" style="351" customWidth="1"/>
    <col min="9219" max="9219" width="67.85546875" style="351" customWidth="1"/>
    <col min="9220" max="9220" width="21.42578125" style="351" customWidth="1"/>
    <col min="9221" max="9473" width="9.140625" style="351"/>
    <col min="9474" max="9474" width="11.85546875" style="351" customWidth="1"/>
    <col min="9475" max="9475" width="67.85546875" style="351" customWidth="1"/>
    <col min="9476" max="9476" width="21.42578125" style="351" customWidth="1"/>
    <col min="9477" max="9729" width="9.140625" style="351"/>
    <col min="9730" max="9730" width="11.85546875" style="351" customWidth="1"/>
    <col min="9731" max="9731" width="67.85546875" style="351" customWidth="1"/>
    <col min="9732" max="9732" width="21.42578125" style="351" customWidth="1"/>
    <col min="9733" max="9985" width="9.140625" style="351"/>
    <col min="9986" max="9986" width="11.85546875" style="351" customWidth="1"/>
    <col min="9987" max="9987" width="67.85546875" style="351" customWidth="1"/>
    <col min="9988" max="9988" width="21.42578125" style="351" customWidth="1"/>
    <col min="9989" max="10241" width="9.140625" style="351"/>
    <col min="10242" max="10242" width="11.85546875" style="351" customWidth="1"/>
    <col min="10243" max="10243" width="67.85546875" style="351" customWidth="1"/>
    <col min="10244" max="10244" width="21.42578125" style="351" customWidth="1"/>
    <col min="10245" max="10497" width="9.140625" style="351"/>
    <col min="10498" max="10498" width="11.85546875" style="351" customWidth="1"/>
    <col min="10499" max="10499" width="67.85546875" style="351" customWidth="1"/>
    <col min="10500" max="10500" width="21.42578125" style="351" customWidth="1"/>
    <col min="10501" max="10753" width="9.140625" style="351"/>
    <col min="10754" max="10754" width="11.85546875" style="351" customWidth="1"/>
    <col min="10755" max="10755" width="67.85546875" style="351" customWidth="1"/>
    <col min="10756" max="10756" width="21.42578125" style="351" customWidth="1"/>
    <col min="10757" max="11009" width="9.140625" style="351"/>
    <col min="11010" max="11010" width="11.85546875" style="351" customWidth="1"/>
    <col min="11011" max="11011" width="67.85546875" style="351" customWidth="1"/>
    <col min="11012" max="11012" width="21.42578125" style="351" customWidth="1"/>
    <col min="11013" max="11265" width="9.140625" style="351"/>
    <col min="11266" max="11266" width="11.85546875" style="351" customWidth="1"/>
    <col min="11267" max="11267" width="67.85546875" style="351" customWidth="1"/>
    <col min="11268" max="11268" width="21.42578125" style="351" customWidth="1"/>
    <col min="11269" max="11521" width="9.140625" style="351"/>
    <col min="11522" max="11522" width="11.85546875" style="351" customWidth="1"/>
    <col min="11523" max="11523" width="67.85546875" style="351" customWidth="1"/>
    <col min="11524" max="11524" width="21.42578125" style="351" customWidth="1"/>
    <col min="11525" max="11777" width="9.140625" style="351"/>
    <col min="11778" max="11778" width="11.85546875" style="351" customWidth="1"/>
    <col min="11779" max="11779" width="67.85546875" style="351" customWidth="1"/>
    <col min="11780" max="11780" width="21.42578125" style="351" customWidth="1"/>
    <col min="11781" max="12033" width="9.140625" style="351"/>
    <col min="12034" max="12034" width="11.85546875" style="351" customWidth="1"/>
    <col min="12035" max="12035" width="67.85546875" style="351" customWidth="1"/>
    <col min="12036" max="12036" width="21.42578125" style="351" customWidth="1"/>
    <col min="12037" max="12289" width="9.140625" style="351"/>
    <col min="12290" max="12290" width="11.85546875" style="351" customWidth="1"/>
    <col min="12291" max="12291" width="67.85546875" style="351" customWidth="1"/>
    <col min="12292" max="12292" width="21.42578125" style="351" customWidth="1"/>
    <col min="12293" max="12545" width="9.140625" style="351"/>
    <col min="12546" max="12546" width="11.85546875" style="351" customWidth="1"/>
    <col min="12547" max="12547" width="67.85546875" style="351" customWidth="1"/>
    <col min="12548" max="12548" width="21.42578125" style="351" customWidth="1"/>
    <col min="12549" max="12801" width="9.140625" style="351"/>
    <col min="12802" max="12802" width="11.85546875" style="351" customWidth="1"/>
    <col min="12803" max="12803" width="67.85546875" style="351" customWidth="1"/>
    <col min="12804" max="12804" width="21.42578125" style="351" customWidth="1"/>
    <col min="12805" max="13057" width="9.140625" style="351"/>
    <col min="13058" max="13058" width="11.85546875" style="351" customWidth="1"/>
    <col min="13059" max="13059" width="67.85546875" style="351" customWidth="1"/>
    <col min="13060" max="13060" width="21.42578125" style="351" customWidth="1"/>
    <col min="13061" max="13313" width="9.140625" style="351"/>
    <col min="13314" max="13314" width="11.85546875" style="351" customWidth="1"/>
    <col min="13315" max="13315" width="67.85546875" style="351" customWidth="1"/>
    <col min="13316" max="13316" width="21.42578125" style="351" customWidth="1"/>
    <col min="13317" max="13569" width="9.140625" style="351"/>
    <col min="13570" max="13570" width="11.85546875" style="351" customWidth="1"/>
    <col min="13571" max="13571" width="67.85546875" style="351" customWidth="1"/>
    <col min="13572" max="13572" width="21.42578125" style="351" customWidth="1"/>
    <col min="13573" max="13825" width="9.140625" style="351"/>
    <col min="13826" max="13826" width="11.85546875" style="351" customWidth="1"/>
    <col min="13827" max="13827" width="67.85546875" style="351" customWidth="1"/>
    <col min="13828" max="13828" width="21.42578125" style="351" customWidth="1"/>
    <col min="13829" max="14081" width="9.140625" style="351"/>
    <col min="14082" max="14082" width="11.85546875" style="351" customWidth="1"/>
    <col min="14083" max="14083" width="67.85546875" style="351" customWidth="1"/>
    <col min="14084" max="14084" width="21.42578125" style="351" customWidth="1"/>
    <col min="14085" max="14337" width="9.140625" style="351"/>
    <col min="14338" max="14338" width="11.85546875" style="351" customWidth="1"/>
    <col min="14339" max="14339" width="67.85546875" style="351" customWidth="1"/>
    <col min="14340" max="14340" width="21.42578125" style="351" customWidth="1"/>
    <col min="14341" max="14593" width="9.140625" style="351"/>
    <col min="14594" max="14594" width="11.85546875" style="351" customWidth="1"/>
    <col min="14595" max="14595" width="67.85546875" style="351" customWidth="1"/>
    <col min="14596" max="14596" width="21.42578125" style="351" customWidth="1"/>
    <col min="14597" max="14849" width="9.140625" style="351"/>
    <col min="14850" max="14850" width="11.85546875" style="351" customWidth="1"/>
    <col min="14851" max="14851" width="67.85546875" style="351" customWidth="1"/>
    <col min="14852" max="14852" width="21.42578125" style="351" customWidth="1"/>
    <col min="14853" max="15105" width="9.140625" style="351"/>
    <col min="15106" max="15106" width="11.85546875" style="351" customWidth="1"/>
    <col min="15107" max="15107" width="67.85546875" style="351" customWidth="1"/>
    <col min="15108" max="15108" width="21.42578125" style="351" customWidth="1"/>
    <col min="15109" max="15361" width="9.140625" style="351"/>
    <col min="15362" max="15362" width="11.85546875" style="351" customWidth="1"/>
    <col min="15363" max="15363" width="67.85546875" style="351" customWidth="1"/>
    <col min="15364" max="15364" width="21.42578125" style="351" customWidth="1"/>
    <col min="15365" max="15617" width="9.140625" style="351"/>
    <col min="15618" max="15618" width="11.85546875" style="351" customWidth="1"/>
    <col min="15619" max="15619" width="67.85546875" style="351" customWidth="1"/>
    <col min="15620" max="15620" width="21.42578125" style="351" customWidth="1"/>
    <col min="15621" max="15873" width="9.140625" style="351"/>
    <col min="15874" max="15874" width="11.85546875" style="351" customWidth="1"/>
    <col min="15875" max="15875" width="67.85546875" style="351" customWidth="1"/>
    <col min="15876" max="15876" width="21.42578125" style="351" customWidth="1"/>
    <col min="15877" max="16129" width="9.140625" style="351"/>
    <col min="16130" max="16130" width="11.85546875" style="351" customWidth="1"/>
    <col min="16131" max="16131" width="67.85546875" style="351" customWidth="1"/>
    <col min="16132" max="16132" width="21.42578125" style="351" customWidth="1"/>
    <col min="16133" max="16384" width="9.140625" style="351"/>
  </cols>
  <sheetData>
    <row r="1" spans="1:7" ht="15" customHeight="1" x14ac:dyDescent="0.25">
      <c r="C1" s="135" t="s">
        <v>505</v>
      </c>
      <c r="D1" s="135"/>
      <c r="E1" s="135"/>
      <c r="F1" s="135"/>
    </row>
    <row r="2" spans="1:7" s="355" customFormat="1" ht="21.2" customHeight="1" x14ac:dyDescent="0.25">
      <c r="A2" s="487"/>
      <c r="B2" s="488"/>
      <c r="C2" s="613" t="s">
        <v>456</v>
      </c>
      <c r="D2" s="613"/>
      <c r="E2" s="613"/>
      <c r="F2" s="613"/>
      <c r="G2" s="613"/>
    </row>
    <row r="3" spans="1:7" s="359" customFormat="1" ht="15.75" x14ac:dyDescent="0.25">
      <c r="A3" s="489"/>
      <c r="B3" s="492" t="str">
        <f>CONCATENATE([1]ALAPADATOK!B15)</f>
        <v>Szirmabesenyői Segítő Szolgálat és Konyha</v>
      </c>
      <c r="C3" s="491"/>
    </row>
    <row r="4" spans="1:7" s="359" customFormat="1" ht="15.75" x14ac:dyDescent="0.25">
      <c r="A4" s="489"/>
      <c r="B4" s="492" t="s">
        <v>396</v>
      </c>
      <c r="C4" s="491"/>
    </row>
    <row r="5" spans="1:7" s="362" customFormat="1" ht="15.95" customHeight="1" thickBot="1" x14ac:dyDescent="0.3">
      <c r="A5" s="493"/>
      <c r="B5" s="493"/>
      <c r="C5" s="631" t="str">
        <f>'[1]KV_9.2.3.sz.mell'!C4</f>
        <v>Forintban!</v>
      </c>
      <c r="D5" s="631"/>
      <c r="E5" s="631"/>
      <c r="F5" s="631"/>
    </row>
    <row r="6" spans="1:7" ht="36.75" thickBot="1" x14ac:dyDescent="0.3">
      <c r="A6" s="494" t="s">
        <v>397</v>
      </c>
      <c r="B6" s="495" t="s">
        <v>398</v>
      </c>
      <c r="C6" s="496" t="s">
        <v>399</v>
      </c>
      <c r="D6" s="9" t="s">
        <v>266</v>
      </c>
      <c r="E6" s="9" t="s">
        <v>267</v>
      </c>
      <c r="F6" s="9" t="s">
        <v>8</v>
      </c>
    </row>
    <row r="7" spans="1:7" s="370" customFormat="1" ht="12.95" customHeight="1" thickBot="1" x14ac:dyDescent="0.3">
      <c r="A7" s="458"/>
      <c r="B7" s="497" t="s">
        <v>9</v>
      </c>
      <c r="C7" s="498" t="s">
        <v>10</v>
      </c>
      <c r="D7" s="453" t="s">
        <v>11</v>
      </c>
      <c r="E7" s="511" t="s">
        <v>12</v>
      </c>
      <c r="F7" s="369" t="s">
        <v>268</v>
      </c>
    </row>
    <row r="8" spans="1:7" s="370" customFormat="1" ht="15.95" customHeight="1" thickBot="1" x14ac:dyDescent="0.3">
      <c r="A8" s="454"/>
      <c r="B8" s="455" t="s">
        <v>281</v>
      </c>
      <c r="C8" s="499"/>
      <c r="D8" s="456"/>
      <c r="E8" s="456"/>
      <c r="F8" s="456"/>
    </row>
    <row r="9" spans="1:7" s="379" customFormat="1" ht="12" customHeight="1" thickBot="1" x14ac:dyDescent="0.3">
      <c r="A9" s="458" t="s">
        <v>13</v>
      </c>
      <c r="B9" s="500" t="s">
        <v>424</v>
      </c>
      <c r="C9" s="208">
        <f>SUM(C10:C20)</f>
        <v>33654000</v>
      </c>
      <c r="D9" s="209">
        <v>33654000</v>
      </c>
      <c r="E9" s="209"/>
      <c r="F9" s="209">
        <f>D9+E9</f>
        <v>33654000</v>
      </c>
    </row>
    <row r="10" spans="1:7" s="379" customFormat="1" ht="12" customHeight="1" x14ac:dyDescent="0.25">
      <c r="A10" s="460" t="s">
        <v>15</v>
      </c>
      <c r="B10" s="413" t="s">
        <v>74</v>
      </c>
      <c r="C10" s="191"/>
      <c r="D10" s="461">
        <v>0</v>
      </c>
      <c r="E10" s="192"/>
      <c r="F10" s="197">
        <f>D10+E10</f>
        <v>0</v>
      </c>
    </row>
    <row r="11" spans="1:7" s="379" customFormat="1" ht="12" customHeight="1" x14ac:dyDescent="0.25">
      <c r="A11" s="462" t="s">
        <v>17</v>
      </c>
      <c r="B11" s="414" t="s">
        <v>76</v>
      </c>
      <c r="C11" s="195"/>
      <c r="D11" s="197">
        <v>0</v>
      </c>
      <c r="E11" s="197"/>
      <c r="F11" s="197">
        <f t="shared" ref="F11:F20" si="0">D11+E11</f>
        <v>0</v>
      </c>
    </row>
    <row r="12" spans="1:7" s="379" customFormat="1" ht="12" customHeight="1" x14ac:dyDescent="0.25">
      <c r="A12" s="462" t="s">
        <v>19</v>
      </c>
      <c r="B12" s="414" t="s">
        <v>78</v>
      </c>
      <c r="C12" s="195"/>
      <c r="D12" s="197">
        <v>0</v>
      </c>
      <c r="E12" s="197"/>
      <c r="F12" s="197">
        <f t="shared" si="0"/>
        <v>0</v>
      </c>
    </row>
    <row r="13" spans="1:7" s="379" customFormat="1" ht="12" customHeight="1" x14ac:dyDescent="0.25">
      <c r="A13" s="462" t="s">
        <v>21</v>
      </c>
      <c r="B13" s="414" t="s">
        <v>80</v>
      </c>
      <c r="C13" s="195"/>
      <c r="D13" s="197">
        <v>0</v>
      </c>
      <c r="E13" s="197"/>
      <c r="F13" s="197">
        <f t="shared" si="0"/>
        <v>0</v>
      </c>
    </row>
    <row r="14" spans="1:7" s="379" customFormat="1" ht="12" customHeight="1" x14ac:dyDescent="0.25">
      <c r="A14" s="462" t="s">
        <v>23</v>
      </c>
      <c r="B14" s="414" t="s">
        <v>82</v>
      </c>
      <c r="C14" s="195">
        <v>25254000</v>
      </c>
      <c r="D14" s="197">
        <v>25254000</v>
      </c>
      <c r="E14" s="197"/>
      <c r="F14" s="197">
        <f t="shared" si="0"/>
        <v>25254000</v>
      </c>
    </row>
    <row r="15" spans="1:7" s="379" customFormat="1" ht="12" customHeight="1" x14ac:dyDescent="0.25">
      <c r="A15" s="462" t="s">
        <v>25</v>
      </c>
      <c r="B15" s="414" t="s">
        <v>425</v>
      </c>
      <c r="C15" s="195">
        <v>5200000</v>
      </c>
      <c r="D15" s="197">
        <v>5200000</v>
      </c>
      <c r="E15" s="197"/>
      <c r="F15" s="197">
        <f t="shared" si="0"/>
        <v>5200000</v>
      </c>
    </row>
    <row r="16" spans="1:7" s="379" customFormat="1" ht="12" customHeight="1" x14ac:dyDescent="0.25">
      <c r="A16" s="462" t="s">
        <v>189</v>
      </c>
      <c r="B16" s="428" t="s">
        <v>426</v>
      </c>
      <c r="C16" s="195">
        <v>3200000</v>
      </c>
      <c r="D16" s="197">
        <v>3200000</v>
      </c>
      <c r="E16" s="197"/>
      <c r="F16" s="197">
        <f t="shared" si="0"/>
        <v>3200000</v>
      </c>
    </row>
    <row r="17" spans="1:6" s="379" customFormat="1" ht="12" customHeight="1" x14ac:dyDescent="0.25">
      <c r="A17" s="462" t="s">
        <v>191</v>
      </c>
      <c r="B17" s="414" t="s">
        <v>427</v>
      </c>
      <c r="C17" s="231"/>
      <c r="D17" s="228">
        <v>0</v>
      </c>
      <c r="E17" s="228"/>
      <c r="F17" s="197">
        <f t="shared" si="0"/>
        <v>0</v>
      </c>
    </row>
    <row r="18" spans="1:6" s="382" customFormat="1" ht="12" customHeight="1" x14ac:dyDescent="0.25">
      <c r="A18" s="462" t="s">
        <v>193</v>
      </c>
      <c r="B18" s="414" t="s">
        <v>90</v>
      </c>
      <c r="C18" s="195"/>
      <c r="D18" s="197">
        <v>0</v>
      </c>
      <c r="E18" s="197"/>
      <c r="F18" s="197">
        <f t="shared" si="0"/>
        <v>0</v>
      </c>
    </row>
    <row r="19" spans="1:6" s="382" customFormat="1" ht="12" customHeight="1" x14ac:dyDescent="0.25">
      <c r="A19" s="462" t="s">
        <v>195</v>
      </c>
      <c r="B19" s="414" t="s">
        <v>92</v>
      </c>
      <c r="C19" s="202"/>
      <c r="D19" s="205">
        <v>0</v>
      </c>
      <c r="E19" s="205"/>
      <c r="F19" s="197">
        <f t="shared" si="0"/>
        <v>0</v>
      </c>
    </row>
    <row r="20" spans="1:6" s="382" customFormat="1" ht="12" customHeight="1" thickBot="1" x14ac:dyDescent="0.3">
      <c r="A20" s="462" t="s">
        <v>197</v>
      </c>
      <c r="B20" s="428" t="s">
        <v>94</v>
      </c>
      <c r="C20" s="202"/>
      <c r="D20" s="205"/>
      <c r="E20" s="205"/>
      <c r="F20" s="197">
        <f t="shared" si="0"/>
        <v>0</v>
      </c>
    </row>
    <row r="21" spans="1:6" s="379" customFormat="1" ht="12" customHeight="1" thickBot="1" x14ac:dyDescent="0.3">
      <c r="A21" s="458" t="s">
        <v>27</v>
      </c>
      <c r="B21" s="500" t="s">
        <v>428</v>
      </c>
      <c r="C21" s="208">
        <f>SUM(C22:C24)</f>
        <v>0</v>
      </c>
      <c r="D21" s="209">
        <f>SUM(D22:D24)</f>
        <v>0</v>
      </c>
      <c r="E21" s="209"/>
      <c r="F21" s="209">
        <f t="shared" ref="F21:F30" si="1">C21+D21</f>
        <v>0</v>
      </c>
    </row>
    <row r="22" spans="1:6" s="382" customFormat="1" ht="12" customHeight="1" x14ac:dyDescent="0.25">
      <c r="A22" s="462" t="s">
        <v>29</v>
      </c>
      <c r="B22" s="427" t="s">
        <v>30</v>
      </c>
      <c r="C22" s="195"/>
      <c r="D22" s="197"/>
      <c r="E22" s="197"/>
      <c r="F22" s="197">
        <f t="shared" si="1"/>
        <v>0</v>
      </c>
    </row>
    <row r="23" spans="1:6" s="382" customFormat="1" ht="12" customHeight="1" x14ac:dyDescent="0.25">
      <c r="A23" s="462" t="s">
        <v>31</v>
      </c>
      <c r="B23" s="414" t="s">
        <v>429</v>
      </c>
      <c r="C23" s="195"/>
      <c r="D23" s="197"/>
      <c r="E23" s="197"/>
      <c r="F23" s="197">
        <f t="shared" si="1"/>
        <v>0</v>
      </c>
    </row>
    <row r="24" spans="1:6" s="382" customFormat="1" ht="12" customHeight="1" x14ac:dyDescent="0.25">
      <c r="A24" s="462" t="s">
        <v>33</v>
      </c>
      <c r="B24" s="414" t="s">
        <v>430</v>
      </c>
      <c r="C24" s="195"/>
      <c r="D24" s="197"/>
      <c r="E24" s="197"/>
      <c r="F24" s="197">
        <f t="shared" si="1"/>
        <v>0</v>
      </c>
    </row>
    <row r="25" spans="1:6" s="382" customFormat="1" ht="12" customHeight="1" thickBot="1" x14ac:dyDescent="0.3">
      <c r="A25" s="462" t="s">
        <v>35</v>
      </c>
      <c r="B25" s="414" t="s">
        <v>452</v>
      </c>
      <c r="C25" s="195"/>
      <c r="D25" s="197"/>
      <c r="E25" s="197"/>
      <c r="F25" s="197">
        <f t="shared" si="1"/>
        <v>0</v>
      </c>
    </row>
    <row r="26" spans="1:6" s="382" customFormat="1" ht="12" customHeight="1" thickBot="1" x14ac:dyDescent="0.3">
      <c r="A26" s="463" t="s">
        <v>41</v>
      </c>
      <c r="B26" s="426" t="s">
        <v>289</v>
      </c>
      <c r="C26" s="475"/>
      <c r="D26" s="464"/>
      <c r="E26" s="464"/>
      <c r="F26" s="464">
        <f t="shared" si="1"/>
        <v>0</v>
      </c>
    </row>
    <row r="27" spans="1:6" s="382" customFormat="1" ht="12" customHeight="1" thickBot="1" x14ac:dyDescent="0.3">
      <c r="A27" s="463" t="s">
        <v>236</v>
      </c>
      <c r="B27" s="426" t="s">
        <v>453</v>
      </c>
      <c r="C27" s="208">
        <f>+C28+C29</f>
        <v>0</v>
      </c>
      <c r="D27" s="209">
        <f>+D28+D29</f>
        <v>0</v>
      </c>
      <c r="E27" s="209"/>
      <c r="F27" s="464">
        <f t="shared" si="1"/>
        <v>0</v>
      </c>
    </row>
    <row r="28" spans="1:6" s="382" customFormat="1" ht="12" customHeight="1" x14ac:dyDescent="0.25">
      <c r="A28" s="466" t="s">
        <v>57</v>
      </c>
      <c r="B28" s="501" t="s">
        <v>429</v>
      </c>
      <c r="C28" s="235"/>
      <c r="D28" s="229"/>
      <c r="E28" s="229"/>
      <c r="F28" s="229">
        <f t="shared" si="1"/>
        <v>0</v>
      </c>
    </row>
    <row r="29" spans="1:6" s="382" customFormat="1" ht="12" customHeight="1" x14ac:dyDescent="0.25">
      <c r="A29" s="466" t="s">
        <v>59</v>
      </c>
      <c r="B29" s="502" t="s">
        <v>433</v>
      </c>
      <c r="C29" s="214"/>
      <c r="D29" s="215"/>
      <c r="E29" s="217"/>
      <c r="F29" s="229">
        <f t="shared" si="1"/>
        <v>0</v>
      </c>
    </row>
    <row r="30" spans="1:6" s="382" customFormat="1" ht="12" customHeight="1" thickBot="1" x14ac:dyDescent="0.3">
      <c r="A30" s="462" t="s">
        <v>61</v>
      </c>
      <c r="B30" s="503" t="s">
        <v>454</v>
      </c>
      <c r="C30" s="240"/>
      <c r="D30" s="470"/>
      <c r="E30" s="215"/>
      <c r="F30" s="229">
        <f t="shared" si="1"/>
        <v>0</v>
      </c>
    </row>
    <row r="31" spans="1:6" s="382" customFormat="1" ht="12" customHeight="1" thickBot="1" x14ac:dyDescent="0.3">
      <c r="A31" s="463" t="s">
        <v>71</v>
      </c>
      <c r="B31" s="426" t="s">
        <v>435</v>
      </c>
      <c r="C31" s="208">
        <f>+C32+C33+C34</f>
        <v>0</v>
      </c>
      <c r="D31" s="209">
        <f>+D32+D33+D34</f>
        <v>0</v>
      </c>
      <c r="E31" s="209"/>
      <c r="F31" s="209">
        <f>+F32+F33+F34</f>
        <v>0</v>
      </c>
    </row>
    <row r="32" spans="1:6" s="382" customFormat="1" ht="12" customHeight="1" x14ac:dyDescent="0.25">
      <c r="A32" s="466" t="s">
        <v>73</v>
      </c>
      <c r="B32" s="501" t="s">
        <v>98</v>
      </c>
      <c r="C32" s="235"/>
      <c r="D32" s="229"/>
      <c r="E32" s="229"/>
      <c r="F32" s="229"/>
    </row>
    <row r="33" spans="1:6" s="382" customFormat="1" ht="12" customHeight="1" x14ac:dyDescent="0.25">
      <c r="A33" s="466" t="s">
        <v>75</v>
      </c>
      <c r="B33" s="502" t="s">
        <v>100</v>
      </c>
      <c r="C33" s="214"/>
      <c r="D33" s="215"/>
      <c r="E33" s="215"/>
      <c r="F33" s="215"/>
    </row>
    <row r="34" spans="1:6" s="382" customFormat="1" ht="12" customHeight="1" thickBot="1" x14ac:dyDescent="0.3">
      <c r="A34" s="462" t="s">
        <v>77</v>
      </c>
      <c r="B34" s="503" t="s">
        <v>102</v>
      </c>
      <c r="C34" s="240"/>
      <c r="D34" s="470"/>
      <c r="E34" s="470"/>
      <c r="F34" s="470"/>
    </row>
    <row r="35" spans="1:6" s="379" customFormat="1" ht="12" customHeight="1" thickBot="1" x14ac:dyDescent="0.3">
      <c r="A35" s="463" t="s">
        <v>95</v>
      </c>
      <c r="B35" s="426" t="s">
        <v>291</v>
      </c>
      <c r="C35" s="475"/>
      <c r="D35" s="464"/>
      <c r="E35" s="464"/>
      <c r="F35" s="464"/>
    </row>
    <row r="36" spans="1:6" s="379" customFormat="1" ht="12" customHeight="1" thickBot="1" x14ac:dyDescent="0.3">
      <c r="A36" s="463" t="s">
        <v>253</v>
      </c>
      <c r="B36" s="426" t="s">
        <v>436</v>
      </c>
      <c r="C36" s="475"/>
      <c r="D36" s="471"/>
      <c r="E36" s="471"/>
      <c r="F36" s="471"/>
    </row>
    <row r="37" spans="1:6" s="379" customFormat="1" ht="12" customHeight="1" thickBot="1" x14ac:dyDescent="0.3">
      <c r="A37" s="458" t="s">
        <v>117</v>
      </c>
      <c r="B37" s="426" t="s">
        <v>455</v>
      </c>
      <c r="C37" s="208">
        <f>+C9+C21+C26+C27+C31+C35+C36</f>
        <v>33654000</v>
      </c>
      <c r="D37" s="472">
        <f>+D9+D21+D26+D27+D31+D35+D36</f>
        <v>33654000</v>
      </c>
      <c r="E37" s="472"/>
      <c r="F37" s="472">
        <f>D37+E37</f>
        <v>33654000</v>
      </c>
    </row>
    <row r="38" spans="1:6" s="379" customFormat="1" ht="12" customHeight="1" thickBot="1" x14ac:dyDescent="0.3">
      <c r="A38" s="473" t="s">
        <v>258</v>
      </c>
      <c r="B38" s="426" t="s">
        <v>438</v>
      </c>
      <c r="C38" s="208">
        <f>+C39+C40+C41</f>
        <v>58192000</v>
      </c>
      <c r="D38" s="472">
        <f>SUM(D39:D41)</f>
        <v>60624219</v>
      </c>
      <c r="E38" s="472">
        <f>SUM(E39:E41)</f>
        <v>3507401</v>
      </c>
      <c r="F38" s="472">
        <f>D38+E38</f>
        <v>64131620</v>
      </c>
    </row>
    <row r="39" spans="1:6" s="379" customFormat="1" ht="12" customHeight="1" x14ac:dyDescent="0.25">
      <c r="A39" s="466" t="s">
        <v>439</v>
      </c>
      <c r="B39" s="501" t="s">
        <v>347</v>
      </c>
      <c r="C39" s="235"/>
      <c r="D39" s="604">
        <v>59723</v>
      </c>
      <c r="E39" s="239"/>
      <c r="F39" s="506">
        <f>D39+E38:E39</f>
        <v>59723</v>
      </c>
    </row>
    <row r="40" spans="1:6" s="379" customFormat="1" ht="12" customHeight="1" x14ac:dyDescent="0.25">
      <c r="A40" s="466" t="s">
        <v>440</v>
      </c>
      <c r="B40" s="502" t="s">
        <v>441</v>
      </c>
      <c r="C40" s="214"/>
      <c r="D40" s="233"/>
      <c r="E40" s="217"/>
      <c r="F40" s="506">
        <f t="shared" ref="F40:F41" si="2">D40+E39:E40</f>
        <v>0</v>
      </c>
    </row>
    <row r="41" spans="1:6" s="382" customFormat="1" ht="12" customHeight="1" thickBot="1" x14ac:dyDescent="0.3">
      <c r="A41" s="462" t="s">
        <v>442</v>
      </c>
      <c r="B41" s="503" t="s">
        <v>443</v>
      </c>
      <c r="C41" s="240">
        <v>58192000</v>
      </c>
      <c r="D41" s="605">
        <v>60564496</v>
      </c>
      <c r="E41" s="236">
        <v>3507401</v>
      </c>
      <c r="F41" s="506">
        <f t="shared" si="2"/>
        <v>64071897</v>
      </c>
    </row>
    <row r="42" spans="1:6" s="382" customFormat="1" ht="15.2" customHeight="1" thickBot="1" x14ac:dyDescent="0.25">
      <c r="A42" s="473" t="s">
        <v>260</v>
      </c>
      <c r="B42" s="504" t="s">
        <v>444</v>
      </c>
      <c r="C42" s="505">
        <f>+C37+C38</f>
        <v>91846000</v>
      </c>
      <c r="D42" s="407">
        <f>+D37+D38</f>
        <v>94278219</v>
      </c>
      <c r="E42" s="407">
        <f>+E37+E38</f>
        <v>3507401</v>
      </c>
      <c r="F42" s="407">
        <f>+F37+F38</f>
        <v>97785620</v>
      </c>
    </row>
    <row r="43" spans="1:6" s="382" customFormat="1" ht="15.2" customHeight="1" x14ac:dyDescent="0.25">
      <c r="A43" s="402"/>
      <c r="B43" s="403"/>
      <c r="C43" s="404"/>
      <c r="D43" s="404"/>
      <c r="E43" s="404"/>
      <c r="F43" s="404"/>
    </row>
    <row r="44" spans="1:6" ht="15.75" thickBot="1" x14ac:dyDescent="0.3">
      <c r="A44" s="477"/>
      <c r="B44" s="478"/>
      <c r="C44" s="479"/>
      <c r="D44" s="479"/>
      <c r="E44" s="479"/>
      <c r="F44" s="479"/>
    </row>
    <row r="45" spans="1:6" s="370" customFormat="1" ht="16.5" customHeight="1" thickBot="1" x14ac:dyDescent="0.3">
      <c r="A45" s="405"/>
      <c r="B45" s="406" t="s">
        <v>282</v>
      </c>
      <c r="C45" s="407"/>
      <c r="D45" s="407"/>
      <c r="E45" s="407"/>
      <c r="F45" s="407"/>
    </row>
    <row r="46" spans="1:6" s="411" customFormat="1" ht="12" customHeight="1" thickBot="1" x14ac:dyDescent="0.3">
      <c r="A46" s="463" t="s">
        <v>13</v>
      </c>
      <c r="B46" s="426" t="s">
        <v>445</v>
      </c>
      <c r="C46" s="208">
        <f>SUM(C47:C51)</f>
        <v>91846000</v>
      </c>
      <c r="D46" s="472">
        <v>94278219</v>
      </c>
      <c r="E46" s="472">
        <f>SUM(E47:E49)</f>
        <v>-62599</v>
      </c>
      <c r="F46" s="209">
        <f>D46+E46</f>
        <v>94215620</v>
      </c>
    </row>
    <row r="47" spans="1:6" ht="12" customHeight="1" x14ac:dyDescent="0.25">
      <c r="A47" s="462" t="s">
        <v>15</v>
      </c>
      <c r="B47" s="427" t="s">
        <v>182</v>
      </c>
      <c r="C47" s="235">
        <v>36418000</v>
      </c>
      <c r="D47" s="506">
        <v>38437145</v>
      </c>
      <c r="E47" s="506">
        <v>3036401</v>
      </c>
      <c r="F47" s="229">
        <f>D47+E47</f>
        <v>41473546</v>
      </c>
    </row>
    <row r="48" spans="1:6" ht="12" customHeight="1" x14ac:dyDescent="0.25">
      <c r="A48" s="462" t="s">
        <v>17</v>
      </c>
      <c r="B48" s="414" t="s">
        <v>183</v>
      </c>
      <c r="C48" s="217">
        <v>6373000</v>
      </c>
      <c r="D48" s="507">
        <v>6726351</v>
      </c>
      <c r="E48" s="506">
        <v>471000</v>
      </c>
      <c r="F48" s="229">
        <f t="shared" ref="F48:F51" si="3">D48+E48</f>
        <v>7197351</v>
      </c>
    </row>
    <row r="49" spans="1:6" ht="12" customHeight="1" x14ac:dyDescent="0.25">
      <c r="A49" s="462" t="s">
        <v>19</v>
      </c>
      <c r="B49" s="414" t="s">
        <v>184</v>
      </c>
      <c r="C49" s="217">
        <v>49055000</v>
      </c>
      <c r="D49" s="507">
        <v>49114723</v>
      </c>
      <c r="E49" s="506">
        <v>-3570000</v>
      </c>
      <c r="F49" s="229">
        <f t="shared" si="3"/>
        <v>45544723</v>
      </c>
    </row>
    <row r="50" spans="1:6" ht="12" customHeight="1" x14ac:dyDescent="0.25">
      <c r="A50" s="462" t="s">
        <v>21</v>
      </c>
      <c r="B50" s="414" t="s">
        <v>185</v>
      </c>
      <c r="C50" s="217"/>
      <c r="D50" s="507">
        <v>0</v>
      </c>
      <c r="E50" s="506"/>
      <c r="F50" s="229">
        <f t="shared" si="3"/>
        <v>0</v>
      </c>
    </row>
    <row r="51" spans="1:6" ht="12" customHeight="1" thickBot="1" x14ac:dyDescent="0.3">
      <c r="A51" s="462" t="s">
        <v>23</v>
      </c>
      <c r="B51" s="414" t="s">
        <v>187</v>
      </c>
      <c r="C51" s="217"/>
      <c r="D51" s="507">
        <v>0</v>
      </c>
      <c r="E51" s="506"/>
      <c r="F51" s="229">
        <f t="shared" si="3"/>
        <v>0</v>
      </c>
    </row>
    <row r="52" spans="1:6" ht="12" customHeight="1" thickBot="1" x14ac:dyDescent="0.3">
      <c r="A52" s="463" t="s">
        <v>27</v>
      </c>
      <c r="B52" s="426" t="s">
        <v>446</v>
      </c>
      <c r="C52" s="208">
        <f>SUM(C53:C55)</f>
        <v>0</v>
      </c>
      <c r="D52" s="472">
        <v>0</v>
      </c>
      <c r="E52" s="472">
        <f>SUM(E53:E55)</f>
        <v>3570000</v>
      </c>
      <c r="F52" s="209">
        <f>D52+E52</f>
        <v>3570000</v>
      </c>
    </row>
    <row r="53" spans="1:6" s="411" customFormat="1" ht="12" customHeight="1" x14ac:dyDescent="0.25">
      <c r="A53" s="462" t="s">
        <v>29</v>
      </c>
      <c r="B53" s="427" t="s">
        <v>217</v>
      </c>
      <c r="C53" s="235"/>
      <c r="D53" s="506"/>
      <c r="E53" s="506">
        <v>3570000</v>
      </c>
      <c r="F53" s="229">
        <f>D53+E53</f>
        <v>3570000</v>
      </c>
    </row>
    <row r="54" spans="1:6" ht="12" customHeight="1" x14ac:dyDescent="0.25">
      <c r="A54" s="462" t="s">
        <v>31</v>
      </c>
      <c r="B54" s="414" t="s">
        <v>219</v>
      </c>
      <c r="C54" s="217"/>
      <c r="D54" s="507"/>
      <c r="E54" s="507"/>
      <c r="F54" s="218"/>
    </row>
    <row r="55" spans="1:6" ht="12" customHeight="1" x14ac:dyDescent="0.25">
      <c r="A55" s="462" t="s">
        <v>33</v>
      </c>
      <c r="B55" s="414" t="s">
        <v>447</v>
      </c>
      <c r="C55" s="217"/>
      <c r="D55" s="507"/>
      <c r="E55" s="507"/>
      <c r="F55" s="218"/>
    </row>
    <row r="56" spans="1:6" ht="12" customHeight="1" thickBot="1" x14ac:dyDescent="0.3">
      <c r="A56" s="462" t="s">
        <v>35</v>
      </c>
      <c r="B56" s="414" t="s">
        <v>448</v>
      </c>
      <c r="C56" s="217"/>
      <c r="D56" s="507"/>
      <c r="E56" s="507"/>
      <c r="F56" s="218"/>
    </row>
    <row r="57" spans="1:6" ht="15.2" customHeight="1" thickBot="1" x14ac:dyDescent="0.3">
      <c r="A57" s="463" t="s">
        <v>41</v>
      </c>
      <c r="B57" s="426" t="s">
        <v>449</v>
      </c>
      <c r="C57" s="475"/>
      <c r="D57" s="471"/>
      <c r="E57" s="471"/>
      <c r="F57" s="464"/>
    </row>
    <row r="58" spans="1:6" ht="15.75" thickBot="1" x14ac:dyDescent="0.3">
      <c r="A58" s="463" t="s">
        <v>236</v>
      </c>
      <c r="B58" s="508" t="s">
        <v>450</v>
      </c>
      <c r="C58" s="505">
        <f>+C46+C52+C57</f>
        <v>91846000</v>
      </c>
      <c r="D58" s="407">
        <f>+D46+D52+D57</f>
        <v>94278219</v>
      </c>
      <c r="E58" s="407">
        <f t="shared" ref="E58:F58" si="4">+E46+E52+E57</f>
        <v>3507401</v>
      </c>
      <c r="F58" s="407">
        <f t="shared" si="4"/>
        <v>97785620</v>
      </c>
    </row>
    <row r="59" spans="1:6" ht="15.2" customHeight="1" thickBot="1" x14ac:dyDescent="0.3">
      <c r="C59" s="509">
        <f>C42-C58</f>
        <v>0</v>
      </c>
      <c r="D59" s="483">
        <f>D42-D58</f>
        <v>0</v>
      </c>
      <c r="E59" s="483"/>
      <c r="F59" s="483">
        <f>F42-F58</f>
        <v>0</v>
      </c>
    </row>
    <row r="60" spans="1:6" ht="14.45" customHeight="1" thickBot="1" x14ac:dyDescent="0.3">
      <c r="A60" s="437" t="s">
        <v>421</v>
      </c>
      <c r="B60" s="438"/>
      <c r="C60" s="439">
        <v>13</v>
      </c>
      <c r="D60" s="440"/>
      <c r="E60" s="440"/>
      <c r="F60" s="441">
        <v>13</v>
      </c>
    </row>
    <row r="61" spans="1:6" ht="15.75" thickBot="1" x14ac:dyDescent="0.3">
      <c r="A61" s="437" t="s">
        <v>422</v>
      </c>
      <c r="B61" s="438"/>
      <c r="C61" s="439"/>
      <c r="D61" s="440"/>
      <c r="E61" s="440"/>
      <c r="F61" s="441"/>
    </row>
  </sheetData>
  <mergeCells count="2">
    <mergeCell ref="C2:G2"/>
    <mergeCell ref="C5:F5"/>
  </mergeCells>
  <pageMargins left="0.7" right="0.7" top="0.75" bottom="0.75" header="0.3" footer="0.3"/>
  <pageSetup paperSize="9" scale="5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D172B-97ED-457C-82F4-C7A07F726F7E}">
  <sheetPr>
    <pageSetUpPr fitToPage="1"/>
  </sheetPr>
  <dimension ref="A1:I29"/>
  <sheetViews>
    <sheetView workbookViewId="0">
      <selection activeCell="B1" sqref="B1:H1"/>
    </sheetView>
  </sheetViews>
  <sheetFormatPr defaultRowHeight="15" x14ac:dyDescent="0.25"/>
  <cols>
    <col min="1" max="1" width="11.85546875" customWidth="1"/>
    <col min="2" max="2" width="55.28515625" customWidth="1"/>
    <col min="3" max="3" width="19.28515625" customWidth="1"/>
    <col min="4" max="4" width="5.28515625" style="552" customWidth="1"/>
    <col min="5" max="5" width="0.140625" customWidth="1"/>
    <col min="6" max="7" width="14.28515625" customWidth="1"/>
    <col min="8" max="8" width="11.7109375" customWidth="1"/>
    <col min="258" max="258" width="11.85546875" customWidth="1"/>
    <col min="259" max="259" width="76" customWidth="1"/>
    <col min="260" max="260" width="14.42578125" customWidth="1"/>
    <col min="261" max="261" width="4.140625" customWidth="1"/>
    <col min="514" max="514" width="11.85546875" customWidth="1"/>
    <col min="515" max="515" width="76" customWidth="1"/>
    <col min="516" max="516" width="14.42578125" customWidth="1"/>
    <col min="517" max="517" width="4.140625" customWidth="1"/>
    <col min="770" max="770" width="11.85546875" customWidth="1"/>
    <col min="771" max="771" width="76" customWidth="1"/>
    <col min="772" max="772" width="14.42578125" customWidth="1"/>
    <col min="773" max="773" width="4.140625" customWidth="1"/>
    <col min="1026" max="1026" width="11.85546875" customWidth="1"/>
    <col min="1027" max="1027" width="76" customWidth="1"/>
    <col min="1028" max="1028" width="14.42578125" customWidth="1"/>
    <col min="1029" max="1029" width="4.140625" customWidth="1"/>
    <col min="1282" max="1282" width="11.85546875" customWidth="1"/>
    <col min="1283" max="1283" width="76" customWidth="1"/>
    <col min="1284" max="1284" width="14.42578125" customWidth="1"/>
    <col min="1285" max="1285" width="4.140625" customWidth="1"/>
    <col min="1538" max="1538" width="11.85546875" customWidth="1"/>
    <col min="1539" max="1539" width="76" customWidth="1"/>
    <col min="1540" max="1540" width="14.42578125" customWidth="1"/>
    <col min="1541" max="1541" width="4.140625" customWidth="1"/>
    <col min="1794" max="1794" width="11.85546875" customWidth="1"/>
    <col min="1795" max="1795" width="76" customWidth="1"/>
    <col min="1796" max="1796" width="14.42578125" customWidth="1"/>
    <col min="1797" max="1797" width="4.140625" customWidth="1"/>
    <col min="2050" max="2050" width="11.85546875" customWidth="1"/>
    <col min="2051" max="2051" width="76" customWidth="1"/>
    <col min="2052" max="2052" width="14.42578125" customWidth="1"/>
    <col min="2053" max="2053" width="4.140625" customWidth="1"/>
    <col min="2306" max="2306" width="11.85546875" customWidth="1"/>
    <col min="2307" max="2307" width="76" customWidth="1"/>
    <col min="2308" max="2308" width="14.42578125" customWidth="1"/>
    <col min="2309" max="2309" width="4.140625" customWidth="1"/>
    <col min="2562" max="2562" width="11.85546875" customWidth="1"/>
    <col min="2563" max="2563" width="76" customWidth="1"/>
    <col min="2564" max="2564" width="14.42578125" customWidth="1"/>
    <col min="2565" max="2565" width="4.140625" customWidth="1"/>
    <col min="2818" max="2818" width="11.85546875" customWidth="1"/>
    <col min="2819" max="2819" width="76" customWidth="1"/>
    <col min="2820" max="2820" width="14.42578125" customWidth="1"/>
    <col min="2821" max="2821" width="4.140625" customWidth="1"/>
    <col min="3074" max="3074" width="11.85546875" customWidth="1"/>
    <col min="3075" max="3075" width="76" customWidth="1"/>
    <col min="3076" max="3076" width="14.42578125" customWidth="1"/>
    <col min="3077" max="3077" width="4.140625" customWidth="1"/>
    <col min="3330" max="3330" width="11.85546875" customWidth="1"/>
    <col min="3331" max="3331" width="76" customWidth="1"/>
    <col min="3332" max="3332" width="14.42578125" customWidth="1"/>
    <col min="3333" max="3333" width="4.140625" customWidth="1"/>
    <col min="3586" max="3586" width="11.85546875" customWidth="1"/>
    <col min="3587" max="3587" width="76" customWidth="1"/>
    <col min="3588" max="3588" width="14.42578125" customWidth="1"/>
    <col min="3589" max="3589" width="4.140625" customWidth="1"/>
    <col min="3842" max="3842" width="11.85546875" customWidth="1"/>
    <col min="3843" max="3843" width="76" customWidth="1"/>
    <col min="3844" max="3844" width="14.42578125" customWidth="1"/>
    <col min="3845" max="3845" width="4.140625" customWidth="1"/>
    <col min="4098" max="4098" width="11.85546875" customWidth="1"/>
    <col min="4099" max="4099" width="76" customWidth="1"/>
    <col min="4100" max="4100" width="14.42578125" customWidth="1"/>
    <col min="4101" max="4101" width="4.140625" customWidth="1"/>
    <col min="4354" max="4354" width="11.85546875" customWidth="1"/>
    <col min="4355" max="4355" width="76" customWidth="1"/>
    <col min="4356" max="4356" width="14.42578125" customWidth="1"/>
    <col min="4357" max="4357" width="4.140625" customWidth="1"/>
    <col min="4610" max="4610" width="11.85546875" customWidth="1"/>
    <col min="4611" max="4611" width="76" customWidth="1"/>
    <col min="4612" max="4612" width="14.42578125" customWidth="1"/>
    <col min="4613" max="4613" width="4.140625" customWidth="1"/>
    <col min="4866" max="4866" width="11.85546875" customWidth="1"/>
    <col min="4867" max="4867" width="76" customWidth="1"/>
    <col min="4868" max="4868" width="14.42578125" customWidth="1"/>
    <col min="4869" max="4869" width="4.140625" customWidth="1"/>
    <col min="5122" max="5122" width="11.85546875" customWidth="1"/>
    <col min="5123" max="5123" width="76" customWidth="1"/>
    <col min="5124" max="5124" width="14.42578125" customWidth="1"/>
    <col min="5125" max="5125" width="4.140625" customWidth="1"/>
    <col min="5378" max="5378" width="11.85546875" customWidth="1"/>
    <col min="5379" max="5379" width="76" customWidth="1"/>
    <col min="5380" max="5380" width="14.42578125" customWidth="1"/>
    <col min="5381" max="5381" width="4.140625" customWidth="1"/>
    <col min="5634" max="5634" width="11.85546875" customWidth="1"/>
    <col min="5635" max="5635" width="76" customWidth="1"/>
    <col min="5636" max="5636" width="14.42578125" customWidth="1"/>
    <col min="5637" max="5637" width="4.140625" customWidth="1"/>
    <col min="5890" max="5890" width="11.85546875" customWidth="1"/>
    <col min="5891" max="5891" width="76" customWidth="1"/>
    <col min="5892" max="5892" width="14.42578125" customWidth="1"/>
    <col min="5893" max="5893" width="4.140625" customWidth="1"/>
    <col min="6146" max="6146" width="11.85546875" customWidth="1"/>
    <col min="6147" max="6147" width="76" customWidth="1"/>
    <col min="6148" max="6148" width="14.42578125" customWidth="1"/>
    <col min="6149" max="6149" width="4.140625" customWidth="1"/>
    <col min="6402" max="6402" width="11.85546875" customWidth="1"/>
    <col min="6403" max="6403" width="76" customWidth="1"/>
    <col min="6404" max="6404" width="14.42578125" customWidth="1"/>
    <col min="6405" max="6405" width="4.140625" customWidth="1"/>
    <col min="6658" max="6658" width="11.85546875" customWidth="1"/>
    <col min="6659" max="6659" width="76" customWidth="1"/>
    <col min="6660" max="6660" width="14.42578125" customWidth="1"/>
    <col min="6661" max="6661" width="4.140625" customWidth="1"/>
    <col min="6914" max="6914" width="11.85546875" customWidth="1"/>
    <col min="6915" max="6915" width="76" customWidth="1"/>
    <col min="6916" max="6916" width="14.42578125" customWidth="1"/>
    <col min="6917" max="6917" width="4.140625" customWidth="1"/>
    <col min="7170" max="7170" width="11.85546875" customWidth="1"/>
    <col min="7171" max="7171" width="76" customWidth="1"/>
    <col min="7172" max="7172" width="14.42578125" customWidth="1"/>
    <col min="7173" max="7173" width="4.140625" customWidth="1"/>
    <col min="7426" max="7426" width="11.85546875" customWidth="1"/>
    <col min="7427" max="7427" width="76" customWidth="1"/>
    <col min="7428" max="7428" width="14.42578125" customWidth="1"/>
    <col min="7429" max="7429" width="4.140625" customWidth="1"/>
    <col min="7682" max="7682" width="11.85546875" customWidth="1"/>
    <col min="7683" max="7683" width="76" customWidth="1"/>
    <col min="7684" max="7684" width="14.42578125" customWidth="1"/>
    <col min="7685" max="7685" width="4.140625" customWidth="1"/>
    <col min="7938" max="7938" width="11.85546875" customWidth="1"/>
    <col min="7939" max="7939" width="76" customWidth="1"/>
    <col min="7940" max="7940" width="14.42578125" customWidth="1"/>
    <col min="7941" max="7941" width="4.140625" customWidth="1"/>
    <col min="8194" max="8194" width="11.85546875" customWidth="1"/>
    <col min="8195" max="8195" width="76" customWidth="1"/>
    <col min="8196" max="8196" width="14.42578125" customWidth="1"/>
    <col min="8197" max="8197" width="4.140625" customWidth="1"/>
    <col min="8450" max="8450" width="11.85546875" customWidth="1"/>
    <col min="8451" max="8451" width="76" customWidth="1"/>
    <col min="8452" max="8452" width="14.42578125" customWidth="1"/>
    <col min="8453" max="8453" width="4.140625" customWidth="1"/>
    <col min="8706" max="8706" width="11.85546875" customWidth="1"/>
    <col min="8707" max="8707" width="76" customWidth="1"/>
    <col min="8708" max="8708" width="14.42578125" customWidth="1"/>
    <col min="8709" max="8709" width="4.140625" customWidth="1"/>
    <col min="8962" max="8962" width="11.85546875" customWidth="1"/>
    <col min="8963" max="8963" width="76" customWidth="1"/>
    <col min="8964" max="8964" width="14.42578125" customWidth="1"/>
    <col min="8965" max="8965" width="4.140625" customWidth="1"/>
    <col min="9218" max="9218" width="11.85546875" customWidth="1"/>
    <col min="9219" max="9219" width="76" customWidth="1"/>
    <col min="9220" max="9220" width="14.42578125" customWidth="1"/>
    <col min="9221" max="9221" width="4.140625" customWidth="1"/>
    <col min="9474" max="9474" width="11.85546875" customWidth="1"/>
    <col min="9475" max="9475" width="76" customWidth="1"/>
    <col min="9476" max="9476" width="14.42578125" customWidth="1"/>
    <col min="9477" max="9477" width="4.140625" customWidth="1"/>
    <col min="9730" max="9730" width="11.85546875" customWidth="1"/>
    <col min="9731" max="9731" width="76" customWidth="1"/>
    <col min="9732" max="9732" width="14.42578125" customWidth="1"/>
    <col min="9733" max="9733" width="4.140625" customWidth="1"/>
    <col min="9986" max="9986" width="11.85546875" customWidth="1"/>
    <col min="9987" max="9987" width="76" customWidth="1"/>
    <col min="9988" max="9988" width="14.42578125" customWidth="1"/>
    <col min="9989" max="9989" width="4.140625" customWidth="1"/>
    <col min="10242" max="10242" width="11.85546875" customWidth="1"/>
    <col min="10243" max="10243" width="76" customWidth="1"/>
    <col min="10244" max="10244" width="14.42578125" customWidth="1"/>
    <col min="10245" max="10245" width="4.140625" customWidth="1"/>
    <col min="10498" max="10498" width="11.85546875" customWidth="1"/>
    <col min="10499" max="10499" width="76" customWidth="1"/>
    <col min="10500" max="10500" width="14.42578125" customWidth="1"/>
    <col min="10501" max="10501" width="4.140625" customWidth="1"/>
    <col min="10754" max="10754" width="11.85546875" customWidth="1"/>
    <col min="10755" max="10755" width="76" customWidth="1"/>
    <col min="10756" max="10756" width="14.42578125" customWidth="1"/>
    <col min="10757" max="10757" width="4.140625" customWidth="1"/>
    <col min="11010" max="11010" width="11.85546875" customWidth="1"/>
    <col min="11011" max="11011" width="76" customWidth="1"/>
    <col min="11012" max="11012" width="14.42578125" customWidth="1"/>
    <col min="11013" max="11013" width="4.140625" customWidth="1"/>
    <col min="11266" max="11266" width="11.85546875" customWidth="1"/>
    <col min="11267" max="11267" width="76" customWidth="1"/>
    <col min="11268" max="11268" width="14.42578125" customWidth="1"/>
    <col min="11269" max="11269" width="4.140625" customWidth="1"/>
    <col min="11522" max="11522" width="11.85546875" customWidth="1"/>
    <col min="11523" max="11523" width="76" customWidth="1"/>
    <col min="11524" max="11524" width="14.42578125" customWidth="1"/>
    <col min="11525" max="11525" width="4.140625" customWidth="1"/>
    <col min="11778" max="11778" width="11.85546875" customWidth="1"/>
    <col min="11779" max="11779" width="76" customWidth="1"/>
    <col min="11780" max="11780" width="14.42578125" customWidth="1"/>
    <col min="11781" max="11781" width="4.140625" customWidth="1"/>
    <col min="12034" max="12034" width="11.85546875" customWidth="1"/>
    <col min="12035" max="12035" width="76" customWidth="1"/>
    <col min="12036" max="12036" width="14.42578125" customWidth="1"/>
    <col min="12037" max="12037" width="4.140625" customWidth="1"/>
    <col min="12290" max="12290" width="11.85546875" customWidth="1"/>
    <col min="12291" max="12291" width="76" customWidth="1"/>
    <col min="12292" max="12292" width="14.42578125" customWidth="1"/>
    <col min="12293" max="12293" width="4.140625" customWidth="1"/>
    <col min="12546" max="12546" width="11.85546875" customWidth="1"/>
    <col min="12547" max="12547" width="76" customWidth="1"/>
    <col min="12548" max="12548" width="14.42578125" customWidth="1"/>
    <col min="12549" max="12549" width="4.140625" customWidth="1"/>
    <col min="12802" max="12802" width="11.85546875" customWidth="1"/>
    <col min="12803" max="12803" width="76" customWidth="1"/>
    <col min="12804" max="12804" width="14.42578125" customWidth="1"/>
    <col min="12805" max="12805" width="4.140625" customWidth="1"/>
    <col min="13058" max="13058" width="11.85546875" customWidth="1"/>
    <col min="13059" max="13059" width="76" customWidth="1"/>
    <col min="13060" max="13060" width="14.42578125" customWidth="1"/>
    <col min="13061" max="13061" width="4.140625" customWidth="1"/>
    <col min="13314" max="13314" width="11.85546875" customWidth="1"/>
    <col min="13315" max="13315" width="76" customWidth="1"/>
    <col min="13316" max="13316" width="14.42578125" customWidth="1"/>
    <col min="13317" max="13317" width="4.140625" customWidth="1"/>
    <col min="13570" max="13570" width="11.85546875" customWidth="1"/>
    <col min="13571" max="13571" width="76" customWidth="1"/>
    <col min="13572" max="13572" width="14.42578125" customWidth="1"/>
    <col min="13573" max="13573" width="4.140625" customWidth="1"/>
    <col min="13826" max="13826" width="11.85546875" customWidth="1"/>
    <col min="13827" max="13827" width="76" customWidth="1"/>
    <col min="13828" max="13828" width="14.42578125" customWidth="1"/>
    <col min="13829" max="13829" width="4.140625" customWidth="1"/>
    <col min="14082" max="14082" width="11.85546875" customWidth="1"/>
    <col min="14083" max="14083" width="76" customWidth="1"/>
    <col min="14084" max="14084" width="14.42578125" customWidth="1"/>
    <col min="14085" max="14085" width="4.140625" customWidth="1"/>
    <col min="14338" max="14338" width="11.85546875" customWidth="1"/>
    <col min="14339" max="14339" width="76" customWidth="1"/>
    <col min="14340" max="14340" width="14.42578125" customWidth="1"/>
    <col min="14341" max="14341" width="4.140625" customWidth="1"/>
    <col min="14594" max="14594" width="11.85546875" customWidth="1"/>
    <col min="14595" max="14595" width="76" customWidth="1"/>
    <col min="14596" max="14596" width="14.42578125" customWidth="1"/>
    <col min="14597" max="14597" width="4.140625" customWidth="1"/>
    <col min="14850" max="14850" width="11.85546875" customWidth="1"/>
    <col min="14851" max="14851" width="76" customWidth="1"/>
    <col min="14852" max="14852" width="14.42578125" customWidth="1"/>
    <col min="14853" max="14853" width="4.140625" customWidth="1"/>
    <col min="15106" max="15106" width="11.85546875" customWidth="1"/>
    <col min="15107" max="15107" width="76" customWidth="1"/>
    <col min="15108" max="15108" width="14.42578125" customWidth="1"/>
    <col min="15109" max="15109" width="4.140625" customWidth="1"/>
    <col min="15362" max="15362" width="11.85546875" customWidth="1"/>
    <col min="15363" max="15363" width="76" customWidth="1"/>
    <col min="15364" max="15364" width="14.42578125" customWidth="1"/>
    <col min="15365" max="15365" width="4.140625" customWidth="1"/>
    <col min="15618" max="15618" width="11.85546875" customWidth="1"/>
    <col min="15619" max="15619" width="76" customWidth="1"/>
    <col min="15620" max="15620" width="14.42578125" customWidth="1"/>
    <col min="15621" max="15621" width="4.140625" customWidth="1"/>
    <col min="15874" max="15874" width="11.85546875" customWidth="1"/>
    <col min="15875" max="15875" width="76" customWidth="1"/>
    <col min="15876" max="15876" width="14.42578125" customWidth="1"/>
    <col min="15877" max="15877" width="4.140625" customWidth="1"/>
    <col min="16130" max="16130" width="11.85546875" customWidth="1"/>
    <col min="16131" max="16131" width="76" customWidth="1"/>
    <col min="16132" max="16132" width="14.42578125" customWidth="1"/>
    <col min="16133" max="16133" width="4.140625" customWidth="1"/>
  </cols>
  <sheetData>
    <row r="1" spans="1:9" ht="15" customHeight="1" x14ac:dyDescent="0.25">
      <c r="B1" s="635" t="s">
        <v>517</v>
      </c>
      <c r="C1" s="635"/>
      <c r="D1" s="635"/>
      <c r="E1" s="635"/>
      <c r="F1" s="635"/>
      <c r="G1" s="635"/>
      <c r="H1" s="635"/>
    </row>
    <row r="2" spans="1:9" x14ac:dyDescent="0.25">
      <c r="B2" s="613" t="s">
        <v>458</v>
      </c>
      <c r="C2" s="613"/>
      <c r="D2" s="613"/>
      <c r="E2" s="613"/>
      <c r="F2" s="613"/>
      <c r="G2" s="613"/>
      <c r="H2" s="613"/>
    </row>
    <row r="4" spans="1:9" ht="15.75" x14ac:dyDescent="0.25">
      <c r="B4" s="523" t="str">
        <f>+CONCATENATE("A ",LEFT([1]KV_ÖSSZEFÜGGÉSEK!A5,4),". évi általános működés és ágazati feladatok támogatásának alakulása jogcímenként")</f>
        <v>A 2020. évi általános működés és ágazati feladatok támogatásának alakulása jogcímenként</v>
      </c>
      <c r="C4" s="523"/>
      <c r="D4" s="524"/>
    </row>
    <row r="5" spans="1:9" ht="16.5" thickBot="1" x14ac:dyDescent="0.3">
      <c r="B5" s="525"/>
      <c r="C5" s="636" t="s">
        <v>457</v>
      </c>
      <c r="D5" s="636"/>
      <c r="E5" s="636"/>
      <c r="F5" s="636"/>
      <c r="G5" s="636"/>
      <c r="H5" s="636"/>
    </row>
    <row r="6" spans="1:9" ht="64.5" thickBot="1" x14ac:dyDescent="0.3">
      <c r="A6" s="526" t="s">
        <v>459</v>
      </c>
      <c r="B6" s="527" t="s">
        <v>460</v>
      </c>
      <c r="C6" s="637" t="str">
        <f>+CONCATENATE(LEFT([1]KV_ÖSSZEFÜGGÉSEK!A5,4),". évi tervezett támogatás összesen")</f>
        <v>2020. évi tervezett támogatás összesen</v>
      </c>
      <c r="D6" s="638"/>
      <c r="E6" s="639"/>
      <c r="F6" s="9" t="s">
        <v>266</v>
      </c>
      <c r="G6" s="9" t="s">
        <v>267</v>
      </c>
      <c r="H6" s="9" t="s">
        <v>8</v>
      </c>
      <c r="I6" s="528"/>
    </row>
    <row r="7" spans="1:9" s="533" customFormat="1" ht="13.5" thickBot="1" x14ac:dyDescent="0.3">
      <c r="A7" s="529" t="s">
        <v>9</v>
      </c>
      <c r="B7" s="530" t="s">
        <v>10</v>
      </c>
      <c r="C7" s="640" t="s">
        <v>11</v>
      </c>
      <c r="D7" s="641"/>
      <c r="E7" s="642"/>
      <c r="F7" s="531" t="s">
        <v>12</v>
      </c>
      <c r="G7" s="531" t="s">
        <v>268</v>
      </c>
      <c r="H7" s="532" t="s">
        <v>477</v>
      </c>
    </row>
    <row r="8" spans="1:9" x14ac:dyDescent="0.25">
      <c r="A8" s="534"/>
      <c r="B8" s="535" t="s">
        <v>461</v>
      </c>
      <c r="C8" s="632">
        <v>51624126</v>
      </c>
      <c r="D8" s="633"/>
      <c r="E8" s="634"/>
      <c r="F8" s="536">
        <v>61719726</v>
      </c>
      <c r="G8" s="536">
        <v>298000</v>
      </c>
      <c r="H8" s="554">
        <f>F8+G8</f>
        <v>62017726</v>
      </c>
      <c r="I8" s="537"/>
    </row>
    <row r="9" spans="1:9" x14ac:dyDescent="0.25">
      <c r="A9" s="534"/>
      <c r="B9" s="538" t="s">
        <v>462</v>
      </c>
      <c r="C9" s="643">
        <v>210200</v>
      </c>
      <c r="D9" s="644"/>
      <c r="E9" s="645"/>
      <c r="F9" s="539">
        <v>210200</v>
      </c>
      <c r="G9" s="539"/>
      <c r="H9" s="540">
        <f t="shared" ref="H9:H23" si="0">F9+G9</f>
        <v>210200</v>
      </c>
      <c r="I9" s="537"/>
    </row>
    <row r="10" spans="1:9" x14ac:dyDescent="0.25">
      <c r="A10" s="534"/>
      <c r="B10" s="538" t="s">
        <v>463</v>
      </c>
      <c r="C10" s="643">
        <v>70351750</v>
      </c>
      <c r="D10" s="644"/>
      <c r="E10" s="645"/>
      <c r="F10" s="539">
        <v>70715212</v>
      </c>
      <c r="G10" s="539">
        <v>5135233</v>
      </c>
      <c r="H10" s="540">
        <f t="shared" si="0"/>
        <v>75850445</v>
      </c>
      <c r="I10" s="537"/>
    </row>
    <row r="11" spans="1:9" x14ac:dyDescent="0.25">
      <c r="A11" s="534"/>
      <c r="B11" s="538" t="s">
        <v>464</v>
      </c>
      <c r="C11" s="643">
        <v>5389308</v>
      </c>
      <c r="D11" s="644"/>
      <c r="E11" s="645"/>
      <c r="F11" s="539">
        <v>5554748</v>
      </c>
      <c r="G11" s="539">
        <v>2083190</v>
      </c>
      <c r="H11" s="540">
        <f t="shared" si="0"/>
        <v>7637938</v>
      </c>
      <c r="I11" s="537"/>
    </row>
    <row r="12" spans="1:9" x14ac:dyDescent="0.25">
      <c r="A12" s="534"/>
      <c r="B12" s="538" t="s">
        <v>465</v>
      </c>
      <c r="C12" s="643">
        <v>9460000</v>
      </c>
      <c r="D12" s="644"/>
      <c r="E12" s="645"/>
      <c r="F12" s="539">
        <v>9460000</v>
      </c>
      <c r="G12" s="539">
        <v>2761380</v>
      </c>
      <c r="H12" s="540">
        <f t="shared" si="0"/>
        <v>12221380</v>
      </c>
      <c r="I12" s="537"/>
    </row>
    <row r="13" spans="1:9" x14ac:dyDescent="0.25">
      <c r="A13" s="534"/>
      <c r="B13" s="538" t="s">
        <v>466</v>
      </c>
      <c r="C13" s="643">
        <v>3400000</v>
      </c>
      <c r="D13" s="644"/>
      <c r="E13" s="645"/>
      <c r="F13" s="539">
        <v>3780000</v>
      </c>
      <c r="G13" s="539"/>
      <c r="H13" s="540">
        <f t="shared" si="0"/>
        <v>3780000</v>
      </c>
      <c r="I13" s="537"/>
    </row>
    <row r="14" spans="1:9" x14ac:dyDescent="0.25">
      <c r="A14" s="534"/>
      <c r="B14" s="538" t="s">
        <v>467</v>
      </c>
      <c r="C14" s="643">
        <v>5751680</v>
      </c>
      <c r="D14" s="644"/>
      <c r="E14" s="645"/>
      <c r="F14" s="539">
        <v>6536000</v>
      </c>
      <c r="G14" s="539"/>
      <c r="H14" s="540">
        <f t="shared" si="0"/>
        <v>6536000</v>
      </c>
      <c r="I14" s="537"/>
    </row>
    <row r="15" spans="1:9" x14ac:dyDescent="0.25">
      <c r="A15" s="534"/>
      <c r="B15" s="538" t="s">
        <v>468</v>
      </c>
      <c r="C15" s="643">
        <v>50000</v>
      </c>
      <c r="D15" s="644"/>
      <c r="E15" s="645"/>
      <c r="F15" s="539">
        <v>50000</v>
      </c>
      <c r="G15" s="539"/>
      <c r="H15" s="540">
        <f t="shared" si="0"/>
        <v>50000</v>
      </c>
      <c r="I15" s="537"/>
    </row>
    <row r="16" spans="1:9" x14ac:dyDescent="0.25">
      <c r="A16" s="534"/>
      <c r="B16" s="538" t="s">
        <v>469</v>
      </c>
      <c r="C16" s="643">
        <v>2310000</v>
      </c>
      <c r="D16" s="644"/>
      <c r="E16" s="645"/>
      <c r="F16" s="539">
        <v>2310000</v>
      </c>
      <c r="G16" s="539"/>
      <c r="H16" s="540">
        <f t="shared" si="0"/>
        <v>2310000</v>
      </c>
      <c r="I16" s="537"/>
    </row>
    <row r="17" spans="1:9" x14ac:dyDescent="0.25">
      <c r="A17" s="534"/>
      <c r="B17" s="538" t="s">
        <v>470</v>
      </c>
      <c r="C17" s="643">
        <v>21357100</v>
      </c>
      <c r="D17" s="644"/>
      <c r="E17" s="645"/>
      <c r="F17" s="539">
        <v>21357100</v>
      </c>
      <c r="G17" s="539"/>
      <c r="H17" s="540">
        <f t="shared" si="0"/>
        <v>21357100</v>
      </c>
      <c r="I17" s="537"/>
    </row>
    <row r="18" spans="1:9" x14ac:dyDescent="0.25">
      <c r="A18" s="534"/>
      <c r="B18" s="538" t="s">
        <v>471</v>
      </c>
      <c r="C18" s="643">
        <v>34295358</v>
      </c>
      <c r="D18" s="644"/>
      <c r="E18" s="645"/>
      <c r="F18" s="539">
        <v>32183358</v>
      </c>
      <c r="G18" s="539"/>
      <c r="H18" s="540">
        <f t="shared" si="0"/>
        <v>32183358</v>
      </c>
      <c r="I18" s="537"/>
    </row>
    <row r="19" spans="1:9" x14ac:dyDescent="0.25">
      <c r="A19" s="534"/>
      <c r="B19" s="538" t="s">
        <v>472</v>
      </c>
      <c r="C19" s="643">
        <v>291840</v>
      </c>
      <c r="D19" s="644"/>
      <c r="E19" s="645"/>
      <c r="F19" s="539">
        <v>291840</v>
      </c>
      <c r="G19" s="539"/>
      <c r="H19" s="540">
        <f t="shared" si="0"/>
        <v>291840</v>
      </c>
      <c r="I19" s="537"/>
    </row>
    <row r="20" spans="1:9" x14ac:dyDescent="0.25">
      <c r="A20" s="534"/>
      <c r="B20" s="538" t="s">
        <v>473</v>
      </c>
      <c r="C20" s="643"/>
      <c r="D20" s="644"/>
      <c r="E20" s="645"/>
      <c r="F20" s="539">
        <v>163799</v>
      </c>
      <c r="G20" s="539">
        <v>136000</v>
      </c>
      <c r="H20" s="540">
        <f t="shared" si="0"/>
        <v>299799</v>
      </c>
      <c r="I20" s="541"/>
    </row>
    <row r="21" spans="1:9" x14ac:dyDescent="0.25">
      <c r="A21" s="534"/>
      <c r="B21" s="538" t="s">
        <v>474</v>
      </c>
      <c r="C21" s="643"/>
      <c r="D21" s="644"/>
      <c r="E21" s="645"/>
      <c r="F21" s="539">
        <v>2372496</v>
      </c>
      <c r="G21" s="539">
        <v>3507401</v>
      </c>
      <c r="H21" s="540">
        <f t="shared" si="0"/>
        <v>5879897</v>
      </c>
      <c r="I21" s="537"/>
    </row>
    <row r="22" spans="1:9" x14ac:dyDescent="0.25">
      <c r="A22" s="534"/>
      <c r="B22" s="538" t="s">
        <v>501</v>
      </c>
      <c r="C22" s="643"/>
      <c r="D22" s="644"/>
      <c r="E22" s="645"/>
      <c r="F22" s="539"/>
      <c r="G22" s="539">
        <v>3886200</v>
      </c>
      <c r="H22" s="540">
        <f t="shared" si="0"/>
        <v>3886200</v>
      </c>
      <c r="I22" s="537"/>
    </row>
    <row r="23" spans="1:9" x14ac:dyDescent="0.25">
      <c r="A23" s="534"/>
      <c r="B23" s="538" t="s">
        <v>502</v>
      </c>
      <c r="C23" s="643"/>
      <c r="D23" s="644"/>
      <c r="E23" s="645"/>
      <c r="F23" s="539"/>
      <c r="G23" s="539">
        <v>9393300</v>
      </c>
      <c r="H23" s="540">
        <f t="shared" si="0"/>
        <v>9393300</v>
      </c>
      <c r="I23" s="537"/>
    </row>
    <row r="24" spans="1:9" x14ac:dyDescent="0.25">
      <c r="A24" s="534"/>
      <c r="B24" s="538"/>
      <c r="C24" s="643"/>
      <c r="D24" s="644"/>
      <c r="E24" s="645"/>
      <c r="F24" s="539"/>
      <c r="G24" s="539"/>
      <c r="H24" s="540">
        <f t="shared" ref="H24:H27" si="1">C24+F24</f>
        <v>0</v>
      </c>
      <c r="I24" s="537"/>
    </row>
    <row r="25" spans="1:9" x14ac:dyDescent="0.25">
      <c r="A25" s="534"/>
      <c r="B25" s="538"/>
      <c r="C25" s="643"/>
      <c r="D25" s="644"/>
      <c r="E25" s="645"/>
      <c r="F25" s="539"/>
      <c r="G25" s="539"/>
      <c r="H25" s="540">
        <f t="shared" si="1"/>
        <v>0</v>
      </c>
      <c r="I25" s="537"/>
    </row>
    <row r="26" spans="1:9" x14ac:dyDescent="0.25">
      <c r="A26" s="534"/>
      <c r="B26" s="538"/>
      <c r="C26" s="643"/>
      <c r="D26" s="644"/>
      <c r="E26" s="645"/>
      <c r="F26" s="539"/>
      <c r="G26" s="539"/>
      <c r="H26" s="540">
        <f t="shared" si="1"/>
        <v>0</v>
      </c>
      <c r="I26" s="537"/>
    </row>
    <row r="27" spans="1:9" ht="15.75" thickBot="1" x14ac:dyDescent="0.3">
      <c r="A27" s="542"/>
      <c r="B27" s="543"/>
      <c r="C27" s="646"/>
      <c r="D27" s="647"/>
      <c r="E27" s="648"/>
      <c r="F27" s="544"/>
      <c r="G27" s="544"/>
      <c r="H27" s="545">
        <f t="shared" si="1"/>
        <v>0</v>
      </c>
      <c r="I27" s="537"/>
    </row>
    <row r="28" spans="1:9" s="551" customFormat="1" ht="15.75" thickBot="1" x14ac:dyDescent="0.3">
      <c r="A28" s="546"/>
      <c r="B28" s="547" t="s">
        <v>475</v>
      </c>
      <c r="C28" s="649">
        <f>SUM(C8:C27)</f>
        <v>204491362</v>
      </c>
      <c r="D28" s="650"/>
      <c r="E28" s="651"/>
      <c r="F28" s="548">
        <f>SUM(F8:F27)</f>
        <v>216704479</v>
      </c>
      <c r="G28" s="553">
        <f>SUM(G8:G25)</f>
        <v>27200704</v>
      </c>
      <c r="H28" s="549">
        <f>SUM(H8:H27)</f>
        <v>243905183</v>
      </c>
      <c r="I28" s="550"/>
    </row>
    <row r="29" spans="1:9" x14ac:dyDescent="0.25">
      <c r="A29" s="652" t="s">
        <v>476</v>
      </c>
      <c r="B29" s="652"/>
    </row>
  </sheetData>
  <mergeCells count="27">
    <mergeCell ref="C27:E27"/>
    <mergeCell ref="C28:E28"/>
    <mergeCell ref="A29:B29"/>
    <mergeCell ref="C21:E21"/>
    <mergeCell ref="C22:E22"/>
    <mergeCell ref="C23:E23"/>
    <mergeCell ref="C24:E24"/>
    <mergeCell ref="C25:E25"/>
    <mergeCell ref="C26:E26"/>
    <mergeCell ref="C20:E2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8:E8"/>
    <mergeCell ref="B1:H1"/>
    <mergeCell ref="B2:H2"/>
    <mergeCell ref="C5:H5"/>
    <mergeCell ref="C6:E6"/>
    <mergeCell ref="C7:E7"/>
  </mergeCells>
  <pageMargins left="0.7" right="0.7" top="0.75" bottom="0.75" header="0.3" footer="0.3"/>
  <pageSetup paperSize="9" scale="9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F7950-AE55-41DF-B275-F1BB09C9C6F5}">
  <sheetPr>
    <pageSetUpPr fitToPage="1"/>
  </sheetPr>
  <dimension ref="A1:G36"/>
  <sheetViews>
    <sheetView tabSelected="1" topLeftCell="A13" workbookViewId="0">
      <selection activeCell="I10" sqref="I10"/>
    </sheetView>
  </sheetViews>
  <sheetFormatPr defaultRowHeight="15" x14ac:dyDescent="0.25"/>
  <cols>
    <col min="1" max="1" width="5.7109375" customWidth="1"/>
    <col min="2" max="2" width="29.140625" customWidth="1"/>
    <col min="3" max="3" width="18.85546875" customWidth="1"/>
    <col min="4" max="4" width="15.42578125" customWidth="1"/>
    <col min="5" max="6" width="16" customWidth="1"/>
    <col min="7" max="7" width="14" customWidth="1"/>
    <col min="258" max="258" width="5.7109375" customWidth="1"/>
    <col min="259" max="259" width="37.140625" customWidth="1"/>
    <col min="260" max="260" width="26.7109375" customWidth="1"/>
    <col min="261" max="261" width="12.7109375" customWidth="1"/>
    <col min="514" max="514" width="5.7109375" customWidth="1"/>
    <col min="515" max="515" width="37.140625" customWidth="1"/>
    <col min="516" max="516" width="26.7109375" customWidth="1"/>
    <col min="517" max="517" width="12.7109375" customWidth="1"/>
    <col min="770" max="770" width="5.7109375" customWidth="1"/>
    <col min="771" max="771" width="37.140625" customWidth="1"/>
    <col min="772" max="772" width="26.7109375" customWidth="1"/>
    <col min="773" max="773" width="12.7109375" customWidth="1"/>
    <col min="1026" max="1026" width="5.7109375" customWidth="1"/>
    <col min="1027" max="1027" width="37.140625" customWidth="1"/>
    <col min="1028" max="1028" width="26.7109375" customWidth="1"/>
    <col min="1029" max="1029" width="12.7109375" customWidth="1"/>
    <col min="1282" max="1282" width="5.7109375" customWidth="1"/>
    <col min="1283" max="1283" width="37.140625" customWidth="1"/>
    <col min="1284" max="1284" width="26.7109375" customWidth="1"/>
    <col min="1285" max="1285" width="12.7109375" customWidth="1"/>
    <col min="1538" max="1538" width="5.7109375" customWidth="1"/>
    <col min="1539" max="1539" width="37.140625" customWidth="1"/>
    <col min="1540" max="1540" width="26.7109375" customWidth="1"/>
    <col min="1541" max="1541" width="12.7109375" customWidth="1"/>
    <col min="1794" max="1794" width="5.7109375" customWidth="1"/>
    <col min="1795" max="1795" width="37.140625" customWidth="1"/>
    <col min="1796" max="1796" width="26.7109375" customWidth="1"/>
    <col min="1797" max="1797" width="12.7109375" customWidth="1"/>
    <col min="2050" max="2050" width="5.7109375" customWidth="1"/>
    <col min="2051" max="2051" width="37.140625" customWidth="1"/>
    <col min="2052" max="2052" width="26.7109375" customWidth="1"/>
    <col min="2053" max="2053" width="12.7109375" customWidth="1"/>
    <col min="2306" max="2306" width="5.7109375" customWidth="1"/>
    <col min="2307" max="2307" width="37.140625" customWidth="1"/>
    <col min="2308" max="2308" width="26.7109375" customWidth="1"/>
    <col min="2309" max="2309" width="12.7109375" customWidth="1"/>
    <col min="2562" max="2562" width="5.7109375" customWidth="1"/>
    <col min="2563" max="2563" width="37.140625" customWidth="1"/>
    <col min="2564" max="2564" width="26.7109375" customWidth="1"/>
    <col min="2565" max="2565" width="12.7109375" customWidth="1"/>
    <col min="2818" max="2818" width="5.7109375" customWidth="1"/>
    <col min="2819" max="2819" width="37.140625" customWidth="1"/>
    <col min="2820" max="2820" width="26.7109375" customWidth="1"/>
    <col min="2821" max="2821" width="12.7109375" customWidth="1"/>
    <col min="3074" max="3074" width="5.7109375" customWidth="1"/>
    <col min="3075" max="3075" width="37.140625" customWidth="1"/>
    <col min="3076" max="3076" width="26.7109375" customWidth="1"/>
    <col min="3077" max="3077" width="12.7109375" customWidth="1"/>
    <col min="3330" max="3330" width="5.7109375" customWidth="1"/>
    <col min="3331" max="3331" width="37.140625" customWidth="1"/>
    <col min="3332" max="3332" width="26.7109375" customWidth="1"/>
    <col min="3333" max="3333" width="12.7109375" customWidth="1"/>
    <col min="3586" max="3586" width="5.7109375" customWidth="1"/>
    <col min="3587" max="3587" width="37.140625" customWidth="1"/>
    <col min="3588" max="3588" width="26.7109375" customWidth="1"/>
    <col min="3589" max="3589" width="12.7109375" customWidth="1"/>
    <col min="3842" max="3842" width="5.7109375" customWidth="1"/>
    <col min="3843" max="3843" width="37.140625" customWidth="1"/>
    <col min="3844" max="3844" width="26.7109375" customWidth="1"/>
    <col min="3845" max="3845" width="12.7109375" customWidth="1"/>
    <col min="4098" max="4098" width="5.7109375" customWidth="1"/>
    <col min="4099" max="4099" width="37.140625" customWidth="1"/>
    <col min="4100" max="4100" width="26.7109375" customWidth="1"/>
    <col min="4101" max="4101" width="12.7109375" customWidth="1"/>
    <col min="4354" max="4354" width="5.7109375" customWidth="1"/>
    <col min="4355" max="4355" width="37.140625" customWidth="1"/>
    <col min="4356" max="4356" width="26.7109375" customWidth="1"/>
    <col min="4357" max="4357" width="12.7109375" customWidth="1"/>
    <col min="4610" max="4610" width="5.7109375" customWidth="1"/>
    <col min="4611" max="4611" width="37.140625" customWidth="1"/>
    <col min="4612" max="4612" width="26.7109375" customWidth="1"/>
    <col min="4613" max="4613" width="12.7109375" customWidth="1"/>
    <col min="4866" max="4866" width="5.7109375" customWidth="1"/>
    <col min="4867" max="4867" width="37.140625" customWidth="1"/>
    <col min="4868" max="4868" width="26.7109375" customWidth="1"/>
    <col min="4869" max="4869" width="12.7109375" customWidth="1"/>
    <col min="5122" max="5122" width="5.7109375" customWidth="1"/>
    <col min="5123" max="5123" width="37.140625" customWidth="1"/>
    <col min="5124" max="5124" width="26.7109375" customWidth="1"/>
    <col min="5125" max="5125" width="12.7109375" customWidth="1"/>
    <col min="5378" max="5378" width="5.7109375" customWidth="1"/>
    <col min="5379" max="5379" width="37.140625" customWidth="1"/>
    <col min="5380" max="5380" width="26.7109375" customWidth="1"/>
    <col min="5381" max="5381" width="12.7109375" customWidth="1"/>
    <col min="5634" max="5634" width="5.7109375" customWidth="1"/>
    <col min="5635" max="5635" width="37.140625" customWidth="1"/>
    <col min="5636" max="5636" width="26.7109375" customWidth="1"/>
    <col min="5637" max="5637" width="12.7109375" customWidth="1"/>
    <col min="5890" max="5890" width="5.7109375" customWidth="1"/>
    <col min="5891" max="5891" width="37.140625" customWidth="1"/>
    <col min="5892" max="5892" width="26.7109375" customWidth="1"/>
    <col min="5893" max="5893" width="12.7109375" customWidth="1"/>
    <col min="6146" max="6146" width="5.7109375" customWidth="1"/>
    <col min="6147" max="6147" width="37.140625" customWidth="1"/>
    <col min="6148" max="6148" width="26.7109375" customWidth="1"/>
    <col min="6149" max="6149" width="12.7109375" customWidth="1"/>
    <col min="6402" max="6402" width="5.7109375" customWidth="1"/>
    <col min="6403" max="6403" width="37.140625" customWidth="1"/>
    <col min="6404" max="6404" width="26.7109375" customWidth="1"/>
    <col min="6405" max="6405" width="12.7109375" customWidth="1"/>
    <col min="6658" max="6658" width="5.7109375" customWidth="1"/>
    <col min="6659" max="6659" width="37.140625" customWidth="1"/>
    <col min="6660" max="6660" width="26.7109375" customWidth="1"/>
    <col min="6661" max="6661" width="12.7109375" customWidth="1"/>
    <col min="6914" max="6914" width="5.7109375" customWidth="1"/>
    <col min="6915" max="6915" width="37.140625" customWidth="1"/>
    <col min="6916" max="6916" width="26.7109375" customWidth="1"/>
    <col min="6917" max="6917" width="12.7109375" customWidth="1"/>
    <col min="7170" max="7170" width="5.7109375" customWidth="1"/>
    <col min="7171" max="7171" width="37.140625" customWidth="1"/>
    <col min="7172" max="7172" width="26.7109375" customWidth="1"/>
    <col min="7173" max="7173" width="12.7109375" customWidth="1"/>
    <col min="7426" max="7426" width="5.7109375" customWidth="1"/>
    <col min="7427" max="7427" width="37.140625" customWidth="1"/>
    <col min="7428" max="7428" width="26.7109375" customWidth="1"/>
    <col min="7429" max="7429" width="12.7109375" customWidth="1"/>
    <col min="7682" max="7682" width="5.7109375" customWidth="1"/>
    <col min="7683" max="7683" width="37.140625" customWidth="1"/>
    <col min="7684" max="7684" width="26.7109375" customWidth="1"/>
    <col min="7685" max="7685" width="12.7109375" customWidth="1"/>
    <col min="7938" max="7938" width="5.7109375" customWidth="1"/>
    <col min="7939" max="7939" width="37.140625" customWidth="1"/>
    <col min="7940" max="7940" width="26.7109375" customWidth="1"/>
    <col min="7941" max="7941" width="12.7109375" customWidth="1"/>
    <col min="8194" max="8194" width="5.7109375" customWidth="1"/>
    <col min="8195" max="8195" width="37.140625" customWidth="1"/>
    <col min="8196" max="8196" width="26.7109375" customWidth="1"/>
    <col min="8197" max="8197" width="12.7109375" customWidth="1"/>
    <col min="8450" max="8450" width="5.7109375" customWidth="1"/>
    <col min="8451" max="8451" width="37.140625" customWidth="1"/>
    <col min="8452" max="8452" width="26.7109375" customWidth="1"/>
    <col min="8453" max="8453" width="12.7109375" customWidth="1"/>
    <col min="8706" max="8706" width="5.7109375" customWidth="1"/>
    <col min="8707" max="8707" width="37.140625" customWidth="1"/>
    <col min="8708" max="8708" width="26.7109375" customWidth="1"/>
    <col min="8709" max="8709" width="12.7109375" customWidth="1"/>
    <col min="8962" max="8962" width="5.7109375" customWidth="1"/>
    <col min="8963" max="8963" width="37.140625" customWidth="1"/>
    <col min="8964" max="8964" width="26.7109375" customWidth="1"/>
    <col min="8965" max="8965" width="12.7109375" customWidth="1"/>
    <col min="9218" max="9218" width="5.7109375" customWidth="1"/>
    <col min="9219" max="9219" width="37.140625" customWidth="1"/>
    <col min="9220" max="9220" width="26.7109375" customWidth="1"/>
    <col min="9221" max="9221" width="12.7109375" customWidth="1"/>
    <col min="9474" max="9474" width="5.7109375" customWidth="1"/>
    <col min="9475" max="9475" width="37.140625" customWidth="1"/>
    <col min="9476" max="9476" width="26.7109375" customWidth="1"/>
    <col min="9477" max="9477" width="12.7109375" customWidth="1"/>
    <col min="9730" max="9730" width="5.7109375" customWidth="1"/>
    <col min="9731" max="9731" width="37.140625" customWidth="1"/>
    <col min="9732" max="9732" width="26.7109375" customWidth="1"/>
    <col min="9733" max="9733" width="12.7109375" customWidth="1"/>
    <col min="9986" max="9986" width="5.7109375" customWidth="1"/>
    <col min="9987" max="9987" width="37.140625" customWidth="1"/>
    <col min="9988" max="9988" width="26.7109375" customWidth="1"/>
    <col min="9989" max="9989" width="12.7109375" customWidth="1"/>
    <col min="10242" max="10242" width="5.7109375" customWidth="1"/>
    <col min="10243" max="10243" width="37.140625" customWidth="1"/>
    <col min="10244" max="10244" width="26.7109375" customWidth="1"/>
    <col min="10245" max="10245" width="12.7109375" customWidth="1"/>
    <col min="10498" max="10498" width="5.7109375" customWidth="1"/>
    <col min="10499" max="10499" width="37.140625" customWidth="1"/>
    <col min="10500" max="10500" width="26.7109375" customWidth="1"/>
    <col min="10501" max="10501" width="12.7109375" customWidth="1"/>
    <col min="10754" max="10754" width="5.7109375" customWidth="1"/>
    <col min="10755" max="10755" width="37.140625" customWidth="1"/>
    <col min="10756" max="10756" width="26.7109375" customWidth="1"/>
    <col min="10757" max="10757" width="12.7109375" customWidth="1"/>
    <col min="11010" max="11010" width="5.7109375" customWidth="1"/>
    <col min="11011" max="11011" width="37.140625" customWidth="1"/>
    <col min="11012" max="11012" width="26.7109375" customWidth="1"/>
    <col min="11013" max="11013" width="12.7109375" customWidth="1"/>
    <col min="11266" max="11266" width="5.7109375" customWidth="1"/>
    <col min="11267" max="11267" width="37.140625" customWidth="1"/>
    <col min="11268" max="11268" width="26.7109375" customWidth="1"/>
    <col min="11269" max="11269" width="12.7109375" customWidth="1"/>
    <col min="11522" max="11522" width="5.7109375" customWidth="1"/>
    <col min="11523" max="11523" width="37.140625" customWidth="1"/>
    <col min="11524" max="11524" width="26.7109375" customWidth="1"/>
    <col min="11525" max="11525" width="12.7109375" customWidth="1"/>
    <col min="11778" max="11778" width="5.7109375" customWidth="1"/>
    <col min="11779" max="11779" width="37.140625" customWidth="1"/>
    <col min="11780" max="11780" width="26.7109375" customWidth="1"/>
    <col min="11781" max="11781" width="12.7109375" customWidth="1"/>
    <col min="12034" max="12034" width="5.7109375" customWidth="1"/>
    <col min="12035" max="12035" width="37.140625" customWidth="1"/>
    <col min="12036" max="12036" width="26.7109375" customWidth="1"/>
    <col min="12037" max="12037" width="12.7109375" customWidth="1"/>
    <col min="12290" max="12290" width="5.7109375" customWidth="1"/>
    <col min="12291" max="12291" width="37.140625" customWidth="1"/>
    <col min="12292" max="12292" width="26.7109375" customWidth="1"/>
    <col min="12293" max="12293" width="12.7109375" customWidth="1"/>
    <col min="12546" max="12546" width="5.7109375" customWidth="1"/>
    <col min="12547" max="12547" width="37.140625" customWidth="1"/>
    <col min="12548" max="12548" width="26.7109375" customWidth="1"/>
    <col min="12549" max="12549" width="12.7109375" customWidth="1"/>
    <col min="12802" max="12802" width="5.7109375" customWidth="1"/>
    <col min="12803" max="12803" width="37.140625" customWidth="1"/>
    <col min="12804" max="12804" width="26.7109375" customWidth="1"/>
    <col min="12805" max="12805" width="12.7109375" customWidth="1"/>
    <col min="13058" max="13058" width="5.7109375" customWidth="1"/>
    <col min="13059" max="13059" width="37.140625" customWidth="1"/>
    <col min="13060" max="13060" width="26.7109375" customWidth="1"/>
    <col min="13061" max="13061" width="12.7109375" customWidth="1"/>
    <col min="13314" max="13314" width="5.7109375" customWidth="1"/>
    <col min="13315" max="13315" width="37.140625" customWidth="1"/>
    <col min="13316" max="13316" width="26.7109375" customWidth="1"/>
    <col min="13317" max="13317" width="12.7109375" customWidth="1"/>
    <col min="13570" max="13570" width="5.7109375" customWidth="1"/>
    <col min="13571" max="13571" width="37.140625" customWidth="1"/>
    <col min="13572" max="13572" width="26.7109375" customWidth="1"/>
    <col min="13573" max="13573" width="12.7109375" customWidth="1"/>
    <col min="13826" max="13826" width="5.7109375" customWidth="1"/>
    <col min="13827" max="13827" width="37.140625" customWidth="1"/>
    <col min="13828" max="13828" width="26.7109375" customWidth="1"/>
    <col min="13829" max="13829" width="12.7109375" customWidth="1"/>
    <col min="14082" max="14082" width="5.7109375" customWidth="1"/>
    <col min="14083" max="14083" width="37.140625" customWidth="1"/>
    <col min="14084" max="14084" width="26.7109375" customWidth="1"/>
    <col min="14085" max="14085" width="12.7109375" customWidth="1"/>
    <col min="14338" max="14338" width="5.7109375" customWidth="1"/>
    <col min="14339" max="14339" width="37.140625" customWidth="1"/>
    <col min="14340" max="14340" width="26.7109375" customWidth="1"/>
    <col min="14341" max="14341" width="12.7109375" customWidth="1"/>
    <col min="14594" max="14594" width="5.7109375" customWidth="1"/>
    <col min="14595" max="14595" width="37.140625" customWidth="1"/>
    <col min="14596" max="14596" width="26.7109375" customWidth="1"/>
    <col min="14597" max="14597" width="12.7109375" customWidth="1"/>
    <col min="14850" max="14850" width="5.7109375" customWidth="1"/>
    <col min="14851" max="14851" width="37.140625" customWidth="1"/>
    <col min="14852" max="14852" width="26.7109375" customWidth="1"/>
    <col min="14853" max="14853" width="12.7109375" customWidth="1"/>
    <col min="15106" max="15106" width="5.7109375" customWidth="1"/>
    <col min="15107" max="15107" width="37.140625" customWidth="1"/>
    <col min="15108" max="15108" width="26.7109375" customWidth="1"/>
    <col min="15109" max="15109" width="12.7109375" customWidth="1"/>
    <col min="15362" max="15362" width="5.7109375" customWidth="1"/>
    <col min="15363" max="15363" width="37.140625" customWidth="1"/>
    <col min="15364" max="15364" width="26.7109375" customWidth="1"/>
    <col min="15365" max="15365" width="12.7109375" customWidth="1"/>
    <col min="15618" max="15618" width="5.7109375" customWidth="1"/>
    <col min="15619" max="15619" width="37.140625" customWidth="1"/>
    <col min="15620" max="15620" width="26.7109375" customWidth="1"/>
    <col min="15621" max="15621" width="12.7109375" customWidth="1"/>
    <col min="15874" max="15874" width="5.7109375" customWidth="1"/>
    <col min="15875" max="15875" width="37.140625" customWidth="1"/>
    <col min="15876" max="15876" width="26.7109375" customWidth="1"/>
    <col min="15877" max="15877" width="12.7109375" customWidth="1"/>
    <col min="16130" max="16130" width="5.7109375" customWidth="1"/>
    <col min="16131" max="16131" width="37.140625" customWidth="1"/>
    <col min="16132" max="16132" width="26.7109375" customWidth="1"/>
    <col min="16133" max="16133" width="12.7109375" customWidth="1"/>
  </cols>
  <sheetData>
    <row r="1" spans="1:7" x14ac:dyDescent="0.25">
      <c r="C1" s="635" t="s">
        <v>518</v>
      </c>
      <c r="D1" s="635"/>
      <c r="E1" s="635"/>
      <c r="F1" s="635"/>
      <c r="G1" s="635"/>
    </row>
    <row r="2" spans="1:7" x14ac:dyDescent="0.25">
      <c r="C2" s="613" t="s">
        <v>478</v>
      </c>
      <c r="D2" s="613"/>
      <c r="E2" s="613"/>
      <c r="F2" s="613"/>
      <c r="G2" s="613"/>
    </row>
    <row r="3" spans="1:7" x14ac:dyDescent="0.25">
      <c r="C3" s="555"/>
      <c r="D3" s="556"/>
    </row>
    <row r="4" spans="1:7" ht="15.75" x14ac:dyDescent="0.25">
      <c r="A4" s="653" t="str">
        <f>+CONCATENATE("K I M U T A T Á S",CHAR(10),"a ",LEFT([1]KV_ÖSSZEFÜGGÉSEK!A5,4),". évben céljelleggel juttatott támogatásokról")</f>
        <v>K I M U T A T Á S
a 2020. évben céljelleggel juttatott támogatásokról</v>
      </c>
      <c r="B4" s="653"/>
      <c r="C4" s="653"/>
      <c r="D4" s="653"/>
    </row>
    <row r="5" spans="1:7" ht="15.75" x14ac:dyDescent="0.25">
      <c r="A5" s="557"/>
      <c r="B5" s="557"/>
      <c r="C5" s="557"/>
      <c r="D5" s="557"/>
    </row>
    <row r="6" spans="1:7" ht="15.75" thickBot="1" x14ac:dyDescent="0.3">
      <c r="C6" s="654" t="str">
        <f>'[1]KV_4.sz.tájékoztató_t.'!O3</f>
        <v>Forintban!</v>
      </c>
      <c r="D6" s="654"/>
      <c r="E6" s="654"/>
      <c r="F6" s="654"/>
      <c r="G6" s="654"/>
    </row>
    <row r="7" spans="1:7" ht="26.25" thickBot="1" x14ac:dyDescent="0.3">
      <c r="A7" s="558" t="s">
        <v>5</v>
      </c>
      <c r="B7" s="559" t="s">
        <v>479</v>
      </c>
      <c r="C7" s="559" t="s">
        <v>480</v>
      </c>
      <c r="D7" s="560" t="s">
        <v>481</v>
      </c>
      <c r="E7" s="9" t="s">
        <v>266</v>
      </c>
      <c r="F7" s="9" t="s">
        <v>267</v>
      </c>
      <c r="G7" s="609" t="s">
        <v>8</v>
      </c>
    </row>
    <row r="8" spans="1:7" x14ac:dyDescent="0.25">
      <c r="A8" s="561" t="s">
        <v>13</v>
      </c>
      <c r="B8" s="562" t="s">
        <v>482</v>
      </c>
      <c r="C8" s="562" t="s">
        <v>483</v>
      </c>
      <c r="D8" s="563">
        <v>3000000</v>
      </c>
      <c r="E8" s="564">
        <v>3000000</v>
      </c>
      <c r="F8" s="607"/>
      <c r="G8" s="564">
        <f>E8+F8</f>
        <v>3000000</v>
      </c>
    </row>
    <row r="9" spans="1:7" x14ac:dyDescent="0.25">
      <c r="A9" s="565" t="s">
        <v>27</v>
      </c>
      <c r="B9" s="566" t="s">
        <v>484</v>
      </c>
      <c r="C9" s="566" t="s">
        <v>483</v>
      </c>
      <c r="D9" s="567">
        <v>1000000</v>
      </c>
      <c r="E9" s="568">
        <v>1000000</v>
      </c>
      <c r="F9" s="608"/>
      <c r="G9" s="568">
        <f t="shared" ref="G9:G13" si="0">E9+F9</f>
        <v>1000000</v>
      </c>
    </row>
    <row r="10" spans="1:7" x14ac:dyDescent="0.25">
      <c r="A10" s="610" t="s">
        <v>41</v>
      </c>
      <c r="B10" s="569" t="s">
        <v>485</v>
      </c>
      <c r="C10" s="569" t="s">
        <v>483</v>
      </c>
      <c r="D10" s="570"/>
      <c r="E10" s="568">
        <v>600000</v>
      </c>
      <c r="F10" s="608"/>
      <c r="G10" s="568">
        <f t="shared" si="0"/>
        <v>600000</v>
      </c>
    </row>
    <row r="11" spans="1:7" ht="22.5" x14ac:dyDescent="0.25">
      <c r="A11" s="610" t="s">
        <v>236</v>
      </c>
      <c r="B11" s="538" t="s">
        <v>502</v>
      </c>
      <c r="C11" s="569"/>
      <c r="D11" s="570"/>
      <c r="E11" s="568"/>
      <c r="F11" s="608">
        <v>9393300</v>
      </c>
      <c r="G11" s="568">
        <f t="shared" si="0"/>
        <v>9393300</v>
      </c>
    </row>
    <row r="12" spans="1:7" x14ac:dyDescent="0.25">
      <c r="A12" s="606" t="s">
        <v>71</v>
      </c>
      <c r="B12" s="569" t="s">
        <v>503</v>
      </c>
      <c r="C12" s="569"/>
      <c r="D12" s="570"/>
      <c r="E12" s="568"/>
      <c r="F12" s="608">
        <v>3000000</v>
      </c>
      <c r="G12" s="568">
        <f t="shared" si="0"/>
        <v>3000000</v>
      </c>
    </row>
    <row r="13" spans="1:7" x14ac:dyDescent="0.25">
      <c r="A13" s="565" t="s">
        <v>95</v>
      </c>
      <c r="B13" s="569" t="s">
        <v>504</v>
      </c>
      <c r="C13" s="569"/>
      <c r="D13" s="570"/>
      <c r="E13" s="568"/>
      <c r="F13" s="608">
        <v>2725000</v>
      </c>
      <c r="G13" s="568">
        <f t="shared" si="0"/>
        <v>2725000</v>
      </c>
    </row>
    <row r="14" spans="1:7" x14ac:dyDescent="0.25">
      <c r="A14" s="565" t="s">
        <v>253</v>
      </c>
      <c r="B14" s="569"/>
      <c r="C14" s="569"/>
      <c r="D14" s="570"/>
      <c r="E14" s="571"/>
      <c r="F14" s="571"/>
      <c r="G14" s="568"/>
    </row>
    <row r="15" spans="1:7" x14ac:dyDescent="0.25">
      <c r="A15" s="565" t="s">
        <v>117</v>
      </c>
      <c r="B15" s="569"/>
      <c r="C15" s="569"/>
      <c r="D15" s="570"/>
      <c r="E15" s="571"/>
      <c r="F15" s="571"/>
      <c r="G15" s="568"/>
    </row>
    <row r="16" spans="1:7" x14ac:dyDescent="0.25">
      <c r="A16" s="565" t="s">
        <v>258</v>
      </c>
      <c r="B16" s="569"/>
      <c r="C16" s="569"/>
      <c r="D16" s="570"/>
      <c r="E16" s="571"/>
      <c r="F16" s="571"/>
      <c r="G16" s="568"/>
    </row>
    <row r="17" spans="1:7" x14ac:dyDescent="0.25">
      <c r="A17" s="565" t="s">
        <v>260</v>
      </c>
      <c r="B17" s="569"/>
      <c r="C17" s="569"/>
      <c r="D17" s="570"/>
      <c r="E17" s="571"/>
      <c r="F17" s="571"/>
      <c r="G17" s="572"/>
    </row>
    <row r="18" spans="1:7" x14ac:dyDescent="0.25">
      <c r="A18" s="565" t="s">
        <v>262</v>
      </c>
      <c r="B18" s="569"/>
      <c r="C18" s="569"/>
      <c r="D18" s="570"/>
      <c r="E18" s="571"/>
      <c r="F18" s="571"/>
      <c r="G18" s="572"/>
    </row>
    <row r="19" spans="1:7" x14ac:dyDescent="0.25">
      <c r="A19" s="565" t="s">
        <v>293</v>
      </c>
      <c r="B19" s="569"/>
      <c r="C19" s="569"/>
      <c r="D19" s="570"/>
      <c r="E19" s="571"/>
      <c r="F19" s="571"/>
      <c r="G19" s="572"/>
    </row>
    <row r="20" spans="1:7" x14ac:dyDescent="0.25">
      <c r="A20" s="565" t="s">
        <v>294</v>
      </c>
      <c r="B20" s="569"/>
      <c r="C20" s="569"/>
      <c r="D20" s="570"/>
      <c r="E20" s="571"/>
      <c r="F20" s="571"/>
      <c r="G20" s="572"/>
    </row>
    <row r="21" spans="1:7" x14ac:dyDescent="0.25">
      <c r="A21" s="565" t="s">
        <v>297</v>
      </c>
      <c r="B21" s="569"/>
      <c r="C21" s="569"/>
      <c r="D21" s="570"/>
      <c r="E21" s="571"/>
      <c r="F21" s="571"/>
      <c r="G21" s="572"/>
    </row>
    <row r="22" spans="1:7" x14ac:dyDescent="0.25">
      <c r="A22" s="565" t="s">
        <v>300</v>
      </c>
      <c r="B22" s="569"/>
      <c r="C22" s="569"/>
      <c r="D22" s="570"/>
      <c r="E22" s="571"/>
      <c r="F22" s="571"/>
      <c r="G22" s="572"/>
    </row>
    <row r="23" spans="1:7" x14ac:dyDescent="0.25">
      <c r="A23" s="565" t="s">
        <v>303</v>
      </c>
      <c r="B23" s="569"/>
      <c r="C23" s="569"/>
      <c r="D23" s="570"/>
      <c r="E23" s="571"/>
      <c r="F23" s="571"/>
      <c r="G23" s="572"/>
    </row>
    <row r="24" spans="1:7" x14ac:dyDescent="0.25">
      <c r="A24" s="565" t="s">
        <v>306</v>
      </c>
      <c r="B24" s="569"/>
      <c r="C24" s="569"/>
      <c r="D24" s="570"/>
      <c r="E24" s="571"/>
      <c r="F24" s="571"/>
      <c r="G24" s="572"/>
    </row>
    <row r="25" spans="1:7" x14ac:dyDescent="0.25">
      <c r="A25" s="565" t="s">
        <v>309</v>
      </c>
      <c r="B25" s="569"/>
      <c r="C25" s="569"/>
      <c r="D25" s="570"/>
      <c r="E25" s="571"/>
      <c r="F25" s="571"/>
      <c r="G25" s="572"/>
    </row>
    <row r="26" spans="1:7" x14ac:dyDescent="0.25">
      <c r="A26" s="565" t="s">
        <v>312</v>
      </c>
      <c r="B26" s="569"/>
      <c r="C26" s="569"/>
      <c r="D26" s="570"/>
      <c r="E26" s="571"/>
      <c r="F26" s="571"/>
      <c r="G26" s="572"/>
    </row>
    <row r="27" spans="1:7" x14ac:dyDescent="0.25">
      <c r="A27" s="565" t="s">
        <v>315</v>
      </c>
      <c r="B27" s="569"/>
      <c r="C27" s="569"/>
      <c r="D27" s="570"/>
      <c r="E27" s="571"/>
      <c r="F27" s="571"/>
      <c r="G27" s="572"/>
    </row>
    <row r="28" spans="1:7" x14ac:dyDescent="0.25">
      <c r="A28" s="565" t="s">
        <v>317</v>
      </c>
      <c r="B28" s="569"/>
      <c r="C28" s="569"/>
      <c r="D28" s="570"/>
      <c r="E28" s="571"/>
      <c r="F28" s="571"/>
      <c r="G28" s="572"/>
    </row>
    <row r="29" spans="1:7" x14ac:dyDescent="0.25">
      <c r="A29" s="565" t="s">
        <v>319</v>
      </c>
      <c r="B29" s="569"/>
      <c r="C29" s="569"/>
      <c r="D29" s="570"/>
      <c r="E29" s="571"/>
      <c r="F29" s="571"/>
      <c r="G29" s="572"/>
    </row>
    <row r="30" spans="1:7" x14ac:dyDescent="0.25">
      <c r="A30" s="565" t="s">
        <v>320</v>
      </c>
      <c r="B30" s="569"/>
      <c r="C30" s="569"/>
      <c r="D30" s="570"/>
      <c r="E30" s="571"/>
      <c r="F30" s="571"/>
      <c r="G30" s="572"/>
    </row>
    <row r="31" spans="1:7" x14ac:dyDescent="0.25">
      <c r="A31" s="565" t="s">
        <v>321</v>
      </c>
      <c r="B31" s="569"/>
      <c r="C31" s="569"/>
      <c r="D31" s="570"/>
      <c r="E31" s="571"/>
      <c r="F31" s="571"/>
      <c r="G31" s="572"/>
    </row>
    <row r="32" spans="1:7" x14ac:dyDescent="0.25">
      <c r="A32" s="565" t="s">
        <v>324</v>
      </c>
      <c r="B32" s="569"/>
      <c r="C32" s="569"/>
      <c r="D32" s="570"/>
      <c r="E32" s="571"/>
      <c r="F32" s="571"/>
      <c r="G32" s="572"/>
    </row>
    <row r="33" spans="1:7" x14ac:dyDescent="0.25">
      <c r="A33" s="565" t="s">
        <v>327</v>
      </c>
      <c r="B33" s="569"/>
      <c r="C33" s="569"/>
      <c r="D33" s="570"/>
      <c r="E33" s="571"/>
      <c r="F33" s="571"/>
      <c r="G33" s="572"/>
    </row>
    <row r="34" spans="1:7" x14ac:dyDescent="0.25">
      <c r="A34" s="565" t="s">
        <v>330</v>
      </c>
      <c r="B34" s="569"/>
      <c r="C34" s="569"/>
      <c r="D34" s="570"/>
      <c r="E34" s="571"/>
      <c r="F34" s="571"/>
      <c r="G34" s="572"/>
    </row>
    <row r="35" spans="1:7" ht="15.75" thickBot="1" x14ac:dyDescent="0.3">
      <c r="A35" s="573" t="s">
        <v>364</v>
      </c>
      <c r="B35" s="574"/>
      <c r="C35" s="574"/>
      <c r="D35" s="575"/>
      <c r="E35" s="576"/>
      <c r="F35" s="576"/>
      <c r="G35" s="577"/>
    </row>
    <row r="36" spans="1:7" ht="15.75" thickBot="1" x14ac:dyDescent="0.3">
      <c r="A36" s="655" t="s">
        <v>475</v>
      </c>
      <c r="B36" s="656"/>
      <c r="C36" s="578"/>
      <c r="D36" s="579">
        <f>SUM(D8:D35)</f>
        <v>4000000</v>
      </c>
      <c r="E36" s="580">
        <f>SUM(E8:E32)</f>
        <v>4600000</v>
      </c>
      <c r="F36" s="582">
        <f>SUM(F11:F13)</f>
        <v>15118300</v>
      </c>
      <c r="G36" s="581">
        <f>SUM(G8:G35)</f>
        <v>19718300</v>
      </c>
    </row>
  </sheetData>
  <mergeCells count="5">
    <mergeCell ref="C1:G1"/>
    <mergeCell ref="C2:G2"/>
    <mergeCell ref="A4:D4"/>
    <mergeCell ref="C6:G6"/>
    <mergeCell ref="A36:B36"/>
  </mergeCells>
  <conditionalFormatting sqref="D36">
    <cfRule type="cellIs" dxfId="1" priority="2" stopIfTrue="1" operator="equal">
      <formula>0</formula>
    </cfRule>
  </conditionalFormatting>
  <conditionalFormatting sqref="G36">
    <cfRule type="cellIs" dxfId="0" priority="1" stopIfTrue="1" operator="equal">
      <formula>0</formula>
    </cfRule>
  </conditionalFormatting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E2080-A914-4CD1-A4FC-644FC291E654}">
  <sheetPr>
    <pageSetUpPr fitToPage="1"/>
  </sheetPr>
  <dimension ref="A1:J156"/>
  <sheetViews>
    <sheetView workbookViewId="0">
      <selection activeCell="E4" sqref="E4"/>
    </sheetView>
  </sheetViews>
  <sheetFormatPr defaultRowHeight="15.75" x14ac:dyDescent="0.25"/>
  <cols>
    <col min="1" max="1" width="8.140625" style="1" customWidth="1"/>
    <col min="2" max="2" width="66.140625" style="1" customWidth="1"/>
    <col min="3" max="3" width="18.5703125" style="107" customWidth="1"/>
    <col min="4" max="4" width="12" style="1" bestFit="1" customWidth="1"/>
    <col min="5" max="5" width="12" style="1" customWidth="1"/>
    <col min="6" max="6" width="13" style="1" customWidth="1"/>
    <col min="7" max="257" width="9.140625" style="1"/>
    <col min="258" max="258" width="8.140625" style="1" customWidth="1"/>
    <col min="259" max="259" width="85.140625" style="1" customWidth="1"/>
    <col min="260" max="260" width="18.5703125" style="1" customWidth="1"/>
    <col min="261" max="261" width="7.7109375" style="1" customWidth="1"/>
    <col min="262" max="513" width="9.140625" style="1"/>
    <col min="514" max="514" width="8.140625" style="1" customWidth="1"/>
    <col min="515" max="515" width="85.140625" style="1" customWidth="1"/>
    <col min="516" max="516" width="18.5703125" style="1" customWidth="1"/>
    <col min="517" max="517" width="7.7109375" style="1" customWidth="1"/>
    <col min="518" max="769" width="9.140625" style="1"/>
    <col min="770" max="770" width="8.140625" style="1" customWidth="1"/>
    <col min="771" max="771" width="85.140625" style="1" customWidth="1"/>
    <col min="772" max="772" width="18.5703125" style="1" customWidth="1"/>
    <col min="773" max="773" width="7.7109375" style="1" customWidth="1"/>
    <col min="774" max="1025" width="9.140625" style="1"/>
    <col min="1026" max="1026" width="8.140625" style="1" customWidth="1"/>
    <col min="1027" max="1027" width="85.140625" style="1" customWidth="1"/>
    <col min="1028" max="1028" width="18.5703125" style="1" customWidth="1"/>
    <col min="1029" max="1029" width="7.7109375" style="1" customWidth="1"/>
    <col min="1030" max="1281" width="9.140625" style="1"/>
    <col min="1282" max="1282" width="8.140625" style="1" customWidth="1"/>
    <col min="1283" max="1283" width="85.140625" style="1" customWidth="1"/>
    <col min="1284" max="1284" width="18.5703125" style="1" customWidth="1"/>
    <col min="1285" max="1285" width="7.7109375" style="1" customWidth="1"/>
    <col min="1286" max="1537" width="9.140625" style="1"/>
    <col min="1538" max="1538" width="8.140625" style="1" customWidth="1"/>
    <col min="1539" max="1539" width="85.140625" style="1" customWidth="1"/>
    <col min="1540" max="1540" width="18.5703125" style="1" customWidth="1"/>
    <col min="1541" max="1541" width="7.7109375" style="1" customWidth="1"/>
    <col min="1542" max="1793" width="9.140625" style="1"/>
    <col min="1794" max="1794" width="8.140625" style="1" customWidth="1"/>
    <col min="1795" max="1795" width="85.140625" style="1" customWidth="1"/>
    <col min="1796" max="1796" width="18.5703125" style="1" customWidth="1"/>
    <col min="1797" max="1797" width="7.7109375" style="1" customWidth="1"/>
    <col min="1798" max="2049" width="9.140625" style="1"/>
    <col min="2050" max="2050" width="8.140625" style="1" customWidth="1"/>
    <col min="2051" max="2051" width="85.140625" style="1" customWidth="1"/>
    <col min="2052" max="2052" width="18.5703125" style="1" customWidth="1"/>
    <col min="2053" max="2053" width="7.7109375" style="1" customWidth="1"/>
    <col min="2054" max="2305" width="9.140625" style="1"/>
    <col min="2306" max="2306" width="8.140625" style="1" customWidth="1"/>
    <col min="2307" max="2307" width="85.140625" style="1" customWidth="1"/>
    <col min="2308" max="2308" width="18.5703125" style="1" customWidth="1"/>
    <col min="2309" max="2309" width="7.7109375" style="1" customWidth="1"/>
    <col min="2310" max="2561" width="9.140625" style="1"/>
    <col min="2562" max="2562" width="8.140625" style="1" customWidth="1"/>
    <col min="2563" max="2563" width="85.140625" style="1" customWidth="1"/>
    <col min="2564" max="2564" width="18.5703125" style="1" customWidth="1"/>
    <col min="2565" max="2565" width="7.7109375" style="1" customWidth="1"/>
    <col min="2566" max="2817" width="9.140625" style="1"/>
    <col min="2818" max="2818" width="8.140625" style="1" customWidth="1"/>
    <col min="2819" max="2819" width="85.140625" style="1" customWidth="1"/>
    <col min="2820" max="2820" width="18.5703125" style="1" customWidth="1"/>
    <col min="2821" max="2821" width="7.7109375" style="1" customWidth="1"/>
    <col min="2822" max="3073" width="9.140625" style="1"/>
    <col min="3074" max="3074" width="8.140625" style="1" customWidth="1"/>
    <col min="3075" max="3075" width="85.140625" style="1" customWidth="1"/>
    <col min="3076" max="3076" width="18.5703125" style="1" customWidth="1"/>
    <col min="3077" max="3077" width="7.7109375" style="1" customWidth="1"/>
    <col min="3078" max="3329" width="9.140625" style="1"/>
    <col min="3330" max="3330" width="8.140625" style="1" customWidth="1"/>
    <col min="3331" max="3331" width="85.140625" style="1" customWidth="1"/>
    <col min="3332" max="3332" width="18.5703125" style="1" customWidth="1"/>
    <col min="3333" max="3333" width="7.7109375" style="1" customWidth="1"/>
    <col min="3334" max="3585" width="9.140625" style="1"/>
    <col min="3586" max="3586" width="8.140625" style="1" customWidth="1"/>
    <col min="3587" max="3587" width="85.140625" style="1" customWidth="1"/>
    <col min="3588" max="3588" width="18.5703125" style="1" customWidth="1"/>
    <col min="3589" max="3589" width="7.7109375" style="1" customWidth="1"/>
    <col min="3590" max="3841" width="9.140625" style="1"/>
    <col min="3842" max="3842" width="8.140625" style="1" customWidth="1"/>
    <col min="3843" max="3843" width="85.140625" style="1" customWidth="1"/>
    <col min="3844" max="3844" width="18.5703125" style="1" customWidth="1"/>
    <col min="3845" max="3845" width="7.7109375" style="1" customWidth="1"/>
    <col min="3846" max="4097" width="9.140625" style="1"/>
    <col min="4098" max="4098" width="8.140625" style="1" customWidth="1"/>
    <col min="4099" max="4099" width="85.140625" style="1" customWidth="1"/>
    <col min="4100" max="4100" width="18.5703125" style="1" customWidth="1"/>
    <col min="4101" max="4101" width="7.7109375" style="1" customWidth="1"/>
    <col min="4102" max="4353" width="9.140625" style="1"/>
    <col min="4354" max="4354" width="8.140625" style="1" customWidth="1"/>
    <col min="4355" max="4355" width="85.140625" style="1" customWidth="1"/>
    <col min="4356" max="4356" width="18.5703125" style="1" customWidth="1"/>
    <col min="4357" max="4357" width="7.7109375" style="1" customWidth="1"/>
    <col min="4358" max="4609" width="9.140625" style="1"/>
    <col min="4610" max="4610" width="8.140625" style="1" customWidth="1"/>
    <col min="4611" max="4611" width="85.140625" style="1" customWidth="1"/>
    <col min="4612" max="4612" width="18.5703125" style="1" customWidth="1"/>
    <col min="4613" max="4613" width="7.7109375" style="1" customWidth="1"/>
    <col min="4614" max="4865" width="9.140625" style="1"/>
    <col min="4866" max="4866" width="8.140625" style="1" customWidth="1"/>
    <col min="4867" max="4867" width="85.140625" style="1" customWidth="1"/>
    <col min="4868" max="4868" width="18.5703125" style="1" customWidth="1"/>
    <col min="4869" max="4869" width="7.7109375" style="1" customWidth="1"/>
    <col min="4870" max="5121" width="9.140625" style="1"/>
    <col min="5122" max="5122" width="8.140625" style="1" customWidth="1"/>
    <col min="5123" max="5123" width="85.140625" style="1" customWidth="1"/>
    <col min="5124" max="5124" width="18.5703125" style="1" customWidth="1"/>
    <col min="5125" max="5125" width="7.7109375" style="1" customWidth="1"/>
    <col min="5126" max="5377" width="9.140625" style="1"/>
    <col min="5378" max="5378" width="8.140625" style="1" customWidth="1"/>
    <col min="5379" max="5379" width="85.140625" style="1" customWidth="1"/>
    <col min="5380" max="5380" width="18.5703125" style="1" customWidth="1"/>
    <col min="5381" max="5381" width="7.7109375" style="1" customWidth="1"/>
    <col min="5382" max="5633" width="9.140625" style="1"/>
    <col min="5634" max="5634" width="8.140625" style="1" customWidth="1"/>
    <col min="5635" max="5635" width="85.140625" style="1" customWidth="1"/>
    <col min="5636" max="5636" width="18.5703125" style="1" customWidth="1"/>
    <col min="5637" max="5637" width="7.7109375" style="1" customWidth="1"/>
    <col min="5638" max="5889" width="9.140625" style="1"/>
    <col min="5890" max="5890" width="8.140625" style="1" customWidth="1"/>
    <col min="5891" max="5891" width="85.140625" style="1" customWidth="1"/>
    <col min="5892" max="5892" width="18.5703125" style="1" customWidth="1"/>
    <col min="5893" max="5893" width="7.7109375" style="1" customWidth="1"/>
    <col min="5894" max="6145" width="9.140625" style="1"/>
    <col min="6146" max="6146" width="8.140625" style="1" customWidth="1"/>
    <col min="6147" max="6147" width="85.140625" style="1" customWidth="1"/>
    <col min="6148" max="6148" width="18.5703125" style="1" customWidth="1"/>
    <col min="6149" max="6149" width="7.7109375" style="1" customWidth="1"/>
    <col min="6150" max="6401" width="9.140625" style="1"/>
    <col min="6402" max="6402" width="8.140625" style="1" customWidth="1"/>
    <col min="6403" max="6403" width="85.140625" style="1" customWidth="1"/>
    <col min="6404" max="6404" width="18.5703125" style="1" customWidth="1"/>
    <col min="6405" max="6405" width="7.7109375" style="1" customWidth="1"/>
    <col min="6406" max="6657" width="9.140625" style="1"/>
    <col min="6658" max="6658" width="8.140625" style="1" customWidth="1"/>
    <col min="6659" max="6659" width="85.140625" style="1" customWidth="1"/>
    <col min="6660" max="6660" width="18.5703125" style="1" customWidth="1"/>
    <col min="6661" max="6661" width="7.7109375" style="1" customWidth="1"/>
    <col min="6662" max="6913" width="9.140625" style="1"/>
    <col min="6914" max="6914" width="8.140625" style="1" customWidth="1"/>
    <col min="6915" max="6915" width="85.140625" style="1" customWidth="1"/>
    <col min="6916" max="6916" width="18.5703125" style="1" customWidth="1"/>
    <col min="6917" max="6917" width="7.7109375" style="1" customWidth="1"/>
    <col min="6918" max="7169" width="9.140625" style="1"/>
    <col min="7170" max="7170" width="8.140625" style="1" customWidth="1"/>
    <col min="7171" max="7171" width="85.140625" style="1" customWidth="1"/>
    <col min="7172" max="7172" width="18.5703125" style="1" customWidth="1"/>
    <col min="7173" max="7173" width="7.7109375" style="1" customWidth="1"/>
    <col min="7174" max="7425" width="9.140625" style="1"/>
    <col min="7426" max="7426" width="8.140625" style="1" customWidth="1"/>
    <col min="7427" max="7427" width="85.140625" style="1" customWidth="1"/>
    <col min="7428" max="7428" width="18.5703125" style="1" customWidth="1"/>
    <col min="7429" max="7429" width="7.7109375" style="1" customWidth="1"/>
    <col min="7430" max="7681" width="9.140625" style="1"/>
    <col min="7682" max="7682" width="8.140625" style="1" customWidth="1"/>
    <col min="7683" max="7683" width="85.140625" style="1" customWidth="1"/>
    <col min="7684" max="7684" width="18.5703125" style="1" customWidth="1"/>
    <col min="7685" max="7685" width="7.7109375" style="1" customWidth="1"/>
    <col min="7686" max="7937" width="9.140625" style="1"/>
    <col min="7938" max="7938" width="8.140625" style="1" customWidth="1"/>
    <col min="7939" max="7939" width="85.140625" style="1" customWidth="1"/>
    <col min="7940" max="7940" width="18.5703125" style="1" customWidth="1"/>
    <col min="7941" max="7941" width="7.7109375" style="1" customWidth="1"/>
    <col min="7942" max="8193" width="9.140625" style="1"/>
    <col min="8194" max="8194" width="8.140625" style="1" customWidth="1"/>
    <col min="8195" max="8195" width="85.140625" style="1" customWidth="1"/>
    <col min="8196" max="8196" width="18.5703125" style="1" customWidth="1"/>
    <col min="8197" max="8197" width="7.7109375" style="1" customWidth="1"/>
    <col min="8198" max="8449" width="9.140625" style="1"/>
    <col min="8450" max="8450" width="8.140625" style="1" customWidth="1"/>
    <col min="8451" max="8451" width="85.140625" style="1" customWidth="1"/>
    <col min="8452" max="8452" width="18.5703125" style="1" customWidth="1"/>
    <col min="8453" max="8453" width="7.7109375" style="1" customWidth="1"/>
    <col min="8454" max="8705" width="9.140625" style="1"/>
    <col min="8706" max="8706" width="8.140625" style="1" customWidth="1"/>
    <col min="8707" max="8707" width="85.140625" style="1" customWidth="1"/>
    <col min="8708" max="8708" width="18.5703125" style="1" customWidth="1"/>
    <col min="8709" max="8709" width="7.7109375" style="1" customWidth="1"/>
    <col min="8710" max="8961" width="9.140625" style="1"/>
    <col min="8962" max="8962" width="8.140625" style="1" customWidth="1"/>
    <col min="8963" max="8963" width="85.140625" style="1" customWidth="1"/>
    <col min="8964" max="8964" width="18.5703125" style="1" customWidth="1"/>
    <col min="8965" max="8965" width="7.7109375" style="1" customWidth="1"/>
    <col min="8966" max="9217" width="9.140625" style="1"/>
    <col min="9218" max="9218" width="8.140625" style="1" customWidth="1"/>
    <col min="9219" max="9219" width="85.140625" style="1" customWidth="1"/>
    <col min="9220" max="9220" width="18.5703125" style="1" customWidth="1"/>
    <col min="9221" max="9221" width="7.7109375" style="1" customWidth="1"/>
    <col min="9222" max="9473" width="9.140625" style="1"/>
    <col min="9474" max="9474" width="8.140625" style="1" customWidth="1"/>
    <col min="9475" max="9475" width="85.140625" style="1" customWidth="1"/>
    <col min="9476" max="9476" width="18.5703125" style="1" customWidth="1"/>
    <col min="9477" max="9477" width="7.7109375" style="1" customWidth="1"/>
    <col min="9478" max="9729" width="9.140625" style="1"/>
    <col min="9730" max="9730" width="8.140625" style="1" customWidth="1"/>
    <col min="9731" max="9731" width="85.140625" style="1" customWidth="1"/>
    <col min="9732" max="9732" width="18.5703125" style="1" customWidth="1"/>
    <col min="9733" max="9733" width="7.7109375" style="1" customWidth="1"/>
    <col min="9734" max="9985" width="9.140625" style="1"/>
    <col min="9986" max="9986" width="8.140625" style="1" customWidth="1"/>
    <col min="9987" max="9987" width="85.140625" style="1" customWidth="1"/>
    <col min="9988" max="9988" width="18.5703125" style="1" customWidth="1"/>
    <col min="9989" max="9989" width="7.7109375" style="1" customWidth="1"/>
    <col min="9990" max="10241" width="9.140625" style="1"/>
    <col min="10242" max="10242" width="8.140625" style="1" customWidth="1"/>
    <col min="10243" max="10243" width="85.140625" style="1" customWidth="1"/>
    <col min="10244" max="10244" width="18.5703125" style="1" customWidth="1"/>
    <col min="10245" max="10245" width="7.7109375" style="1" customWidth="1"/>
    <col min="10246" max="10497" width="9.140625" style="1"/>
    <col min="10498" max="10498" width="8.140625" style="1" customWidth="1"/>
    <col min="10499" max="10499" width="85.140625" style="1" customWidth="1"/>
    <col min="10500" max="10500" width="18.5703125" style="1" customWidth="1"/>
    <col min="10501" max="10501" width="7.7109375" style="1" customWidth="1"/>
    <col min="10502" max="10753" width="9.140625" style="1"/>
    <col min="10754" max="10754" width="8.140625" style="1" customWidth="1"/>
    <col min="10755" max="10755" width="85.140625" style="1" customWidth="1"/>
    <col min="10756" max="10756" width="18.5703125" style="1" customWidth="1"/>
    <col min="10757" max="10757" width="7.7109375" style="1" customWidth="1"/>
    <col min="10758" max="11009" width="9.140625" style="1"/>
    <col min="11010" max="11010" width="8.140625" style="1" customWidth="1"/>
    <col min="11011" max="11011" width="85.140625" style="1" customWidth="1"/>
    <col min="11012" max="11012" width="18.5703125" style="1" customWidth="1"/>
    <col min="11013" max="11013" width="7.7109375" style="1" customWidth="1"/>
    <col min="11014" max="11265" width="9.140625" style="1"/>
    <col min="11266" max="11266" width="8.140625" style="1" customWidth="1"/>
    <col min="11267" max="11267" width="85.140625" style="1" customWidth="1"/>
    <col min="11268" max="11268" width="18.5703125" style="1" customWidth="1"/>
    <col min="11269" max="11269" width="7.7109375" style="1" customWidth="1"/>
    <col min="11270" max="11521" width="9.140625" style="1"/>
    <col min="11522" max="11522" width="8.140625" style="1" customWidth="1"/>
    <col min="11523" max="11523" width="85.140625" style="1" customWidth="1"/>
    <col min="11524" max="11524" width="18.5703125" style="1" customWidth="1"/>
    <col min="11525" max="11525" width="7.7109375" style="1" customWidth="1"/>
    <col min="11526" max="11777" width="9.140625" style="1"/>
    <col min="11778" max="11778" width="8.140625" style="1" customWidth="1"/>
    <col min="11779" max="11779" width="85.140625" style="1" customWidth="1"/>
    <col min="11780" max="11780" width="18.5703125" style="1" customWidth="1"/>
    <col min="11781" max="11781" width="7.7109375" style="1" customWidth="1"/>
    <col min="11782" max="12033" width="9.140625" style="1"/>
    <col min="12034" max="12034" width="8.140625" style="1" customWidth="1"/>
    <col min="12035" max="12035" width="85.140625" style="1" customWidth="1"/>
    <col min="12036" max="12036" width="18.5703125" style="1" customWidth="1"/>
    <col min="12037" max="12037" width="7.7109375" style="1" customWidth="1"/>
    <col min="12038" max="12289" width="9.140625" style="1"/>
    <col min="12290" max="12290" width="8.140625" style="1" customWidth="1"/>
    <col min="12291" max="12291" width="85.140625" style="1" customWidth="1"/>
    <col min="12292" max="12292" width="18.5703125" style="1" customWidth="1"/>
    <col min="12293" max="12293" width="7.7109375" style="1" customWidth="1"/>
    <col min="12294" max="12545" width="9.140625" style="1"/>
    <col min="12546" max="12546" width="8.140625" style="1" customWidth="1"/>
    <col min="12547" max="12547" width="85.140625" style="1" customWidth="1"/>
    <col min="12548" max="12548" width="18.5703125" style="1" customWidth="1"/>
    <col min="12549" max="12549" width="7.7109375" style="1" customWidth="1"/>
    <col min="12550" max="12801" width="9.140625" style="1"/>
    <col min="12802" max="12802" width="8.140625" style="1" customWidth="1"/>
    <col min="12803" max="12803" width="85.140625" style="1" customWidth="1"/>
    <col min="12804" max="12804" width="18.5703125" style="1" customWidth="1"/>
    <col min="12805" max="12805" width="7.7109375" style="1" customWidth="1"/>
    <col min="12806" max="13057" width="9.140625" style="1"/>
    <col min="13058" max="13058" width="8.140625" style="1" customWidth="1"/>
    <col min="13059" max="13059" width="85.140625" style="1" customWidth="1"/>
    <col min="13060" max="13060" width="18.5703125" style="1" customWidth="1"/>
    <col min="13061" max="13061" width="7.7109375" style="1" customWidth="1"/>
    <col min="13062" max="13313" width="9.140625" style="1"/>
    <col min="13314" max="13314" width="8.140625" style="1" customWidth="1"/>
    <col min="13315" max="13315" width="85.140625" style="1" customWidth="1"/>
    <col min="13316" max="13316" width="18.5703125" style="1" customWidth="1"/>
    <col min="13317" max="13317" width="7.7109375" style="1" customWidth="1"/>
    <col min="13318" max="13569" width="9.140625" style="1"/>
    <col min="13570" max="13570" width="8.140625" style="1" customWidth="1"/>
    <col min="13571" max="13571" width="85.140625" style="1" customWidth="1"/>
    <col min="13572" max="13572" width="18.5703125" style="1" customWidth="1"/>
    <col min="13573" max="13573" width="7.7109375" style="1" customWidth="1"/>
    <col min="13574" max="13825" width="9.140625" style="1"/>
    <col min="13826" max="13826" width="8.140625" style="1" customWidth="1"/>
    <col min="13827" max="13827" width="85.140625" style="1" customWidth="1"/>
    <col min="13828" max="13828" width="18.5703125" style="1" customWidth="1"/>
    <col min="13829" max="13829" width="7.7109375" style="1" customWidth="1"/>
    <col min="13830" max="14081" width="9.140625" style="1"/>
    <col min="14082" max="14082" width="8.140625" style="1" customWidth="1"/>
    <col min="14083" max="14083" width="85.140625" style="1" customWidth="1"/>
    <col min="14084" max="14084" width="18.5703125" style="1" customWidth="1"/>
    <col min="14085" max="14085" width="7.7109375" style="1" customWidth="1"/>
    <col min="14086" max="14337" width="9.140625" style="1"/>
    <col min="14338" max="14338" width="8.140625" style="1" customWidth="1"/>
    <col min="14339" max="14339" width="85.140625" style="1" customWidth="1"/>
    <col min="14340" max="14340" width="18.5703125" style="1" customWidth="1"/>
    <col min="14341" max="14341" width="7.7109375" style="1" customWidth="1"/>
    <col min="14342" max="14593" width="9.140625" style="1"/>
    <col min="14594" max="14594" width="8.140625" style="1" customWidth="1"/>
    <col min="14595" max="14595" width="85.140625" style="1" customWidth="1"/>
    <col min="14596" max="14596" width="18.5703125" style="1" customWidth="1"/>
    <col min="14597" max="14597" width="7.7109375" style="1" customWidth="1"/>
    <col min="14598" max="14849" width="9.140625" style="1"/>
    <col min="14850" max="14850" width="8.140625" style="1" customWidth="1"/>
    <col min="14851" max="14851" width="85.140625" style="1" customWidth="1"/>
    <col min="14852" max="14852" width="18.5703125" style="1" customWidth="1"/>
    <col min="14853" max="14853" width="7.7109375" style="1" customWidth="1"/>
    <col min="14854" max="15105" width="9.140625" style="1"/>
    <col min="15106" max="15106" width="8.140625" style="1" customWidth="1"/>
    <col min="15107" max="15107" width="85.140625" style="1" customWidth="1"/>
    <col min="15108" max="15108" width="18.5703125" style="1" customWidth="1"/>
    <col min="15109" max="15109" width="7.7109375" style="1" customWidth="1"/>
    <col min="15110" max="15361" width="9.140625" style="1"/>
    <col min="15362" max="15362" width="8.140625" style="1" customWidth="1"/>
    <col min="15363" max="15363" width="85.140625" style="1" customWidth="1"/>
    <col min="15364" max="15364" width="18.5703125" style="1" customWidth="1"/>
    <col min="15365" max="15365" width="7.7109375" style="1" customWidth="1"/>
    <col min="15366" max="15617" width="9.140625" style="1"/>
    <col min="15618" max="15618" width="8.140625" style="1" customWidth="1"/>
    <col min="15619" max="15619" width="85.140625" style="1" customWidth="1"/>
    <col min="15620" max="15620" width="18.5703125" style="1" customWidth="1"/>
    <col min="15621" max="15621" width="7.7109375" style="1" customWidth="1"/>
    <col min="15622" max="15873" width="9.140625" style="1"/>
    <col min="15874" max="15874" width="8.140625" style="1" customWidth="1"/>
    <col min="15875" max="15875" width="85.140625" style="1" customWidth="1"/>
    <col min="15876" max="15876" width="18.5703125" style="1" customWidth="1"/>
    <col min="15877" max="15877" width="7.7109375" style="1" customWidth="1"/>
    <col min="15878" max="16129" width="9.140625" style="1"/>
    <col min="16130" max="16130" width="8.140625" style="1" customWidth="1"/>
    <col min="16131" max="16131" width="85.140625" style="1" customWidth="1"/>
    <col min="16132" max="16132" width="18.5703125" style="1" customWidth="1"/>
    <col min="16133" max="16133" width="7.7109375" style="1" customWidth="1"/>
    <col min="16134" max="16384" width="9.140625" style="1"/>
  </cols>
  <sheetData>
    <row r="1" spans="1:8" x14ac:dyDescent="0.25">
      <c r="B1" s="612" t="s">
        <v>507</v>
      </c>
      <c r="C1" s="612"/>
      <c r="D1" s="612"/>
      <c r="E1" s="612"/>
      <c r="F1" s="612"/>
      <c r="G1" s="135"/>
      <c r="H1" s="135"/>
    </row>
    <row r="2" spans="1:8" ht="18.75" customHeight="1" x14ac:dyDescent="0.25">
      <c r="A2" s="2"/>
      <c r="B2" s="613" t="s">
        <v>269</v>
      </c>
      <c r="C2" s="613"/>
      <c r="D2" s="613"/>
      <c r="E2" s="613"/>
      <c r="F2" s="613"/>
      <c r="G2" s="136"/>
      <c r="H2" s="136"/>
    </row>
    <row r="3" spans="1:8" ht="21.95" customHeight="1" x14ac:dyDescent="0.25">
      <c r="A3" s="3"/>
      <c r="B3" s="4" t="str">
        <f>CONCATENATE([1]ALAPADATOK!A3)</f>
        <v>Szirmabesenyő Nagyközség Önkormányzata</v>
      </c>
      <c r="C3" s="5"/>
    </row>
    <row r="4" spans="1:8" ht="21.95" customHeight="1" x14ac:dyDescent="0.25">
      <c r="A4" s="5"/>
      <c r="B4" s="4" t="str">
        <f>'[1]KV_1.1.sz.mell.'!B3</f>
        <v>2020. ÉVI KÖLTSÉGVETÉS</v>
      </c>
      <c r="C4" s="5"/>
    </row>
    <row r="5" spans="1:8" ht="21.95" customHeight="1" x14ac:dyDescent="0.25">
      <c r="A5" s="5"/>
      <c r="B5" s="4" t="s">
        <v>270</v>
      </c>
      <c r="C5" s="5"/>
    </row>
    <row r="6" spans="1:8" ht="21.95" customHeight="1" x14ac:dyDescent="0.25">
      <c r="A6" s="2"/>
      <c r="B6" s="2"/>
      <c r="C6" s="6"/>
    </row>
    <row r="7" spans="1:8" ht="15.2" customHeight="1" x14ac:dyDescent="0.25">
      <c r="A7" s="614" t="s">
        <v>2</v>
      </c>
      <c r="B7" s="614"/>
      <c r="C7" s="614"/>
    </row>
    <row r="8" spans="1:8" ht="15.2" customHeight="1" thickBot="1" x14ac:dyDescent="0.3">
      <c r="A8" s="615" t="s">
        <v>3</v>
      </c>
      <c r="B8" s="615"/>
      <c r="C8" s="616" t="str">
        <f>CONCATENATE('[1]KV_1.1.sz.mell.'!C7)</f>
        <v>Forintban!</v>
      </c>
      <c r="D8" s="616"/>
      <c r="E8" s="616"/>
      <c r="F8" s="616"/>
    </row>
    <row r="9" spans="1:8" ht="42" customHeight="1" thickBot="1" x14ac:dyDescent="0.3">
      <c r="A9" s="7" t="s">
        <v>5</v>
      </c>
      <c r="B9" s="8" t="s">
        <v>6</v>
      </c>
      <c r="C9" s="9" t="str">
        <f>+CONCATENATE(LEFT([1]KV_ÖSSZEFÜGGÉSEK!A5,4),". évi előirányzat")</f>
        <v>2020. évi előirányzat</v>
      </c>
      <c r="D9" s="9" t="s">
        <v>266</v>
      </c>
      <c r="E9" s="9" t="s">
        <v>267</v>
      </c>
      <c r="F9" s="9" t="s">
        <v>8</v>
      </c>
    </row>
    <row r="10" spans="1:8" s="13" customFormat="1" ht="12" customHeight="1" thickBot="1" x14ac:dyDescent="0.25">
      <c r="A10" s="10"/>
      <c r="B10" s="11" t="s">
        <v>9</v>
      </c>
      <c r="C10" s="12" t="s">
        <v>10</v>
      </c>
      <c r="D10" s="12" t="s">
        <v>11</v>
      </c>
      <c r="E10" s="12" t="s">
        <v>12</v>
      </c>
      <c r="F10" s="12" t="s">
        <v>268</v>
      </c>
    </row>
    <row r="11" spans="1:8" s="17" customFormat="1" ht="13.5" thickBot="1" x14ac:dyDescent="0.25">
      <c r="A11" s="14" t="s">
        <v>13</v>
      </c>
      <c r="B11" s="15" t="s">
        <v>14</v>
      </c>
      <c r="C11" s="16">
        <f>+C12+C13+C14+C15+C16+C17</f>
        <v>152867236</v>
      </c>
      <c r="D11" s="16">
        <f>+D12+D13+D14+D15+D16+D17</f>
        <v>165080353</v>
      </c>
      <c r="E11" s="16">
        <f>SUM(E12:E16)</f>
        <v>27200704</v>
      </c>
      <c r="F11" s="16">
        <f>D11+E11</f>
        <v>192281057</v>
      </c>
    </row>
    <row r="12" spans="1:8" s="17" customFormat="1" ht="12" customHeight="1" x14ac:dyDescent="0.2">
      <c r="A12" s="18" t="s">
        <v>15</v>
      </c>
      <c r="B12" s="19" t="s">
        <v>16</v>
      </c>
      <c r="C12" s="20">
        <v>210200</v>
      </c>
      <c r="D12" s="20">
        <v>10469599</v>
      </c>
      <c r="E12" s="20">
        <v>434000</v>
      </c>
      <c r="F12" s="20">
        <f>D12+E12</f>
        <v>10903599</v>
      </c>
    </row>
    <row r="13" spans="1:8" s="17" customFormat="1" ht="12" customHeight="1" x14ac:dyDescent="0.2">
      <c r="A13" s="21" t="s">
        <v>17</v>
      </c>
      <c r="B13" s="22" t="s">
        <v>18</v>
      </c>
      <c r="C13" s="23">
        <v>70351750</v>
      </c>
      <c r="D13" s="23">
        <v>70715212</v>
      </c>
      <c r="E13" s="23">
        <v>5135233</v>
      </c>
      <c r="F13" s="20">
        <f t="shared" ref="F13:F17" si="0">D13+E13</f>
        <v>75850445</v>
      </c>
    </row>
    <row r="14" spans="1:8" s="17" customFormat="1" ht="12" customHeight="1" x14ac:dyDescent="0.2">
      <c r="A14" s="21" t="s">
        <v>19</v>
      </c>
      <c r="B14" s="22" t="s">
        <v>20</v>
      </c>
      <c r="C14" s="23">
        <v>76915978</v>
      </c>
      <c r="D14" s="23">
        <v>78340794</v>
      </c>
      <c r="E14" s="23">
        <v>6268781</v>
      </c>
      <c r="F14" s="20">
        <f t="shared" si="0"/>
        <v>84609575</v>
      </c>
    </row>
    <row r="15" spans="1:8" s="17" customFormat="1" ht="12" customHeight="1" x14ac:dyDescent="0.2">
      <c r="A15" s="21" t="s">
        <v>21</v>
      </c>
      <c r="B15" s="22" t="s">
        <v>22</v>
      </c>
      <c r="C15" s="23">
        <v>5389308</v>
      </c>
      <c r="D15" s="23">
        <v>5554748</v>
      </c>
      <c r="E15" s="23">
        <v>2083190</v>
      </c>
      <c r="F15" s="20">
        <f t="shared" si="0"/>
        <v>7637938</v>
      </c>
    </row>
    <row r="16" spans="1:8" s="17" customFormat="1" ht="12" customHeight="1" x14ac:dyDescent="0.2">
      <c r="A16" s="21" t="s">
        <v>23</v>
      </c>
      <c r="B16" s="24" t="s">
        <v>24</v>
      </c>
      <c r="C16" s="23"/>
      <c r="D16" s="23">
        <v>0</v>
      </c>
      <c r="E16" s="20">
        <v>13279500</v>
      </c>
      <c r="F16" s="20">
        <f t="shared" si="0"/>
        <v>13279500</v>
      </c>
    </row>
    <row r="17" spans="1:6" s="17" customFormat="1" ht="12" customHeight="1" thickBot="1" x14ac:dyDescent="0.25">
      <c r="A17" s="25" t="s">
        <v>25</v>
      </c>
      <c r="B17" s="26" t="s">
        <v>26</v>
      </c>
      <c r="C17" s="23"/>
      <c r="D17" s="23">
        <v>0</v>
      </c>
      <c r="E17" s="23"/>
      <c r="F17" s="20">
        <f t="shared" si="0"/>
        <v>0</v>
      </c>
    </row>
    <row r="18" spans="1:6" s="17" customFormat="1" ht="12" customHeight="1" thickBot="1" x14ac:dyDescent="0.25">
      <c r="A18" s="14" t="s">
        <v>27</v>
      </c>
      <c r="B18" s="27" t="s">
        <v>28</v>
      </c>
      <c r="C18" s="16">
        <f>+C19+C20+C21+C22+C23</f>
        <v>20330000</v>
      </c>
      <c r="D18" s="16">
        <f>+D19+D20+D21+D22+D23</f>
        <v>103988188</v>
      </c>
      <c r="E18" s="16">
        <f>SUM(E19:E23)</f>
        <v>10045221</v>
      </c>
      <c r="F18" s="16">
        <f>D18+E18</f>
        <v>114033409</v>
      </c>
    </row>
    <row r="19" spans="1:6" s="17" customFormat="1" ht="12" customHeight="1" x14ac:dyDescent="0.2">
      <c r="A19" s="18" t="s">
        <v>29</v>
      </c>
      <c r="B19" s="19" t="s">
        <v>30</v>
      </c>
      <c r="C19" s="20"/>
      <c r="D19" s="20">
        <v>145504</v>
      </c>
      <c r="E19" s="20"/>
      <c r="F19" s="23">
        <f>D19+E19</f>
        <v>145504</v>
      </c>
    </row>
    <row r="20" spans="1:6" s="17" customFormat="1" ht="12" customHeight="1" x14ac:dyDescent="0.2">
      <c r="A20" s="21" t="s">
        <v>31</v>
      </c>
      <c r="B20" s="22" t="s">
        <v>32</v>
      </c>
      <c r="C20" s="23"/>
      <c r="D20" s="23">
        <v>0</v>
      </c>
      <c r="E20" s="23"/>
      <c r="F20" s="23">
        <f t="shared" ref="F20:F24" si="1">D20+E20</f>
        <v>0</v>
      </c>
    </row>
    <row r="21" spans="1:6" s="17" customFormat="1" ht="12" customHeight="1" x14ac:dyDescent="0.2">
      <c r="A21" s="21" t="s">
        <v>33</v>
      </c>
      <c r="B21" s="22" t="s">
        <v>34</v>
      </c>
      <c r="C21" s="23"/>
      <c r="D21" s="23">
        <v>0</v>
      </c>
      <c r="E21" s="23"/>
      <c r="F21" s="23">
        <f t="shared" si="1"/>
        <v>0</v>
      </c>
    </row>
    <row r="22" spans="1:6" s="17" customFormat="1" ht="12" customHeight="1" x14ac:dyDescent="0.2">
      <c r="A22" s="21" t="s">
        <v>35</v>
      </c>
      <c r="B22" s="22" t="s">
        <v>36</v>
      </c>
      <c r="C22" s="23"/>
      <c r="D22" s="23">
        <v>0</v>
      </c>
      <c r="E22" s="23"/>
      <c r="F22" s="23">
        <f t="shared" si="1"/>
        <v>0</v>
      </c>
    </row>
    <row r="23" spans="1:6" s="17" customFormat="1" ht="12" customHeight="1" x14ac:dyDescent="0.2">
      <c r="A23" s="21" t="s">
        <v>37</v>
      </c>
      <c r="B23" s="22" t="s">
        <v>38</v>
      </c>
      <c r="C23" s="23">
        <v>20330000</v>
      </c>
      <c r="D23" s="23">
        <v>103842684</v>
      </c>
      <c r="E23" s="23">
        <v>10045221</v>
      </c>
      <c r="F23" s="23">
        <f t="shared" si="1"/>
        <v>113887905</v>
      </c>
    </row>
    <row r="24" spans="1:6" s="17" customFormat="1" ht="12" customHeight="1" thickBot="1" x14ac:dyDescent="0.25">
      <c r="A24" s="25" t="s">
        <v>39</v>
      </c>
      <c r="B24" s="26" t="s">
        <v>40</v>
      </c>
      <c r="C24" s="28"/>
      <c r="D24" s="28">
        <v>46353356</v>
      </c>
      <c r="E24" s="28"/>
      <c r="F24" s="23">
        <f t="shared" si="1"/>
        <v>46353356</v>
      </c>
    </row>
    <row r="25" spans="1:6" s="17" customFormat="1" ht="12" customHeight="1" thickBot="1" x14ac:dyDescent="0.25">
      <c r="A25" s="14" t="s">
        <v>41</v>
      </c>
      <c r="B25" s="15" t="s">
        <v>42</v>
      </c>
      <c r="C25" s="16">
        <f>+C26+C27+C28+C29+C30</f>
        <v>118934000</v>
      </c>
      <c r="D25" s="16">
        <f>+D26+D27+D28+D29+D30</f>
        <v>368934000</v>
      </c>
      <c r="E25" s="16">
        <f>SUM(E26:E31)</f>
        <v>41104947</v>
      </c>
      <c r="F25" s="16">
        <f>D25+E25</f>
        <v>410038947</v>
      </c>
    </row>
    <row r="26" spans="1:6" s="17" customFormat="1" ht="12" customHeight="1" x14ac:dyDescent="0.2">
      <c r="A26" s="18" t="s">
        <v>43</v>
      </c>
      <c r="B26" s="19" t="s">
        <v>44</v>
      </c>
      <c r="C26" s="20">
        <v>118934000</v>
      </c>
      <c r="D26" s="20">
        <v>368934000</v>
      </c>
      <c r="E26" s="20">
        <v>41104947</v>
      </c>
      <c r="F26" s="20">
        <f>D26+E26</f>
        <v>410038947</v>
      </c>
    </row>
    <row r="27" spans="1:6" s="17" customFormat="1" ht="12" customHeight="1" x14ac:dyDescent="0.2">
      <c r="A27" s="21" t="s">
        <v>45</v>
      </c>
      <c r="B27" s="22" t="s">
        <v>46</v>
      </c>
      <c r="C27" s="23"/>
      <c r="D27" s="23">
        <v>0</v>
      </c>
      <c r="E27" s="23"/>
      <c r="F27" s="23">
        <f t="shared" ref="F27:F73" si="2">C27+D27</f>
        <v>0</v>
      </c>
    </row>
    <row r="28" spans="1:6" s="17" customFormat="1" ht="12" customHeight="1" x14ac:dyDescent="0.2">
      <c r="A28" s="21" t="s">
        <v>47</v>
      </c>
      <c r="B28" s="22" t="s">
        <v>48</v>
      </c>
      <c r="C28" s="23"/>
      <c r="D28" s="23">
        <v>0</v>
      </c>
      <c r="E28" s="23"/>
      <c r="F28" s="23">
        <f t="shared" si="2"/>
        <v>0</v>
      </c>
    </row>
    <row r="29" spans="1:6" s="17" customFormat="1" ht="12" customHeight="1" x14ac:dyDescent="0.2">
      <c r="A29" s="21" t="s">
        <v>49</v>
      </c>
      <c r="B29" s="22" t="s">
        <v>50</v>
      </c>
      <c r="C29" s="23"/>
      <c r="D29" s="23">
        <v>0</v>
      </c>
      <c r="E29" s="23"/>
      <c r="F29" s="23">
        <f t="shared" si="2"/>
        <v>0</v>
      </c>
    </row>
    <row r="30" spans="1:6" s="17" customFormat="1" ht="12" customHeight="1" x14ac:dyDescent="0.2">
      <c r="A30" s="21" t="s">
        <v>51</v>
      </c>
      <c r="B30" s="22" t="s">
        <v>52</v>
      </c>
      <c r="C30" s="23"/>
      <c r="D30" s="23"/>
      <c r="E30" s="23"/>
      <c r="F30" s="23">
        <f t="shared" si="2"/>
        <v>0</v>
      </c>
    </row>
    <row r="31" spans="1:6" s="32" customFormat="1" ht="12" customHeight="1" thickBot="1" x14ac:dyDescent="0.3">
      <c r="A31" s="29" t="s">
        <v>53</v>
      </c>
      <c r="B31" s="30" t="s">
        <v>54</v>
      </c>
      <c r="C31" s="31"/>
      <c r="D31" s="31"/>
      <c r="E31" s="143"/>
      <c r="F31" s="20">
        <f t="shared" si="2"/>
        <v>0</v>
      </c>
    </row>
    <row r="32" spans="1:6" s="17" customFormat="1" ht="12" customHeight="1" thickBot="1" x14ac:dyDescent="0.25">
      <c r="A32" s="14" t="s">
        <v>55</v>
      </c>
      <c r="B32" s="15" t="s">
        <v>56</v>
      </c>
      <c r="C32" s="33">
        <f>SUM(C33:C39)</f>
        <v>243520126</v>
      </c>
      <c r="D32" s="33">
        <f>SUM(D33:D39)</f>
        <v>222020126</v>
      </c>
      <c r="E32" s="33">
        <f>SUM(E33:E39)</f>
        <v>0</v>
      </c>
      <c r="F32" s="16">
        <f>D32+E32</f>
        <v>222020126</v>
      </c>
    </row>
    <row r="33" spans="1:6" s="17" customFormat="1" ht="12" customHeight="1" x14ac:dyDescent="0.2">
      <c r="A33" s="18" t="s">
        <v>57</v>
      </c>
      <c r="B33" s="19" t="str">
        <f>'[1]KV_1.1.sz.mell.'!B32</f>
        <v>Építményadó</v>
      </c>
      <c r="C33" s="20">
        <v>71000000</v>
      </c>
      <c r="D33" s="20">
        <v>48000000</v>
      </c>
      <c r="E33" s="20"/>
      <c r="F33" s="20">
        <f>D33+E33</f>
        <v>48000000</v>
      </c>
    </row>
    <row r="34" spans="1:6" s="17" customFormat="1" ht="12" customHeight="1" x14ac:dyDescent="0.2">
      <c r="A34" s="21" t="s">
        <v>59</v>
      </c>
      <c r="B34" s="19" t="str">
        <f>'[1]KV_1.1.sz.mell.'!B33</f>
        <v>Idegenforgalmi adó</v>
      </c>
      <c r="C34" s="23"/>
      <c r="D34" s="23">
        <v>0</v>
      </c>
      <c r="E34" s="23"/>
      <c r="F34" s="20">
        <f t="shared" ref="F34:F39" si="3">D34+E34</f>
        <v>0</v>
      </c>
    </row>
    <row r="35" spans="1:6" s="17" customFormat="1" ht="12" customHeight="1" x14ac:dyDescent="0.2">
      <c r="A35" s="21" t="s">
        <v>61</v>
      </c>
      <c r="B35" s="19" t="str">
        <f>'[1]KV_1.1.sz.mell.'!B34</f>
        <v>Iparűzési adó</v>
      </c>
      <c r="C35" s="23">
        <v>152020126</v>
      </c>
      <c r="D35" s="23">
        <v>147020126</v>
      </c>
      <c r="E35" s="23"/>
      <c r="F35" s="20">
        <f t="shared" si="3"/>
        <v>147020126</v>
      </c>
    </row>
    <row r="36" spans="1:6" s="17" customFormat="1" ht="12" customHeight="1" x14ac:dyDescent="0.2">
      <c r="A36" s="21" t="s">
        <v>63</v>
      </c>
      <c r="B36" s="19" t="str">
        <f>'[1]KV_1.1.sz.mell.'!B35</f>
        <v>Talajterhelési díj</v>
      </c>
      <c r="C36" s="23">
        <v>4000000</v>
      </c>
      <c r="D36" s="23">
        <v>4000000</v>
      </c>
      <c r="E36" s="23"/>
      <c r="F36" s="20">
        <f t="shared" si="3"/>
        <v>4000000</v>
      </c>
    </row>
    <row r="37" spans="1:6" s="17" customFormat="1" ht="12" customHeight="1" x14ac:dyDescent="0.2">
      <c r="A37" s="21" t="s">
        <v>65</v>
      </c>
      <c r="B37" s="19" t="str">
        <f>'[1]KV_1.1.sz.mell.'!B36</f>
        <v>Gépjárműadó</v>
      </c>
      <c r="C37" s="23">
        <v>16500000</v>
      </c>
      <c r="D37" s="23">
        <v>0</v>
      </c>
      <c r="E37" s="23"/>
      <c r="F37" s="20">
        <f t="shared" si="3"/>
        <v>0</v>
      </c>
    </row>
    <row r="38" spans="1:6" s="17" customFormat="1" ht="12" customHeight="1" x14ac:dyDescent="0.2">
      <c r="A38" s="21" t="s">
        <v>67</v>
      </c>
      <c r="B38" s="19" t="str">
        <f>'[1]KV_1.1.sz.mell.'!B37</f>
        <v>Telekadó</v>
      </c>
      <c r="C38" s="23"/>
      <c r="D38" s="23">
        <v>23000000</v>
      </c>
      <c r="E38" s="20"/>
      <c r="F38" s="20">
        <f t="shared" si="3"/>
        <v>23000000</v>
      </c>
    </row>
    <row r="39" spans="1:6" s="17" customFormat="1" ht="12" customHeight="1" thickBot="1" x14ac:dyDescent="0.25">
      <c r="A39" s="25" t="s">
        <v>69</v>
      </c>
      <c r="B39" s="19" t="str">
        <f>'[1]KV_1.1.sz.mell.'!B38</f>
        <v>Kommunális adó</v>
      </c>
      <c r="C39" s="28"/>
      <c r="D39" s="28"/>
      <c r="E39" s="89"/>
      <c r="F39" s="20">
        <f t="shared" si="3"/>
        <v>0</v>
      </c>
    </row>
    <row r="40" spans="1:6" s="17" customFormat="1" ht="12" customHeight="1" thickBot="1" x14ac:dyDescent="0.25">
      <c r="A40" s="14" t="s">
        <v>71</v>
      </c>
      <c r="B40" s="15" t="s">
        <v>72</v>
      </c>
      <c r="C40" s="16">
        <f>SUM(C41:C51)</f>
        <v>43772000</v>
      </c>
      <c r="D40" s="16">
        <f>SUM(D41:D51)</f>
        <v>78548857</v>
      </c>
      <c r="E40" s="16">
        <f>SUM(E41:E51)</f>
        <v>7206996</v>
      </c>
      <c r="F40" s="16">
        <f>D40+E40</f>
        <v>85755853</v>
      </c>
    </row>
    <row r="41" spans="1:6" s="17" customFormat="1" ht="12" customHeight="1" x14ac:dyDescent="0.2">
      <c r="A41" s="18" t="s">
        <v>73</v>
      </c>
      <c r="B41" s="19" t="s">
        <v>74</v>
      </c>
      <c r="C41" s="20"/>
      <c r="D41" s="20"/>
      <c r="E41" s="20"/>
      <c r="F41" s="23">
        <f>D41+E41</f>
        <v>0</v>
      </c>
    </row>
    <row r="42" spans="1:6" s="17" customFormat="1" ht="12" customHeight="1" x14ac:dyDescent="0.2">
      <c r="A42" s="21" t="s">
        <v>75</v>
      </c>
      <c r="B42" s="22" t="s">
        <v>76</v>
      </c>
      <c r="C42" s="23">
        <v>6000000</v>
      </c>
      <c r="D42" s="23">
        <v>16435900</v>
      </c>
      <c r="E42" s="23">
        <v>5674800</v>
      </c>
      <c r="F42" s="23">
        <f t="shared" ref="F42:F51" si="4">D42+E42</f>
        <v>22110700</v>
      </c>
    </row>
    <row r="43" spans="1:6" s="17" customFormat="1" ht="12" customHeight="1" x14ac:dyDescent="0.2">
      <c r="A43" s="21" t="s">
        <v>77</v>
      </c>
      <c r="B43" s="22" t="s">
        <v>78</v>
      </c>
      <c r="C43" s="23"/>
      <c r="D43" s="23">
        <v>0</v>
      </c>
      <c r="E43" s="23"/>
      <c r="F43" s="23">
        <f t="shared" si="4"/>
        <v>0</v>
      </c>
    </row>
    <row r="44" spans="1:6" s="17" customFormat="1" ht="12" customHeight="1" x14ac:dyDescent="0.2">
      <c r="A44" s="21" t="s">
        <v>79</v>
      </c>
      <c r="B44" s="22" t="s">
        <v>80</v>
      </c>
      <c r="C44" s="23"/>
      <c r="D44" s="23">
        <v>16600000</v>
      </c>
      <c r="E44" s="23"/>
      <c r="F44" s="23">
        <f t="shared" si="4"/>
        <v>16600000</v>
      </c>
    </row>
    <row r="45" spans="1:6" s="17" customFormat="1" ht="12" customHeight="1" x14ac:dyDescent="0.2">
      <c r="A45" s="21" t="s">
        <v>81</v>
      </c>
      <c r="B45" s="22" t="s">
        <v>82</v>
      </c>
      <c r="C45" s="23">
        <v>25254000</v>
      </c>
      <c r="D45" s="23">
        <v>25254000</v>
      </c>
      <c r="E45" s="20"/>
      <c r="F45" s="23">
        <f t="shared" si="4"/>
        <v>25254000</v>
      </c>
    </row>
    <row r="46" spans="1:6" s="17" customFormat="1" ht="12" customHeight="1" x14ac:dyDescent="0.2">
      <c r="A46" s="21" t="s">
        <v>83</v>
      </c>
      <c r="B46" s="22" t="s">
        <v>84</v>
      </c>
      <c r="C46" s="23">
        <v>6818000</v>
      </c>
      <c r="D46" s="23">
        <v>9782112</v>
      </c>
      <c r="E46" s="23">
        <v>1532196</v>
      </c>
      <c r="F46" s="23">
        <f t="shared" si="4"/>
        <v>11314308</v>
      </c>
    </row>
    <row r="47" spans="1:6" s="17" customFormat="1" ht="12" customHeight="1" x14ac:dyDescent="0.2">
      <c r="A47" s="21" t="s">
        <v>85</v>
      </c>
      <c r="B47" s="22" t="s">
        <v>86</v>
      </c>
      <c r="C47" s="23">
        <v>3200000</v>
      </c>
      <c r="D47" s="23">
        <v>3200000</v>
      </c>
      <c r="E47" s="20"/>
      <c r="F47" s="23">
        <f t="shared" si="4"/>
        <v>3200000</v>
      </c>
    </row>
    <row r="48" spans="1:6" s="17" customFormat="1" ht="12" customHeight="1" x14ac:dyDescent="0.2">
      <c r="A48" s="21" t="s">
        <v>87</v>
      </c>
      <c r="B48" s="22" t="s">
        <v>88</v>
      </c>
      <c r="C48" s="23"/>
      <c r="D48" s="23">
        <v>0</v>
      </c>
      <c r="E48" s="20"/>
      <c r="F48" s="23">
        <f t="shared" si="4"/>
        <v>0</v>
      </c>
    </row>
    <row r="49" spans="1:6" s="17" customFormat="1" ht="12" customHeight="1" x14ac:dyDescent="0.2">
      <c r="A49" s="21" t="s">
        <v>89</v>
      </c>
      <c r="B49" s="22" t="s">
        <v>90</v>
      </c>
      <c r="C49" s="35"/>
      <c r="D49" s="35">
        <v>0</v>
      </c>
      <c r="E49" s="35"/>
      <c r="F49" s="23">
        <f t="shared" si="4"/>
        <v>0</v>
      </c>
    </row>
    <row r="50" spans="1:6" s="17" customFormat="1" ht="12" customHeight="1" x14ac:dyDescent="0.2">
      <c r="A50" s="25" t="s">
        <v>91</v>
      </c>
      <c r="B50" s="36" t="s">
        <v>92</v>
      </c>
      <c r="C50" s="37"/>
      <c r="D50" s="37">
        <v>0</v>
      </c>
      <c r="E50" s="37"/>
      <c r="F50" s="23">
        <f t="shared" si="4"/>
        <v>0</v>
      </c>
    </row>
    <row r="51" spans="1:6" s="17" customFormat="1" ht="12" customHeight="1" thickBot="1" x14ac:dyDescent="0.25">
      <c r="A51" s="25" t="s">
        <v>93</v>
      </c>
      <c r="B51" s="26" t="s">
        <v>94</v>
      </c>
      <c r="C51" s="37">
        <v>2500000</v>
      </c>
      <c r="D51" s="37">
        <v>7276845</v>
      </c>
      <c r="E51" s="37"/>
      <c r="F51" s="23">
        <f t="shared" si="4"/>
        <v>7276845</v>
      </c>
    </row>
    <row r="52" spans="1:6" s="17" customFormat="1" ht="12" customHeight="1" thickBot="1" x14ac:dyDescent="0.25">
      <c r="A52" s="14" t="s">
        <v>95</v>
      </c>
      <c r="B52" s="15" t="s">
        <v>96</v>
      </c>
      <c r="C52" s="16">
        <f>SUM(C53:C57)</f>
        <v>0</v>
      </c>
      <c r="D52" s="16">
        <f>SUM(D53:D57)</f>
        <v>0</v>
      </c>
      <c r="E52" s="16">
        <f>SUM(E53:E57)</f>
        <v>196850</v>
      </c>
      <c r="F52" s="16">
        <f>D52+E52</f>
        <v>196850</v>
      </c>
    </row>
    <row r="53" spans="1:6" s="17" customFormat="1" ht="12" customHeight="1" x14ac:dyDescent="0.2">
      <c r="A53" s="18" t="s">
        <v>97</v>
      </c>
      <c r="B53" s="19" t="s">
        <v>98</v>
      </c>
      <c r="C53" s="38"/>
      <c r="D53" s="38"/>
      <c r="E53" s="38"/>
      <c r="F53" s="23">
        <f t="shared" si="2"/>
        <v>0</v>
      </c>
    </row>
    <row r="54" spans="1:6" s="17" customFormat="1" ht="12" customHeight="1" x14ac:dyDescent="0.2">
      <c r="A54" s="21" t="s">
        <v>99</v>
      </c>
      <c r="B54" s="22" t="s">
        <v>100</v>
      </c>
      <c r="C54" s="35"/>
      <c r="D54" s="35"/>
      <c r="E54" s="35"/>
      <c r="F54" s="23">
        <f t="shared" si="2"/>
        <v>0</v>
      </c>
    </row>
    <row r="55" spans="1:6" s="17" customFormat="1" ht="12" customHeight="1" x14ac:dyDescent="0.2">
      <c r="A55" s="21" t="s">
        <v>101</v>
      </c>
      <c r="B55" s="22" t="s">
        <v>102</v>
      </c>
      <c r="C55" s="35"/>
      <c r="D55" s="35"/>
      <c r="E55" s="35">
        <v>196850</v>
      </c>
      <c r="F55" s="23">
        <f>D55+E55</f>
        <v>196850</v>
      </c>
    </row>
    <row r="56" spans="1:6" s="17" customFormat="1" ht="12" customHeight="1" x14ac:dyDescent="0.2">
      <c r="A56" s="21" t="s">
        <v>103</v>
      </c>
      <c r="B56" s="22" t="s">
        <v>104</v>
      </c>
      <c r="C56" s="35"/>
      <c r="D56" s="35"/>
      <c r="E56" s="35"/>
      <c r="F56" s="23">
        <f t="shared" si="2"/>
        <v>0</v>
      </c>
    </row>
    <row r="57" spans="1:6" s="17" customFormat="1" ht="12" customHeight="1" thickBot="1" x14ac:dyDescent="0.25">
      <c r="A57" s="25" t="s">
        <v>105</v>
      </c>
      <c r="B57" s="26" t="s">
        <v>106</v>
      </c>
      <c r="C57" s="37"/>
      <c r="D57" s="37"/>
      <c r="E57" s="37"/>
      <c r="F57" s="23">
        <f t="shared" si="2"/>
        <v>0</v>
      </c>
    </row>
    <row r="58" spans="1:6" s="17" customFormat="1" ht="12" customHeight="1" thickBot="1" x14ac:dyDescent="0.25">
      <c r="A58" s="14" t="s">
        <v>107</v>
      </c>
      <c r="B58" s="15" t="s">
        <v>108</v>
      </c>
      <c r="C58" s="16">
        <f>SUM(C59:C60)</f>
        <v>0</v>
      </c>
      <c r="D58" s="16">
        <f>SUM(D59:D60)</f>
        <v>0</v>
      </c>
      <c r="E58" s="16"/>
      <c r="F58" s="16">
        <f t="shared" si="2"/>
        <v>0</v>
      </c>
    </row>
    <row r="59" spans="1:6" s="17" customFormat="1" ht="12" customHeight="1" x14ac:dyDescent="0.2">
      <c r="A59" s="18" t="s">
        <v>109</v>
      </c>
      <c r="B59" s="19" t="s">
        <v>110</v>
      </c>
      <c r="C59" s="20"/>
      <c r="D59" s="20"/>
      <c r="E59" s="20"/>
      <c r="F59" s="23">
        <f t="shared" si="2"/>
        <v>0</v>
      </c>
    </row>
    <row r="60" spans="1:6" s="17" customFormat="1" ht="12" customHeight="1" thickBot="1" x14ac:dyDescent="0.25">
      <c r="A60" s="21" t="s">
        <v>111</v>
      </c>
      <c r="B60" s="22" t="s">
        <v>112</v>
      </c>
      <c r="C60" s="23"/>
      <c r="D60" s="23"/>
      <c r="E60" s="23"/>
      <c r="F60" s="23">
        <f t="shared" si="2"/>
        <v>0</v>
      </c>
    </row>
    <row r="61" spans="1:6" s="17" customFormat="1" ht="12" customHeight="1" thickBot="1" x14ac:dyDescent="0.25">
      <c r="A61" s="14" t="s">
        <v>117</v>
      </c>
      <c r="B61" s="27" t="s">
        <v>118</v>
      </c>
      <c r="C61" s="16">
        <f>SUM(C62:C64)</f>
        <v>0</v>
      </c>
      <c r="D61" s="16">
        <f>SUM(D62:D64)</f>
        <v>0</v>
      </c>
      <c r="E61" s="16"/>
      <c r="F61" s="16">
        <f t="shared" si="2"/>
        <v>0</v>
      </c>
    </row>
    <row r="62" spans="1:6" s="17" customFormat="1" ht="12" customHeight="1" x14ac:dyDescent="0.2">
      <c r="A62" s="18" t="s">
        <v>119</v>
      </c>
      <c r="B62" s="19" t="s">
        <v>120</v>
      </c>
      <c r="C62" s="35"/>
      <c r="D62" s="35"/>
      <c r="E62" s="35"/>
      <c r="F62" s="23">
        <f t="shared" si="2"/>
        <v>0</v>
      </c>
    </row>
    <row r="63" spans="1:6" s="17" customFormat="1" ht="12" customHeight="1" x14ac:dyDescent="0.2">
      <c r="A63" s="21" t="s">
        <v>121</v>
      </c>
      <c r="B63" s="22" t="s">
        <v>122</v>
      </c>
      <c r="C63" s="35"/>
      <c r="D63" s="35"/>
      <c r="E63" s="35"/>
      <c r="F63" s="23">
        <f t="shared" si="2"/>
        <v>0</v>
      </c>
    </row>
    <row r="64" spans="1:6" s="17" customFormat="1" ht="12" customHeight="1" x14ac:dyDescent="0.2">
      <c r="A64" s="21" t="s">
        <v>123</v>
      </c>
      <c r="B64" s="22" t="s">
        <v>124</v>
      </c>
      <c r="C64" s="35"/>
      <c r="D64" s="35"/>
      <c r="E64" s="35"/>
      <c r="F64" s="23">
        <f t="shared" si="2"/>
        <v>0</v>
      </c>
    </row>
    <row r="65" spans="1:6" s="17" customFormat="1" ht="12" customHeight="1" thickBot="1" x14ac:dyDescent="0.25">
      <c r="A65" s="25" t="s">
        <v>125</v>
      </c>
      <c r="B65" s="26" t="s">
        <v>126</v>
      </c>
      <c r="C65" s="35"/>
      <c r="D65" s="35"/>
      <c r="E65" s="35"/>
      <c r="F65" s="23">
        <f t="shared" si="2"/>
        <v>0</v>
      </c>
    </row>
    <row r="66" spans="1:6" s="17" customFormat="1" ht="12" customHeight="1" thickBot="1" x14ac:dyDescent="0.25">
      <c r="A66" s="39" t="s">
        <v>127</v>
      </c>
      <c r="B66" s="15" t="s">
        <v>128</v>
      </c>
      <c r="C66" s="33">
        <f>+C11+C18+C25+C32+C40+C52+C58+C61</f>
        <v>579423362</v>
      </c>
      <c r="D66" s="33">
        <f>+D11+D18+D25+D32+D40+D52+D58+D61</f>
        <v>938571524</v>
      </c>
      <c r="E66" s="33">
        <f>+E11+E18+E25+E32+E40+E52+E58+E61</f>
        <v>85754718</v>
      </c>
      <c r="F66" s="16">
        <f>D66+E66</f>
        <v>1024326242</v>
      </c>
    </row>
    <row r="67" spans="1:6" s="17" customFormat="1" ht="12" customHeight="1" thickBot="1" x14ac:dyDescent="0.25">
      <c r="A67" s="40" t="s">
        <v>129</v>
      </c>
      <c r="B67" s="27" t="s">
        <v>130</v>
      </c>
      <c r="C67" s="16">
        <f>SUM(C68:C70)</f>
        <v>0</v>
      </c>
      <c r="D67" s="16">
        <f>SUM(D68:D70)</f>
        <v>0</v>
      </c>
      <c r="E67" s="16"/>
      <c r="F67" s="16">
        <f t="shared" si="2"/>
        <v>0</v>
      </c>
    </row>
    <row r="68" spans="1:6" s="17" customFormat="1" ht="12" customHeight="1" x14ac:dyDescent="0.2">
      <c r="A68" s="18" t="s">
        <v>131</v>
      </c>
      <c r="B68" s="19" t="s">
        <v>132</v>
      </c>
      <c r="C68" s="35"/>
      <c r="D68" s="35"/>
      <c r="E68" s="35"/>
      <c r="F68" s="23">
        <f t="shared" si="2"/>
        <v>0</v>
      </c>
    </row>
    <row r="69" spans="1:6" s="17" customFormat="1" ht="12" customHeight="1" x14ac:dyDescent="0.2">
      <c r="A69" s="21" t="s">
        <v>133</v>
      </c>
      <c r="B69" s="22" t="s">
        <v>134</v>
      </c>
      <c r="C69" s="35"/>
      <c r="D69" s="35"/>
      <c r="E69" s="35"/>
      <c r="F69" s="23">
        <f t="shared" si="2"/>
        <v>0</v>
      </c>
    </row>
    <row r="70" spans="1:6" s="17" customFormat="1" ht="12" customHeight="1" thickBot="1" x14ac:dyDescent="0.25">
      <c r="A70" s="25" t="s">
        <v>135</v>
      </c>
      <c r="B70" s="41" t="s">
        <v>136</v>
      </c>
      <c r="C70" s="35"/>
      <c r="D70" s="35"/>
      <c r="E70" s="35"/>
      <c r="F70" s="23">
        <f t="shared" si="2"/>
        <v>0</v>
      </c>
    </row>
    <row r="71" spans="1:6" s="17" customFormat="1" ht="12" customHeight="1" thickBot="1" x14ac:dyDescent="0.25">
      <c r="A71" s="40" t="s">
        <v>137</v>
      </c>
      <c r="B71" s="27" t="s">
        <v>138</v>
      </c>
      <c r="C71" s="16">
        <f>SUM(C72:C74)</f>
        <v>0</v>
      </c>
      <c r="D71" s="16">
        <f>SUM(D72:D74)</f>
        <v>0</v>
      </c>
      <c r="E71" s="16"/>
      <c r="F71" s="16">
        <f t="shared" si="2"/>
        <v>0</v>
      </c>
    </row>
    <row r="72" spans="1:6" s="17" customFormat="1" ht="12" customHeight="1" x14ac:dyDescent="0.2">
      <c r="A72" s="18" t="s">
        <v>139</v>
      </c>
      <c r="B72" s="19" t="s">
        <v>140</v>
      </c>
      <c r="C72" s="35"/>
      <c r="D72" s="35"/>
      <c r="E72" s="35"/>
      <c r="F72" s="23">
        <f t="shared" si="2"/>
        <v>0</v>
      </c>
    </row>
    <row r="73" spans="1:6" s="17" customFormat="1" ht="12" customHeight="1" x14ac:dyDescent="0.2">
      <c r="A73" s="21" t="s">
        <v>141</v>
      </c>
      <c r="B73" s="22" t="s">
        <v>142</v>
      </c>
      <c r="C73" s="35"/>
      <c r="D73" s="35"/>
      <c r="E73" s="35"/>
      <c r="F73" s="23">
        <f t="shared" si="2"/>
        <v>0</v>
      </c>
    </row>
    <row r="74" spans="1:6" s="17" customFormat="1" ht="12" customHeight="1" thickBot="1" x14ac:dyDescent="0.25">
      <c r="A74" s="25" t="s">
        <v>143</v>
      </c>
      <c r="B74" s="36" t="s">
        <v>144</v>
      </c>
      <c r="C74" s="37"/>
      <c r="D74" s="37"/>
      <c r="E74" s="37"/>
      <c r="F74" s="23">
        <f t="shared" ref="F74:F84" si="5">C74+D74</f>
        <v>0</v>
      </c>
    </row>
    <row r="75" spans="1:6" s="17" customFormat="1" ht="12" customHeight="1" thickBot="1" x14ac:dyDescent="0.25">
      <c r="A75" s="40" t="s">
        <v>147</v>
      </c>
      <c r="B75" s="27" t="s">
        <v>148</v>
      </c>
      <c r="C75" s="16">
        <f>SUM(C76:C77)</f>
        <v>201470000</v>
      </c>
      <c r="D75" s="16">
        <v>214959867</v>
      </c>
      <c r="E75" s="16">
        <f>SUM(E76:E77)</f>
        <v>0</v>
      </c>
      <c r="F75" s="16">
        <f>D75+E75</f>
        <v>214959867</v>
      </c>
    </row>
    <row r="76" spans="1:6" s="17" customFormat="1" ht="12" customHeight="1" thickBot="1" x14ac:dyDescent="0.25">
      <c r="A76" s="76" t="s">
        <v>149</v>
      </c>
      <c r="B76" s="139" t="s">
        <v>150</v>
      </c>
      <c r="C76" s="37">
        <v>201470000</v>
      </c>
      <c r="D76" s="140">
        <v>214959867</v>
      </c>
      <c r="E76" s="144"/>
      <c r="F76" s="141">
        <f>D76+E76</f>
        <v>214959867</v>
      </c>
    </row>
    <row r="77" spans="1:6" s="17" customFormat="1" ht="12" customHeight="1" thickBot="1" x14ac:dyDescent="0.25">
      <c r="A77" s="95" t="s">
        <v>151</v>
      </c>
      <c r="B77" s="137" t="s">
        <v>152</v>
      </c>
      <c r="C77" s="138"/>
      <c r="D77" s="44"/>
      <c r="E77" s="110"/>
      <c r="F77" s="20">
        <f t="shared" si="5"/>
        <v>0</v>
      </c>
    </row>
    <row r="78" spans="1:6" s="17" customFormat="1" ht="12" customHeight="1" thickBot="1" x14ac:dyDescent="0.25">
      <c r="A78" s="40" t="s">
        <v>153</v>
      </c>
      <c r="B78" s="27" t="s">
        <v>154</v>
      </c>
      <c r="C78" s="16">
        <f>SUM(C79:C80)</f>
        <v>8179654</v>
      </c>
      <c r="D78" s="16">
        <v>8179654</v>
      </c>
      <c r="E78" s="16">
        <f>SUM(E79:E80)</f>
        <v>-8179654</v>
      </c>
      <c r="F78" s="16">
        <f>D78+E78</f>
        <v>0</v>
      </c>
    </row>
    <row r="79" spans="1:6" s="17" customFormat="1" ht="12" customHeight="1" x14ac:dyDescent="0.2">
      <c r="A79" s="18" t="s">
        <v>155</v>
      </c>
      <c r="B79" s="19" t="s">
        <v>156</v>
      </c>
      <c r="C79" s="35">
        <v>8179654</v>
      </c>
      <c r="D79" s="35">
        <v>8179654</v>
      </c>
      <c r="E79" s="38">
        <v>-8179654</v>
      </c>
      <c r="F79" s="23">
        <f>D79+E79</f>
        <v>0</v>
      </c>
    </row>
    <row r="80" spans="1:6" s="17" customFormat="1" ht="12" customHeight="1" thickBot="1" x14ac:dyDescent="0.25">
      <c r="A80" s="21" t="s">
        <v>157</v>
      </c>
      <c r="B80" s="22" t="s">
        <v>158</v>
      </c>
      <c r="C80" s="35"/>
      <c r="D80" s="35"/>
      <c r="E80" s="35"/>
      <c r="F80" s="23">
        <f t="shared" si="5"/>
        <v>0</v>
      </c>
    </row>
    <row r="81" spans="1:6" s="17" customFormat="1" ht="12" customHeight="1" thickBot="1" x14ac:dyDescent="0.25">
      <c r="A81" s="40" t="s">
        <v>161</v>
      </c>
      <c r="B81" s="27" t="s">
        <v>162</v>
      </c>
      <c r="C81" s="16">
        <f>SUM(C82:C82)</f>
        <v>0</v>
      </c>
      <c r="D81" s="87">
        <f>SUM(D82:D82)</f>
        <v>0</v>
      </c>
      <c r="E81" s="108"/>
      <c r="F81" s="141">
        <f t="shared" si="5"/>
        <v>0</v>
      </c>
    </row>
    <row r="82" spans="1:6" s="17" customFormat="1" ht="12" customHeight="1" thickBot="1" x14ac:dyDescent="0.25">
      <c r="A82" s="51" t="s">
        <v>163</v>
      </c>
      <c r="B82" s="19" t="s">
        <v>164</v>
      </c>
      <c r="C82" s="35"/>
      <c r="D82" s="38"/>
      <c r="E82" s="38"/>
      <c r="F82" s="20">
        <f t="shared" si="5"/>
        <v>0</v>
      </c>
    </row>
    <row r="83" spans="1:6" s="17" customFormat="1" ht="12" customHeight="1" thickBot="1" x14ac:dyDescent="0.25">
      <c r="A83" s="40" t="s">
        <v>171</v>
      </c>
      <c r="B83" s="27" t="s">
        <v>172</v>
      </c>
      <c r="C83" s="53"/>
      <c r="D83" s="53"/>
      <c r="E83" s="53"/>
      <c r="F83" s="53">
        <f t="shared" si="5"/>
        <v>0</v>
      </c>
    </row>
    <row r="84" spans="1:6" s="17" customFormat="1" ht="13.5" customHeight="1" thickBot="1" x14ac:dyDescent="0.25">
      <c r="A84" s="40" t="s">
        <v>173</v>
      </c>
      <c r="B84" s="27" t="s">
        <v>174</v>
      </c>
      <c r="C84" s="53"/>
      <c r="D84" s="53"/>
      <c r="E84" s="53"/>
      <c r="F84" s="16">
        <f t="shared" si="5"/>
        <v>0</v>
      </c>
    </row>
    <row r="85" spans="1:6" s="17" customFormat="1" ht="15.75" customHeight="1" thickBot="1" x14ac:dyDescent="0.25">
      <c r="A85" s="40" t="s">
        <v>175</v>
      </c>
      <c r="B85" s="54" t="s">
        <v>176</v>
      </c>
      <c r="C85" s="33">
        <f>+C67+C71+C75+C78+C81+C84+C83</f>
        <v>209649654</v>
      </c>
      <c r="D85" s="33">
        <f>+D67+D71+D75+D78+D81+D84+D83</f>
        <v>223139521</v>
      </c>
      <c r="E85" s="33">
        <f>+E67+E71+E75+E78+E81+E84+E83</f>
        <v>-8179654</v>
      </c>
      <c r="F85" s="16">
        <f>D85+E85</f>
        <v>214959867</v>
      </c>
    </row>
    <row r="86" spans="1:6" s="17" customFormat="1" ht="16.5" customHeight="1" thickBot="1" x14ac:dyDescent="0.25">
      <c r="A86" s="55" t="s">
        <v>177</v>
      </c>
      <c r="B86" s="56" t="s">
        <v>178</v>
      </c>
      <c r="C86" s="33">
        <f>+C66+C85</f>
        <v>789073016</v>
      </c>
      <c r="D86" s="33">
        <f>+D66+D85</f>
        <v>1161711045</v>
      </c>
      <c r="E86" s="33">
        <f>E66+E85</f>
        <v>77575064</v>
      </c>
      <c r="F86" s="16">
        <f>D86+E86</f>
        <v>1239286109</v>
      </c>
    </row>
    <row r="87" spans="1:6" s="17" customFormat="1" ht="11.1" customHeight="1" x14ac:dyDescent="0.2">
      <c r="A87" s="57"/>
      <c r="B87" s="58"/>
      <c r="C87" s="59"/>
    </row>
    <row r="88" spans="1:6" ht="16.5" customHeight="1" x14ac:dyDescent="0.25">
      <c r="A88" s="617" t="s">
        <v>179</v>
      </c>
      <c r="B88" s="617"/>
      <c r="C88" s="617"/>
    </row>
    <row r="89" spans="1:6" ht="16.5" customHeight="1" thickBot="1" x14ac:dyDescent="0.3">
      <c r="A89" s="611" t="s">
        <v>180</v>
      </c>
      <c r="B89" s="611"/>
      <c r="C89" s="618" t="str">
        <f>C8</f>
        <v>Forintban!</v>
      </c>
      <c r="D89" s="618"/>
      <c r="E89" s="618"/>
      <c r="F89" s="618"/>
    </row>
    <row r="90" spans="1:6" ht="45.75" customHeight="1" thickBot="1" x14ac:dyDescent="0.3">
      <c r="A90" s="61" t="s">
        <v>5</v>
      </c>
      <c r="B90" s="62" t="s">
        <v>181</v>
      </c>
      <c r="C90" s="63" t="str">
        <f>+C9</f>
        <v>2020. évi előirányzat</v>
      </c>
      <c r="D90" s="9" t="s">
        <v>266</v>
      </c>
      <c r="E90" s="9" t="s">
        <v>267</v>
      </c>
      <c r="F90" s="9" t="s">
        <v>8</v>
      </c>
    </row>
    <row r="91" spans="1:6" s="13" customFormat="1" ht="12" customHeight="1" thickBot="1" x14ac:dyDescent="0.25">
      <c r="A91" s="61"/>
      <c r="B91" s="62" t="s">
        <v>9</v>
      </c>
      <c r="C91" s="63" t="s">
        <v>10</v>
      </c>
      <c r="D91" s="12" t="s">
        <v>11</v>
      </c>
      <c r="E91" s="12" t="s">
        <v>12</v>
      </c>
      <c r="F91" s="12" t="s">
        <v>268</v>
      </c>
    </row>
    <row r="92" spans="1:6" ht="12" customHeight="1" thickBot="1" x14ac:dyDescent="0.3">
      <c r="A92" s="64" t="s">
        <v>13</v>
      </c>
      <c r="B92" s="65" t="s">
        <v>264</v>
      </c>
      <c r="C92" s="66">
        <f>C93+C94+C95+C96+C97+C110</f>
        <v>436053000</v>
      </c>
      <c r="D92" s="87">
        <v>542638321</v>
      </c>
      <c r="E92" s="108">
        <f>SUM(E93:E97)</f>
        <v>36092463</v>
      </c>
      <c r="F92" s="16">
        <f>D92+E92</f>
        <v>578730784</v>
      </c>
    </row>
    <row r="93" spans="1:6" ht="12" customHeight="1" x14ac:dyDescent="0.25">
      <c r="A93" s="45" t="s">
        <v>15</v>
      </c>
      <c r="B93" s="67" t="s">
        <v>182</v>
      </c>
      <c r="C93" s="68">
        <v>216793000</v>
      </c>
      <c r="D93" s="118">
        <v>271565417</v>
      </c>
      <c r="E93" s="128">
        <v>11856717</v>
      </c>
      <c r="F93" s="88">
        <f>D93+E93</f>
        <v>283422134</v>
      </c>
    </row>
    <row r="94" spans="1:6" ht="12" customHeight="1" x14ac:dyDescent="0.25">
      <c r="A94" s="21" t="s">
        <v>17</v>
      </c>
      <c r="B94" s="69" t="s">
        <v>183</v>
      </c>
      <c r="C94" s="23">
        <v>37240000</v>
      </c>
      <c r="D94" s="119">
        <v>44802606</v>
      </c>
      <c r="E94" s="72">
        <v>1880350</v>
      </c>
      <c r="F94" s="88">
        <f t="shared" ref="F94:F112" si="6">D94+E94</f>
        <v>46682956</v>
      </c>
    </row>
    <row r="95" spans="1:6" ht="12" customHeight="1" x14ac:dyDescent="0.25">
      <c r="A95" s="21" t="s">
        <v>19</v>
      </c>
      <c r="B95" s="69" t="s">
        <v>184</v>
      </c>
      <c r="C95" s="28">
        <v>159020000</v>
      </c>
      <c r="D95" s="120">
        <v>196759415</v>
      </c>
      <c r="E95" s="133">
        <v>6075896</v>
      </c>
      <c r="F95" s="88">
        <f t="shared" si="6"/>
        <v>202835311</v>
      </c>
    </row>
    <row r="96" spans="1:6" ht="12" customHeight="1" x14ac:dyDescent="0.25">
      <c r="A96" s="21" t="s">
        <v>21</v>
      </c>
      <c r="B96" s="70" t="s">
        <v>185</v>
      </c>
      <c r="C96" s="28">
        <v>20000000</v>
      </c>
      <c r="D96" s="120">
        <v>22725000</v>
      </c>
      <c r="E96" s="133">
        <v>1161200</v>
      </c>
      <c r="F96" s="88">
        <f t="shared" si="6"/>
        <v>23886200</v>
      </c>
    </row>
    <row r="97" spans="1:6" ht="12" customHeight="1" x14ac:dyDescent="0.25">
      <c r="A97" s="21" t="s">
        <v>186</v>
      </c>
      <c r="B97" s="71" t="s">
        <v>187</v>
      </c>
      <c r="C97" s="28">
        <v>3000000</v>
      </c>
      <c r="D97" s="120">
        <v>6785883</v>
      </c>
      <c r="E97" s="133">
        <v>15118300</v>
      </c>
      <c r="F97" s="88">
        <f t="shared" si="6"/>
        <v>21904183</v>
      </c>
    </row>
    <row r="98" spans="1:6" ht="12" customHeight="1" x14ac:dyDescent="0.25">
      <c r="A98" s="21" t="s">
        <v>25</v>
      </c>
      <c r="B98" s="69" t="s">
        <v>188</v>
      </c>
      <c r="C98" s="28"/>
      <c r="D98" s="120">
        <v>3185883</v>
      </c>
      <c r="E98" s="72"/>
      <c r="F98" s="88">
        <f t="shared" si="6"/>
        <v>3185883</v>
      </c>
    </row>
    <row r="99" spans="1:6" ht="12" customHeight="1" x14ac:dyDescent="0.25">
      <c r="A99" s="21" t="s">
        <v>189</v>
      </c>
      <c r="B99" s="73" t="s">
        <v>190</v>
      </c>
      <c r="C99" s="28"/>
      <c r="D99" s="120">
        <v>0</v>
      </c>
      <c r="E99" s="72"/>
      <c r="F99" s="88">
        <f t="shared" si="6"/>
        <v>0</v>
      </c>
    </row>
    <row r="100" spans="1:6" ht="12" customHeight="1" x14ac:dyDescent="0.25">
      <c r="A100" s="21" t="s">
        <v>191</v>
      </c>
      <c r="B100" s="73" t="s">
        <v>192</v>
      </c>
      <c r="C100" s="28"/>
      <c r="D100" s="120">
        <v>0</v>
      </c>
      <c r="E100" s="72"/>
      <c r="F100" s="88">
        <f t="shared" si="6"/>
        <v>0</v>
      </c>
    </row>
    <row r="101" spans="1:6" ht="12" customHeight="1" x14ac:dyDescent="0.25">
      <c r="A101" s="21" t="s">
        <v>193</v>
      </c>
      <c r="B101" s="74" t="s">
        <v>194</v>
      </c>
      <c r="C101" s="28"/>
      <c r="D101" s="120">
        <v>0</v>
      </c>
      <c r="E101" s="72"/>
      <c r="F101" s="88">
        <f t="shared" si="6"/>
        <v>0</v>
      </c>
    </row>
    <row r="102" spans="1:6" ht="12" customHeight="1" x14ac:dyDescent="0.25">
      <c r="A102" s="21" t="s">
        <v>195</v>
      </c>
      <c r="B102" s="75" t="s">
        <v>196</v>
      </c>
      <c r="C102" s="28"/>
      <c r="D102" s="120">
        <v>0</v>
      </c>
      <c r="E102" s="133"/>
      <c r="F102" s="88">
        <f t="shared" si="6"/>
        <v>0</v>
      </c>
    </row>
    <row r="103" spans="1:6" ht="12" customHeight="1" x14ac:dyDescent="0.25">
      <c r="A103" s="21" t="s">
        <v>197</v>
      </c>
      <c r="B103" s="75" t="s">
        <v>198</v>
      </c>
      <c r="C103" s="28"/>
      <c r="D103" s="120">
        <v>0</v>
      </c>
      <c r="E103" s="72"/>
      <c r="F103" s="88">
        <f t="shared" si="6"/>
        <v>0</v>
      </c>
    </row>
    <row r="104" spans="1:6" ht="12" customHeight="1" x14ac:dyDescent="0.25">
      <c r="A104" s="21" t="s">
        <v>199</v>
      </c>
      <c r="B104" s="74" t="s">
        <v>200</v>
      </c>
      <c r="C104" s="28"/>
      <c r="D104" s="120">
        <v>0</v>
      </c>
      <c r="E104" s="72"/>
      <c r="F104" s="88">
        <f t="shared" si="6"/>
        <v>0</v>
      </c>
    </row>
    <row r="105" spans="1:6" ht="12" customHeight="1" x14ac:dyDescent="0.25">
      <c r="A105" s="21" t="s">
        <v>201</v>
      </c>
      <c r="B105" s="74" t="s">
        <v>202</v>
      </c>
      <c r="C105" s="28"/>
      <c r="D105" s="120">
        <v>0</v>
      </c>
      <c r="E105" s="72"/>
      <c r="F105" s="88">
        <f t="shared" si="6"/>
        <v>0</v>
      </c>
    </row>
    <row r="106" spans="1:6" ht="12" customHeight="1" x14ac:dyDescent="0.25">
      <c r="A106" s="21" t="s">
        <v>203</v>
      </c>
      <c r="B106" s="75" t="s">
        <v>204</v>
      </c>
      <c r="C106" s="28"/>
      <c r="D106" s="120">
        <v>0</v>
      </c>
      <c r="E106" s="72"/>
      <c r="F106" s="88">
        <f t="shared" si="6"/>
        <v>0</v>
      </c>
    </row>
    <row r="107" spans="1:6" ht="12" customHeight="1" x14ac:dyDescent="0.25">
      <c r="A107" s="76" t="s">
        <v>205</v>
      </c>
      <c r="B107" s="73" t="s">
        <v>206</v>
      </c>
      <c r="C107" s="28"/>
      <c r="D107" s="120">
        <v>0</v>
      </c>
      <c r="E107" s="133"/>
      <c r="F107" s="88">
        <f t="shared" si="6"/>
        <v>0</v>
      </c>
    </row>
    <row r="108" spans="1:6" ht="12" customHeight="1" x14ac:dyDescent="0.25">
      <c r="A108" s="21" t="s">
        <v>207</v>
      </c>
      <c r="B108" s="73" t="s">
        <v>208</v>
      </c>
      <c r="C108" s="28"/>
      <c r="D108" s="120">
        <v>0</v>
      </c>
      <c r="E108" s="133"/>
      <c r="F108" s="88">
        <f t="shared" si="6"/>
        <v>0</v>
      </c>
    </row>
    <row r="109" spans="1:6" ht="12" customHeight="1" x14ac:dyDescent="0.25">
      <c r="A109" s="25" t="s">
        <v>209</v>
      </c>
      <c r="B109" s="73" t="s">
        <v>210</v>
      </c>
      <c r="C109" s="28">
        <v>3000000</v>
      </c>
      <c r="D109" s="120">
        <v>3600000</v>
      </c>
      <c r="E109" s="133">
        <v>15118300</v>
      </c>
      <c r="F109" s="88">
        <f t="shared" si="6"/>
        <v>18718300</v>
      </c>
    </row>
    <row r="110" spans="1:6" ht="12" customHeight="1" x14ac:dyDescent="0.25">
      <c r="A110" s="21" t="s">
        <v>211</v>
      </c>
      <c r="B110" s="70" t="s">
        <v>212</v>
      </c>
      <c r="C110" s="23"/>
      <c r="D110" s="119">
        <v>0</v>
      </c>
      <c r="E110" s="72"/>
      <c r="F110" s="88">
        <f t="shared" si="6"/>
        <v>0</v>
      </c>
    </row>
    <row r="111" spans="1:6" ht="12" customHeight="1" x14ac:dyDescent="0.25">
      <c r="A111" s="21" t="s">
        <v>213</v>
      </c>
      <c r="B111" s="69" t="s">
        <v>214</v>
      </c>
      <c r="C111" s="23"/>
      <c r="D111" s="119">
        <v>0</v>
      </c>
      <c r="E111" s="72"/>
      <c r="F111" s="88">
        <f t="shared" si="6"/>
        <v>0</v>
      </c>
    </row>
    <row r="112" spans="1:6" ht="12" customHeight="1" thickBot="1" x14ac:dyDescent="0.3">
      <c r="A112" s="48" t="s">
        <v>215</v>
      </c>
      <c r="B112" s="77" t="s">
        <v>216</v>
      </c>
      <c r="C112" s="78"/>
      <c r="D112" s="120">
        <v>0</v>
      </c>
      <c r="E112" s="145"/>
      <c r="F112" s="88">
        <f t="shared" si="6"/>
        <v>0</v>
      </c>
    </row>
    <row r="113" spans="1:6" ht="12" customHeight="1" thickBot="1" x14ac:dyDescent="0.3">
      <c r="A113" s="79" t="s">
        <v>27</v>
      </c>
      <c r="B113" s="80" t="s">
        <v>265</v>
      </c>
      <c r="C113" s="81">
        <f>+C114+C116+C118</f>
        <v>353020016</v>
      </c>
      <c r="D113" s="87">
        <v>619072724</v>
      </c>
      <c r="E113" s="108">
        <f>E114+E116</f>
        <v>33302947</v>
      </c>
      <c r="F113" s="16">
        <f>D113+E113</f>
        <v>652375671</v>
      </c>
    </row>
    <row r="114" spans="1:6" ht="12" customHeight="1" x14ac:dyDescent="0.25">
      <c r="A114" s="18" t="s">
        <v>29</v>
      </c>
      <c r="B114" s="69" t="s">
        <v>217</v>
      </c>
      <c r="C114" s="20">
        <v>288701000</v>
      </c>
      <c r="D114" s="118">
        <v>434753708</v>
      </c>
      <c r="E114" s="128">
        <v>13839716</v>
      </c>
      <c r="F114" s="88">
        <f>D114+E114</f>
        <v>448593424</v>
      </c>
    </row>
    <row r="115" spans="1:6" ht="12" customHeight="1" x14ac:dyDescent="0.25">
      <c r="A115" s="18" t="s">
        <v>31</v>
      </c>
      <c r="B115" s="82" t="s">
        <v>218</v>
      </c>
      <c r="C115" s="20"/>
      <c r="D115" s="118">
        <v>86052708</v>
      </c>
      <c r="E115" s="72"/>
      <c r="F115" s="88">
        <f t="shared" ref="F115:F125" si="7">D115+E115</f>
        <v>86052708</v>
      </c>
    </row>
    <row r="116" spans="1:6" ht="12" customHeight="1" x14ac:dyDescent="0.25">
      <c r="A116" s="18" t="s">
        <v>33</v>
      </c>
      <c r="B116" s="82" t="s">
        <v>219</v>
      </c>
      <c r="C116" s="23">
        <v>64319016</v>
      </c>
      <c r="D116" s="119">
        <v>184319016</v>
      </c>
      <c r="E116" s="72">
        <v>19463231</v>
      </c>
      <c r="F116" s="88">
        <f t="shared" si="7"/>
        <v>203782247</v>
      </c>
    </row>
    <row r="117" spans="1:6" ht="12" customHeight="1" x14ac:dyDescent="0.25">
      <c r="A117" s="18" t="s">
        <v>35</v>
      </c>
      <c r="B117" s="82" t="s">
        <v>220</v>
      </c>
      <c r="C117" s="83"/>
      <c r="D117" s="124">
        <v>120000000</v>
      </c>
      <c r="E117" s="72"/>
      <c r="F117" s="88">
        <f t="shared" si="7"/>
        <v>120000000</v>
      </c>
    </row>
    <row r="118" spans="1:6" ht="12" customHeight="1" x14ac:dyDescent="0.25">
      <c r="A118" s="18" t="s">
        <v>37</v>
      </c>
      <c r="B118" s="26" t="s">
        <v>221</v>
      </c>
      <c r="C118" s="83"/>
      <c r="D118" s="124">
        <v>0</v>
      </c>
      <c r="E118" s="72"/>
      <c r="F118" s="88">
        <f t="shared" si="7"/>
        <v>0</v>
      </c>
    </row>
    <row r="119" spans="1:6" ht="12" customHeight="1" x14ac:dyDescent="0.25">
      <c r="A119" s="18" t="s">
        <v>39</v>
      </c>
      <c r="B119" s="24" t="s">
        <v>222</v>
      </c>
      <c r="C119" s="83"/>
      <c r="D119" s="124">
        <v>0</v>
      </c>
      <c r="E119" s="72"/>
      <c r="F119" s="88">
        <f t="shared" si="7"/>
        <v>0</v>
      </c>
    </row>
    <row r="120" spans="1:6" ht="12" customHeight="1" x14ac:dyDescent="0.25">
      <c r="A120" s="18" t="s">
        <v>223</v>
      </c>
      <c r="B120" s="84" t="s">
        <v>224</v>
      </c>
      <c r="C120" s="83"/>
      <c r="D120" s="124">
        <v>0</v>
      </c>
      <c r="E120" s="72"/>
      <c r="F120" s="88">
        <f t="shared" si="7"/>
        <v>0</v>
      </c>
    </row>
    <row r="121" spans="1:6" x14ac:dyDescent="0.25">
      <c r="A121" s="18" t="s">
        <v>225</v>
      </c>
      <c r="B121" s="75" t="s">
        <v>198</v>
      </c>
      <c r="C121" s="83"/>
      <c r="D121" s="124">
        <v>0</v>
      </c>
      <c r="E121" s="129"/>
      <c r="F121" s="88">
        <f t="shared" si="7"/>
        <v>0</v>
      </c>
    </row>
    <row r="122" spans="1:6" ht="12" customHeight="1" x14ac:dyDescent="0.25">
      <c r="A122" s="18" t="s">
        <v>226</v>
      </c>
      <c r="B122" s="75" t="s">
        <v>227</v>
      </c>
      <c r="C122" s="83"/>
      <c r="D122" s="124"/>
      <c r="E122" s="129"/>
      <c r="F122" s="88">
        <f t="shared" si="7"/>
        <v>0</v>
      </c>
    </row>
    <row r="123" spans="1:6" ht="12" customHeight="1" x14ac:dyDescent="0.25">
      <c r="A123" s="18" t="s">
        <v>228</v>
      </c>
      <c r="B123" s="75" t="s">
        <v>229</v>
      </c>
      <c r="C123" s="83"/>
      <c r="D123" s="124"/>
      <c r="E123" s="129"/>
      <c r="F123" s="88">
        <f t="shared" si="7"/>
        <v>0</v>
      </c>
    </row>
    <row r="124" spans="1:6" ht="12" customHeight="1" x14ac:dyDescent="0.25">
      <c r="A124" s="18" t="s">
        <v>230</v>
      </c>
      <c r="B124" s="75" t="s">
        <v>204</v>
      </c>
      <c r="C124" s="83"/>
      <c r="D124" s="124"/>
      <c r="E124" s="129"/>
      <c r="F124" s="88">
        <f t="shared" si="7"/>
        <v>0</v>
      </c>
    </row>
    <row r="125" spans="1:6" ht="12" customHeight="1" x14ac:dyDescent="0.25">
      <c r="A125" s="18" t="s">
        <v>231</v>
      </c>
      <c r="B125" s="75" t="s">
        <v>232</v>
      </c>
      <c r="C125" s="83"/>
      <c r="D125" s="124"/>
      <c r="E125" s="129"/>
      <c r="F125" s="88">
        <f t="shared" si="7"/>
        <v>0</v>
      </c>
    </row>
    <row r="126" spans="1:6" ht="16.5" thickBot="1" x14ac:dyDescent="0.3">
      <c r="A126" s="76" t="s">
        <v>233</v>
      </c>
      <c r="B126" s="75" t="s">
        <v>234</v>
      </c>
      <c r="C126" s="85"/>
      <c r="D126" s="121"/>
      <c r="E126" s="145"/>
      <c r="F126" s="88">
        <f t="shared" ref="F126" si="8">C126+D126</f>
        <v>0</v>
      </c>
    </row>
    <row r="127" spans="1:6" ht="12" customHeight="1" thickBot="1" x14ac:dyDescent="0.3">
      <c r="A127" s="14" t="s">
        <v>41</v>
      </c>
      <c r="B127" s="86" t="s">
        <v>235</v>
      </c>
      <c r="C127" s="16">
        <f>+C92+C113</f>
        <v>789073016</v>
      </c>
      <c r="D127" s="16">
        <v>1161711045</v>
      </c>
      <c r="E127" s="16">
        <f>E92+E113</f>
        <v>69395410</v>
      </c>
      <c r="F127" s="16">
        <f>D127+E127</f>
        <v>1231106455</v>
      </c>
    </row>
    <row r="128" spans="1:6" ht="12" customHeight="1" thickBot="1" x14ac:dyDescent="0.3">
      <c r="A128" s="14" t="s">
        <v>236</v>
      </c>
      <c r="B128" s="86" t="s">
        <v>237</v>
      </c>
      <c r="C128" s="16">
        <f>+C129+C130+C131</f>
        <v>0</v>
      </c>
      <c r="D128" s="16">
        <f>+D129+D130+D131</f>
        <v>0</v>
      </c>
      <c r="E128" s="16"/>
      <c r="F128" s="16">
        <f>C128+D128</f>
        <v>0</v>
      </c>
    </row>
    <row r="129" spans="1:6" ht="12" customHeight="1" x14ac:dyDescent="0.25">
      <c r="A129" s="18" t="s">
        <v>57</v>
      </c>
      <c r="B129" s="82" t="s">
        <v>238</v>
      </c>
      <c r="C129" s="83"/>
      <c r="D129" s="83"/>
      <c r="E129" s="88"/>
      <c r="F129" s="20">
        <f t="shared" ref="F129:F151" si="9">C129+D129</f>
        <v>0</v>
      </c>
    </row>
    <row r="130" spans="1:6" ht="12" customHeight="1" x14ac:dyDescent="0.25">
      <c r="A130" s="18" t="s">
        <v>59</v>
      </c>
      <c r="B130" s="82" t="s">
        <v>239</v>
      </c>
      <c r="C130" s="83"/>
      <c r="D130" s="83"/>
      <c r="E130" s="88"/>
      <c r="F130" s="20">
        <f t="shared" si="9"/>
        <v>0</v>
      </c>
    </row>
    <row r="131" spans="1:6" ht="12" customHeight="1" thickBot="1" x14ac:dyDescent="0.3">
      <c r="A131" s="76" t="s">
        <v>61</v>
      </c>
      <c r="B131" s="82" t="s">
        <v>240</v>
      </c>
      <c r="C131" s="83"/>
      <c r="D131" s="83"/>
      <c r="E131" s="88"/>
      <c r="F131" s="20">
        <f t="shared" si="9"/>
        <v>0</v>
      </c>
    </row>
    <row r="132" spans="1:6" ht="12" customHeight="1" thickBot="1" x14ac:dyDescent="0.3">
      <c r="A132" s="14" t="s">
        <v>71</v>
      </c>
      <c r="B132" s="86" t="s">
        <v>241</v>
      </c>
      <c r="C132" s="16">
        <f>SUM(C133:C138)</f>
        <v>0</v>
      </c>
      <c r="D132" s="16">
        <f>SUM(D133:D138)</f>
        <v>0</v>
      </c>
      <c r="E132" s="16"/>
      <c r="F132" s="16">
        <f t="shared" si="9"/>
        <v>0</v>
      </c>
    </row>
    <row r="133" spans="1:6" ht="12" customHeight="1" x14ac:dyDescent="0.25">
      <c r="A133" s="18" t="s">
        <v>73</v>
      </c>
      <c r="B133" s="90" t="s">
        <v>242</v>
      </c>
      <c r="C133" s="83"/>
      <c r="D133" s="124"/>
      <c r="E133" s="128"/>
      <c r="F133" s="88">
        <f t="shared" si="9"/>
        <v>0</v>
      </c>
    </row>
    <row r="134" spans="1:6" ht="12" customHeight="1" x14ac:dyDescent="0.25">
      <c r="A134" s="18" t="s">
        <v>75</v>
      </c>
      <c r="B134" s="90" t="s">
        <v>243</v>
      </c>
      <c r="C134" s="83"/>
      <c r="D134" s="124"/>
      <c r="E134" s="129"/>
      <c r="F134" s="88">
        <f t="shared" si="9"/>
        <v>0</v>
      </c>
    </row>
    <row r="135" spans="1:6" ht="12" customHeight="1" x14ac:dyDescent="0.25">
      <c r="A135" s="18" t="s">
        <v>77</v>
      </c>
      <c r="B135" s="90" t="s">
        <v>244</v>
      </c>
      <c r="C135" s="83"/>
      <c r="D135" s="124"/>
      <c r="E135" s="72"/>
      <c r="F135" s="88">
        <f t="shared" si="9"/>
        <v>0</v>
      </c>
    </row>
    <row r="136" spans="1:6" ht="12" customHeight="1" x14ac:dyDescent="0.25">
      <c r="A136" s="18" t="s">
        <v>79</v>
      </c>
      <c r="B136" s="90" t="s">
        <v>245</v>
      </c>
      <c r="C136" s="83"/>
      <c r="D136" s="124"/>
      <c r="E136" s="72"/>
      <c r="F136" s="88">
        <f t="shared" si="9"/>
        <v>0</v>
      </c>
    </row>
    <row r="137" spans="1:6" ht="12" customHeight="1" x14ac:dyDescent="0.25">
      <c r="A137" s="76" t="s">
        <v>81</v>
      </c>
      <c r="B137" s="91" t="s">
        <v>246</v>
      </c>
      <c r="C137" s="85"/>
      <c r="D137" s="121"/>
      <c r="E137" s="72"/>
      <c r="F137" s="88">
        <f t="shared" si="9"/>
        <v>0</v>
      </c>
    </row>
    <row r="138" spans="1:6" ht="12" customHeight="1" thickBot="1" x14ac:dyDescent="0.3">
      <c r="A138" s="48" t="s">
        <v>83</v>
      </c>
      <c r="B138" s="92" t="s">
        <v>247</v>
      </c>
      <c r="C138" s="93"/>
      <c r="D138" s="586"/>
      <c r="E138" s="145"/>
      <c r="F138" s="88">
        <f t="shared" si="9"/>
        <v>0</v>
      </c>
    </row>
    <row r="139" spans="1:6" ht="12" customHeight="1" thickBot="1" x14ac:dyDescent="0.3">
      <c r="A139" s="14" t="s">
        <v>95</v>
      </c>
      <c r="B139" s="86" t="s">
        <v>248</v>
      </c>
      <c r="C139" s="33">
        <f>+C140+C141+C142+C143</f>
        <v>0</v>
      </c>
      <c r="D139" s="33">
        <f>+D140+D141+D142+D143</f>
        <v>0</v>
      </c>
      <c r="E139" s="33">
        <f>SUM(E140:E142)</f>
        <v>8179654</v>
      </c>
      <c r="F139" s="16">
        <f>D139+E139</f>
        <v>8179654</v>
      </c>
    </row>
    <row r="140" spans="1:6" ht="12" customHeight="1" x14ac:dyDescent="0.25">
      <c r="A140" s="18" t="s">
        <v>97</v>
      </c>
      <c r="B140" s="90" t="s">
        <v>249</v>
      </c>
      <c r="C140" s="83"/>
      <c r="D140" s="124"/>
      <c r="E140" s="132">
        <v>8179654</v>
      </c>
      <c r="F140" s="88">
        <f>D140+E140</f>
        <v>8179654</v>
      </c>
    </row>
    <row r="141" spans="1:6" ht="12" customHeight="1" x14ac:dyDescent="0.25">
      <c r="A141" s="18" t="s">
        <v>99</v>
      </c>
      <c r="B141" s="90" t="s">
        <v>250</v>
      </c>
      <c r="C141" s="83"/>
      <c r="D141" s="124"/>
      <c r="E141" s="72"/>
      <c r="F141" s="88">
        <f t="shared" si="9"/>
        <v>0</v>
      </c>
    </row>
    <row r="142" spans="1:6" ht="12" customHeight="1" thickBot="1" x14ac:dyDescent="0.3">
      <c r="A142" s="76" t="s">
        <v>101</v>
      </c>
      <c r="B142" s="91" t="s">
        <v>251</v>
      </c>
      <c r="C142" s="85"/>
      <c r="D142" s="121"/>
      <c r="E142" s="133"/>
      <c r="F142" s="112">
        <f t="shared" si="9"/>
        <v>0</v>
      </c>
    </row>
    <row r="143" spans="1:6" ht="12" customHeight="1" thickBot="1" x14ac:dyDescent="0.3">
      <c r="A143" s="95" t="s">
        <v>103</v>
      </c>
      <c r="B143" s="96" t="s">
        <v>252</v>
      </c>
      <c r="C143" s="97"/>
      <c r="D143" s="587"/>
      <c r="E143" s="588"/>
      <c r="F143" s="108">
        <f t="shared" si="9"/>
        <v>0</v>
      </c>
    </row>
    <row r="144" spans="1:6" ht="12" customHeight="1" thickBot="1" x14ac:dyDescent="0.3">
      <c r="A144" s="14" t="s">
        <v>253</v>
      </c>
      <c r="B144" s="86" t="s">
        <v>254</v>
      </c>
      <c r="C144" s="98">
        <f>SUM(C145:C149)</f>
        <v>0</v>
      </c>
      <c r="D144" s="98">
        <f>SUM(D145:D149)</f>
        <v>0</v>
      </c>
      <c r="E144" s="98"/>
      <c r="F144" s="16">
        <f t="shared" si="9"/>
        <v>0</v>
      </c>
    </row>
    <row r="145" spans="1:10" ht="12" customHeight="1" x14ac:dyDescent="0.25">
      <c r="A145" s="18" t="s">
        <v>109</v>
      </c>
      <c r="B145" s="90" t="s">
        <v>255</v>
      </c>
      <c r="C145" s="83"/>
      <c r="D145" s="83"/>
      <c r="E145" s="88"/>
      <c r="F145" s="20">
        <f t="shared" si="9"/>
        <v>0</v>
      </c>
    </row>
    <row r="146" spans="1:10" ht="12" customHeight="1" x14ac:dyDescent="0.25">
      <c r="A146" s="18" t="s">
        <v>111</v>
      </c>
      <c r="B146" s="90" t="s">
        <v>256</v>
      </c>
      <c r="C146" s="83"/>
      <c r="D146" s="83"/>
      <c r="E146" s="88"/>
      <c r="F146" s="20">
        <f t="shared" si="9"/>
        <v>0</v>
      </c>
    </row>
    <row r="147" spans="1:10" ht="12" customHeight="1" x14ac:dyDescent="0.25">
      <c r="A147" s="18" t="s">
        <v>113</v>
      </c>
      <c r="B147" s="90" t="s">
        <v>271</v>
      </c>
      <c r="C147" s="83"/>
      <c r="D147" s="83"/>
      <c r="E147" s="88"/>
      <c r="F147" s="20">
        <f t="shared" si="9"/>
        <v>0</v>
      </c>
    </row>
    <row r="148" spans="1:10" ht="12" customHeight="1" x14ac:dyDescent="0.25">
      <c r="A148" s="18" t="s">
        <v>115</v>
      </c>
      <c r="B148" s="90" t="s">
        <v>272</v>
      </c>
      <c r="C148" s="83"/>
      <c r="D148" s="83"/>
      <c r="E148" s="88"/>
      <c r="F148" s="20">
        <f t="shared" si="9"/>
        <v>0</v>
      </c>
    </row>
    <row r="149" spans="1:10" ht="12" customHeight="1" thickBot="1" x14ac:dyDescent="0.3">
      <c r="A149" s="18" t="s">
        <v>273</v>
      </c>
      <c r="B149" s="90" t="s">
        <v>274</v>
      </c>
      <c r="C149" s="83"/>
      <c r="D149" s="83"/>
      <c r="E149" s="88"/>
      <c r="F149" s="20">
        <f t="shared" si="9"/>
        <v>0</v>
      </c>
    </row>
    <row r="150" spans="1:10" ht="12" customHeight="1" thickBot="1" x14ac:dyDescent="0.3">
      <c r="A150" s="14" t="s">
        <v>117</v>
      </c>
      <c r="B150" s="86" t="s">
        <v>257</v>
      </c>
      <c r="C150" s="99"/>
      <c r="D150" s="99"/>
      <c r="E150" s="99"/>
      <c r="F150" s="16">
        <f t="shared" si="9"/>
        <v>0</v>
      </c>
    </row>
    <row r="151" spans="1:10" ht="12" customHeight="1" thickBot="1" x14ac:dyDescent="0.3">
      <c r="A151" s="14" t="s">
        <v>258</v>
      </c>
      <c r="B151" s="86" t="s">
        <v>259</v>
      </c>
      <c r="C151" s="99"/>
      <c r="D151" s="99"/>
      <c r="E151" s="99"/>
      <c r="F151" s="16">
        <f t="shared" si="9"/>
        <v>0</v>
      </c>
    </row>
    <row r="152" spans="1:10" ht="15.2" customHeight="1" thickBot="1" x14ac:dyDescent="0.3">
      <c r="A152" s="14" t="s">
        <v>260</v>
      </c>
      <c r="B152" s="86" t="s">
        <v>261</v>
      </c>
      <c r="C152" s="100">
        <f>+C128+C132+C139+C144+C150+C151</f>
        <v>0</v>
      </c>
      <c r="D152" s="100">
        <f>+D128+D132+D139+D144+D150+D151</f>
        <v>0</v>
      </c>
      <c r="E152" s="100">
        <f>E128+E132+E139+E144+E150</f>
        <v>8179654</v>
      </c>
      <c r="F152" s="16">
        <f>D152+E152</f>
        <v>8179654</v>
      </c>
      <c r="G152" s="101"/>
      <c r="H152" s="102"/>
      <c r="I152" s="102"/>
      <c r="J152" s="102"/>
    </row>
    <row r="153" spans="1:10" s="17" customFormat="1" ht="17.25" customHeight="1" thickBot="1" x14ac:dyDescent="0.25">
      <c r="A153" s="103" t="s">
        <v>262</v>
      </c>
      <c r="B153" s="104" t="s">
        <v>263</v>
      </c>
      <c r="C153" s="100">
        <f>+C127+C152</f>
        <v>789073016</v>
      </c>
      <c r="D153" s="100">
        <f>+D127+D152</f>
        <v>1161711045</v>
      </c>
      <c r="E153" s="100">
        <f>E127+E152</f>
        <v>77575064</v>
      </c>
      <c r="F153" s="100">
        <f>F127+F152</f>
        <v>1239286109</v>
      </c>
    </row>
    <row r="154" spans="1:10" ht="15.95" customHeight="1" x14ac:dyDescent="0.25">
      <c r="A154" s="142"/>
      <c r="B154" s="142"/>
      <c r="C154" s="106">
        <f>C86-C153</f>
        <v>0</v>
      </c>
    </row>
    <row r="156" spans="1:10" ht="15.2" customHeight="1" x14ac:dyDescent="0.25"/>
  </sheetData>
  <mergeCells count="8">
    <mergeCell ref="A89:B89"/>
    <mergeCell ref="C89:F89"/>
    <mergeCell ref="B1:F1"/>
    <mergeCell ref="B2:F2"/>
    <mergeCell ref="A7:C7"/>
    <mergeCell ref="A8:B8"/>
    <mergeCell ref="C8:F8"/>
    <mergeCell ref="A88:C88"/>
  </mergeCells>
  <pageMargins left="0.7" right="0.7" top="0.75" bottom="0.75" header="0.3" footer="0.3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BAEC-A5AB-4C8D-A4A3-D7910C10C32E}">
  <sheetPr>
    <pageSetUpPr fitToPage="1"/>
  </sheetPr>
  <dimension ref="A1:J155"/>
  <sheetViews>
    <sheetView workbookViewId="0">
      <selection activeCell="B1" sqref="B1:F1"/>
    </sheetView>
  </sheetViews>
  <sheetFormatPr defaultRowHeight="15.75" x14ac:dyDescent="0.25"/>
  <cols>
    <col min="1" max="1" width="8.140625" style="1" customWidth="1"/>
    <col min="2" max="2" width="65.5703125" style="1" customWidth="1"/>
    <col min="3" max="3" width="15.7109375" style="107" customWidth="1"/>
    <col min="4" max="4" width="12" style="1" bestFit="1" customWidth="1"/>
    <col min="5" max="5" width="12" style="1" customWidth="1"/>
    <col min="6" max="6" width="10.5703125" style="1" bestFit="1" customWidth="1"/>
    <col min="7" max="257" width="9.140625" style="1"/>
    <col min="258" max="258" width="8.140625" style="1" customWidth="1"/>
    <col min="259" max="259" width="85.140625" style="1" customWidth="1"/>
    <col min="260" max="260" width="18.5703125" style="1" customWidth="1"/>
    <col min="261" max="261" width="7.7109375" style="1" customWidth="1"/>
    <col min="262" max="513" width="9.140625" style="1"/>
    <col min="514" max="514" width="8.140625" style="1" customWidth="1"/>
    <col min="515" max="515" width="85.140625" style="1" customWidth="1"/>
    <col min="516" max="516" width="18.5703125" style="1" customWidth="1"/>
    <col min="517" max="517" width="7.7109375" style="1" customWidth="1"/>
    <col min="518" max="769" width="9.140625" style="1"/>
    <col min="770" max="770" width="8.140625" style="1" customWidth="1"/>
    <col min="771" max="771" width="85.140625" style="1" customWidth="1"/>
    <col min="772" max="772" width="18.5703125" style="1" customWidth="1"/>
    <col min="773" max="773" width="7.7109375" style="1" customWidth="1"/>
    <col min="774" max="1025" width="9.140625" style="1"/>
    <col min="1026" max="1026" width="8.140625" style="1" customWidth="1"/>
    <col min="1027" max="1027" width="85.140625" style="1" customWidth="1"/>
    <col min="1028" max="1028" width="18.5703125" style="1" customWidth="1"/>
    <col min="1029" max="1029" width="7.7109375" style="1" customWidth="1"/>
    <col min="1030" max="1281" width="9.140625" style="1"/>
    <col min="1282" max="1282" width="8.140625" style="1" customWidth="1"/>
    <col min="1283" max="1283" width="85.140625" style="1" customWidth="1"/>
    <col min="1284" max="1284" width="18.5703125" style="1" customWidth="1"/>
    <col min="1285" max="1285" width="7.7109375" style="1" customWidth="1"/>
    <col min="1286" max="1537" width="9.140625" style="1"/>
    <col min="1538" max="1538" width="8.140625" style="1" customWidth="1"/>
    <col min="1539" max="1539" width="85.140625" style="1" customWidth="1"/>
    <col min="1540" max="1540" width="18.5703125" style="1" customWidth="1"/>
    <col min="1541" max="1541" width="7.7109375" style="1" customWidth="1"/>
    <col min="1542" max="1793" width="9.140625" style="1"/>
    <col min="1794" max="1794" width="8.140625" style="1" customWidth="1"/>
    <col min="1795" max="1795" width="85.140625" style="1" customWidth="1"/>
    <col min="1796" max="1796" width="18.5703125" style="1" customWidth="1"/>
    <col min="1797" max="1797" width="7.7109375" style="1" customWidth="1"/>
    <col min="1798" max="2049" width="9.140625" style="1"/>
    <col min="2050" max="2050" width="8.140625" style="1" customWidth="1"/>
    <col min="2051" max="2051" width="85.140625" style="1" customWidth="1"/>
    <col min="2052" max="2052" width="18.5703125" style="1" customWidth="1"/>
    <col min="2053" max="2053" width="7.7109375" style="1" customWidth="1"/>
    <col min="2054" max="2305" width="9.140625" style="1"/>
    <col min="2306" max="2306" width="8.140625" style="1" customWidth="1"/>
    <col min="2307" max="2307" width="85.140625" style="1" customWidth="1"/>
    <col min="2308" max="2308" width="18.5703125" style="1" customWidth="1"/>
    <col min="2309" max="2309" width="7.7109375" style="1" customWidth="1"/>
    <col min="2310" max="2561" width="9.140625" style="1"/>
    <col min="2562" max="2562" width="8.140625" style="1" customWidth="1"/>
    <col min="2563" max="2563" width="85.140625" style="1" customWidth="1"/>
    <col min="2564" max="2564" width="18.5703125" style="1" customWidth="1"/>
    <col min="2565" max="2565" width="7.7109375" style="1" customWidth="1"/>
    <col min="2566" max="2817" width="9.140625" style="1"/>
    <col min="2818" max="2818" width="8.140625" style="1" customWidth="1"/>
    <col min="2819" max="2819" width="85.140625" style="1" customWidth="1"/>
    <col min="2820" max="2820" width="18.5703125" style="1" customWidth="1"/>
    <col min="2821" max="2821" width="7.7109375" style="1" customWidth="1"/>
    <col min="2822" max="3073" width="9.140625" style="1"/>
    <col min="3074" max="3074" width="8.140625" style="1" customWidth="1"/>
    <col min="3075" max="3075" width="85.140625" style="1" customWidth="1"/>
    <col min="3076" max="3076" width="18.5703125" style="1" customWidth="1"/>
    <col min="3077" max="3077" width="7.7109375" style="1" customWidth="1"/>
    <col min="3078" max="3329" width="9.140625" style="1"/>
    <col min="3330" max="3330" width="8.140625" style="1" customWidth="1"/>
    <col min="3331" max="3331" width="85.140625" style="1" customWidth="1"/>
    <col min="3332" max="3332" width="18.5703125" style="1" customWidth="1"/>
    <col min="3333" max="3333" width="7.7109375" style="1" customWidth="1"/>
    <col min="3334" max="3585" width="9.140625" style="1"/>
    <col min="3586" max="3586" width="8.140625" style="1" customWidth="1"/>
    <col min="3587" max="3587" width="85.140625" style="1" customWidth="1"/>
    <col min="3588" max="3588" width="18.5703125" style="1" customWidth="1"/>
    <col min="3589" max="3589" width="7.7109375" style="1" customWidth="1"/>
    <col min="3590" max="3841" width="9.140625" style="1"/>
    <col min="3842" max="3842" width="8.140625" style="1" customWidth="1"/>
    <col min="3843" max="3843" width="85.140625" style="1" customWidth="1"/>
    <col min="3844" max="3844" width="18.5703125" style="1" customWidth="1"/>
    <col min="3845" max="3845" width="7.7109375" style="1" customWidth="1"/>
    <col min="3846" max="4097" width="9.140625" style="1"/>
    <col min="4098" max="4098" width="8.140625" style="1" customWidth="1"/>
    <col min="4099" max="4099" width="85.140625" style="1" customWidth="1"/>
    <col min="4100" max="4100" width="18.5703125" style="1" customWidth="1"/>
    <col min="4101" max="4101" width="7.7109375" style="1" customWidth="1"/>
    <col min="4102" max="4353" width="9.140625" style="1"/>
    <col min="4354" max="4354" width="8.140625" style="1" customWidth="1"/>
    <col min="4355" max="4355" width="85.140625" style="1" customWidth="1"/>
    <col min="4356" max="4356" width="18.5703125" style="1" customWidth="1"/>
    <col min="4357" max="4357" width="7.7109375" style="1" customWidth="1"/>
    <col min="4358" max="4609" width="9.140625" style="1"/>
    <col min="4610" max="4610" width="8.140625" style="1" customWidth="1"/>
    <col min="4611" max="4611" width="85.140625" style="1" customWidth="1"/>
    <col min="4612" max="4612" width="18.5703125" style="1" customWidth="1"/>
    <col min="4613" max="4613" width="7.7109375" style="1" customWidth="1"/>
    <col min="4614" max="4865" width="9.140625" style="1"/>
    <col min="4866" max="4866" width="8.140625" style="1" customWidth="1"/>
    <col min="4867" max="4867" width="85.140625" style="1" customWidth="1"/>
    <col min="4868" max="4868" width="18.5703125" style="1" customWidth="1"/>
    <col min="4869" max="4869" width="7.7109375" style="1" customWidth="1"/>
    <col min="4870" max="5121" width="9.140625" style="1"/>
    <col min="5122" max="5122" width="8.140625" style="1" customWidth="1"/>
    <col min="5123" max="5123" width="85.140625" style="1" customWidth="1"/>
    <col min="5124" max="5124" width="18.5703125" style="1" customWidth="1"/>
    <col min="5125" max="5125" width="7.7109375" style="1" customWidth="1"/>
    <col min="5126" max="5377" width="9.140625" style="1"/>
    <col min="5378" max="5378" width="8.140625" style="1" customWidth="1"/>
    <col min="5379" max="5379" width="85.140625" style="1" customWidth="1"/>
    <col min="5380" max="5380" width="18.5703125" style="1" customWidth="1"/>
    <col min="5381" max="5381" width="7.7109375" style="1" customWidth="1"/>
    <col min="5382" max="5633" width="9.140625" style="1"/>
    <col min="5634" max="5634" width="8.140625" style="1" customWidth="1"/>
    <col min="5635" max="5635" width="85.140625" style="1" customWidth="1"/>
    <col min="5636" max="5636" width="18.5703125" style="1" customWidth="1"/>
    <col min="5637" max="5637" width="7.7109375" style="1" customWidth="1"/>
    <col min="5638" max="5889" width="9.140625" style="1"/>
    <col min="5890" max="5890" width="8.140625" style="1" customWidth="1"/>
    <col min="5891" max="5891" width="85.140625" style="1" customWidth="1"/>
    <col min="5892" max="5892" width="18.5703125" style="1" customWidth="1"/>
    <col min="5893" max="5893" width="7.7109375" style="1" customWidth="1"/>
    <col min="5894" max="6145" width="9.140625" style="1"/>
    <col min="6146" max="6146" width="8.140625" style="1" customWidth="1"/>
    <col min="6147" max="6147" width="85.140625" style="1" customWidth="1"/>
    <col min="6148" max="6148" width="18.5703125" style="1" customWidth="1"/>
    <col min="6149" max="6149" width="7.7109375" style="1" customWidth="1"/>
    <col min="6150" max="6401" width="9.140625" style="1"/>
    <col min="6402" max="6402" width="8.140625" style="1" customWidth="1"/>
    <col min="6403" max="6403" width="85.140625" style="1" customWidth="1"/>
    <col min="6404" max="6404" width="18.5703125" style="1" customWidth="1"/>
    <col min="6405" max="6405" width="7.7109375" style="1" customWidth="1"/>
    <col min="6406" max="6657" width="9.140625" style="1"/>
    <col min="6658" max="6658" width="8.140625" style="1" customWidth="1"/>
    <col min="6659" max="6659" width="85.140625" style="1" customWidth="1"/>
    <col min="6660" max="6660" width="18.5703125" style="1" customWidth="1"/>
    <col min="6661" max="6661" width="7.7109375" style="1" customWidth="1"/>
    <col min="6662" max="6913" width="9.140625" style="1"/>
    <col min="6914" max="6914" width="8.140625" style="1" customWidth="1"/>
    <col min="6915" max="6915" width="85.140625" style="1" customWidth="1"/>
    <col min="6916" max="6916" width="18.5703125" style="1" customWidth="1"/>
    <col min="6917" max="6917" width="7.7109375" style="1" customWidth="1"/>
    <col min="6918" max="7169" width="9.140625" style="1"/>
    <col min="7170" max="7170" width="8.140625" style="1" customWidth="1"/>
    <col min="7171" max="7171" width="85.140625" style="1" customWidth="1"/>
    <col min="7172" max="7172" width="18.5703125" style="1" customWidth="1"/>
    <col min="7173" max="7173" width="7.7109375" style="1" customWidth="1"/>
    <col min="7174" max="7425" width="9.140625" style="1"/>
    <col min="7426" max="7426" width="8.140625" style="1" customWidth="1"/>
    <col min="7427" max="7427" width="85.140625" style="1" customWidth="1"/>
    <col min="7428" max="7428" width="18.5703125" style="1" customWidth="1"/>
    <col min="7429" max="7429" width="7.7109375" style="1" customWidth="1"/>
    <col min="7430" max="7681" width="9.140625" style="1"/>
    <col min="7682" max="7682" width="8.140625" style="1" customWidth="1"/>
    <col min="7683" max="7683" width="85.140625" style="1" customWidth="1"/>
    <col min="7684" max="7684" width="18.5703125" style="1" customWidth="1"/>
    <col min="7685" max="7685" width="7.7109375" style="1" customWidth="1"/>
    <col min="7686" max="7937" width="9.140625" style="1"/>
    <col min="7938" max="7938" width="8.140625" style="1" customWidth="1"/>
    <col min="7939" max="7939" width="85.140625" style="1" customWidth="1"/>
    <col min="7940" max="7940" width="18.5703125" style="1" customWidth="1"/>
    <col min="7941" max="7941" width="7.7109375" style="1" customWidth="1"/>
    <col min="7942" max="8193" width="9.140625" style="1"/>
    <col min="8194" max="8194" width="8.140625" style="1" customWidth="1"/>
    <col min="8195" max="8195" width="85.140625" style="1" customWidth="1"/>
    <col min="8196" max="8196" width="18.5703125" style="1" customWidth="1"/>
    <col min="8197" max="8197" width="7.7109375" style="1" customWidth="1"/>
    <col min="8198" max="8449" width="9.140625" style="1"/>
    <col min="8450" max="8450" width="8.140625" style="1" customWidth="1"/>
    <col min="8451" max="8451" width="85.140625" style="1" customWidth="1"/>
    <col min="8452" max="8452" width="18.5703125" style="1" customWidth="1"/>
    <col min="8453" max="8453" width="7.7109375" style="1" customWidth="1"/>
    <col min="8454" max="8705" width="9.140625" style="1"/>
    <col min="8706" max="8706" width="8.140625" style="1" customWidth="1"/>
    <col min="8707" max="8707" width="85.140625" style="1" customWidth="1"/>
    <col min="8708" max="8708" width="18.5703125" style="1" customWidth="1"/>
    <col min="8709" max="8709" width="7.7109375" style="1" customWidth="1"/>
    <col min="8710" max="8961" width="9.140625" style="1"/>
    <col min="8962" max="8962" width="8.140625" style="1" customWidth="1"/>
    <col min="8963" max="8963" width="85.140625" style="1" customWidth="1"/>
    <col min="8964" max="8964" width="18.5703125" style="1" customWidth="1"/>
    <col min="8965" max="8965" width="7.7109375" style="1" customWidth="1"/>
    <col min="8966" max="9217" width="9.140625" style="1"/>
    <col min="9218" max="9218" width="8.140625" style="1" customWidth="1"/>
    <col min="9219" max="9219" width="85.140625" style="1" customWidth="1"/>
    <col min="9220" max="9220" width="18.5703125" style="1" customWidth="1"/>
    <col min="9221" max="9221" width="7.7109375" style="1" customWidth="1"/>
    <col min="9222" max="9473" width="9.140625" style="1"/>
    <col min="9474" max="9474" width="8.140625" style="1" customWidth="1"/>
    <col min="9475" max="9475" width="85.140625" style="1" customWidth="1"/>
    <col min="9476" max="9476" width="18.5703125" style="1" customWidth="1"/>
    <col min="9477" max="9477" width="7.7109375" style="1" customWidth="1"/>
    <col min="9478" max="9729" width="9.140625" style="1"/>
    <col min="9730" max="9730" width="8.140625" style="1" customWidth="1"/>
    <col min="9731" max="9731" width="85.140625" style="1" customWidth="1"/>
    <col min="9732" max="9732" width="18.5703125" style="1" customWidth="1"/>
    <col min="9733" max="9733" width="7.7109375" style="1" customWidth="1"/>
    <col min="9734" max="9985" width="9.140625" style="1"/>
    <col min="9986" max="9986" width="8.140625" style="1" customWidth="1"/>
    <col min="9987" max="9987" width="85.140625" style="1" customWidth="1"/>
    <col min="9988" max="9988" width="18.5703125" style="1" customWidth="1"/>
    <col min="9989" max="9989" width="7.7109375" style="1" customWidth="1"/>
    <col min="9990" max="10241" width="9.140625" style="1"/>
    <col min="10242" max="10242" width="8.140625" style="1" customWidth="1"/>
    <col min="10243" max="10243" width="85.140625" style="1" customWidth="1"/>
    <col min="10244" max="10244" width="18.5703125" style="1" customWidth="1"/>
    <col min="10245" max="10245" width="7.7109375" style="1" customWidth="1"/>
    <col min="10246" max="10497" width="9.140625" style="1"/>
    <col min="10498" max="10498" width="8.140625" style="1" customWidth="1"/>
    <col min="10499" max="10499" width="85.140625" style="1" customWidth="1"/>
    <col min="10500" max="10500" width="18.5703125" style="1" customWidth="1"/>
    <col min="10501" max="10501" width="7.7109375" style="1" customWidth="1"/>
    <col min="10502" max="10753" width="9.140625" style="1"/>
    <col min="10754" max="10754" width="8.140625" style="1" customWidth="1"/>
    <col min="10755" max="10755" width="85.140625" style="1" customWidth="1"/>
    <col min="10756" max="10756" width="18.5703125" style="1" customWidth="1"/>
    <col min="10757" max="10757" width="7.7109375" style="1" customWidth="1"/>
    <col min="10758" max="11009" width="9.140625" style="1"/>
    <col min="11010" max="11010" width="8.140625" style="1" customWidth="1"/>
    <col min="11011" max="11011" width="85.140625" style="1" customWidth="1"/>
    <col min="11012" max="11012" width="18.5703125" style="1" customWidth="1"/>
    <col min="11013" max="11013" width="7.7109375" style="1" customWidth="1"/>
    <col min="11014" max="11265" width="9.140625" style="1"/>
    <col min="11266" max="11266" width="8.140625" style="1" customWidth="1"/>
    <col min="11267" max="11267" width="85.140625" style="1" customWidth="1"/>
    <col min="11268" max="11268" width="18.5703125" style="1" customWidth="1"/>
    <col min="11269" max="11269" width="7.7109375" style="1" customWidth="1"/>
    <col min="11270" max="11521" width="9.140625" style="1"/>
    <col min="11522" max="11522" width="8.140625" style="1" customWidth="1"/>
    <col min="11523" max="11523" width="85.140625" style="1" customWidth="1"/>
    <col min="11524" max="11524" width="18.5703125" style="1" customWidth="1"/>
    <col min="11525" max="11525" width="7.7109375" style="1" customWidth="1"/>
    <col min="11526" max="11777" width="9.140625" style="1"/>
    <col min="11778" max="11778" width="8.140625" style="1" customWidth="1"/>
    <col min="11779" max="11779" width="85.140625" style="1" customWidth="1"/>
    <col min="11780" max="11780" width="18.5703125" style="1" customWidth="1"/>
    <col min="11781" max="11781" width="7.7109375" style="1" customWidth="1"/>
    <col min="11782" max="12033" width="9.140625" style="1"/>
    <col min="12034" max="12034" width="8.140625" style="1" customWidth="1"/>
    <col min="12035" max="12035" width="85.140625" style="1" customWidth="1"/>
    <col min="12036" max="12036" width="18.5703125" style="1" customWidth="1"/>
    <col min="12037" max="12037" width="7.7109375" style="1" customWidth="1"/>
    <col min="12038" max="12289" width="9.140625" style="1"/>
    <col min="12290" max="12290" width="8.140625" style="1" customWidth="1"/>
    <col min="12291" max="12291" width="85.140625" style="1" customWidth="1"/>
    <col min="12292" max="12292" width="18.5703125" style="1" customWidth="1"/>
    <col min="12293" max="12293" width="7.7109375" style="1" customWidth="1"/>
    <col min="12294" max="12545" width="9.140625" style="1"/>
    <col min="12546" max="12546" width="8.140625" style="1" customWidth="1"/>
    <col min="12547" max="12547" width="85.140625" style="1" customWidth="1"/>
    <col min="12548" max="12548" width="18.5703125" style="1" customWidth="1"/>
    <col min="12549" max="12549" width="7.7109375" style="1" customWidth="1"/>
    <col min="12550" max="12801" width="9.140625" style="1"/>
    <col min="12802" max="12802" width="8.140625" style="1" customWidth="1"/>
    <col min="12803" max="12803" width="85.140625" style="1" customWidth="1"/>
    <col min="12804" max="12804" width="18.5703125" style="1" customWidth="1"/>
    <col min="12805" max="12805" width="7.7109375" style="1" customWidth="1"/>
    <col min="12806" max="13057" width="9.140625" style="1"/>
    <col min="13058" max="13058" width="8.140625" style="1" customWidth="1"/>
    <col min="13059" max="13059" width="85.140625" style="1" customWidth="1"/>
    <col min="13060" max="13060" width="18.5703125" style="1" customWidth="1"/>
    <col min="13061" max="13061" width="7.7109375" style="1" customWidth="1"/>
    <col min="13062" max="13313" width="9.140625" style="1"/>
    <col min="13314" max="13314" width="8.140625" style="1" customWidth="1"/>
    <col min="13315" max="13315" width="85.140625" style="1" customWidth="1"/>
    <col min="13316" max="13316" width="18.5703125" style="1" customWidth="1"/>
    <col min="13317" max="13317" width="7.7109375" style="1" customWidth="1"/>
    <col min="13318" max="13569" width="9.140625" style="1"/>
    <col min="13570" max="13570" width="8.140625" style="1" customWidth="1"/>
    <col min="13571" max="13571" width="85.140625" style="1" customWidth="1"/>
    <col min="13572" max="13572" width="18.5703125" style="1" customWidth="1"/>
    <col min="13573" max="13573" width="7.7109375" style="1" customWidth="1"/>
    <col min="13574" max="13825" width="9.140625" style="1"/>
    <col min="13826" max="13826" width="8.140625" style="1" customWidth="1"/>
    <col min="13827" max="13827" width="85.140625" style="1" customWidth="1"/>
    <col min="13828" max="13828" width="18.5703125" style="1" customWidth="1"/>
    <col min="13829" max="13829" width="7.7109375" style="1" customWidth="1"/>
    <col min="13830" max="14081" width="9.140625" style="1"/>
    <col min="14082" max="14082" width="8.140625" style="1" customWidth="1"/>
    <col min="14083" max="14083" width="85.140625" style="1" customWidth="1"/>
    <col min="14084" max="14084" width="18.5703125" style="1" customWidth="1"/>
    <col min="14085" max="14085" width="7.7109375" style="1" customWidth="1"/>
    <col min="14086" max="14337" width="9.140625" style="1"/>
    <col min="14338" max="14338" width="8.140625" style="1" customWidth="1"/>
    <col min="14339" max="14339" width="85.140625" style="1" customWidth="1"/>
    <col min="14340" max="14340" width="18.5703125" style="1" customWidth="1"/>
    <col min="14341" max="14341" width="7.7109375" style="1" customWidth="1"/>
    <col min="14342" max="14593" width="9.140625" style="1"/>
    <col min="14594" max="14594" width="8.140625" style="1" customWidth="1"/>
    <col min="14595" max="14595" width="85.140625" style="1" customWidth="1"/>
    <col min="14596" max="14596" width="18.5703125" style="1" customWidth="1"/>
    <col min="14597" max="14597" width="7.7109375" style="1" customWidth="1"/>
    <col min="14598" max="14849" width="9.140625" style="1"/>
    <col min="14850" max="14850" width="8.140625" style="1" customWidth="1"/>
    <col min="14851" max="14851" width="85.140625" style="1" customWidth="1"/>
    <col min="14852" max="14852" width="18.5703125" style="1" customWidth="1"/>
    <col min="14853" max="14853" width="7.7109375" style="1" customWidth="1"/>
    <col min="14854" max="15105" width="9.140625" style="1"/>
    <col min="15106" max="15106" width="8.140625" style="1" customWidth="1"/>
    <col min="15107" max="15107" width="85.140625" style="1" customWidth="1"/>
    <col min="15108" max="15108" width="18.5703125" style="1" customWidth="1"/>
    <col min="15109" max="15109" width="7.7109375" style="1" customWidth="1"/>
    <col min="15110" max="15361" width="9.140625" style="1"/>
    <col min="15362" max="15362" width="8.140625" style="1" customWidth="1"/>
    <col min="15363" max="15363" width="85.140625" style="1" customWidth="1"/>
    <col min="15364" max="15364" width="18.5703125" style="1" customWidth="1"/>
    <col min="15365" max="15365" width="7.7109375" style="1" customWidth="1"/>
    <col min="15366" max="15617" width="9.140625" style="1"/>
    <col min="15618" max="15618" width="8.140625" style="1" customWidth="1"/>
    <col min="15619" max="15619" width="85.140625" style="1" customWidth="1"/>
    <col min="15620" max="15620" width="18.5703125" style="1" customWidth="1"/>
    <col min="15621" max="15621" width="7.7109375" style="1" customWidth="1"/>
    <col min="15622" max="15873" width="9.140625" style="1"/>
    <col min="15874" max="15874" width="8.140625" style="1" customWidth="1"/>
    <col min="15875" max="15875" width="85.140625" style="1" customWidth="1"/>
    <col min="15876" max="15876" width="18.5703125" style="1" customWidth="1"/>
    <col min="15877" max="15877" width="7.7109375" style="1" customWidth="1"/>
    <col min="15878" max="16129" width="9.140625" style="1"/>
    <col min="16130" max="16130" width="8.140625" style="1" customWidth="1"/>
    <col min="16131" max="16131" width="85.140625" style="1" customWidth="1"/>
    <col min="16132" max="16132" width="18.5703125" style="1" customWidth="1"/>
    <col min="16133" max="16133" width="7.7109375" style="1" customWidth="1"/>
    <col min="16134" max="16384" width="9.140625" style="1"/>
  </cols>
  <sheetData>
    <row r="1" spans="1:6" x14ac:dyDescent="0.25">
      <c r="B1" s="612" t="s">
        <v>508</v>
      </c>
      <c r="C1" s="612"/>
      <c r="D1" s="612"/>
      <c r="E1" s="612"/>
      <c r="F1" s="612"/>
    </row>
    <row r="2" spans="1:6" ht="18.75" customHeight="1" x14ac:dyDescent="0.25">
      <c r="A2" s="2"/>
      <c r="B2" s="613" t="s">
        <v>275</v>
      </c>
      <c r="C2" s="613"/>
      <c r="D2" s="613"/>
      <c r="E2" s="613"/>
      <c r="F2" s="613"/>
    </row>
    <row r="3" spans="1:6" ht="21.95" customHeight="1" x14ac:dyDescent="0.25">
      <c r="A3" s="3"/>
      <c r="B3" s="4" t="str">
        <f>CONCATENATE([1]ALAPADATOK!A3)</f>
        <v>Szirmabesenyő Nagyközség Önkormányzata</v>
      </c>
      <c r="C3" s="5"/>
    </row>
    <row r="4" spans="1:6" ht="21.95" customHeight="1" x14ac:dyDescent="0.25">
      <c r="A4" s="5"/>
      <c r="B4" s="4" t="str">
        <f>'[1]KV_1.2.sz.mell.'!B3</f>
        <v>2020. ÉVI KÖLTSÉGVETÉS</v>
      </c>
      <c r="C4" s="5"/>
    </row>
    <row r="5" spans="1:6" ht="21.95" customHeight="1" x14ac:dyDescent="0.25">
      <c r="A5" s="5"/>
      <c r="B5" s="4" t="s">
        <v>276</v>
      </c>
      <c r="C5" s="5"/>
    </row>
    <row r="6" spans="1:6" ht="21.95" customHeight="1" x14ac:dyDescent="0.25">
      <c r="A6" s="2"/>
      <c r="B6" s="2"/>
      <c r="C6" s="6"/>
    </row>
    <row r="7" spans="1:6" ht="15.2" customHeight="1" x14ac:dyDescent="0.25">
      <c r="A7" s="614" t="s">
        <v>2</v>
      </c>
      <c r="B7" s="614"/>
      <c r="C7" s="614"/>
    </row>
    <row r="8" spans="1:6" ht="15.2" customHeight="1" thickBot="1" x14ac:dyDescent="0.3">
      <c r="A8" s="615" t="s">
        <v>3</v>
      </c>
      <c r="B8" s="615"/>
      <c r="C8" s="616" t="str">
        <f>CONCATENATE('[1]KV_1.1.sz.mell.'!C7)</f>
        <v>Forintban!</v>
      </c>
      <c r="D8" s="616"/>
      <c r="E8" s="616"/>
      <c r="F8" s="616"/>
    </row>
    <row r="9" spans="1:6" ht="39.75" customHeight="1" thickBot="1" x14ac:dyDescent="0.3">
      <c r="A9" s="7" t="s">
        <v>5</v>
      </c>
      <c r="B9" s="8" t="s">
        <v>6</v>
      </c>
      <c r="C9" s="9" t="str">
        <f>+CONCATENATE(LEFT([1]KV_ÖSSZEFÜGGÉSEK!A5,4),". évi előirányzat")</f>
        <v>2020. évi előirányzat</v>
      </c>
      <c r="D9" s="9" t="s">
        <v>266</v>
      </c>
      <c r="E9" s="9" t="s">
        <v>267</v>
      </c>
      <c r="F9" s="9" t="s">
        <v>8</v>
      </c>
    </row>
    <row r="10" spans="1:6" s="13" customFormat="1" ht="12" customHeight="1" thickBot="1" x14ac:dyDescent="0.25">
      <c r="A10" s="10"/>
      <c r="B10" s="11" t="s">
        <v>9</v>
      </c>
      <c r="C10" s="12" t="s">
        <v>10</v>
      </c>
      <c r="D10" s="12" t="s">
        <v>11</v>
      </c>
      <c r="E10" s="12" t="s">
        <v>12</v>
      </c>
      <c r="F10" s="12" t="s">
        <v>268</v>
      </c>
    </row>
    <row r="11" spans="1:6" s="17" customFormat="1" ht="12" customHeight="1" thickBot="1" x14ac:dyDescent="0.25">
      <c r="A11" s="14" t="s">
        <v>13</v>
      </c>
      <c r="B11" s="15" t="s">
        <v>14</v>
      </c>
      <c r="C11" s="16">
        <f>+C12+C13+C14+C15+C16+C17</f>
        <v>0</v>
      </c>
      <c r="D11" s="16">
        <f>+D12+D13+D14+D15+D16+D17</f>
        <v>0</v>
      </c>
      <c r="E11" s="16"/>
      <c r="F11" s="16">
        <f>C11+D11</f>
        <v>0</v>
      </c>
    </row>
    <row r="12" spans="1:6" s="17" customFormat="1" ht="12" customHeight="1" x14ac:dyDescent="0.2">
      <c r="A12" s="18" t="s">
        <v>15</v>
      </c>
      <c r="B12" s="19" t="s">
        <v>16</v>
      </c>
      <c r="C12" s="20"/>
      <c r="D12" s="20"/>
      <c r="E12" s="20"/>
      <c r="F12" s="20">
        <f t="shared" ref="F12:F70" si="0">C12+D12</f>
        <v>0</v>
      </c>
    </row>
    <row r="13" spans="1:6" s="17" customFormat="1" ht="12" customHeight="1" x14ac:dyDescent="0.2">
      <c r="A13" s="21" t="s">
        <v>17</v>
      </c>
      <c r="B13" s="22" t="s">
        <v>18</v>
      </c>
      <c r="C13" s="23"/>
      <c r="D13" s="23"/>
      <c r="E13" s="23"/>
      <c r="F13" s="23">
        <f t="shared" si="0"/>
        <v>0</v>
      </c>
    </row>
    <row r="14" spans="1:6" s="17" customFormat="1" ht="12" customHeight="1" x14ac:dyDescent="0.2">
      <c r="A14" s="21" t="s">
        <v>19</v>
      </c>
      <c r="B14" s="22" t="s">
        <v>20</v>
      </c>
      <c r="C14" s="23"/>
      <c r="D14" s="23"/>
      <c r="E14" s="23"/>
      <c r="F14" s="23">
        <f t="shared" si="0"/>
        <v>0</v>
      </c>
    </row>
    <row r="15" spans="1:6" s="17" customFormat="1" ht="12" customHeight="1" x14ac:dyDescent="0.2">
      <c r="A15" s="21" t="s">
        <v>21</v>
      </c>
      <c r="B15" s="22" t="s">
        <v>22</v>
      </c>
      <c r="C15" s="23"/>
      <c r="D15" s="23"/>
      <c r="E15" s="23"/>
      <c r="F15" s="23">
        <f t="shared" si="0"/>
        <v>0</v>
      </c>
    </row>
    <row r="16" spans="1:6" s="17" customFormat="1" ht="12" customHeight="1" x14ac:dyDescent="0.2">
      <c r="A16" s="21" t="s">
        <v>23</v>
      </c>
      <c r="B16" s="24" t="s">
        <v>24</v>
      </c>
      <c r="C16" s="23"/>
      <c r="D16" s="23"/>
      <c r="E16" s="23"/>
      <c r="F16" s="23">
        <f t="shared" si="0"/>
        <v>0</v>
      </c>
    </row>
    <row r="17" spans="1:6" s="17" customFormat="1" ht="12" customHeight="1" thickBot="1" x14ac:dyDescent="0.25">
      <c r="A17" s="25" t="s">
        <v>25</v>
      </c>
      <c r="B17" s="26" t="s">
        <v>26</v>
      </c>
      <c r="C17" s="23"/>
      <c r="D17" s="23"/>
      <c r="E17" s="23"/>
      <c r="F17" s="23">
        <f t="shared" si="0"/>
        <v>0</v>
      </c>
    </row>
    <row r="18" spans="1:6" s="17" customFormat="1" ht="12" customHeight="1" thickBot="1" x14ac:dyDescent="0.25">
      <c r="A18" s="14" t="s">
        <v>27</v>
      </c>
      <c r="B18" s="27" t="s">
        <v>28</v>
      </c>
      <c r="C18" s="16">
        <f>+C19+C20+C21+C22+C23</f>
        <v>0</v>
      </c>
      <c r="D18" s="16">
        <f>+D19+D20+D21+D22+D23</f>
        <v>0</v>
      </c>
      <c r="E18" s="16"/>
      <c r="F18" s="16">
        <f t="shared" si="0"/>
        <v>0</v>
      </c>
    </row>
    <row r="19" spans="1:6" s="17" customFormat="1" ht="12" customHeight="1" x14ac:dyDescent="0.2">
      <c r="A19" s="18" t="s">
        <v>29</v>
      </c>
      <c r="B19" s="19" t="s">
        <v>30</v>
      </c>
      <c r="C19" s="20"/>
      <c r="D19" s="20"/>
      <c r="E19" s="20"/>
      <c r="F19" s="20">
        <f t="shared" si="0"/>
        <v>0</v>
      </c>
    </row>
    <row r="20" spans="1:6" s="17" customFormat="1" ht="12" customHeight="1" x14ac:dyDescent="0.2">
      <c r="A20" s="21" t="s">
        <v>31</v>
      </c>
      <c r="B20" s="22" t="s">
        <v>32</v>
      </c>
      <c r="C20" s="23"/>
      <c r="D20" s="23"/>
      <c r="E20" s="23"/>
      <c r="F20" s="23">
        <f t="shared" si="0"/>
        <v>0</v>
      </c>
    </row>
    <row r="21" spans="1:6" s="17" customFormat="1" ht="12" customHeight="1" x14ac:dyDescent="0.2">
      <c r="A21" s="21" t="s">
        <v>33</v>
      </c>
      <c r="B21" s="22" t="s">
        <v>34</v>
      </c>
      <c r="C21" s="23"/>
      <c r="D21" s="23"/>
      <c r="E21" s="23"/>
      <c r="F21" s="23">
        <f t="shared" si="0"/>
        <v>0</v>
      </c>
    </row>
    <row r="22" spans="1:6" s="17" customFormat="1" ht="12" customHeight="1" x14ac:dyDescent="0.2">
      <c r="A22" s="21" t="s">
        <v>35</v>
      </c>
      <c r="B22" s="22" t="s">
        <v>36</v>
      </c>
      <c r="C22" s="23"/>
      <c r="D22" s="23"/>
      <c r="E22" s="20"/>
      <c r="F22" s="20">
        <f t="shared" si="0"/>
        <v>0</v>
      </c>
    </row>
    <row r="23" spans="1:6" s="17" customFormat="1" ht="12" customHeight="1" x14ac:dyDescent="0.2">
      <c r="A23" s="21" t="s">
        <v>37</v>
      </c>
      <c r="B23" s="22" t="s">
        <v>38</v>
      </c>
      <c r="C23" s="23"/>
      <c r="D23" s="23"/>
      <c r="E23" s="23"/>
      <c r="F23" s="23">
        <f t="shared" si="0"/>
        <v>0</v>
      </c>
    </row>
    <row r="24" spans="1:6" s="17" customFormat="1" ht="12" customHeight="1" thickBot="1" x14ac:dyDescent="0.25">
      <c r="A24" s="25" t="s">
        <v>39</v>
      </c>
      <c r="B24" s="26" t="s">
        <v>40</v>
      </c>
      <c r="C24" s="28"/>
      <c r="D24" s="28"/>
      <c r="E24" s="28"/>
      <c r="F24" s="23">
        <f t="shared" si="0"/>
        <v>0</v>
      </c>
    </row>
    <row r="25" spans="1:6" s="17" customFormat="1" ht="12" customHeight="1" thickBot="1" x14ac:dyDescent="0.25">
      <c r="A25" s="14" t="s">
        <v>41</v>
      </c>
      <c r="B25" s="15" t="s">
        <v>42</v>
      </c>
      <c r="C25" s="16">
        <f>+C26+C27+C28+C29+C30</f>
        <v>0</v>
      </c>
      <c r="D25" s="16">
        <f>+D26+D27+D28+D29+D30</f>
        <v>0</v>
      </c>
      <c r="E25" s="16"/>
      <c r="F25" s="16">
        <f t="shared" si="0"/>
        <v>0</v>
      </c>
    </row>
    <row r="26" spans="1:6" s="17" customFormat="1" ht="12" customHeight="1" x14ac:dyDescent="0.2">
      <c r="A26" s="18" t="s">
        <v>43</v>
      </c>
      <c r="B26" s="19" t="s">
        <v>44</v>
      </c>
      <c r="C26" s="20"/>
      <c r="D26" s="20"/>
      <c r="E26" s="20"/>
      <c r="F26" s="20">
        <f t="shared" si="0"/>
        <v>0</v>
      </c>
    </row>
    <row r="27" spans="1:6" s="17" customFormat="1" ht="12" customHeight="1" x14ac:dyDescent="0.2">
      <c r="A27" s="21" t="s">
        <v>45</v>
      </c>
      <c r="B27" s="22" t="s">
        <v>46</v>
      </c>
      <c r="C27" s="23"/>
      <c r="D27" s="23"/>
      <c r="E27" s="23"/>
      <c r="F27" s="23">
        <f t="shared" si="0"/>
        <v>0</v>
      </c>
    </row>
    <row r="28" spans="1:6" s="17" customFormat="1" ht="12" customHeight="1" x14ac:dyDescent="0.2">
      <c r="A28" s="21" t="s">
        <v>47</v>
      </c>
      <c r="B28" s="22" t="s">
        <v>48</v>
      </c>
      <c r="C28" s="23"/>
      <c r="D28" s="23"/>
      <c r="E28" s="23"/>
      <c r="F28" s="23">
        <f t="shared" si="0"/>
        <v>0</v>
      </c>
    </row>
    <row r="29" spans="1:6" s="17" customFormat="1" ht="12" customHeight="1" x14ac:dyDescent="0.2">
      <c r="A29" s="21" t="s">
        <v>49</v>
      </c>
      <c r="B29" s="22" t="s">
        <v>50</v>
      </c>
      <c r="C29" s="23"/>
      <c r="D29" s="23"/>
      <c r="E29" s="20"/>
      <c r="F29" s="20">
        <f t="shared" si="0"/>
        <v>0</v>
      </c>
    </row>
    <row r="30" spans="1:6" s="17" customFormat="1" ht="12" customHeight="1" x14ac:dyDescent="0.2">
      <c r="A30" s="21" t="s">
        <v>51</v>
      </c>
      <c r="B30" s="22" t="s">
        <v>52</v>
      </c>
      <c r="C30" s="23"/>
      <c r="D30" s="23"/>
      <c r="E30" s="23"/>
      <c r="F30" s="23">
        <f t="shared" si="0"/>
        <v>0</v>
      </c>
    </row>
    <row r="31" spans="1:6" s="32" customFormat="1" ht="12" customHeight="1" thickBot="1" x14ac:dyDescent="0.3">
      <c r="A31" s="29" t="s">
        <v>53</v>
      </c>
      <c r="B31" s="30" t="s">
        <v>54</v>
      </c>
      <c r="C31" s="31"/>
      <c r="D31" s="31"/>
      <c r="E31" s="31"/>
      <c r="F31" s="23">
        <f t="shared" si="0"/>
        <v>0</v>
      </c>
    </row>
    <row r="32" spans="1:6" s="17" customFormat="1" ht="12" customHeight="1" thickBot="1" x14ac:dyDescent="0.25">
      <c r="A32" s="14" t="s">
        <v>55</v>
      </c>
      <c r="B32" s="15" t="s">
        <v>56</v>
      </c>
      <c r="C32" s="33">
        <f>SUM(C33:C39)</f>
        <v>1000000</v>
      </c>
      <c r="D32" s="33">
        <v>1000000</v>
      </c>
      <c r="E32" s="33"/>
      <c r="F32" s="16">
        <f>D32+E32</f>
        <v>1000000</v>
      </c>
    </row>
    <row r="33" spans="1:6" s="17" customFormat="1" ht="12" customHeight="1" x14ac:dyDescent="0.2">
      <c r="A33" s="18" t="s">
        <v>57</v>
      </c>
      <c r="B33" s="19" t="str">
        <f>'[1]KV_1.1.sz.mell.'!B32</f>
        <v>Építményadó</v>
      </c>
      <c r="C33" s="20"/>
      <c r="D33" s="20"/>
      <c r="E33" s="20"/>
      <c r="F33" s="20">
        <f>D33+E33</f>
        <v>0</v>
      </c>
    </row>
    <row r="34" spans="1:6" s="17" customFormat="1" ht="12" customHeight="1" x14ac:dyDescent="0.2">
      <c r="A34" s="21" t="s">
        <v>59</v>
      </c>
      <c r="B34" s="19" t="str">
        <f>'[1]KV_1.1.sz.mell.'!B33</f>
        <v>Idegenforgalmi adó</v>
      </c>
      <c r="C34" s="23"/>
      <c r="D34" s="23"/>
      <c r="E34" s="23"/>
      <c r="F34" s="20">
        <f t="shared" ref="F34:F38" si="1">D34+E34</f>
        <v>0</v>
      </c>
    </row>
    <row r="35" spans="1:6" s="17" customFormat="1" ht="12" customHeight="1" x14ac:dyDescent="0.2">
      <c r="A35" s="21" t="s">
        <v>61</v>
      </c>
      <c r="B35" s="19" t="str">
        <f>'[1]KV_1.1.sz.mell.'!B34</f>
        <v>Iparűzési adó</v>
      </c>
      <c r="C35" s="23">
        <v>1000000</v>
      </c>
      <c r="D35" s="23">
        <v>1000000</v>
      </c>
      <c r="E35" s="23"/>
      <c r="F35" s="20">
        <f t="shared" si="1"/>
        <v>1000000</v>
      </c>
    </row>
    <row r="36" spans="1:6" s="17" customFormat="1" ht="12" customHeight="1" x14ac:dyDescent="0.2">
      <c r="A36" s="21" t="s">
        <v>63</v>
      </c>
      <c r="B36" s="19" t="str">
        <f>'[1]KV_1.1.sz.mell.'!B35</f>
        <v>Talajterhelési díj</v>
      </c>
      <c r="C36" s="23"/>
      <c r="D36" s="23"/>
      <c r="E36" s="20"/>
      <c r="F36" s="20">
        <f t="shared" si="1"/>
        <v>0</v>
      </c>
    </row>
    <row r="37" spans="1:6" s="17" customFormat="1" ht="12" customHeight="1" x14ac:dyDescent="0.2">
      <c r="A37" s="21" t="s">
        <v>65</v>
      </c>
      <c r="B37" s="19" t="str">
        <f>'[1]KV_1.1.sz.mell.'!B36</f>
        <v>Gépjárműadó</v>
      </c>
      <c r="C37" s="23"/>
      <c r="D37" s="23"/>
      <c r="E37" s="23"/>
      <c r="F37" s="20">
        <f t="shared" si="1"/>
        <v>0</v>
      </c>
    </row>
    <row r="38" spans="1:6" s="17" customFormat="1" ht="12" customHeight="1" x14ac:dyDescent="0.2">
      <c r="A38" s="21" t="s">
        <v>67</v>
      </c>
      <c r="B38" s="19" t="str">
        <f>'[1]KV_1.1.sz.mell.'!B37</f>
        <v>Telekadó</v>
      </c>
      <c r="C38" s="23"/>
      <c r="D38" s="23"/>
      <c r="E38" s="23"/>
      <c r="F38" s="20">
        <f t="shared" si="1"/>
        <v>0</v>
      </c>
    </row>
    <row r="39" spans="1:6" s="17" customFormat="1" ht="12" customHeight="1" thickBot="1" x14ac:dyDescent="0.25">
      <c r="A39" s="25" t="s">
        <v>69</v>
      </c>
      <c r="B39" s="19" t="str">
        <f>'[1]KV_1.1.sz.mell.'!B38</f>
        <v>Kommunális adó</v>
      </c>
      <c r="C39" s="28"/>
      <c r="D39" s="28"/>
      <c r="E39" s="89"/>
      <c r="F39" s="20">
        <f t="shared" si="0"/>
        <v>0</v>
      </c>
    </row>
    <row r="40" spans="1:6" s="17" customFormat="1" ht="12" customHeight="1" thickBot="1" x14ac:dyDescent="0.25">
      <c r="A40" s="14" t="s">
        <v>71</v>
      </c>
      <c r="B40" s="15" t="s">
        <v>72</v>
      </c>
      <c r="C40" s="16">
        <f>SUM(C41:C51)</f>
        <v>0</v>
      </c>
      <c r="D40" s="16">
        <f>SUM(D41:D51)</f>
        <v>0</v>
      </c>
      <c r="E40" s="16"/>
      <c r="F40" s="16">
        <f t="shared" si="0"/>
        <v>0</v>
      </c>
    </row>
    <row r="41" spans="1:6" s="17" customFormat="1" ht="12" customHeight="1" x14ac:dyDescent="0.2">
      <c r="A41" s="18" t="s">
        <v>73</v>
      </c>
      <c r="B41" s="19" t="s">
        <v>74</v>
      </c>
      <c r="C41" s="20"/>
      <c r="D41" s="118"/>
      <c r="E41" s="128"/>
      <c r="F41" s="88">
        <f t="shared" si="0"/>
        <v>0</v>
      </c>
    </row>
    <row r="42" spans="1:6" s="17" customFormat="1" ht="12" customHeight="1" x14ac:dyDescent="0.2">
      <c r="A42" s="21" t="s">
        <v>75</v>
      </c>
      <c r="B42" s="22" t="s">
        <v>76</v>
      </c>
      <c r="C42" s="23"/>
      <c r="D42" s="119"/>
      <c r="E42" s="72"/>
      <c r="F42" s="83">
        <f t="shared" si="0"/>
        <v>0</v>
      </c>
    </row>
    <row r="43" spans="1:6" s="17" customFormat="1" ht="12" customHeight="1" x14ac:dyDescent="0.2">
      <c r="A43" s="21" t="s">
        <v>77</v>
      </c>
      <c r="B43" s="22" t="s">
        <v>78</v>
      </c>
      <c r="C43" s="23"/>
      <c r="D43" s="119"/>
      <c r="E43" s="72"/>
      <c r="F43" s="83">
        <f t="shared" si="0"/>
        <v>0</v>
      </c>
    </row>
    <row r="44" spans="1:6" s="17" customFormat="1" ht="12" customHeight="1" x14ac:dyDescent="0.2">
      <c r="A44" s="21" t="s">
        <v>79</v>
      </c>
      <c r="B44" s="22" t="s">
        <v>80</v>
      </c>
      <c r="C44" s="23"/>
      <c r="D44" s="119"/>
      <c r="E44" s="129"/>
      <c r="F44" s="88">
        <f t="shared" si="0"/>
        <v>0</v>
      </c>
    </row>
    <row r="45" spans="1:6" s="17" customFormat="1" ht="12" customHeight="1" x14ac:dyDescent="0.2">
      <c r="A45" s="21" t="s">
        <v>81</v>
      </c>
      <c r="B45" s="22" t="s">
        <v>82</v>
      </c>
      <c r="C45" s="23"/>
      <c r="D45" s="119"/>
      <c r="E45" s="72"/>
      <c r="F45" s="83">
        <f t="shared" si="0"/>
        <v>0</v>
      </c>
    </row>
    <row r="46" spans="1:6" s="17" customFormat="1" ht="12" customHeight="1" x14ac:dyDescent="0.2">
      <c r="A46" s="21" t="s">
        <v>83</v>
      </c>
      <c r="B46" s="22" t="s">
        <v>84</v>
      </c>
      <c r="C46" s="23"/>
      <c r="D46" s="119"/>
      <c r="E46" s="72"/>
      <c r="F46" s="83">
        <f t="shared" si="0"/>
        <v>0</v>
      </c>
    </row>
    <row r="47" spans="1:6" s="17" customFormat="1" ht="12" customHeight="1" x14ac:dyDescent="0.2">
      <c r="A47" s="21" t="s">
        <v>85</v>
      </c>
      <c r="B47" s="22" t="s">
        <v>86</v>
      </c>
      <c r="C47" s="23"/>
      <c r="D47" s="119"/>
      <c r="E47" s="129"/>
      <c r="F47" s="88">
        <f t="shared" si="0"/>
        <v>0</v>
      </c>
    </row>
    <row r="48" spans="1:6" s="17" customFormat="1" ht="12" customHeight="1" x14ac:dyDescent="0.2">
      <c r="A48" s="21" t="s">
        <v>87</v>
      </c>
      <c r="B48" s="22" t="s">
        <v>88</v>
      </c>
      <c r="C48" s="23"/>
      <c r="D48" s="119"/>
      <c r="E48" s="72"/>
      <c r="F48" s="88">
        <f t="shared" si="0"/>
        <v>0</v>
      </c>
    </row>
    <row r="49" spans="1:6" s="17" customFormat="1" ht="12" customHeight="1" x14ac:dyDescent="0.2">
      <c r="A49" s="21" t="s">
        <v>89</v>
      </c>
      <c r="B49" s="22" t="s">
        <v>90</v>
      </c>
      <c r="C49" s="35"/>
      <c r="D49" s="152"/>
      <c r="E49" s="387"/>
      <c r="F49" s="83">
        <f t="shared" si="0"/>
        <v>0</v>
      </c>
    </row>
    <row r="50" spans="1:6" s="17" customFormat="1" ht="12" customHeight="1" x14ac:dyDescent="0.2">
      <c r="A50" s="25" t="s">
        <v>91</v>
      </c>
      <c r="B50" s="36" t="s">
        <v>92</v>
      </c>
      <c r="C50" s="37"/>
      <c r="D50" s="155"/>
      <c r="E50" s="387"/>
      <c r="F50" s="83">
        <f t="shared" si="0"/>
        <v>0</v>
      </c>
    </row>
    <row r="51" spans="1:6" s="17" customFormat="1" ht="12" customHeight="1" thickBot="1" x14ac:dyDescent="0.25">
      <c r="A51" s="25" t="s">
        <v>93</v>
      </c>
      <c r="B51" s="26" t="s">
        <v>94</v>
      </c>
      <c r="C51" s="37"/>
      <c r="D51" s="155"/>
      <c r="E51" s="150"/>
      <c r="F51" s="88">
        <f t="shared" si="0"/>
        <v>0</v>
      </c>
    </row>
    <row r="52" spans="1:6" s="17" customFormat="1" ht="12" customHeight="1" thickBot="1" x14ac:dyDescent="0.25">
      <c r="A52" s="14" t="s">
        <v>95</v>
      </c>
      <c r="B52" s="15" t="s">
        <v>96</v>
      </c>
      <c r="C52" s="16">
        <f>SUM(C53:C56)</f>
        <v>0</v>
      </c>
      <c r="D52" s="16">
        <f>SUM(D53:D56)</f>
        <v>0</v>
      </c>
      <c r="E52" s="16"/>
      <c r="F52" s="16">
        <f t="shared" si="0"/>
        <v>0</v>
      </c>
    </row>
    <row r="53" spans="1:6" s="17" customFormat="1" ht="12" customHeight="1" x14ac:dyDescent="0.2">
      <c r="A53" s="18" t="s">
        <v>97</v>
      </c>
      <c r="B53" s="19" t="s">
        <v>98</v>
      </c>
      <c r="C53" s="38"/>
      <c r="D53" s="38"/>
      <c r="E53" s="38"/>
      <c r="F53" s="20">
        <f t="shared" si="0"/>
        <v>0</v>
      </c>
    </row>
    <row r="54" spans="1:6" s="17" customFormat="1" ht="12" customHeight="1" x14ac:dyDescent="0.2">
      <c r="A54" s="21" t="s">
        <v>99</v>
      </c>
      <c r="B54" s="22" t="s">
        <v>100</v>
      </c>
      <c r="C54" s="35"/>
      <c r="D54" s="35"/>
      <c r="E54" s="35"/>
      <c r="F54" s="23">
        <f t="shared" si="0"/>
        <v>0</v>
      </c>
    </row>
    <row r="55" spans="1:6" s="17" customFormat="1" ht="12" customHeight="1" x14ac:dyDescent="0.2">
      <c r="A55" s="21" t="s">
        <v>101</v>
      </c>
      <c r="B55" s="22" t="s">
        <v>102</v>
      </c>
      <c r="C55" s="35"/>
      <c r="D55" s="35"/>
      <c r="E55" s="35"/>
      <c r="F55" s="23">
        <f t="shared" si="0"/>
        <v>0</v>
      </c>
    </row>
    <row r="56" spans="1:6" s="17" customFormat="1" ht="12" customHeight="1" thickBot="1" x14ac:dyDescent="0.25">
      <c r="A56" s="21" t="s">
        <v>103</v>
      </c>
      <c r="B56" s="22" t="s">
        <v>104</v>
      </c>
      <c r="C56" s="35"/>
      <c r="D56" s="35"/>
      <c r="E56" s="38"/>
      <c r="F56" s="20">
        <f t="shared" si="0"/>
        <v>0</v>
      </c>
    </row>
    <row r="57" spans="1:6" s="17" customFormat="1" ht="12" customHeight="1" thickBot="1" x14ac:dyDescent="0.25">
      <c r="A57" s="14" t="s">
        <v>107</v>
      </c>
      <c r="B57" s="15" t="s">
        <v>108</v>
      </c>
      <c r="C57" s="16">
        <f>SUM(C58:C60)</f>
        <v>0</v>
      </c>
      <c r="D57" s="16">
        <f>SUM(D58:D60)</f>
        <v>0</v>
      </c>
      <c r="E57" s="16"/>
      <c r="F57" s="16">
        <f t="shared" si="0"/>
        <v>0</v>
      </c>
    </row>
    <row r="58" spans="1:6" s="17" customFormat="1" ht="12" customHeight="1" x14ac:dyDescent="0.2">
      <c r="A58" s="18" t="s">
        <v>109</v>
      </c>
      <c r="B58" s="19" t="s">
        <v>110</v>
      </c>
      <c r="C58" s="20"/>
      <c r="D58" s="20"/>
      <c r="E58" s="20"/>
      <c r="F58" s="20">
        <f t="shared" si="0"/>
        <v>0</v>
      </c>
    </row>
    <row r="59" spans="1:6" s="17" customFormat="1" ht="12" customHeight="1" x14ac:dyDescent="0.2">
      <c r="A59" s="21" t="s">
        <v>111</v>
      </c>
      <c r="B59" s="22" t="s">
        <v>112</v>
      </c>
      <c r="C59" s="23"/>
      <c r="D59" s="23"/>
      <c r="E59" s="23"/>
      <c r="F59" s="23">
        <f t="shared" si="0"/>
        <v>0</v>
      </c>
    </row>
    <row r="60" spans="1:6" s="17" customFormat="1" ht="12" customHeight="1" x14ac:dyDescent="0.2">
      <c r="A60" s="21" t="s">
        <v>113</v>
      </c>
      <c r="B60" s="22" t="s">
        <v>114</v>
      </c>
      <c r="C60" s="23"/>
      <c r="D60" s="23"/>
      <c r="E60" s="23"/>
      <c r="F60" s="23">
        <f t="shared" si="0"/>
        <v>0</v>
      </c>
    </row>
    <row r="61" spans="1:6" s="17" customFormat="1" ht="12" customHeight="1" thickBot="1" x14ac:dyDescent="0.25">
      <c r="A61" s="25" t="s">
        <v>115</v>
      </c>
      <c r="B61" s="26" t="s">
        <v>116</v>
      </c>
      <c r="C61" s="28"/>
      <c r="D61" s="28"/>
      <c r="E61" s="89"/>
      <c r="F61" s="20">
        <f t="shared" si="0"/>
        <v>0</v>
      </c>
    </row>
    <row r="62" spans="1:6" s="17" customFormat="1" ht="12" customHeight="1" thickBot="1" x14ac:dyDescent="0.25">
      <c r="A62" s="14" t="s">
        <v>117</v>
      </c>
      <c r="B62" s="27" t="s">
        <v>118</v>
      </c>
      <c r="C62" s="16">
        <f>SUM(C63:C63)</f>
        <v>0</v>
      </c>
      <c r="D62" s="16">
        <f>SUM(D63:D63)</f>
        <v>0</v>
      </c>
      <c r="E62" s="16"/>
      <c r="F62" s="16">
        <f t="shared" si="0"/>
        <v>0</v>
      </c>
    </row>
    <row r="63" spans="1:6" s="17" customFormat="1" ht="12" customHeight="1" thickBot="1" x14ac:dyDescent="0.25">
      <c r="A63" s="18" t="s">
        <v>119</v>
      </c>
      <c r="B63" s="19" t="s">
        <v>120</v>
      </c>
      <c r="C63" s="35"/>
      <c r="D63" s="35"/>
      <c r="E63" s="38"/>
      <c r="F63" s="20">
        <f t="shared" si="0"/>
        <v>0</v>
      </c>
    </row>
    <row r="64" spans="1:6" s="17" customFormat="1" ht="12" customHeight="1" thickBot="1" x14ac:dyDescent="0.25">
      <c r="A64" s="39" t="s">
        <v>127</v>
      </c>
      <c r="B64" s="15" t="s">
        <v>128</v>
      </c>
      <c r="C64" s="33">
        <f>+C11+C18+C25+C32+C40+C52+C57+C62</f>
        <v>1000000</v>
      </c>
      <c r="D64" s="33">
        <f>+D11+D18+D25+D32+D40+D52+D57+D62</f>
        <v>1000000</v>
      </c>
      <c r="E64" s="33">
        <f>+E11+E18+E25+E32+E40+E52+E57+E62</f>
        <v>0</v>
      </c>
      <c r="F64" s="16">
        <f>D64+E64</f>
        <v>1000000</v>
      </c>
    </row>
    <row r="65" spans="1:6" s="17" customFormat="1" ht="12" customHeight="1" thickBot="1" x14ac:dyDescent="0.25">
      <c r="A65" s="40" t="s">
        <v>129</v>
      </c>
      <c r="B65" s="27" t="s">
        <v>130</v>
      </c>
      <c r="C65" s="16">
        <f>SUM(C66:C68)</f>
        <v>0</v>
      </c>
      <c r="D65" s="16">
        <f>SUM(D66:D68)</f>
        <v>0</v>
      </c>
      <c r="E65" s="16"/>
      <c r="F65" s="16">
        <f t="shared" si="0"/>
        <v>0</v>
      </c>
    </row>
    <row r="66" spans="1:6" s="17" customFormat="1" ht="12" customHeight="1" x14ac:dyDescent="0.2">
      <c r="A66" s="18" t="s">
        <v>131</v>
      </c>
      <c r="B66" s="19" t="s">
        <v>132</v>
      </c>
      <c r="C66" s="35"/>
      <c r="D66" s="35"/>
      <c r="E66" s="38"/>
      <c r="F66" s="20">
        <f t="shared" si="0"/>
        <v>0</v>
      </c>
    </row>
    <row r="67" spans="1:6" s="17" customFormat="1" ht="12" customHeight="1" x14ac:dyDescent="0.2">
      <c r="A67" s="21" t="s">
        <v>133</v>
      </c>
      <c r="B67" s="22" t="s">
        <v>134</v>
      </c>
      <c r="C67" s="35"/>
      <c r="D67" s="35"/>
      <c r="E67" s="35"/>
      <c r="F67" s="23">
        <f t="shared" si="0"/>
        <v>0</v>
      </c>
    </row>
    <row r="68" spans="1:6" s="17" customFormat="1" ht="12" customHeight="1" thickBot="1" x14ac:dyDescent="0.25">
      <c r="A68" s="25" t="s">
        <v>135</v>
      </c>
      <c r="B68" s="41" t="s">
        <v>136</v>
      </c>
      <c r="C68" s="35"/>
      <c r="D68" s="35"/>
      <c r="E68" s="35"/>
      <c r="F68" s="23">
        <f t="shared" si="0"/>
        <v>0</v>
      </c>
    </row>
    <row r="69" spans="1:6" s="17" customFormat="1" ht="12" customHeight="1" thickBot="1" x14ac:dyDescent="0.25">
      <c r="A69" s="40" t="s">
        <v>137</v>
      </c>
      <c r="B69" s="27" t="s">
        <v>138</v>
      </c>
      <c r="C69" s="16">
        <f>SUM(C70:C70)</f>
        <v>0</v>
      </c>
      <c r="D69" s="16">
        <f>SUM(D70:D70)</f>
        <v>0</v>
      </c>
      <c r="E69" s="16"/>
      <c r="F69" s="66">
        <f t="shared" si="0"/>
        <v>0</v>
      </c>
    </row>
    <row r="70" spans="1:6" s="17" customFormat="1" ht="12" customHeight="1" thickBot="1" x14ac:dyDescent="0.25">
      <c r="A70" s="18" t="s">
        <v>139</v>
      </c>
      <c r="B70" s="19" t="s">
        <v>140</v>
      </c>
      <c r="C70" s="35"/>
      <c r="D70" s="35"/>
      <c r="E70" s="151"/>
      <c r="F70" s="128">
        <f t="shared" si="0"/>
        <v>0</v>
      </c>
    </row>
    <row r="71" spans="1:6" s="17" customFormat="1" ht="12" customHeight="1" thickBot="1" x14ac:dyDescent="0.25">
      <c r="A71" s="40" t="s">
        <v>147</v>
      </c>
      <c r="B71" s="27" t="s">
        <v>148</v>
      </c>
      <c r="C71" s="16">
        <f>SUM(C72:C73)</f>
        <v>42808000</v>
      </c>
      <c r="D71" s="16">
        <v>42808000</v>
      </c>
      <c r="E71" s="16"/>
      <c r="F71" s="16">
        <f>D71+E71</f>
        <v>42808000</v>
      </c>
    </row>
    <row r="72" spans="1:6" s="17" customFormat="1" ht="12" customHeight="1" thickBot="1" x14ac:dyDescent="0.25">
      <c r="A72" s="76" t="s">
        <v>149</v>
      </c>
      <c r="B72" s="46" t="s">
        <v>150</v>
      </c>
      <c r="C72" s="47">
        <v>42808000</v>
      </c>
      <c r="D72" s="47">
        <v>42808000</v>
      </c>
      <c r="E72" s="38"/>
      <c r="F72" s="20">
        <f>D72+E72</f>
        <v>42808000</v>
      </c>
    </row>
    <row r="73" spans="1:6" s="17" customFormat="1" ht="12" customHeight="1" thickBot="1" x14ac:dyDescent="0.25">
      <c r="A73" s="95" t="s">
        <v>151</v>
      </c>
      <c r="B73" s="43" t="s">
        <v>152</v>
      </c>
      <c r="C73" s="44"/>
      <c r="D73" s="44"/>
      <c r="E73" s="110"/>
      <c r="F73" s="23">
        <f t="shared" ref="F73:F81" si="2">C73+D73</f>
        <v>0</v>
      </c>
    </row>
    <row r="74" spans="1:6" s="17" customFormat="1" ht="12" customHeight="1" thickBot="1" x14ac:dyDescent="0.25">
      <c r="A74" s="40" t="s">
        <v>153</v>
      </c>
      <c r="B74" s="27" t="s">
        <v>154</v>
      </c>
      <c r="C74" s="16">
        <f>SUM(C75:C77)</f>
        <v>0</v>
      </c>
      <c r="D74" s="16">
        <f>SUM(D75:D77)</f>
        <v>0</v>
      </c>
      <c r="E74" s="16"/>
      <c r="F74" s="16">
        <f t="shared" si="2"/>
        <v>0</v>
      </c>
    </row>
    <row r="75" spans="1:6" s="17" customFormat="1" ht="12" customHeight="1" x14ac:dyDescent="0.2">
      <c r="A75" s="18" t="s">
        <v>155</v>
      </c>
      <c r="B75" s="19" t="s">
        <v>156</v>
      </c>
      <c r="C75" s="35"/>
      <c r="D75" s="35"/>
      <c r="E75" s="38"/>
      <c r="F75" s="20">
        <f t="shared" si="2"/>
        <v>0</v>
      </c>
    </row>
    <row r="76" spans="1:6" s="17" customFormat="1" ht="12" customHeight="1" x14ac:dyDescent="0.2">
      <c r="A76" s="21" t="s">
        <v>157</v>
      </c>
      <c r="B76" s="22" t="s">
        <v>158</v>
      </c>
      <c r="C76" s="35"/>
      <c r="D76" s="35"/>
      <c r="E76" s="35"/>
      <c r="F76" s="23">
        <f t="shared" si="2"/>
        <v>0</v>
      </c>
    </row>
    <row r="77" spans="1:6" s="17" customFormat="1" ht="12" customHeight="1" thickBot="1" x14ac:dyDescent="0.25">
      <c r="A77" s="48" t="s">
        <v>159</v>
      </c>
      <c r="B77" s="49" t="s">
        <v>160</v>
      </c>
      <c r="C77" s="50"/>
      <c r="D77" s="50"/>
      <c r="E77" s="110"/>
      <c r="F77" s="20">
        <f t="shared" si="2"/>
        <v>0</v>
      </c>
    </row>
    <row r="78" spans="1:6" s="17" customFormat="1" ht="12" customHeight="1" thickBot="1" x14ac:dyDescent="0.25">
      <c r="A78" s="40" t="s">
        <v>161</v>
      </c>
      <c r="B78" s="27" t="s">
        <v>162</v>
      </c>
      <c r="C78" s="16">
        <f>SUM(C79:C79)</f>
        <v>0</v>
      </c>
      <c r="D78" s="16">
        <f>SUM(D79:D79)</f>
        <v>0</v>
      </c>
      <c r="E78" s="16"/>
      <c r="F78" s="16">
        <f t="shared" si="2"/>
        <v>0</v>
      </c>
    </row>
    <row r="79" spans="1:6" s="17" customFormat="1" ht="12" customHeight="1" thickBot="1" x14ac:dyDescent="0.25">
      <c r="A79" s="51" t="s">
        <v>163</v>
      </c>
      <c r="B79" s="19" t="s">
        <v>164</v>
      </c>
      <c r="C79" s="35"/>
      <c r="D79" s="35"/>
      <c r="E79" s="38"/>
      <c r="F79" s="20">
        <f t="shared" si="2"/>
        <v>0</v>
      </c>
    </row>
    <row r="80" spans="1:6" s="17" customFormat="1" ht="12" customHeight="1" thickBot="1" x14ac:dyDescent="0.25">
      <c r="A80" s="40" t="s">
        <v>171</v>
      </c>
      <c r="B80" s="27" t="s">
        <v>172</v>
      </c>
      <c r="C80" s="53"/>
      <c r="D80" s="53"/>
      <c r="E80" s="53"/>
      <c r="F80" s="16">
        <f t="shared" si="2"/>
        <v>0</v>
      </c>
    </row>
    <row r="81" spans="1:6" s="17" customFormat="1" ht="13.5" customHeight="1" thickBot="1" x14ac:dyDescent="0.25">
      <c r="A81" s="40" t="s">
        <v>173</v>
      </c>
      <c r="B81" s="27" t="s">
        <v>174</v>
      </c>
      <c r="C81" s="53"/>
      <c r="D81" s="53"/>
      <c r="E81" s="53"/>
      <c r="F81" s="16">
        <f t="shared" si="2"/>
        <v>0</v>
      </c>
    </row>
    <row r="82" spans="1:6" s="17" customFormat="1" ht="15.75" customHeight="1" thickBot="1" x14ac:dyDescent="0.25">
      <c r="A82" s="40" t="s">
        <v>175</v>
      </c>
      <c r="B82" s="54" t="s">
        <v>176</v>
      </c>
      <c r="C82" s="33">
        <f>+C65+C69+C71+C74+C78+C81+C80</f>
        <v>42808000</v>
      </c>
      <c r="D82" s="33">
        <v>85616000</v>
      </c>
      <c r="E82" s="33"/>
      <c r="F82" s="16">
        <f>D82+E82</f>
        <v>85616000</v>
      </c>
    </row>
    <row r="83" spans="1:6" s="17" customFormat="1" ht="16.5" customHeight="1" thickBot="1" x14ac:dyDescent="0.25">
      <c r="A83" s="55" t="s">
        <v>177</v>
      </c>
      <c r="B83" s="56" t="s">
        <v>178</v>
      </c>
      <c r="C83" s="33">
        <f>+C64+C82</f>
        <v>43808000</v>
      </c>
      <c r="D83" s="33">
        <f>+D64+D82</f>
        <v>86616000</v>
      </c>
      <c r="E83" s="33"/>
      <c r="F83" s="16">
        <f>D83+E83</f>
        <v>86616000</v>
      </c>
    </row>
    <row r="84" spans="1:6" s="17" customFormat="1" ht="11.1" customHeight="1" x14ac:dyDescent="0.2">
      <c r="A84" s="57"/>
      <c r="B84" s="58"/>
      <c r="C84" s="59"/>
    </row>
    <row r="85" spans="1:6" ht="16.5" customHeight="1" x14ac:dyDescent="0.25">
      <c r="A85" s="617" t="s">
        <v>179</v>
      </c>
      <c r="B85" s="617"/>
      <c r="C85" s="617"/>
    </row>
    <row r="86" spans="1:6" ht="16.5" customHeight="1" thickBot="1" x14ac:dyDescent="0.3">
      <c r="A86" s="611" t="s">
        <v>180</v>
      </c>
      <c r="B86" s="611"/>
      <c r="C86" s="618" t="str">
        <f>C8</f>
        <v>Forintban!</v>
      </c>
      <c r="D86" s="618"/>
      <c r="E86" s="618"/>
      <c r="F86" s="618"/>
    </row>
    <row r="87" spans="1:6" ht="42" customHeight="1" thickBot="1" x14ac:dyDescent="0.3">
      <c r="A87" s="61" t="s">
        <v>5</v>
      </c>
      <c r="B87" s="62" t="s">
        <v>181</v>
      </c>
      <c r="C87" s="63" t="str">
        <f>+C9</f>
        <v>2020. évi előirányzat</v>
      </c>
      <c r="D87" s="9" t="s">
        <v>266</v>
      </c>
      <c r="E87" s="9" t="s">
        <v>267</v>
      </c>
      <c r="F87" s="9" t="s">
        <v>8</v>
      </c>
    </row>
    <row r="88" spans="1:6" s="13" customFormat="1" ht="12" customHeight="1" thickBot="1" x14ac:dyDescent="0.25">
      <c r="A88" s="61"/>
      <c r="B88" s="62" t="s">
        <v>9</v>
      </c>
      <c r="C88" s="63" t="s">
        <v>10</v>
      </c>
      <c r="D88" s="12" t="s">
        <v>11</v>
      </c>
      <c r="E88" s="12" t="s">
        <v>12</v>
      </c>
      <c r="F88" s="12" t="s">
        <v>268</v>
      </c>
    </row>
    <row r="89" spans="1:6" ht="12" customHeight="1" thickBot="1" x14ac:dyDescent="0.3">
      <c r="A89" s="64" t="s">
        <v>13</v>
      </c>
      <c r="B89" s="65" t="s">
        <v>264</v>
      </c>
      <c r="C89" s="66">
        <f>C90+C91+C92+C93+C94+C107</f>
        <v>43808000</v>
      </c>
      <c r="D89" s="87">
        <v>43808000</v>
      </c>
      <c r="E89" s="108">
        <f>E92+E94+E107</f>
        <v>0</v>
      </c>
      <c r="F89" s="16">
        <f>D89+E89</f>
        <v>43808000</v>
      </c>
    </row>
    <row r="90" spans="1:6" ht="12" customHeight="1" x14ac:dyDescent="0.25">
      <c r="A90" s="45" t="s">
        <v>15</v>
      </c>
      <c r="B90" s="67" t="s">
        <v>182</v>
      </c>
      <c r="C90" s="68"/>
      <c r="D90" s="20">
        <v>0</v>
      </c>
      <c r="E90" s="20"/>
      <c r="F90" s="20">
        <f>D90+E90</f>
        <v>0</v>
      </c>
    </row>
    <row r="91" spans="1:6" ht="12" customHeight="1" x14ac:dyDescent="0.25">
      <c r="A91" s="21" t="s">
        <v>17</v>
      </c>
      <c r="B91" s="69" t="s">
        <v>183</v>
      </c>
      <c r="C91" s="23"/>
      <c r="D91" s="23">
        <v>0</v>
      </c>
      <c r="E91" s="28"/>
      <c r="F91" s="20">
        <f t="shared" ref="F91:F109" si="3">D91+E91</f>
        <v>0</v>
      </c>
    </row>
    <row r="92" spans="1:6" ht="12" customHeight="1" x14ac:dyDescent="0.25">
      <c r="A92" s="21" t="s">
        <v>19</v>
      </c>
      <c r="B92" s="69" t="s">
        <v>184</v>
      </c>
      <c r="C92" s="28"/>
      <c r="D92" s="28">
        <v>17387041</v>
      </c>
      <c r="E92" s="28"/>
      <c r="F92" s="20">
        <f t="shared" si="3"/>
        <v>17387041</v>
      </c>
    </row>
    <row r="93" spans="1:6" ht="12" customHeight="1" x14ac:dyDescent="0.25">
      <c r="A93" s="21" t="s">
        <v>21</v>
      </c>
      <c r="B93" s="70" t="s">
        <v>185</v>
      </c>
      <c r="C93" s="28"/>
      <c r="D93" s="28">
        <v>0</v>
      </c>
      <c r="E93" s="28"/>
      <c r="F93" s="20">
        <f t="shared" si="3"/>
        <v>0</v>
      </c>
    </row>
    <row r="94" spans="1:6" ht="12" customHeight="1" x14ac:dyDescent="0.25">
      <c r="A94" s="21" t="s">
        <v>186</v>
      </c>
      <c r="B94" s="71" t="s">
        <v>187</v>
      </c>
      <c r="C94" s="28">
        <v>1000000</v>
      </c>
      <c r="D94" s="28">
        <v>1000000</v>
      </c>
      <c r="E94" s="28"/>
      <c r="F94" s="20">
        <f t="shared" si="3"/>
        <v>1000000</v>
      </c>
    </row>
    <row r="95" spans="1:6" ht="12" customHeight="1" x14ac:dyDescent="0.25">
      <c r="A95" s="21" t="s">
        <v>25</v>
      </c>
      <c r="B95" s="69" t="s">
        <v>188</v>
      </c>
      <c r="C95" s="28"/>
      <c r="D95" s="28">
        <v>0</v>
      </c>
      <c r="E95" s="28"/>
      <c r="F95" s="20">
        <f t="shared" si="3"/>
        <v>0</v>
      </c>
    </row>
    <row r="96" spans="1:6" ht="12" customHeight="1" x14ac:dyDescent="0.25">
      <c r="A96" s="21" t="s">
        <v>189</v>
      </c>
      <c r="B96" s="73" t="s">
        <v>190</v>
      </c>
      <c r="C96" s="28"/>
      <c r="D96" s="28">
        <v>0</v>
      </c>
      <c r="E96" s="28"/>
      <c r="F96" s="20">
        <f t="shared" si="3"/>
        <v>0</v>
      </c>
    </row>
    <row r="97" spans="1:6" ht="12" customHeight="1" x14ac:dyDescent="0.25">
      <c r="A97" s="21" t="s">
        <v>191</v>
      </c>
      <c r="B97" s="73" t="s">
        <v>192</v>
      </c>
      <c r="C97" s="28"/>
      <c r="D97" s="28">
        <v>0</v>
      </c>
      <c r="E97" s="28"/>
      <c r="F97" s="20">
        <f t="shared" si="3"/>
        <v>0</v>
      </c>
    </row>
    <row r="98" spans="1:6" ht="12" customHeight="1" x14ac:dyDescent="0.25">
      <c r="A98" s="21" t="s">
        <v>193</v>
      </c>
      <c r="B98" s="74" t="s">
        <v>194</v>
      </c>
      <c r="C98" s="28"/>
      <c r="D98" s="28">
        <v>0</v>
      </c>
      <c r="E98" s="28"/>
      <c r="F98" s="20">
        <f t="shared" si="3"/>
        <v>0</v>
      </c>
    </row>
    <row r="99" spans="1:6" ht="12" customHeight="1" x14ac:dyDescent="0.25">
      <c r="A99" s="21" t="s">
        <v>195</v>
      </c>
      <c r="B99" s="75" t="s">
        <v>196</v>
      </c>
      <c r="C99" s="28"/>
      <c r="D99" s="28">
        <v>0</v>
      </c>
      <c r="E99" s="28"/>
      <c r="F99" s="20">
        <f t="shared" si="3"/>
        <v>0</v>
      </c>
    </row>
    <row r="100" spans="1:6" ht="12" customHeight="1" x14ac:dyDescent="0.25">
      <c r="A100" s="21" t="s">
        <v>197</v>
      </c>
      <c r="B100" s="75" t="s">
        <v>198</v>
      </c>
      <c r="C100" s="28"/>
      <c r="D100" s="28">
        <v>0</v>
      </c>
      <c r="E100" s="28"/>
      <c r="F100" s="20">
        <f t="shared" si="3"/>
        <v>0</v>
      </c>
    </row>
    <row r="101" spans="1:6" ht="12" customHeight="1" x14ac:dyDescent="0.25">
      <c r="A101" s="21" t="s">
        <v>199</v>
      </c>
      <c r="B101" s="74" t="s">
        <v>200</v>
      </c>
      <c r="C101" s="28"/>
      <c r="D101" s="28">
        <v>0</v>
      </c>
      <c r="E101" s="28"/>
      <c r="F101" s="20">
        <f t="shared" si="3"/>
        <v>0</v>
      </c>
    </row>
    <row r="102" spans="1:6" ht="12" customHeight="1" x14ac:dyDescent="0.25">
      <c r="A102" s="21" t="s">
        <v>201</v>
      </c>
      <c r="B102" s="74" t="s">
        <v>202</v>
      </c>
      <c r="C102" s="28"/>
      <c r="D102" s="28">
        <v>0</v>
      </c>
      <c r="E102" s="28"/>
      <c r="F102" s="20">
        <f t="shared" si="3"/>
        <v>0</v>
      </c>
    </row>
    <row r="103" spans="1:6" ht="12" customHeight="1" x14ac:dyDescent="0.25">
      <c r="A103" s="21" t="s">
        <v>203</v>
      </c>
      <c r="B103" s="75" t="s">
        <v>204</v>
      </c>
      <c r="C103" s="28"/>
      <c r="D103" s="28">
        <v>0</v>
      </c>
      <c r="E103" s="28"/>
      <c r="F103" s="20">
        <f t="shared" si="3"/>
        <v>0</v>
      </c>
    </row>
    <row r="104" spans="1:6" ht="12" customHeight="1" x14ac:dyDescent="0.25">
      <c r="A104" s="76" t="s">
        <v>205</v>
      </c>
      <c r="B104" s="73" t="s">
        <v>206</v>
      </c>
      <c r="C104" s="28"/>
      <c r="D104" s="28">
        <v>0</v>
      </c>
      <c r="E104" s="28"/>
      <c r="F104" s="20">
        <f t="shared" si="3"/>
        <v>0</v>
      </c>
    </row>
    <row r="105" spans="1:6" ht="12" customHeight="1" x14ac:dyDescent="0.25">
      <c r="A105" s="21" t="s">
        <v>207</v>
      </c>
      <c r="B105" s="73" t="s">
        <v>208</v>
      </c>
      <c r="C105" s="28"/>
      <c r="D105" s="28">
        <v>0</v>
      </c>
      <c r="E105" s="28"/>
      <c r="F105" s="20">
        <f t="shared" si="3"/>
        <v>0</v>
      </c>
    </row>
    <row r="106" spans="1:6" ht="12" customHeight="1" x14ac:dyDescent="0.25">
      <c r="A106" s="25" t="s">
        <v>209</v>
      </c>
      <c r="B106" s="73" t="s">
        <v>210</v>
      </c>
      <c r="C106" s="28">
        <v>1000000</v>
      </c>
      <c r="D106" s="28">
        <v>1000000</v>
      </c>
      <c r="E106" s="28"/>
      <c r="F106" s="20">
        <f t="shared" si="3"/>
        <v>1000000</v>
      </c>
    </row>
    <row r="107" spans="1:6" ht="12" customHeight="1" x14ac:dyDescent="0.25">
      <c r="A107" s="21" t="s">
        <v>211</v>
      </c>
      <c r="B107" s="70" t="s">
        <v>212</v>
      </c>
      <c r="C107" s="23">
        <v>42808000</v>
      </c>
      <c r="D107" s="23">
        <v>25420959</v>
      </c>
      <c r="E107" s="28"/>
      <c r="F107" s="20">
        <f t="shared" si="3"/>
        <v>25420959</v>
      </c>
    </row>
    <row r="108" spans="1:6" ht="12" customHeight="1" x14ac:dyDescent="0.25">
      <c r="A108" s="21" t="s">
        <v>213</v>
      </c>
      <c r="B108" s="69" t="s">
        <v>214</v>
      </c>
      <c r="C108" s="23"/>
      <c r="D108" s="23">
        <v>0</v>
      </c>
      <c r="E108" s="28"/>
      <c r="F108" s="20">
        <f t="shared" si="3"/>
        <v>0</v>
      </c>
    </row>
    <row r="109" spans="1:6" ht="12" customHeight="1" thickBot="1" x14ac:dyDescent="0.3">
      <c r="A109" s="48" t="s">
        <v>215</v>
      </c>
      <c r="B109" s="77" t="s">
        <v>216</v>
      </c>
      <c r="C109" s="78">
        <v>42808000</v>
      </c>
      <c r="D109" s="78">
        <v>25420959</v>
      </c>
      <c r="E109" s="28"/>
      <c r="F109" s="20">
        <f t="shared" si="3"/>
        <v>25420959</v>
      </c>
    </row>
    <row r="110" spans="1:6" ht="12" customHeight="1" thickBot="1" x14ac:dyDescent="0.3">
      <c r="A110" s="79" t="s">
        <v>27</v>
      </c>
      <c r="B110" s="80" t="s">
        <v>265</v>
      </c>
      <c r="C110" s="81">
        <f>+C111+C113+C115</f>
        <v>0</v>
      </c>
      <c r="D110" s="87">
        <f>+D111+D113+D115</f>
        <v>0</v>
      </c>
      <c r="E110" s="108"/>
      <c r="F110" s="16">
        <f t="shared" ref="F110:F149" si="4">C110+D110</f>
        <v>0</v>
      </c>
    </row>
    <row r="111" spans="1:6" ht="12" customHeight="1" x14ac:dyDescent="0.25">
      <c r="A111" s="18" t="s">
        <v>29</v>
      </c>
      <c r="B111" s="69" t="s">
        <v>217</v>
      </c>
      <c r="C111" s="20"/>
      <c r="D111" s="20"/>
      <c r="E111" s="20"/>
      <c r="F111" s="20">
        <f t="shared" si="4"/>
        <v>0</v>
      </c>
    </row>
    <row r="112" spans="1:6" ht="12" customHeight="1" x14ac:dyDescent="0.25">
      <c r="A112" s="18" t="s">
        <v>31</v>
      </c>
      <c r="B112" s="82" t="s">
        <v>218</v>
      </c>
      <c r="C112" s="20"/>
      <c r="D112" s="20"/>
      <c r="E112" s="89"/>
      <c r="F112" s="28">
        <f t="shared" si="4"/>
        <v>0</v>
      </c>
    </row>
    <row r="113" spans="1:6" ht="12" customHeight="1" x14ac:dyDescent="0.25">
      <c r="A113" s="18" t="s">
        <v>33</v>
      </c>
      <c r="B113" s="82" t="s">
        <v>219</v>
      </c>
      <c r="C113" s="23"/>
      <c r="D113" s="23"/>
      <c r="E113" s="28"/>
      <c r="F113" s="28">
        <f t="shared" si="4"/>
        <v>0</v>
      </c>
    </row>
    <row r="114" spans="1:6" ht="12" customHeight="1" x14ac:dyDescent="0.25">
      <c r="A114" s="18" t="s">
        <v>35</v>
      </c>
      <c r="B114" s="82" t="s">
        <v>220</v>
      </c>
      <c r="C114" s="83"/>
      <c r="D114" s="83"/>
      <c r="E114" s="85"/>
      <c r="F114" s="28">
        <f t="shared" si="4"/>
        <v>0</v>
      </c>
    </row>
    <row r="115" spans="1:6" ht="12" customHeight="1" x14ac:dyDescent="0.25">
      <c r="A115" s="18" t="s">
        <v>37</v>
      </c>
      <c r="B115" s="26" t="s">
        <v>221</v>
      </c>
      <c r="C115" s="83"/>
      <c r="D115" s="83"/>
      <c r="E115" s="85"/>
      <c r="F115" s="28">
        <f t="shared" si="4"/>
        <v>0</v>
      </c>
    </row>
    <row r="116" spans="1:6" ht="12" customHeight="1" x14ac:dyDescent="0.25">
      <c r="A116" s="18" t="s">
        <v>39</v>
      </c>
      <c r="B116" s="24" t="s">
        <v>222</v>
      </c>
      <c r="C116" s="83"/>
      <c r="D116" s="83"/>
      <c r="E116" s="85"/>
      <c r="F116" s="28">
        <f t="shared" si="4"/>
        <v>0</v>
      </c>
    </row>
    <row r="117" spans="1:6" ht="12" customHeight="1" x14ac:dyDescent="0.25">
      <c r="A117" s="18" t="s">
        <v>223</v>
      </c>
      <c r="B117" s="84" t="s">
        <v>224</v>
      </c>
      <c r="C117" s="83"/>
      <c r="D117" s="83"/>
      <c r="E117" s="85"/>
      <c r="F117" s="28">
        <f t="shared" si="4"/>
        <v>0</v>
      </c>
    </row>
    <row r="118" spans="1:6" x14ac:dyDescent="0.25">
      <c r="A118" s="18" t="s">
        <v>225</v>
      </c>
      <c r="B118" s="75" t="s">
        <v>198</v>
      </c>
      <c r="C118" s="83"/>
      <c r="D118" s="83"/>
      <c r="E118" s="85"/>
      <c r="F118" s="28">
        <f t="shared" si="4"/>
        <v>0</v>
      </c>
    </row>
    <row r="119" spans="1:6" ht="12" customHeight="1" x14ac:dyDescent="0.25">
      <c r="A119" s="18" t="s">
        <v>226</v>
      </c>
      <c r="B119" s="75" t="s">
        <v>227</v>
      </c>
      <c r="C119" s="83"/>
      <c r="D119" s="83"/>
      <c r="E119" s="85"/>
      <c r="F119" s="28">
        <f t="shared" si="4"/>
        <v>0</v>
      </c>
    </row>
    <row r="120" spans="1:6" ht="12" customHeight="1" x14ac:dyDescent="0.25">
      <c r="A120" s="18" t="s">
        <v>228</v>
      </c>
      <c r="B120" s="75" t="s">
        <v>229</v>
      </c>
      <c r="C120" s="83"/>
      <c r="D120" s="83"/>
      <c r="E120" s="85"/>
      <c r="F120" s="28">
        <f t="shared" si="4"/>
        <v>0</v>
      </c>
    </row>
    <row r="121" spans="1:6" ht="12" customHeight="1" x14ac:dyDescent="0.25">
      <c r="A121" s="18" t="s">
        <v>230</v>
      </c>
      <c r="B121" s="75" t="s">
        <v>204</v>
      </c>
      <c r="C121" s="83"/>
      <c r="D121" s="83"/>
      <c r="E121" s="83"/>
      <c r="F121" s="23">
        <f t="shared" si="4"/>
        <v>0</v>
      </c>
    </row>
    <row r="122" spans="1:6" ht="12" customHeight="1" x14ac:dyDescent="0.25">
      <c r="A122" s="18" t="s">
        <v>231</v>
      </c>
      <c r="B122" s="75" t="s">
        <v>232</v>
      </c>
      <c r="C122" s="83"/>
      <c r="D122" s="83"/>
      <c r="E122" s="85"/>
      <c r="F122" s="28">
        <f t="shared" si="4"/>
        <v>0</v>
      </c>
    </row>
    <row r="123" spans="1:6" ht="16.5" thickBot="1" x14ac:dyDescent="0.3">
      <c r="A123" s="76" t="s">
        <v>233</v>
      </c>
      <c r="B123" s="75" t="s">
        <v>234</v>
      </c>
      <c r="C123" s="85"/>
      <c r="D123" s="85"/>
      <c r="E123" s="85"/>
      <c r="F123" s="28">
        <f t="shared" si="4"/>
        <v>0</v>
      </c>
    </row>
    <row r="124" spans="1:6" ht="12" customHeight="1" thickBot="1" x14ac:dyDescent="0.3">
      <c r="A124" s="14" t="s">
        <v>41</v>
      </c>
      <c r="B124" s="86" t="s">
        <v>235</v>
      </c>
      <c r="C124" s="16">
        <f>+C89+C110</f>
        <v>43808000</v>
      </c>
      <c r="D124" s="16">
        <f>+D89+D110</f>
        <v>43808000</v>
      </c>
      <c r="E124" s="66"/>
      <c r="F124" s="66">
        <f>D124+E124</f>
        <v>43808000</v>
      </c>
    </row>
    <row r="125" spans="1:6" ht="12" customHeight="1" thickBot="1" x14ac:dyDescent="0.3">
      <c r="A125" s="14" t="s">
        <v>236</v>
      </c>
      <c r="B125" s="86" t="s">
        <v>237</v>
      </c>
      <c r="C125" s="16">
        <f>+C126+C127+C128</f>
        <v>0</v>
      </c>
      <c r="D125" s="16">
        <f>+D126+D127+D128</f>
        <v>0</v>
      </c>
      <c r="E125" s="108"/>
      <c r="F125" s="87">
        <f t="shared" si="4"/>
        <v>0</v>
      </c>
    </row>
    <row r="126" spans="1:6" ht="12" customHeight="1" x14ac:dyDescent="0.25">
      <c r="A126" s="18" t="s">
        <v>57</v>
      </c>
      <c r="B126" s="82" t="s">
        <v>238</v>
      </c>
      <c r="C126" s="83"/>
      <c r="D126" s="83"/>
      <c r="E126" s="88"/>
      <c r="F126" s="20">
        <f t="shared" si="4"/>
        <v>0</v>
      </c>
    </row>
    <row r="127" spans="1:6" ht="12" customHeight="1" x14ac:dyDescent="0.25">
      <c r="A127" s="18" t="s">
        <v>59</v>
      </c>
      <c r="B127" s="82" t="s">
        <v>239</v>
      </c>
      <c r="C127" s="83"/>
      <c r="D127" s="83"/>
      <c r="E127" s="85"/>
      <c r="F127" s="28">
        <f t="shared" si="4"/>
        <v>0</v>
      </c>
    </row>
    <row r="128" spans="1:6" ht="12" customHeight="1" thickBot="1" x14ac:dyDescent="0.3">
      <c r="A128" s="76" t="s">
        <v>61</v>
      </c>
      <c r="B128" s="82" t="s">
        <v>240</v>
      </c>
      <c r="C128" s="83"/>
      <c r="D128" s="83"/>
      <c r="E128" s="85"/>
      <c r="F128" s="28">
        <f t="shared" si="4"/>
        <v>0</v>
      </c>
    </row>
    <row r="129" spans="1:6" ht="12" customHeight="1" thickBot="1" x14ac:dyDescent="0.3">
      <c r="A129" s="14" t="s">
        <v>71</v>
      </c>
      <c r="B129" s="86" t="s">
        <v>241</v>
      </c>
      <c r="C129" s="16">
        <f>SUM(C130:C135)</f>
        <v>0</v>
      </c>
      <c r="D129" s="16">
        <f>SUM(D130:D135)</f>
        <v>0</v>
      </c>
      <c r="E129" s="87"/>
      <c r="F129" s="16">
        <f t="shared" si="4"/>
        <v>0</v>
      </c>
    </row>
    <row r="130" spans="1:6" ht="12" customHeight="1" x14ac:dyDescent="0.25">
      <c r="A130" s="18" t="s">
        <v>73</v>
      </c>
      <c r="B130" s="90" t="s">
        <v>242</v>
      </c>
      <c r="C130" s="83"/>
      <c r="D130" s="83"/>
      <c r="E130" s="88"/>
      <c r="F130" s="20">
        <f t="shared" si="4"/>
        <v>0</v>
      </c>
    </row>
    <row r="131" spans="1:6" ht="12" customHeight="1" x14ac:dyDescent="0.25">
      <c r="A131" s="18" t="s">
        <v>75</v>
      </c>
      <c r="B131" s="90" t="s">
        <v>243</v>
      </c>
      <c r="C131" s="83"/>
      <c r="D131" s="83"/>
      <c r="E131" s="85"/>
      <c r="F131" s="28">
        <f t="shared" si="4"/>
        <v>0</v>
      </c>
    </row>
    <row r="132" spans="1:6" ht="12" customHeight="1" x14ac:dyDescent="0.25">
      <c r="A132" s="18" t="s">
        <v>77</v>
      </c>
      <c r="B132" s="90" t="s">
        <v>244</v>
      </c>
      <c r="C132" s="83"/>
      <c r="D132" s="83"/>
      <c r="E132" s="85"/>
      <c r="F132" s="28">
        <f t="shared" si="4"/>
        <v>0</v>
      </c>
    </row>
    <row r="133" spans="1:6" ht="12" customHeight="1" x14ac:dyDescent="0.25">
      <c r="A133" s="18" t="s">
        <v>79</v>
      </c>
      <c r="B133" s="90" t="s">
        <v>245</v>
      </c>
      <c r="C133" s="83"/>
      <c r="D133" s="83"/>
      <c r="E133" s="83"/>
      <c r="F133" s="23">
        <f t="shared" si="4"/>
        <v>0</v>
      </c>
    </row>
    <row r="134" spans="1:6" ht="12" customHeight="1" x14ac:dyDescent="0.25">
      <c r="A134" s="76" t="s">
        <v>81</v>
      </c>
      <c r="B134" s="91" t="s">
        <v>246</v>
      </c>
      <c r="C134" s="85"/>
      <c r="D134" s="85"/>
      <c r="E134" s="85"/>
      <c r="F134" s="28">
        <f t="shared" si="4"/>
        <v>0</v>
      </c>
    </row>
    <row r="135" spans="1:6" ht="12" customHeight="1" thickBot="1" x14ac:dyDescent="0.3">
      <c r="A135" s="48" t="s">
        <v>83</v>
      </c>
      <c r="B135" s="92" t="s">
        <v>247</v>
      </c>
      <c r="C135" s="93"/>
      <c r="D135" s="93"/>
      <c r="E135" s="85"/>
      <c r="F135" s="28">
        <f t="shared" si="4"/>
        <v>0</v>
      </c>
    </row>
    <row r="136" spans="1:6" ht="12" customHeight="1" thickBot="1" x14ac:dyDescent="0.3">
      <c r="A136" s="14" t="s">
        <v>95</v>
      </c>
      <c r="B136" s="86" t="s">
        <v>248</v>
      </c>
      <c r="C136" s="33">
        <f>+C137+C138+C139+C140</f>
        <v>0</v>
      </c>
      <c r="D136" s="94">
        <f>+D137+D138+D139+D140</f>
        <v>0</v>
      </c>
      <c r="E136" s="109"/>
      <c r="F136" s="16">
        <f t="shared" si="4"/>
        <v>0</v>
      </c>
    </row>
    <row r="137" spans="1:6" ht="12" customHeight="1" x14ac:dyDescent="0.25">
      <c r="A137" s="18" t="s">
        <v>97</v>
      </c>
      <c r="B137" s="90" t="s">
        <v>249</v>
      </c>
      <c r="C137" s="83"/>
      <c r="D137" s="88"/>
      <c r="E137" s="88"/>
      <c r="F137" s="20">
        <f t="shared" si="4"/>
        <v>0</v>
      </c>
    </row>
    <row r="138" spans="1:6" ht="12" customHeight="1" x14ac:dyDescent="0.25">
      <c r="A138" s="18" t="s">
        <v>99</v>
      </c>
      <c r="B138" s="90" t="s">
        <v>250</v>
      </c>
      <c r="C138" s="83"/>
      <c r="D138" s="83"/>
      <c r="E138" s="85"/>
      <c r="F138" s="28">
        <f t="shared" si="4"/>
        <v>0</v>
      </c>
    </row>
    <row r="139" spans="1:6" ht="12" customHeight="1" x14ac:dyDescent="0.25">
      <c r="A139" s="21" t="s">
        <v>101</v>
      </c>
      <c r="B139" s="69" t="s">
        <v>251</v>
      </c>
      <c r="C139" s="83"/>
      <c r="D139" s="83"/>
      <c r="E139" s="83"/>
      <c r="F139" s="23">
        <f t="shared" si="4"/>
        <v>0</v>
      </c>
    </row>
    <row r="140" spans="1:6" ht="12" customHeight="1" thickBot="1" x14ac:dyDescent="0.3">
      <c r="A140" s="42" t="s">
        <v>103</v>
      </c>
      <c r="B140" s="146" t="s">
        <v>252</v>
      </c>
      <c r="C140" s="147"/>
      <c r="D140" s="147"/>
      <c r="E140" s="112"/>
      <c r="F140" s="111">
        <f t="shared" si="4"/>
        <v>0</v>
      </c>
    </row>
    <row r="141" spans="1:6" ht="12" customHeight="1" thickBot="1" x14ac:dyDescent="0.3">
      <c r="A141" s="14" t="s">
        <v>253</v>
      </c>
      <c r="B141" s="86" t="s">
        <v>254</v>
      </c>
      <c r="C141" s="98">
        <f>SUM(C142:C146)</f>
        <v>0</v>
      </c>
      <c r="D141" s="148">
        <f>SUM(D142:D146)</f>
        <v>0</v>
      </c>
      <c r="E141" s="114"/>
      <c r="F141" s="16">
        <f t="shared" si="4"/>
        <v>0</v>
      </c>
    </row>
    <row r="142" spans="1:6" ht="12" customHeight="1" x14ac:dyDescent="0.25">
      <c r="A142" s="18" t="s">
        <v>109</v>
      </c>
      <c r="B142" s="90" t="s">
        <v>255</v>
      </c>
      <c r="C142" s="83"/>
      <c r="D142" s="88"/>
      <c r="E142" s="88"/>
      <c r="F142" s="20">
        <f t="shared" si="4"/>
        <v>0</v>
      </c>
    </row>
    <row r="143" spans="1:6" ht="12" customHeight="1" x14ac:dyDescent="0.25">
      <c r="A143" s="18" t="s">
        <v>111</v>
      </c>
      <c r="B143" s="90" t="s">
        <v>256</v>
      </c>
      <c r="C143" s="83"/>
      <c r="D143" s="83"/>
      <c r="E143" s="85"/>
      <c r="F143" s="28">
        <f t="shared" si="4"/>
        <v>0</v>
      </c>
    </row>
    <row r="144" spans="1:6" ht="12" customHeight="1" x14ac:dyDescent="0.25">
      <c r="A144" s="18" t="s">
        <v>113</v>
      </c>
      <c r="B144" s="90" t="s">
        <v>271</v>
      </c>
      <c r="C144" s="83"/>
      <c r="D144" s="83"/>
      <c r="E144" s="85"/>
      <c r="F144" s="28">
        <f t="shared" si="4"/>
        <v>0</v>
      </c>
    </row>
    <row r="145" spans="1:10" ht="12" customHeight="1" x14ac:dyDescent="0.25">
      <c r="A145" s="18" t="s">
        <v>115</v>
      </c>
      <c r="B145" s="90" t="s">
        <v>272</v>
      </c>
      <c r="C145" s="83"/>
      <c r="D145" s="83"/>
      <c r="E145" s="83"/>
      <c r="F145" s="23">
        <f t="shared" si="4"/>
        <v>0</v>
      </c>
    </row>
    <row r="146" spans="1:10" ht="12" customHeight="1" thickBot="1" x14ac:dyDescent="0.3">
      <c r="A146" s="18" t="s">
        <v>273</v>
      </c>
      <c r="B146" s="90" t="s">
        <v>274</v>
      </c>
      <c r="C146" s="83"/>
      <c r="D146" s="83"/>
      <c r="E146" s="85"/>
      <c r="F146" s="28">
        <f t="shared" si="4"/>
        <v>0</v>
      </c>
    </row>
    <row r="147" spans="1:10" ht="12" customHeight="1" thickBot="1" x14ac:dyDescent="0.3">
      <c r="A147" s="14" t="s">
        <v>117</v>
      </c>
      <c r="B147" s="86" t="s">
        <v>257</v>
      </c>
      <c r="C147" s="99"/>
      <c r="D147" s="99"/>
      <c r="E147" s="115"/>
      <c r="F147" s="66">
        <f t="shared" si="4"/>
        <v>0</v>
      </c>
    </row>
    <row r="148" spans="1:10" ht="12" customHeight="1" thickBot="1" x14ac:dyDescent="0.3">
      <c r="A148" s="14" t="s">
        <v>258</v>
      </c>
      <c r="B148" s="86" t="s">
        <v>259</v>
      </c>
      <c r="C148" s="99"/>
      <c r="D148" s="99"/>
      <c r="E148" s="115"/>
      <c r="F148" s="66">
        <f t="shared" si="4"/>
        <v>0</v>
      </c>
    </row>
    <row r="149" spans="1:10" ht="15.2" customHeight="1" thickBot="1" x14ac:dyDescent="0.3">
      <c r="A149" s="14" t="s">
        <v>260</v>
      </c>
      <c r="B149" s="86" t="s">
        <v>261</v>
      </c>
      <c r="C149" s="100">
        <f>+C125+C129+C136+C141+C147+C148</f>
        <v>0</v>
      </c>
      <c r="D149" s="100">
        <f>+D125+D129+D136+D141+D147+D148</f>
        <v>0</v>
      </c>
      <c r="E149" s="117"/>
      <c r="F149" s="66">
        <f t="shared" si="4"/>
        <v>0</v>
      </c>
      <c r="G149" s="101"/>
      <c r="H149" s="102"/>
      <c r="I149" s="102"/>
      <c r="J149" s="102"/>
    </row>
    <row r="150" spans="1:10" s="17" customFormat="1" ht="17.25" customHeight="1" thickBot="1" x14ac:dyDescent="0.25">
      <c r="A150" s="103" t="s">
        <v>262</v>
      </c>
      <c r="B150" s="104" t="s">
        <v>263</v>
      </c>
      <c r="C150" s="100">
        <f>+C124+C149</f>
        <v>43808000</v>
      </c>
      <c r="D150" s="100">
        <f>+D124+D149</f>
        <v>43808000</v>
      </c>
      <c r="E150" s="149"/>
      <c r="F150" s="87">
        <f>D150+E150</f>
        <v>43808000</v>
      </c>
    </row>
    <row r="151" spans="1:10" ht="15.95" customHeight="1" x14ac:dyDescent="0.25">
      <c r="A151" s="142"/>
      <c r="B151" s="142"/>
      <c r="C151" s="106">
        <f>C83-C150</f>
        <v>0</v>
      </c>
    </row>
    <row r="153" spans="1:10" ht="15.2" customHeight="1" x14ac:dyDescent="0.25"/>
    <row r="155" spans="1:10" ht="27.75" customHeight="1" x14ac:dyDescent="0.25"/>
  </sheetData>
  <mergeCells count="8">
    <mergeCell ref="A86:B86"/>
    <mergeCell ref="C86:F86"/>
    <mergeCell ref="B1:F1"/>
    <mergeCell ref="B2:F2"/>
    <mergeCell ref="A7:C7"/>
    <mergeCell ref="A8:B8"/>
    <mergeCell ref="C8:F8"/>
    <mergeCell ref="A85:C85"/>
  </mergeCells>
  <pageMargins left="0.7" right="0.7" top="0.75" bottom="0.75" header="0.3" footer="0.3"/>
  <pageSetup paperSize="9"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739BC-77ED-450A-BD69-B160724EFF64}">
  <sheetPr>
    <pageSetUpPr fitToPage="1"/>
  </sheetPr>
  <dimension ref="A1:J157"/>
  <sheetViews>
    <sheetView workbookViewId="0">
      <selection activeCell="B1" sqref="B1:F1"/>
    </sheetView>
  </sheetViews>
  <sheetFormatPr defaultRowHeight="15.75" x14ac:dyDescent="0.25"/>
  <cols>
    <col min="1" max="1" width="8.140625" style="1" customWidth="1"/>
    <col min="2" max="2" width="68.5703125" style="1" customWidth="1"/>
    <col min="3" max="3" width="14.28515625" style="107" customWidth="1"/>
    <col min="4" max="4" width="12" style="1" bestFit="1" customWidth="1"/>
    <col min="5" max="5" width="12" style="1" customWidth="1"/>
    <col min="6" max="6" width="10" style="1" bestFit="1" customWidth="1"/>
    <col min="7" max="257" width="9.140625" style="1"/>
    <col min="258" max="258" width="8.140625" style="1" customWidth="1"/>
    <col min="259" max="259" width="85.140625" style="1" customWidth="1"/>
    <col min="260" max="260" width="18.5703125" style="1" customWidth="1"/>
    <col min="261" max="261" width="7.7109375" style="1" customWidth="1"/>
    <col min="262" max="513" width="9.140625" style="1"/>
    <col min="514" max="514" width="8.140625" style="1" customWidth="1"/>
    <col min="515" max="515" width="85.140625" style="1" customWidth="1"/>
    <col min="516" max="516" width="18.5703125" style="1" customWidth="1"/>
    <col min="517" max="517" width="7.7109375" style="1" customWidth="1"/>
    <col min="518" max="769" width="9.140625" style="1"/>
    <col min="770" max="770" width="8.140625" style="1" customWidth="1"/>
    <col min="771" max="771" width="85.140625" style="1" customWidth="1"/>
    <col min="772" max="772" width="18.5703125" style="1" customWidth="1"/>
    <col min="773" max="773" width="7.7109375" style="1" customWidth="1"/>
    <col min="774" max="1025" width="9.140625" style="1"/>
    <col min="1026" max="1026" width="8.140625" style="1" customWidth="1"/>
    <col min="1027" max="1027" width="85.140625" style="1" customWidth="1"/>
    <col min="1028" max="1028" width="18.5703125" style="1" customWidth="1"/>
    <col min="1029" max="1029" width="7.7109375" style="1" customWidth="1"/>
    <col min="1030" max="1281" width="9.140625" style="1"/>
    <col min="1282" max="1282" width="8.140625" style="1" customWidth="1"/>
    <col min="1283" max="1283" width="85.140625" style="1" customWidth="1"/>
    <col min="1284" max="1284" width="18.5703125" style="1" customWidth="1"/>
    <col min="1285" max="1285" width="7.7109375" style="1" customWidth="1"/>
    <col min="1286" max="1537" width="9.140625" style="1"/>
    <col min="1538" max="1538" width="8.140625" style="1" customWidth="1"/>
    <col min="1539" max="1539" width="85.140625" style="1" customWidth="1"/>
    <col min="1540" max="1540" width="18.5703125" style="1" customWidth="1"/>
    <col min="1541" max="1541" width="7.7109375" style="1" customWidth="1"/>
    <col min="1542" max="1793" width="9.140625" style="1"/>
    <col min="1794" max="1794" width="8.140625" style="1" customWidth="1"/>
    <col min="1795" max="1795" width="85.140625" style="1" customWidth="1"/>
    <col min="1796" max="1796" width="18.5703125" style="1" customWidth="1"/>
    <col min="1797" max="1797" width="7.7109375" style="1" customWidth="1"/>
    <col min="1798" max="2049" width="9.140625" style="1"/>
    <col min="2050" max="2050" width="8.140625" style="1" customWidth="1"/>
    <col min="2051" max="2051" width="85.140625" style="1" customWidth="1"/>
    <col min="2052" max="2052" width="18.5703125" style="1" customWidth="1"/>
    <col min="2053" max="2053" width="7.7109375" style="1" customWidth="1"/>
    <col min="2054" max="2305" width="9.140625" style="1"/>
    <col min="2306" max="2306" width="8.140625" style="1" customWidth="1"/>
    <col min="2307" max="2307" width="85.140625" style="1" customWidth="1"/>
    <col min="2308" max="2308" width="18.5703125" style="1" customWidth="1"/>
    <col min="2309" max="2309" width="7.7109375" style="1" customWidth="1"/>
    <col min="2310" max="2561" width="9.140625" style="1"/>
    <col min="2562" max="2562" width="8.140625" style="1" customWidth="1"/>
    <col min="2563" max="2563" width="85.140625" style="1" customWidth="1"/>
    <col min="2564" max="2564" width="18.5703125" style="1" customWidth="1"/>
    <col min="2565" max="2565" width="7.7109375" style="1" customWidth="1"/>
    <col min="2566" max="2817" width="9.140625" style="1"/>
    <col min="2818" max="2818" width="8.140625" style="1" customWidth="1"/>
    <col min="2819" max="2819" width="85.140625" style="1" customWidth="1"/>
    <col min="2820" max="2820" width="18.5703125" style="1" customWidth="1"/>
    <col min="2821" max="2821" width="7.7109375" style="1" customWidth="1"/>
    <col min="2822" max="3073" width="9.140625" style="1"/>
    <col min="3074" max="3074" width="8.140625" style="1" customWidth="1"/>
    <col min="3075" max="3075" width="85.140625" style="1" customWidth="1"/>
    <col min="3076" max="3076" width="18.5703125" style="1" customWidth="1"/>
    <col min="3077" max="3077" width="7.7109375" style="1" customWidth="1"/>
    <col min="3078" max="3329" width="9.140625" style="1"/>
    <col min="3330" max="3330" width="8.140625" style="1" customWidth="1"/>
    <col min="3331" max="3331" width="85.140625" style="1" customWidth="1"/>
    <col min="3332" max="3332" width="18.5703125" style="1" customWidth="1"/>
    <col min="3333" max="3333" width="7.7109375" style="1" customWidth="1"/>
    <col min="3334" max="3585" width="9.140625" style="1"/>
    <col min="3586" max="3586" width="8.140625" style="1" customWidth="1"/>
    <col min="3587" max="3587" width="85.140625" style="1" customWidth="1"/>
    <col min="3588" max="3588" width="18.5703125" style="1" customWidth="1"/>
    <col min="3589" max="3589" width="7.7109375" style="1" customWidth="1"/>
    <col min="3590" max="3841" width="9.140625" style="1"/>
    <col min="3842" max="3842" width="8.140625" style="1" customWidth="1"/>
    <col min="3843" max="3843" width="85.140625" style="1" customWidth="1"/>
    <col min="3844" max="3844" width="18.5703125" style="1" customWidth="1"/>
    <col min="3845" max="3845" width="7.7109375" style="1" customWidth="1"/>
    <col min="3846" max="4097" width="9.140625" style="1"/>
    <col min="4098" max="4098" width="8.140625" style="1" customWidth="1"/>
    <col min="4099" max="4099" width="85.140625" style="1" customWidth="1"/>
    <col min="4100" max="4100" width="18.5703125" style="1" customWidth="1"/>
    <col min="4101" max="4101" width="7.7109375" style="1" customWidth="1"/>
    <col min="4102" max="4353" width="9.140625" style="1"/>
    <col min="4354" max="4354" width="8.140625" style="1" customWidth="1"/>
    <col min="4355" max="4355" width="85.140625" style="1" customWidth="1"/>
    <col min="4356" max="4356" width="18.5703125" style="1" customWidth="1"/>
    <col min="4357" max="4357" width="7.7109375" style="1" customWidth="1"/>
    <col min="4358" max="4609" width="9.140625" style="1"/>
    <col min="4610" max="4610" width="8.140625" style="1" customWidth="1"/>
    <col min="4611" max="4611" width="85.140625" style="1" customWidth="1"/>
    <col min="4612" max="4612" width="18.5703125" style="1" customWidth="1"/>
    <col min="4613" max="4613" width="7.7109375" style="1" customWidth="1"/>
    <col min="4614" max="4865" width="9.140625" style="1"/>
    <col min="4866" max="4866" width="8.140625" style="1" customWidth="1"/>
    <col min="4867" max="4867" width="85.140625" style="1" customWidth="1"/>
    <col min="4868" max="4868" width="18.5703125" style="1" customWidth="1"/>
    <col min="4869" max="4869" width="7.7109375" style="1" customWidth="1"/>
    <col min="4870" max="5121" width="9.140625" style="1"/>
    <col min="5122" max="5122" width="8.140625" style="1" customWidth="1"/>
    <col min="5123" max="5123" width="85.140625" style="1" customWidth="1"/>
    <col min="5124" max="5124" width="18.5703125" style="1" customWidth="1"/>
    <col min="5125" max="5125" width="7.7109375" style="1" customWidth="1"/>
    <col min="5126" max="5377" width="9.140625" style="1"/>
    <col min="5378" max="5378" width="8.140625" style="1" customWidth="1"/>
    <col min="5379" max="5379" width="85.140625" style="1" customWidth="1"/>
    <col min="5380" max="5380" width="18.5703125" style="1" customWidth="1"/>
    <col min="5381" max="5381" width="7.7109375" style="1" customWidth="1"/>
    <col min="5382" max="5633" width="9.140625" style="1"/>
    <col min="5634" max="5634" width="8.140625" style="1" customWidth="1"/>
    <col min="5635" max="5635" width="85.140625" style="1" customWidth="1"/>
    <col min="5636" max="5636" width="18.5703125" style="1" customWidth="1"/>
    <col min="5637" max="5637" width="7.7109375" style="1" customWidth="1"/>
    <col min="5638" max="5889" width="9.140625" style="1"/>
    <col min="5890" max="5890" width="8.140625" style="1" customWidth="1"/>
    <col min="5891" max="5891" width="85.140625" style="1" customWidth="1"/>
    <col min="5892" max="5892" width="18.5703125" style="1" customWidth="1"/>
    <col min="5893" max="5893" width="7.7109375" style="1" customWidth="1"/>
    <col min="5894" max="6145" width="9.140625" style="1"/>
    <col min="6146" max="6146" width="8.140625" style="1" customWidth="1"/>
    <col min="6147" max="6147" width="85.140625" style="1" customWidth="1"/>
    <col min="6148" max="6148" width="18.5703125" style="1" customWidth="1"/>
    <col min="6149" max="6149" width="7.7109375" style="1" customWidth="1"/>
    <col min="6150" max="6401" width="9.140625" style="1"/>
    <col min="6402" max="6402" width="8.140625" style="1" customWidth="1"/>
    <col min="6403" max="6403" width="85.140625" style="1" customWidth="1"/>
    <col min="6404" max="6404" width="18.5703125" style="1" customWidth="1"/>
    <col min="6405" max="6405" width="7.7109375" style="1" customWidth="1"/>
    <col min="6406" max="6657" width="9.140625" style="1"/>
    <col min="6658" max="6658" width="8.140625" style="1" customWidth="1"/>
    <col min="6659" max="6659" width="85.140625" style="1" customWidth="1"/>
    <col min="6660" max="6660" width="18.5703125" style="1" customWidth="1"/>
    <col min="6661" max="6661" width="7.7109375" style="1" customWidth="1"/>
    <col min="6662" max="6913" width="9.140625" style="1"/>
    <col min="6914" max="6914" width="8.140625" style="1" customWidth="1"/>
    <col min="6915" max="6915" width="85.140625" style="1" customWidth="1"/>
    <col min="6916" max="6916" width="18.5703125" style="1" customWidth="1"/>
    <col min="6917" max="6917" width="7.7109375" style="1" customWidth="1"/>
    <col min="6918" max="7169" width="9.140625" style="1"/>
    <col min="7170" max="7170" width="8.140625" style="1" customWidth="1"/>
    <col min="7171" max="7171" width="85.140625" style="1" customWidth="1"/>
    <col min="7172" max="7172" width="18.5703125" style="1" customWidth="1"/>
    <col min="7173" max="7173" width="7.7109375" style="1" customWidth="1"/>
    <col min="7174" max="7425" width="9.140625" style="1"/>
    <col min="7426" max="7426" width="8.140625" style="1" customWidth="1"/>
    <col min="7427" max="7427" width="85.140625" style="1" customWidth="1"/>
    <col min="7428" max="7428" width="18.5703125" style="1" customWidth="1"/>
    <col min="7429" max="7429" width="7.7109375" style="1" customWidth="1"/>
    <col min="7430" max="7681" width="9.140625" style="1"/>
    <col min="7682" max="7682" width="8.140625" style="1" customWidth="1"/>
    <col min="7683" max="7683" width="85.140625" style="1" customWidth="1"/>
    <col min="7684" max="7684" width="18.5703125" style="1" customWidth="1"/>
    <col min="7685" max="7685" width="7.7109375" style="1" customWidth="1"/>
    <col min="7686" max="7937" width="9.140625" style="1"/>
    <col min="7938" max="7938" width="8.140625" style="1" customWidth="1"/>
    <col min="7939" max="7939" width="85.140625" style="1" customWidth="1"/>
    <col min="7940" max="7940" width="18.5703125" style="1" customWidth="1"/>
    <col min="7941" max="7941" width="7.7109375" style="1" customWidth="1"/>
    <col min="7942" max="8193" width="9.140625" style="1"/>
    <col min="8194" max="8194" width="8.140625" style="1" customWidth="1"/>
    <col min="8195" max="8195" width="85.140625" style="1" customWidth="1"/>
    <col min="8196" max="8196" width="18.5703125" style="1" customWidth="1"/>
    <col min="8197" max="8197" width="7.7109375" style="1" customWidth="1"/>
    <col min="8198" max="8449" width="9.140625" style="1"/>
    <col min="8450" max="8450" width="8.140625" style="1" customWidth="1"/>
    <col min="8451" max="8451" width="85.140625" style="1" customWidth="1"/>
    <col min="8452" max="8452" width="18.5703125" style="1" customWidth="1"/>
    <col min="8453" max="8453" width="7.7109375" style="1" customWidth="1"/>
    <col min="8454" max="8705" width="9.140625" style="1"/>
    <col min="8706" max="8706" width="8.140625" style="1" customWidth="1"/>
    <col min="8707" max="8707" width="85.140625" style="1" customWidth="1"/>
    <col min="8708" max="8708" width="18.5703125" style="1" customWidth="1"/>
    <col min="8709" max="8709" width="7.7109375" style="1" customWidth="1"/>
    <col min="8710" max="8961" width="9.140625" style="1"/>
    <col min="8962" max="8962" width="8.140625" style="1" customWidth="1"/>
    <col min="8963" max="8963" width="85.140625" style="1" customWidth="1"/>
    <col min="8964" max="8964" width="18.5703125" style="1" customWidth="1"/>
    <col min="8965" max="8965" width="7.7109375" style="1" customWidth="1"/>
    <col min="8966" max="9217" width="9.140625" style="1"/>
    <col min="9218" max="9218" width="8.140625" style="1" customWidth="1"/>
    <col min="9219" max="9219" width="85.140625" style="1" customWidth="1"/>
    <col min="9220" max="9220" width="18.5703125" style="1" customWidth="1"/>
    <col min="9221" max="9221" width="7.7109375" style="1" customWidth="1"/>
    <col min="9222" max="9473" width="9.140625" style="1"/>
    <col min="9474" max="9474" width="8.140625" style="1" customWidth="1"/>
    <col min="9475" max="9475" width="85.140625" style="1" customWidth="1"/>
    <col min="9476" max="9476" width="18.5703125" style="1" customWidth="1"/>
    <col min="9477" max="9477" width="7.7109375" style="1" customWidth="1"/>
    <col min="9478" max="9729" width="9.140625" style="1"/>
    <col min="9730" max="9730" width="8.140625" style="1" customWidth="1"/>
    <col min="9731" max="9731" width="85.140625" style="1" customWidth="1"/>
    <col min="9732" max="9732" width="18.5703125" style="1" customWidth="1"/>
    <col min="9733" max="9733" width="7.7109375" style="1" customWidth="1"/>
    <col min="9734" max="9985" width="9.140625" style="1"/>
    <col min="9986" max="9986" width="8.140625" style="1" customWidth="1"/>
    <col min="9987" max="9987" width="85.140625" style="1" customWidth="1"/>
    <col min="9988" max="9988" width="18.5703125" style="1" customWidth="1"/>
    <col min="9989" max="9989" width="7.7109375" style="1" customWidth="1"/>
    <col min="9990" max="10241" width="9.140625" style="1"/>
    <col min="10242" max="10242" width="8.140625" style="1" customWidth="1"/>
    <col min="10243" max="10243" width="85.140625" style="1" customWidth="1"/>
    <col min="10244" max="10244" width="18.5703125" style="1" customWidth="1"/>
    <col min="10245" max="10245" width="7.7109375" style="1" customWidth="1"/>
    <col min="10246" max="10497" width="9.140625" style="1"/>
    <col min="10498" max="10498" width="8.140625" style="1" customWidth="1"/>
    <col min="10499" max="10499" width="85.140625" style="1" customWidth="1"/>
    <col min="10500" max="10500" width="18.5703125" style="1" customWidth="1"/>
    <col min="10501" max="10501" width="7.7109375" style="1" customWidth="1"/>
    <col min="10502" max="10753" width="9.140625" style="1"/>
    <col min="10754" max="10754" width="8.140625" style="1" customWidth="1"/>
    <col min="10755" max="10755" width="85.140625" style="1" customWidth="1"/>
    <col min="10756" max="10756" width="18.5703125" style="1" customWidth="1"/>
    <col min="10757" max="10757" width="7.7109375" style="1" customWidth="1"/>
    <col min="10758" max="11009" width="9.140625" style="1"/>
    <col min="11010" max="11010" width="8.140625" style="1" customWidth="1"/>
    <col min="11011" max="11011" width="85.140625" style="1" customWidth="1"/>
    <col min="11012" max="11012" width="18.5703125" style="1" customWidth="1"/>
    <col min="11013" max="11013" width="7.7109375" style="1" customWidth="1"/>
    <col min="11014" max="11265" width="9.140625" style="1"/>
    <col min="11266" max="11266" width="8.140625" style="1" customWidth="1"/>
    <col min="11267" max="11267" width="85.140625" style="1" customWidth="1"/>
    <col min="11268" max="11268" width="18.5703125" style="1" customWidth="1"/>
    <col min="11269" max="11269" width="7.7109375" style="1" customWidth="1"/>
    <col min="11270" max="11521" width="9.140625" style="1"/>
    <col min="11522" max="11522" width="8.140625" style="1" customWidth="1"/>
    <col min="11523" max="11523" width="85.140625" style="1" customWidth="1"/>
    <col min="11524" max="11524" width="18.5703125" style="1" customWidth="1"/>
    <col min="11525" max="11525" width="7.7109375" style="1" customWidth="1"/>
    <col min="11526" max="11777" width="9.140625" style="1"/>
    <col min="11778" max="11778" width="8.140625" style="1" customWidth="1"/>
    <col min="11779" max="11779" width="85.140625" style="1" customWidth="1"/>
    <col min="11780" max="11780" width="18.5703125" style="1" customWidth="1"/>
    <col min="11781" max="11781" width="7.7109375" style="1" customWidth="1"/>
    <col min="11782" max="12033" width="9.140625" style="1"/>
    <col min="12034" max="12034" width="8.140625" style="1" customWidth="1"/>
    <col min="12035" max="12035" width="85.140625" style="1" customWidth="1"/>
    <col min="12036" max="12036" width="18.5703125" style="1" customWidth="1"/>
    <col min="12037" max="12037" width="7.7109375" style="1" customWidth="1"/>
    <col min="12038" max="12289" width="9.140625" style="1"/>
    <col min="12290" max="12290" width="8.140625" style="1" customWidth="1"/>
    <col min="12291" max="12291" width="85.140625" style="1" customWidth="1"/>
    <col min="12292" max="12292" width="18.5703125" style="1" customWidth="1"/>
    <col min="12293" max="12293" width="7.7109375" style="1" customWidth="1"/>
    <col min="12294" max="12545" width="9.140625" style="1"/>
    <col min="12546" max="12546" width="8.140625" style="1" customWidth="1"/>
    <col min="12547" max="12547" width="85.140625" style="1" customWidth="1"/>
    <col min="12548" max="12548" width="18.5703125" style="1" customWidth="1"/>
    <col min="12549" max="12549" width="7.7109375" style="1" customWidth="1"/>
    <col min="12550" max="12801" width="9.140625" style="1"/>
    <col min="12802" max="12802" width="8.140625" style="1" customWidth="1"/>
    <col min="12803" max="12803" width="85.140625" style="1" customWidth="1"/>
    <col min="12804" max="12804" width="18.5703125" style="1" customWidth="1"/>
    <col min="12805" max="12805" width="7.7109375" style="1" customWidth="1"/>
    <col min="12806" max="13057" width="9.140625" style="1"/>
    <col min="13058" max="13058" width="8.140625" style="1" customWidth="1"/>
    <col min="13059" max="13059" width="85.140625" style="1" customWidth="1"/>
    <col min="13060" max="13060" width="18.5703125" style="1" customWidth="1"/>
    <col min="13061" max="13061" width="7.7109375" style="1" customWidth="1"/>
    <col min="13062" max="13313" width="9.140625" style="1"/>
    <col min="13314" max="13314" width="8.140625" style="1" customWidth="1"/>
    <col min="13315" max="13315" width="85.140625" style="1" customWidth="1"/>
    <col min="13316" max="13316" width="18.5703125" style="1" customWidth="1"/>
    <col min="13317" max="13317" width="7.7109375" style="1" customWidth="1"/>
    <col min="13318" max="13569" width="9.140625" style="1"/>
    <col min="13570" max="13570" width="8.140625" style="1" customWidth="1"/>
    <col min="13571" max="13571" width="85.140625" style="1" customWidth="1"/>
    <col min="13572" max="13572" width="18.5703125" style="1" customWidth="1"/>
    <col min="13573" max="13573" width="7.7109375" style="1" customWidth="1"/>
    <col min="13574" max="13825" width="9.140625" style="1"/>
    <col min="13826" max="13826" width="8.140625" style="1" customWidth="1"/>
    <col min="13827" max="13827" width="85.140625" style="1" customWidth="1"/>
    <col min="13828" max="13828" width="18.5703125" style="1" customWidth="1"/>
    <col min="13829" max="13829" width="7.7109375" style="1" customWidth="1"/>
    <col min="13830" max="14081" width="9.140625" style="1"/>
    <col min="14082" max="14082" width="8.140625" style="1" customWidth="1"/>
    <col min="14083" max="14083" width="85.140625" style="1" customWidth="1"/>
    <col min="14084" max="14084" width="18.5703125" style="1" customWidth="1"/>
    <col min="14085" max="14085" width="7.7109375" style="1" customWidth="1"/>
    <col min="14086" max="14337" width="9.140625" style="1"/>
    <col min="14338" max="14338" width="8.140625" style="1" customWidth="1"/>
    <col min="14339" max="14339" width="85.140625" style="1" customWidth="1"/>
    <col min="14340" max="14340" width="18.5703125" style="1" customWidth="1"/>
    <col min="14341" max="14341" width="7.7109375" style="1" customWidth="1"/>
    <col min="14342" max="14593" width="9.140625" style="1"/>
    <col min="14594" max="14594" width="8.140625" style="1" customWidth="1"/>
    <col min="14595" max="14595" width="85.140625" style="1" customWidth="1"/>
    <col min="14596" max="14596" width="18.5703125" style="1" customWidth="1"/>
    <col min="14597" max="14597" width="7.7109375" style="1" customWidth="1"/>
    <col min="14598" max="14849" width="9.140625" style="1"/>
    <col min="14850" max="14850" width="8.140625" style="1" customWidth="1"/>
    <col min="14851" max="14851" width="85.140625" style="1" customWidth="1"/>
    <col min="14852" max="14852" width="18.5703125" style="1" customWidth="1"/>
    <col min="14853" max="14853" width="7.7109375" style="1" customWidth="1"/>
    <col min="14854" max="15105" width="9.140625" style="1"/>
    <col min="15106" max="15106" width="8.140625" style="1" customWidth="1"/>
    <col min="15107" max="15107" width="85.140625" style="1" customWidth="1"/>
    <col min="15108" max="15108" width="18.5703125" style="1" customWidth="1"/>
    <col min="15109" max="15109" width="7.7109375" style="1" customWidth="1"/>
    <col min="15110" max="15361" width="9.140625" style="1"/>
    <col min="15362" max="15362" width="8.140625" style="1" customWidth="1"/>
    <col min="15363" max="15363" width="85.140625" style="1" customWidth="1"/>
    <col min="15364" max="15364" width="18.5703125" style="1" customWidth="1"/>
    <col min="15365" max="15365" width="7.7109375" style="1" customWidth="1"/>
    <col min="15366" max="15617" width="9.140625" style="1"/>
    <col min="15618" max="15618" width="8.140625" style="1" customWidth="1"/>
    <col min="15619" max="15619" width="85.140625" style="1" customWidth="1"/>
    <col min="15620" max="15620" width="18.5703125" style="1" customWidth="1"/>
    <col min="15621" max="15621" width="7.7109375" style="1" customWidth="1"/>
    <col min="15622" max="15873" width="9.140625" style="1"/>
    <col min="15874" max="15874" width="8.140625" style="1" customWidth="1"/>
    <col min="15875" max="15875" width="85.140625" style="1" customWidth="1"/>
    <col min="15876" max="15876" width="18.5703125" style="1" customWidth="1"/>
    <col min="15877" max="15877" width="7.7109375" style="1" customWidth="1"/>
    <col min="15878" max="16129" width="9.140625" style="1"/>
    <col min="16130" max="16130" width="8.140625" style="1" customWidth="1"/>
    <col min="16131" max="16131" width="85.140625" style="1" customWidth="1"/>
    <col min="16132" max="16132" width="18.5703125" style="1" customWidth="1"/>
    <col min="16133" max="16133" width="7.7109375" style="1" customWidth="1"/>
    <col min="16134" max="16384" width="9.140625" style="1"/>
  </cols>
  <sheetData>
    <row r="1" spans="1:6" x14ac:dyDescent="0.25">
      <c r="B1" s="612" t="s">
        <v>509</v>
      </c>
      <c r="C1" s="612"/>
      <c r="D1" s="612"/>
      <c r="E1" s="612"/>
      <c r="F1" s="612"/>
    </row>
    <row r="2" spans="1:6" ht="18.75" customHeight="1" x14ac:dyDescent="0.25">
      <c r="A2" s="2"/>
      <c r="B2" s="613" t="s">
        <v>277</v>
      </c>
      <c r="C2" s="613"/>
      <c r="D2" s="613"/>
      <c r="E2" s="613"/>
      <c r="F2" s="613"/>
    </row>
    <row r="3" spans="1:6" ht="21.95" customHeight="1" x14ac:dyDescent="0.25">
      <c r="A3" s="3"/>
      <c r="B3" s="4" t="str">
        <f>CONCATENATE([1]ALAPADATOK!A3)</f>
        <v>Szirmabesenyő Nagyközség Önkormányzata</v>
      </c>
      <c r="C3" s="5"/>
    </row>
    <row r="4" spans="1:6" ht="21.95" customHeight="1" x14ac:dyDescent="0.25">
      <c r="A4" s="5"/>
      <c r="B4" s="4" t="str">
        <f>'[1]KV_1.3.sz.mell.'!B3</f>
        <v>2020. ÉVI KÖLTSÉGVETÉS</v>
      </c>
      <c r="C4" s="5"/>
    </row>
    <row r="5" spans="1:6" ht="21.95" customHeight="1" x14ac:dyDescent="0.25">
      <c r="A5" s="5"/>
      <c r="B5" s="4" t="s">
        <v>278</v>
      </c>
      <c r="C5" s="5"/>
    </row>
    <row r="6" spans="1:6" ht="21.95" customHeight="1" x14ac:dyDescent="0.25">
      <c r="A6" s="2"/>
      <c r="B6" s="2"/>
      <c r="C6" s="6"/>
    </row>
    <row r="7" spans="1:6" ht="11.25" customHeight="1" x14ac:dyDescent="0.25">
      <c r="A7" s="614" t="s">
        <v>2</v>
      </c>
      <c r="B7" s="614"/>
      <c r="C7" s="614"/>
    </row>
    <row r="8" spans="1:6" ht="11.25" customHeight="1" thickBot="1" x14ac:dyDescent="0.3">
      <c r="A8" s="615" t="s">
        <v>3</v>
      </c>
      <c r="B8" s="615"/>
      <c r="C8" s="616" t="str">
        <f>CONCATENATE('[1]KV_1.1.sz.mell.'!C7)</f>
        <v>Forintban!</v>
      </c>
      <c r="D8" s="616"/>
      <c r="E8" s="616"/>
      <c r="F8" s="616"/>
    </row>
    <row r="9" spans="1:6" ht="36" customHeight="1" thickBot="1" x14ac:dyDescent="0.3">
      <c r="A9" s="7" t="s">
        <v>5</v>
      </c>
      <c r="B9" s="8" t="s">
        <v>6</v>
      </c>
      <c r="C9" s="9" t="str">
        <f>+CONCATENATE(LEFT([1]KV_ÖSSZEFÜGGÉSEK!A5,4),". évi előirányzat")</f>
        <v>2020. évi előirányzat</v>
      </c>
      <c r="D9" s="9" t="s">
        <v>266</v>
      </c>
      <c r="E9" s="9" t="s">
        <v>267</v>
      </c>
      <c r="F9" s="9" t="s">
        <v>8</v>
      </c>
    </row>
    <row r="10" spans="1:6" s="13" customFormat="1" ht="12" customHeight="1" thickBot="1" x14ac:dyDescent="0.25">
      <c r="A10" s="10"/>
      <c r="B10" s="11" t="s">
        <v>9</v>
      </c>
      <c r="C10" s="12" t="s">
        <v>10</v>
      </c>
      <c r="D10" s="12" t="s">
        <v>11</v>
      </c>
      <c r="E10" s="12" t="s">
        <v>12</v>
      </c>
      <c r="F10" s="12" t="s">
        <v>268</v>
      </c>
    </row>
    <row r="11" spans="1:6" s="17" customFormat="1" ht="12" customHeight="1" thickBot="1" x14ac:dyDescent="0.25">
      <c r="A11" s="14" t="s">
        <v>13</v>
      </c>
      <c r="B11" s="15" t="s">
        <v>14</v>
      </c>
      <c r="C11" s="16">
        <f>+C12+C13+C14+C15+C16+C17</f>
        <v>51624126</v>
      </c>
      <c r="D11" s="16">
        <v>51624126</v>
      </c>
      <c r="E11" s="16">
        <f>SUM(E12:E17)</f>
        <v>0</v>
      </c>
      <c r="F11" s="16">
        <f>D11+E11</f>
        <v>51624126</v>
      </c>
    </row>
    <row r="12" spans="1:6" s="17" customFormat="1" ht="12" customHeight="1" x14ac:dyDescent="0.2">
      <c r="A12" s="18" t="s">
        <v>15</v>
      </c>
      <c r="B12" s="19" t="s">
        <v>16</v>
      </c>
      <c r="C12" s="20">
        <v>51624126</v>
      </c>
      <c r="D12" s="20">
        <v>51624126</v>
      </c>
      <c r="E12" s="20"/>
      <c r="F12" s="20">
        <f>D12+E12</f>
        <v>51624126</v>
      </c>
    </row>
    <row r="13" spans="1:6" s="17" customFormat="1" ht="12" customHeight="1" x14ac:dyDescent="0.2">
      <c r="A13" s="21" t="s">
        <v>17</v>
      </c>
      <c r="B13" s="22" t="s">
        <v>18</v>
      </c>
      <c r="C13" s="23"/>
      <c r="D13" s="23">
        <v>0</v>
      </c>
      <c r="E13" s="23"/>
      <c r="F13" s="20">
        <f t="shared" ref="F13:F17" si="0">D13+E13</f>
        <v>0</v>
      </c>
    </row>
    <row r="14" spans="1:6" s="17" customFormat="1" ht="12" customHeight="1" x14ac:dyDescent="0.2">
      <c r="A14" s="21" t="s">
        <v>19</v>
      </c>
      <c r="B14" s="22" t="s">
        <v>20</v>
      </c>
      <c r="C14" s="23"/>
      <c r="D14" s="23">
        <v>0</v>
      </c>
      <c r="E14" s="23"/>
      <c r="F14" s="20">
        <f t="shared" si="0"/>
        <v>0</v>
      </c>
    </row>
    <row r="15" spans="1:6" s="17" customFormat="1" ht="12" customHeight="1" x14ac:dyDescent="0.2">
      <c r="A15" s="21" t="s">
        <v>21</v>
      </c>
      <c r="B15" s="22" t="s">
        <v>22</v>
      </c>
      <c r="C15" s="23"/>
      <c r="D15" s="23">
        <v>0</v>
      </c>
      <c r="E15" s="23"/>
      <c r="F15" s="20">
        <f t="shared" si="0"/>
        <v>0</v>
      </c>
    </row>
    <row r="16" spans="1:6" s="17" customFormat="1" ht="12" customHeight="1" x14ac:dyDescent="0.2">
      <c r="A16" s="21" t="s">
        <v>23</v>
      </c>
      <c r="B16" s="24" t="s">
        <v>24</v>
      </c>
      <c r="C16" s="23"/>
      <c r="D16" s="23"/>
      <c r="E16" s="20"/>
      <c r="F16" s="20">
        <f t="shared" si="0"/>
        <v>0</v>
      </c>
    </row>
    <row r="17" spans="1:6" s="17" customFormat="1" ht="12" customHeight="1" thickBot="1" x14ac:dyDescent="0.25">
      <c r="A17" s="25" t="s">
        <v>25</v>
      </c>
      <c r="B17" s="26" t="s">
        <v>26</v>
      </c>
      <c r="C17" s="23"/>
      <c r="D17" s="23"/>
      <c r="E17" s="23"/>
      <c r="F17" s="20">
        <f t="shared" si="0"/>
        <v>0</v>
      </c>
    </row>
    <row r="18" spans="1:6" s="17" customFormat="1" ht="12" customHeight="1" thickBot="1" x14ac:dyDescent="0.25">
      <c r="A18" s="14" t="s">
        <v>27</v>
      </c>
      <c r="B18" s="27" t="s">
        <v>28</v>
      </c>
      <c r="C18" s="16">
        <f>+C19+C20+C21+C22+C23</f>
        <v>0</v>
      </c>
      <c r="D18" s="16">
        <f>+D19+D20+D21+D22+D23</f>
        <v>0</v>
      </c>
      <c r="E18" s="16"/>
      <c r="F18" s="16">
        <f t="shared" ref="F18:F73" si="1">C18+D18</f>
        <v>0</v>
      </c>
    </row>
    <row r="19" spans="1:6" s="17" customFormat="1" ht="12" customHeight="1" x14ac:dyDescent="0.2">
      <c r="A19" s="18" t="s">
        <v>29</v>
      </c>
      <c r="B19" s="19" t="s">
        <v>30</v>
      </c>
      <c r="C19" s="20"/>
      <c r="D19" s="20"/>
      <c r="E19" s="20"/>
      <c r="F19" s="20">
        <f t="shared" si="1"/>
        <v>0</v>
      </c>
    </row>
    <row r="20" spans="1:6" s="17" customFormat="1" ht="12" customHeight="1" x14ac:dyDescent="0.2">
      <c r="A20" s="21" t="s">
        <v>31</v>
      </c>
      <c r="B20" s="22" t="s">
        <v>32</v>
      </c>
      <c r="C20" s="23"/>
      <c r="D20" s="23"/>
      <c r="E20" s="23"/>
      <c r="F20" s="23">
        <f t="shared" si="1"/>
        <v>0</v>
      </c>
    </row>
    <row r="21" spans="1:6" s="17" customFormat="1" ht="12" customHeight="1" x14ac:dyDescent="0.2">
      <c r="A21" s="21" t="s">
        <v>33</v>
      </c>
      <c r="B21" s="22" t="s">
        <v>34</v>
      </c>
      <c r="C21" s="23"/>
      <c r="D21" s="23"/>
      <c r="E21" s="23"/>
      <c r="F21" s="23">
        <f t="shared" si="1"/>
        <v>0</v>
      </c>
    </row>
    <row r="22" spans="1:6" s="17" customFormat="1" ht="12" customHeight="1" x14ac:dyDescent="0.2">
      <c r="A22" s="21" t="s">
        <v>35</v>
      </c>
      <c r="B22" s="22" t="s">
        <v>36</v>
      </c>
      <c r="C22" s="23"/>
      <c r="D22" s="23"/>
      <c r="E22" s="23"/>
      <c r="F22" s="23">
        <f t="shared" si="1"/>
        <v>0</v>
      </c>
    </row>
    <row r="23" spans="1:6" s="17" customFormat="1" ht="12" customHeight="1" x14ac:dyDescent="0.2">
      <c r="A23" s="21" t="s">
        <v>37</v>
      </c>
      <c r="B23" s="22" t="s">
        <v>38</v>
      </c>
      <c r="C23" s="23"/>
      <c r="D23" s="23"/>
      <c r="E23" s="20"/>
      <c r="F23" s="20">
        <f t="shared" si="1"/>
        <v>0</v>
      </c>
    </row>
    <row r="24" spans="1:6" s="17" customFormat="1" ht="12" customHeight="1" thickBot="1" x14ac:dyDescent="0.25">
      <c r="A24" s="25" t="s">
        <v>39</v>
      </c>
      <c r="B24" s="26" t="s">
        <v>40</v>
      </c>
      <c r="C24" s="28"/>
      <c r="D24" s="28"/>
      <c r="E24" s="28"/>
      <c r="F24" s="23">
        <f t="shared" si="1"/>
        <v>0</v>
      </c>
    </row>
    <row r="25" spans="1:6" s="17" customFormat="1" ht="12" customHeight="1" thickBot="1" x14ac:dyDescent="0.25">
      <c r="A25" s="14" t="s">
        <v>41</v>
      </c>
      <c r="B25" s="15" t="s">
        <v>42</v>
      </c>
      <c r="C25" s="16">
        <f>+C26+C27+C28+C29+C30</f>
        <v>0</v>
      </c>
      <c r="D25" s="16">
        <f>+D26+D27+D28+D29+D30</f>
        <v>0</v>
      </c>
      <c r="E25" s="16"/>
      <c r="F25" s="16">
        <f t="shared" si="1"/>
        <v>0</v>
      </c>
    </row>
    <row r="26" spans="1:6" s="17" customFormat="1" ht="12" customHeight="1" x14ac:dyDescent="0.2">
      <c r="A26" s="18" t="s">
        <v>43</v>
      </c>
      <c r="B26" s="19" t="s">
        <v>44</v>
      </c>
      <c r="C26" s="20"/>
      <c r="D26" s="20"/>
      <c r="E26" s="20"/>
      <c r="F26" s="20">
        <f t="shared" si="1"/>
        <v>0</v>
      </c>
    </row>
    <row r="27" spans="1:6" s="17" customFormat="1" ht="12" customHeight="1" x14ac:dyDescent="0.2">
      <c r="A27" s="21" t="s">
        <v>45</v>
      </c>
      <c r="B27" s="22" t="s">
        <v>46</v>
      </c>
      <c r="C27" s="23"/>
      <c r="D27" s="23"/>
      <c r="E27" s="23"/>
      <c r="F27" s="23">
        <f t="shared" si="1"/>
        <v>0</v>
      </c>
    </row>
    <row r="28" spans="1:6" s="17" customFormat="1" ht="12" customHeight="1" x14ac:dyDescent="0.2">
      <c r="A28" s="21" t="s">
        <v>47</v>
      </c>
      <c r="B28" s="22" t="s">
        <v>48</v>
      </c>
      <c r="C28" s="23"/>
      <c r="D28" s="23"/>
      <c r="E28" s="23"/>
      <c r="F28" s="23">
        <f t="shared" si="1"/>
        <v>0</v>
      </c>
    </row>
    <row r="29" spans="1:6" s="17" customFormat="1" ht="12" customHeight="1" x14ac:dyDescent="0.2">
      <c r="A29" s="21" t="s">
        <v>49</v>
      </c>
      <c r="B29" s="22" t="s">
        <v>50</v>
      </c>
      <c r="C29" s="23"/>
      <c r="D29" s="23"/>
      <c r="E29" s="23"/>
      <c r="F29" s="23">
        <f t="shared" si="1"/>
        <v>0</v>
      </c>
    </row>
    <row r="30" spans="1:6" s="17" customFormat="1" ht="12" customHeight="1" x14ac:dyDescent="0.2">
      <c r="A30" s="21" t="s">
        <v>51</v>
      </c>
      <c r="B30" s="22" t="s">
        <v>52</v>
      </c>
      <c r="C30" s="23"/>
      <c r="D30" s="23"/>
      <c r="E30" s="20"/>
      <c r="F30" s="20">
        <f t="shared" si="1"/>
        <v>0</v>
      </c>
    </row>
    <row r="31" spans="1:6" s="32" customFormat="1" ht="12" customHeight="1" thickBot="1" x14ac:dyDescent="0.3">
      <c r="A31" s="29" t="s">
        <v>53</v>
      </c>
      <c r="B31" s="30" t="s">
        <v>54</v>
      </c>
      <c r="C31" s="31"/>
      <c r="D31" s="31"/>
      <c r="E31" s="31"/>
      <c r="F31" s="23">
        <f t="shared" si="1"/>
        <v>0</v>
      </c>
    </row>
    <row r="32" spans="1:6" s="17" customFormat="1" ht="12" customHeight="1" thickBot="1" x14ac:dyDescent="0.25">
      <c r="A32" s="14" t="s">
        <v>55</v>
      </c>
      <c r="B32" s="15" t="s">
        <v>56</v>
      </c>
      <c r="C32" s="33">
        <f>SUM(C33:C39)</f>
        <v>31979874</v>
      </c>
      <c r="D32" s="33">
        <v>31979874</v>
      </c>
      <c r="E32" s="33">
        <f>SUM(E33:E39)</f>
        <v>0</v>
      </c>
      <c r="F32" s="16">
        <f>D32+E32</f>
        <v>31979874</v>
      </c>
    </row>
    <row r="33" spans="1:6" s="17" customFormat="1" ht="12" customHeight="1" x14ac:dyDescent="0.2">
      <c r="A33" s="18" t="s">
        <v>57</v>
      </c>
      <c r="B33" s="19" t="str">
        <f>'[1]KV_1.1.sz.mell.'!B32</f>
        <v>Építményadó</v>
      </c>
      <c r="C33" s="20"/>
      <c r="D33" s="20">
        <v>0</v>
      </c>
      <c r="E33" s="20"/>
      <c r="F33" s="20">
        <f>D33+E33</f>
        <v>0</v>
      </c>
    </row>
    <row r="34" spans="1:6" s="17" customFormat="1" ht="12" customHeight="1" x14ac:dyDescent="0.2">
      <c r="A34" s="21" t="s">
        <v>59</v>
      </c>
      <c r="B34" s="19" t="str">
        <f>'[1]KV_1.1.sz.mell.'!B33</f>
        <v>Idegenforgalmi adó</v>
      </c>
      <c r="C34" s="23"/>
      <c r="D34" s="23">
        <v>0</v>
      </c>
      <c r="E34" s="23"/>
      <c r="F34" s="20">
        <f t="shared" ref="F34:F38" si="2">D34+E34</f>
        <v>0</v>
      </c>
    </row>
    <row r="35" spans="1:6" s="17" customFormat="1" ht="12" customHeight="1" x14ac:dyDescent="0.2">
      <c r="A35" s="21" t="s">
        <v>61</v>
      </c>
      <c r="B35" s="19" t="str">
        <f>'[1]KV_1.1.sz.mell.'!B34</f>
        <v>Iparűzési adó</v>
      </c>
      <c r="C35" s="23">
        <v>31979874</v>
      </c>
      <c r="D35" s="23">
        <v>31979874</v>
      </c>
      <c r="E35" s="23"/>
      <c r="F35" s="20">
        <f t="shared" si="2"/>
        <v>31979874</v>
      </c>
    </row>
    <row r="36" spans="1:6" s="17" customFormat="1" ht="12" customHeight="1" x14ac:dyDescent="0.2">
      <c r="A36" s="21" t="s">
        <v>63</v>
      </c>
      <c r="B36" s="19" t="str">
        <f>'[1]KV_1.1.sz.mell.'!B35</f>
        <v>Talajterhelési díj</v>
      </c>
      <c r="C36" s="23"/>
      <c r="D36" s="23">
        <v>0</v>
      </c>
      <c r="E36" s="23"/>
      <c r="F36" s="20">
        <f t="shared" si="2"/>
        <v>0</v>
      </c>
    </row>
    <row r="37" spans="1:6" s="17" customFormat="1" ht="12" customHeight="1" x14ac:dyDescent="0.2">
      <c r="A37" s="21" t="s">
        <v>65</v>
      </c>
      <c r="B37" s="19" t="str">
        <f>'[1]KV_1.1.sz.mell.'!B36</f>
        <v>Gépjárműadó</v>
      </c>
      <c r="C37" s="23"/>
      <c r="D37" s="23"/>
      <c r="E37" s="20"/>
      <c r="F37" s="20">
        <f t="shared" si="2"/>
        <v>0</v>
      </c>
    </row>
    <row r="38" spans="1:6" s="17" customFormat="1" ht="12" customHeight="1" x14ac:dyDescent="0.2">
      <c r="A38" s="21" t="s">
        <v>67</v>
      </c>
      <c r="B38" s="19" t="str">
        <f>'[1]KV_1.1.sz.mell.'!B37</f>
        <v>Telekadó</v>
      </c>
      <c r="C38" s="23"/>
      <c r="D38" s="23"/>
      <c r="E38" s="23"/>
      <c r="F38" s="20">
        <f t="shared" si="2"/>
        <v>0</v>
      </c>
    </row>
    <row r="39" spans="1:6" s="17" customFormat="1" ht="12" customHeight="1" thickBot="1" x14ac:dyDescent="0.25">
      <c r="A39" s="25" t="s">
        <v>69</v>
      </c>
      <c r="B39" s="19" t="str">
        <f>'[1]KV_1.1.sz.mell.'!B38</f>
        <v>Kommunális adó</v>
      </c>
      <c r="C39" s="28"/>
      <c r="D39" s="28"/>
      <c r="E39" s="89"/>
      <c r="F39" s="20">
        <f t="shared" si="1"/>
        <v>0</v>
      </c>
    </row>
    <row r="40" spans="1:6" s="17" customFormat="1" ht="12" customHeight="1" thickBot="1" x14ac:dyDescent="0.25">
      <c r="A40" s="14" t="s">
        <v>71</v>
      </c>
      <c r="B40" s="15" t="s">
        <v>72</v>
      </c>
      <c r="C40" s="16">
        <f>SUM(C41:C51)</f>
        <v>0</v>
      </c>
      <c r="D40" s="16">
        <f>SUM(D41:D51)</f>
        <v>0</v>
      </c>
      <c r="E40" s="16"/>
      <c r="F40" s="16">
        <f t="shared" si="1"/>
        <v>0</v>
      </c>
    </row>
    <row r="41" spans="1:6" s="17" customFormat="1" ht="12" customHeight="1" x14ac:dyDescent="0.2">
      <c r="A41" s="18" t="s">
        <v>73</v>
      </c>
      <c r="B41" s="19" t="s">
        <v>74</v>
      </c>
      <c r="C41" s="20"/>
      <c r="D41" s="20"/>
      <c r="E41" s="20"/>
      <c r="F41" s="20">
        <f t="shared" si="1"/>
        <v>0</v>
      </c>
    </row>
    <row r="42" spans="1:6" s="17" customFormat="1" ht="12" customHeight="1" x14ac:dyDescent="0.2">
      <c r="A42" s="21" t="s">
        <v>75</v>
      </c>
      <c r="B42" s="22" t="s">
        <v>76</v>
      </c>
      <c r="C42" s="23"/>
      <c r="D42" s="23"/>
      <c r="E42" s="23"/>
      <c r="F42" s="23">
        <f t="shared" si="1"/>
        <v>0</v>
      </c>
    </row>
    <row r="43" spans="1:6" s="17" customFormat="1" ht="12" customHeight="1" x14ac:dyDescent="0.2">
      <c r="A43" s="21" t="s">
        <v>77</v>
      </c>
      <c r="B43" s="22" t="s">
        <v>78</v>
      </c>
      <c r="C43" s="23"/>
      <c r="D43" s="23"/>
      <c r="E43" s="23"/>
      <c r="F43" s="23">
        <f t="shared" si="1"/>
        <v>0</v>
      </c>
    </row>
    <row r="44" spans="1:6" s="17" customFormat="1" ht="12" customHeight="1" x14ac:dyDescent="0.2">
      <c r="A44" s="21" t="s">
        <v>79</v>
      </c>
      <c r="B44" s="22" t="s">
        <v>80</v>
      </c>
      <c r="C44" s="23"/>
      <c r="D44" s="23"/>
      <c r="E44" s="23"/>
      <c r="F44" s="23">
        <f t="shared" si="1"/>
        <v>0</v>
      </c>
    </row>
    <row r="45" spans="1:6" s="17" customFormat="1" ht="12" customHeight="1" x14ac:dyDescent="0.2">
      <c r="A45" s="21" t="s">
        <v>81</v>
      </c>
      <c r="B45" s="22" t="s">
        <v>82</v>
      </c>
      <c r="C45" s="23"/>
      <c r="D45" s="23"/>
      <c r="E45" s="20"/>
      <c r="F45" s="20">
        <f t="shared" si="1"/>
        <v>0</v>
      </c>
    </row>
    <row r="46" spans="1:6" s="17" customFormat="1" ht="12" customHeight="1" x14ac:dyDescent="0.2">
      <c r="A46" s="21" t="s">
        <v>83</v>
      </c>
      <c r="B46" s="22" t="s">
        <v>84</v>
      </c>
      <c r="C46" s="23"/>
      <c r="D46" s="23"/>
      <c r="E46" s="23"/>
      <c r="F46" s="23">
        <f t="shared" si="1"/>
        <v>0</v>
      </c>
    </row>
    <row r="47" spans="1:6" s="17" customFormat="1" ht="12" customHeight="1" x14ac:dyDescent="0.2">
      <c r="A47" s="21" t="s">
        <v>85</v>
      </c>
      <c r="B47" s="22" t="s">
        <v>86</v>
      </c>
      <c r="C47" s="23"/>
      <c r="D47" s="23"/>
      <c r="E47" s="20"/>
      <c r="F47" s="20">
        <f t="shared" si="1"/>
        <v>0</v>
      </c>
    </row>
    <row r="48" spans="1:6" s="17" customFormat="1" ht="12" customHeight="1" x14ac:dyDescent="0.2">
      <c r="A48" s="21" t="s">
        <v>87</v>
      </c>
      <c r="B48" s="22" t="s">
        <v>88</v>
      </c>
      <c r="C48" s="23"/>
      <c r="D48" s="23"/>
      <c r="E48" s="20"/>
      <c r="F48" s="20">
        <f t="shared" si="1"/>
        <v>0</v>
      </c>
    </row>
    <row r="49" spans="1:6" s="17" customFormat="1" ht="12" customHeight="1" x14ac:dyDescent="0.2">
      <c r="A49" s="21" t="s">
        <v>89</v>
      </c>
      <c r="B49" s="22" t="s">
        <v>90</v>
      </c>
      <c r="C49" s="35"/>
      <c r="D49" s="35"/>
      <c r="E49" s="35"/>
      <c r="F49" s="23">
        <f t="shared" si="1"/>
        <v>0</v>
      </c>
    </row>
    <row r="50" spans="1:6" s="17" customFormat="1" ht="12" customHeight="1" x14ac:dyDescent="0.2">
      <c r="A50" s="25" t="s">
        <v>91</v>
      </c>
      <c r="B50" s="36" t="s">
        <v>92</v>
      </c>
      <c r="C50" s="37"/>
      <c r="D50" s="37"/>
      <c r="E50" s="37"/>
      <c r="F50" s="23">
        <f t="shared" si="1"/>
        <v>0</v>
      </c>
    </row>
    <row r="51" spans="1:6" s="17" customFormat="1" ht="12" customHeight="1" thickBot="1" x14ac:dyDescent="0.25">
      <c r="A51" s="25" t="s">
        <v>93</v>
      </c>
      <c r="B51" s="26" t="s">
        <v>94</v>
      </c>
      <c r="C51" s="37"/>
      <c r="D51" s="37"/>
      <c r="E51" s="37"/>
      <c r="F51" s="23">
        <f t="shared" si="1"/>
        <v>0</v>
      </c>
    </row>
    <row r="52" spans="1:6" s="17" customFormat="1" ht="12" customHeight="1" thickBot="1" x14ac:dyDescent="0.25">
      <c r="A52" s="14" t="s">
        <v>95</v>
      </c>
      <c r="B52" s="15" t="s">
        <v>96</v>
      </c>
      <c r="C52" s="16">
        <f>SUM(C53:C55)</f>
        <v>0</v>
      </c>
      <c r="D52" s="16">
        <f>SUM(D53:D55)</f>
        <v>0</v>
      </c>
      <c r="E52" s="16"/>
      <c r="F52" s="16">
        <f t="shared" si="1"/>
        <v>0</v>
      </c>
    </row>
    <row r="53" spans="1:6" s="17" customFormat="1" ht="12" customHeight="1" x14ac:dyDescent="0.2">
      <c r="A53" s="18" t="s">
        <v>97</v>
      </c>
      <c r="B53" s="19" t="s">
        <v>98</v>
      </c>
      <c r="C53" s="38"/>
      <c r="D53" s="38"/>
      <c r="E53" s="38"/>
      <c r="F53" s="20">
        <f t="shared" si="1"/>
        <v>0</v>
      </c>
    </row>
    <row r="54" spans="1:6" s="17" customFormat="1" ht="12" customHeight="1" x14ac:dyDescent="0.2">
      <c r="A54" s="21" t="s">
        <v>99</v>
      </c>
      <c r="B54" s="22" t="s">
        <v>100</v>
      </c>
      <c r="C54" s="35"/>
      <c r="D54" s="35"/>
      <c r="E54" s="35"/>
      <c r="F54" s="23">
        <f t="shared" si="1"/>
        <v>0</v>
      </c>
    </row>
    <row r="55" spans="1:6" s="17" customFormat="1" ht="12" customHeight="1" thickBot="1" x14ac:dyDescent="0.25">
      <c r="A55" s="21" t="s">
        <v>101</v>
      </c>
      <c r="B55" s="22" t="s">
        <v>102</v>
      </c>
      <c r="C55" s="35"/>
      <c r="D55" s="35"/>
      <c r="E55" s="35"/>
      <c r="F55" s="23">
        <f t="shared" si="1"/>
        <v>0</v>
      </c>
    </row>
    <row r="56" spans="1:6" s="17" customFormat="1" ht="12" customHeight="1" thickBot="1" x14ac:dyDescent="0.25">
      <c r="A56" s="14" t="s">
        <v>107</v>
      </c>
      <c r="B56" s="15" t="s">
        <v>108</v>
      </c>
      <c r="C56" s="16">
        <f>SUM(C57:C59)</f>
        <v>0</v>
      </c>
      <c r="D56" s="16">
        <f>SUM(D57:D59)</f>
        <v>0</v>
      </c>
      <c r="E56" s="16"/>
      <c r="F56" s="16">
        <f t="shared" si="1"/>
        <v>0</v>
      </c>
    </row>
    <row r="57" spans="1:6" s="17" customFormat="1" ht="12" customHeight="1" x14ac:dyDescent="0.2">
      <c r="A57" s="18" t="s">
        <v>109</v>
      </c>
      <c r="B57" s="19" t="s">
        <v>110</v>
      </c>
      <c r="C57" s="20"/>
      <c r="D57" s="20"/>
      <c r="E57" s="20"/>
      <c r="F57" s="20">
        <f t="shared" si="1"/>
        <v>0</v>
      </c>
    </row>
    <row r="58" spans="1:6" s="17" customFormat="1" ht="12" customHeight="1" x14ac:dyDescent="0.2">
      <c r="A58" s="21" t="s">
        <v>111</v>
      </c>
      <c r="B58" s="22" t="s">
        <v>112</v>
      </c>
      <c r="C58" s="23"/>
      <c r="D58" s="23"/>
      <c r="E58" s="23"/>
      <c r="F58" s="23">
        <f t="shared" si="1"/>
        <v>0</v>
      </c>
    </row>
    <row r="59" spans="1:6" s="17" customFormat="1" ht="12" customHeight="1" x14ac:dyDescent="0.2">
      <c r="A59" s="21" t="s">
        <v>113</v>
      </c>
      <c r="B59" s="22" t="s">
        <v>114</v>
      </c>
      <c r="C59" s="23"/>
      <c r="D59" s="23"/>
      <c r="E59" s="23"/>
      <c r="F59" s="23">
        <f t="shared" si="1"/>
        <v>0</v>
      </c>
    </row>
    <row r="60" spans="1:6" s="17" customFormat="1" ht="12" customHeight="1" thickBot="1" x14ac:dyDescent="0.25">
      <c r="A60" s="25" t="s">
        <v>115</v>
      </c>
      <c r="B60" s="26" t="s">
        <v>116</v>
      </c>
      <c r="C60" s="28"/>
      <c r="D60" s="28"/>
      <c r="E60" s="28"/>
      <c r="F60" s="23">
        <f t="shared" si="1"/>
        <v>0</v>
      </c>
    </row>
    <row r="61" spans="1:6" s="17" customFormat="1" ht="12" customHeight="1" thickBot="1" x14ac:dyDescent="0.25">
      <c r="A61" s="14" t="s">
        <v>117</v>
      </c>
      <c r="B61" s="27" t="s">
        <v>118</v>
      </c>
      <c r="C61" s="16">
        <f>SUM(C62:C64)</f>
        <v>0</v>
      </c>
      <c r="D61" s="16">
        <f>SUM(D62:D64)</f>
        <v>0</v>
      </c>
      <c r="E61" s="16"/>
      <c r="F61" s="16">
        <f t="shared" si="1"/>
        <v>0</v>
      </c>
    </row>
    <row r="62" spans="1:6" s="17" customFormat="1" ht="12" customHeight="1" x14ac:dyDescent="0.2">
      <c r="A62" s="18" t="s">
        <v>119</v>
      </c>
      <c r="B62" s="19" t="s">
        <v>120</v>
      </c>
      <c r="C62" s="35"/>
      <c r="D62" s="35"/>
      <c r="E62" s="38"/>
      <c r="F62" s="20">
        <f t="shared" si="1"/>
        <v>0</v>
      </c>
    </row>
    <row r="63" spans="1:6" s="17" customFormat="1" ht="12" customHeight="1" x14ac:dyDescent="0.2">
      <c r="A63" s="21" t="s">
        <v>121</v>
      </c>
      <c r="B63" s="22" t="s">
        <v>122</v>
      </c>
      <c r="C63" s="35"/>
      <c r="D63" s="35"/>
      <c r="E63" s="35"/>
      <c r="F63" s="23">
        <f t="shared" si="1"/>
        <v>0</v>
      </c>
    </row>
    <row r="64" spans="1:6" s="17" customFormat="1" ht="12" customHeight="1" x14ac:dyDescent="0.2">
      <c r="A64" s="21" t="s">
        <v>123</v>
      </c>
      <c r="B64" s="22" t="s">
        <v>124</v>
      </c>
      <c r="C64" s="35"/>
      <c r="D64" s="35"/>
      <c r="E64" s="35"/>
      <c r="F64" s="23">
        <f t="shared" si="1"/>
        <v>0</v>
      </c>
    </row>
    <row r="65" spans="1:6" s="17" customFormat="1" ht="12" customHeight="1" thickBot="1" x14ac:dyDescent="0.25">
      <c r="A65" s="25" t="s">
        <v>125</v>
      </c>
      <c r="B65" s="26" t="s">
        <v>126</v>
      </c>
      <c r="C65" s="35"/>
      <c r="D65" s="35"/>
      <c r="E65" s="35"/>
      <c r="F65" s="23">
        <f t="shared" si="1"/>
        <v>0</v>
      </c>
    </row>
    <row r="66" spans="1:6" s="17" customFormat="1" ht="12" customHeight="1" thickBot="1" x14ac:dyDescent="0.25">
      <c r="A66" s="39" t="s">
        <v>127</v>
      </c>
      <c r="B66" s="15" t="s">
        <v>128</v>
      </c>
      <c r="C66" s="33">
        <f>+C11+C18+C25+C32+C40+C52+C56+C61</f>
        <v>83604000</v>
      </c>
      <c r="D66" s="33">
        <f>+D11+D18+D25+D32+D40+D52+D56+D61</f>
        <v>83604000</v>
      </c>
      <c r="E66" s="33">
        <f>+E11+E18+E25+E32+E40+E52+E56+E61</f>
        <v>0</v>
      </c>
      <c r="F66" s="33">
        <f>+F11+F18+F25+F32+F40+F52+F56+F61</f>
        <v>83604000</v>
      </c>
    </row>
    <row r="67" spans="1:6" s="17" customFormat="1" ht="12" customHeight="1" thickBot="1" x14ac:dyDescent="0.25">
      <c r="A67" s="40" t="s">
        <v>129</v>
      </c>
      <c r="B67" s="27" t="s">
        <v>130</v>
      </c>
      <c r="C67" s="16">
        <f>SUM(C68:C70)</f>
        <v>0</v>
      </c>
      <c r="D67" s="16">
        <f>SUM(D68:D70)</f>
        <v>0</v>
      </c>
      <c r="E67" s="16"/>
      <c r="F67" s="16">
        <f t="shared" si="1"/>
        <v>0</v>
      </c>
    </row>
    <row r="68" spans="1:6" s="17" customFormat="1" ht="12" customHeight="1" x14ac:dyDescent="0.2">
      <c r="A68" s="18" t="s">
        <v>131</v>
      </c>
      <c r="B68" s="19" t="s">
        <v>132</v>
      </c>
      <c r="C68" s="35"/>
      <c r="D68" s="35"/>
      <c r="E68" s="38"/>
      <c r="F68" s="20">
        <f t="shared" si="1"/>
        <v>0</v>
      </c>
    </row>
    <row r="69" spans="1:6" s="17" customFormat="1" ht="12" customHeight="1" x14ac:dyDescent="0.2">
      <c r="A69" s="21" t="s">
        <v>133</v>
      </c>
      <c r="B69" s="22" t="s">
        <v>134</v>
      </c>
      <c r="C69" s="35"/>
      <c r="D69" s="35"/>
      <c r="E69" s="35"/>
      <c r="F69" s="23">
        <f t="shared" si="1"/>
        <v>0</v>
      </c>
    </row>
    <row r="70" spans="1:6" s="17" customFormat="1" ht="12" customHeight="1" thickBot="1" x14ac:dyDescent="0.25">
      <c r="A70" s="25" t="s">
        <v>135</v>
      </c>
      <c r="B70" s="41" t="s">
        <v>136</v>
      </c>
      <c r="C70" s="35"/>
      <c r="D70" s="35"/>
      <c r="E70" s="35"/>
      <c r="F70" s="23">
        <f t="shared" si="1"/>
        <v>0</v>
      </c>
    </row>
    <row r="71" spans="1:6" s="17" customFormat="1" ht="12" customHeight="1" thickBot="1" x14ac:dyDescent="0.25">
      <c r="A71" s="40" t="s">
        <v>137</v>
      </c>
      <c r="B71" s="27" t="s">
        <v>138</v>
      </c>
      <c r="C71" s="16">
        <f>SUM(C72:C73)</f>
        <v>0</v>
      </c>
      <c r="D71" s="16">
        <f>SUM(D72:D73)</f>
        <v>0</v>
      </c>
      <c r="E71" s="16"/>
      <c r="F71" s="16">
        <f t="shared" si="1"/>
        <v>0</v>
      </c>
    </row>
    <row r="72" spans="1:6" s="17" customFormat="1" ht="12" customHeight="1" x14ac:dyDescent="0.2">
      <c r="A72" s="18" t="s">
        <v>139</v>
      </c>
      <c r="B72" s="19" t="s">
        <v>140</v>
      </c>
      <c r="C72" s="35"/>
      <c r="D72" s="35"/>
      <c r="E72" s="38"/>
      <c r="F72" s="20">
        <f t="shared" si="1"/>
        <v>0</v>
      </c>
    </row>
    <row r="73" spans="1:6" s="17" customFormat="1" ht="12" customHeight="1" thickBot="1" x14ac:dyDescent="0.25">
      <c r="A73" s="21" t="s">
        <v>141</v>
      </c>
      <c r="B73" s="22" t="s">
        <v>142</v>
      </c>
      <c r="C73" s="35"/>
      <c r="D73" s="35"/>
      <c r="E73" s="35"/>
      <c r="F73" s="23">
        <f t="shared" si="1"/>
        <v>0</v>
      </c>
    </row>
    <row r="74" spans="1:6" s="17" customFormat="1" ht="12" customHeight="1" thickBot="1" x14ac:dyDescent="0.25">
      <c r="A74" s="40" t="s">
        <v>147</v>
      </c>
      <c r="B74" s="27" t="s">
        <v>148</v>
      </c>
      <c r="C74" s="16">
        <f>SUM(C75:C76)</f>
        <v>0</v>
      </c>
      <c r="D74" s="16">
        <f>SUM(D75:D76)</f>
        <v>71630</v>
      </c>
      <c r="E74" s="16">
        <f>SUM(E75:E76)</f>
        <v>0</v>
      </c>
      <c r="F74" s="16">
        <f>D74+E74</f>
        <v>71630</v>
      </c>
    </row>
    <row r="75" spans="1:6" s="17" customFormat="1" ht="12" customHeight="1" x14ac:dyDescent="0.2">
      <c r="A75" s="153" t="s">
        <v>149</v>
      </c>
      <c r="B75" s="19" t="s">
        <v>150</v>
      </c>
      <c r="C75" s="151"/>
      <c r="D75" s="157">
        <v>71630</v>
      </c>
      <c r="E75" s="159"/>
      <c r="F75" s="128">
        <f>D75+E75</f>
        <v>71630</v>
      </c>
    </row>
    <row r="76" spans="1:6" s="17" customFormat="1" ht="12" customHeight="1" thickBot="1" x14ac:dyDescent="0.25">
      <c r="A76" s="154" t="s">
        <v>151</v>
      </c>
      <c r="B76" s="26" t="s">
        <v>152</v>
      </c>
      <c r="C76" s="155"/>
      <c r="D76" s="158"/>
      <c r="E76" s="160"/>
      <c r="F76" s="129">
        <f>D76+E76</f>
        <v>0</v>
      </c>
    </row>
    <row r="77" spans="1:6" s="17" customFormat="1" ht="12" customHeight="1" thickBot="1" x14ac:dyDescent="0.25">
      <c r="A77" s="40" t="s">
        <v>153</v>
      </c>
      <c r="B77" s="27" t="s">
        <v>154</v>
      </c>
      <c r="C77" s="156">
        <f>SUM(C78:C78)</f>
        <v>0</v>
      </c>
      <c r="D77" s="87">
        <f>SUM(D78:D78)</f>
        <v>0</v>
      </c>
      <c r="E77" s="161"/>
      <c r="F77" s="87">
        <f t="shared" ref="F77:F84" si="3">C77+D77</f>
        <v>0</v>
      </c>
    </row>
    <row r="78" spans="1:6" s="17" customFormat="1" ht="12" customHeight="1" thickBot="1" x14ac:dyDescent="0.25">
      <c r="A78" s="18" t="s">
        <v>155</v>
      </c>
      <c r="B78" s="19" t="s">
        <v>156</v>
      </c>
      <c r="C78" s="35"/>
      <c r="D78" s="35"/>
      <c r="E78" s="38"/>
      <c r="F78" s="20">
        <f t="shared" si="3"/>
        <v>0</v>
      </c>
    </row>
    <row r="79" spans="1:6" s="17" customFormat="1" ht="12" customHeight="1" thickBot="1" x14ac:dyDescent="0.25">
      <c r="A79" s="40" t="s">
        <v>161</v>
      </c>
      <c r="B79" s="27" t="s">
        <v>162</v>
      </c>
      <c r="C79" s="16">
        <f>SUM(C80:C81)</f>
        <v>0</v>
      </c>
      <c r="D79" s="16">
        <f>SUM(D80:D81)</f>
        <v>0</v>
      </c>
      <c r="E79" s="16"/>
      <c r="F79" s="16">
        <f t="shared" si="3"/>
        <v>0</v>
      </c>
    </row>
    <row r="80" spans="1:6" s="17" customFormat="1" ht="12" customHeight="1" x14ac:dyDescent="0.2">
      <c r="A80" s="51" t="s">
        <v>163</v>
      </c>
      <c r="B80" s="19" t="s">
        <v>164</v>
      </c>
      <c r="C80" s="35"/>
      <c r="D80" s="35"/>
      <c r="E80" s="38"/>
      <c r="F80" s="20">
        <f t="shared" si="3"/>
        <v>0</v>
      </c>
    </row>
    <row r="81" spans="1:6" s="17" customFormat="1" ht="12" customHeight="1" thickBot="1" x14ac:dyDescent="0.25">
      <c r="A81" s="52" t="s">
        <v>165</v>
      </c>
      <c r="B81" s="22" t="s">
        <v>166</v>
      </c>
      <c r="C81" s="35"/>
      <c r="D81" s="35"/>
      <c r="E81" s="35"/>
      <c r="F81" s="23">
        <f t="shared" si="3"/>
        <v>0</v>
      </c>
    </row>
    <row r="82" spans="1:6" s="17" customFormat="1" ht="12" customHeight="1" thickBot="1" x14ac:dyDescent="0.25">
      <c r="A82" s="40" t="s">
        <v>171</v>
      </c>
      <c r="B82" s="27" t="s">
        <v>172</v>
      </c>
      <c r="C82" s="53"/>
      <c r="D82" s="53"/>
      <c r="E82" s="53"/>
      <c r="F82" s="16">
        <f t="shared" si="3"/>
        <v>0</v>
      </c>
    </row>
    <row r="83" spans="1:6" s="17" customFormat="1" ht="13.5" customHeight="1" thickBot="1" x14ac:dyDescent="0.25">
      <c r="A83" s="40" t="s">
        <v>173</v>
      </c>
      <c r="B83" s="27" t="s">
        <v>174</v>
      </c>
      <c r="C83" s="53"/>
      <c r="D83" s="53"/>
      <c r="E83" s="53"/>
      <c r="F83" s="16">
        <f t="shared" si="3"/>
        <v>0</v>
      </c>
    </row>
    <row r="84" spans="1:6" s="17" customFormat="1" ht="15.75" customHeight="1" thickBot="1" x14ac:dyDescent="0.25">
      <c r="A84" s="40" t="s">
        <v>175</v>
      </c>
      <c r="B84" s="54" t="s">
        <v>176</v>
      </c>
      <c r="C84" s="33">
        <f>+C67+C71+C74+C77+C79+C83+C82</f>
        <v>0</v>
      </c>
      <c r="D84" s="33">
        <f>+D67+D71+D74+D77+D79+D83+D82</f>
        <v>71630</v>
      </c>
      <c r="E84" s="33">
        <v>0</v>
      </c>
      <c r="F84" s="16">
        <f t="shared" si="3"/>
        <v>71630</v>
      </c>
    </row>
    <row r="85" spans="1:6" s="17" customFormat="1" ht="16.5" customHeight="1" thickBot="1" x14ac:dyDescent="0.25">
      <c r="A85" s="55" t="s">
        <v>177</v>
      </c>
      <c r="B85" s="56" t="s">
        <v>178</v>
      </c>
      <c r="C85" s="33">
        <f>+C66+C84</f>
        <v>83604000</v>
      </c>
      <c r="D85" s="33">
        <f>+D66+D84</f>
        <v>83675630</v>
      </c>
      <c r="E85" s="33">
        <v>0</v>
      </c>
      <c r="F85" s="33">
        <f>+F66+F84</f>
        <v>83675630</v>
      </c>
    </row>
    <row r="86" spans="1:6" s="17" customFormat="1" ht="11.1" customHeight="1" x14ac:dyDescent="0.2">
      <c r="A86" s="57"/>
      <c r="B86" s="58"/>
      <c r="C86" s="59"/>
    </row>
    <row r="87" spans="1:6" ht="16.5" customHeight="1" x14ac:dyDescent="0.25">
      <c r="A87" s="617" t="s">
        <v>179</v>
      </c>
      <c r="B87" s="617"/>
      <c r="C87" s="617"/>
    </row>
    <row r="88" spans="1:6" ht="16.5" customHeight="1" thickBot="1" x14ac:dyDescent="0.3">
      <c r="A88" s="611" t="s">
        <v>180</v>
      </c>
      <c r="B88" s="611"/>
      <c r="C88" s="618" t="str">
        <f>C8</f>
        <v>Forintban!</v>
      </c>
      <c r="D88" s="618"/>
      <c r="E88" s="618"/>
      <c r="F88" s="618"/>
    </row>
    <row r="89" spans="1:6" ht="39.75" customHeight="1" thickBot="1" x14ac:dyDescent="0.3">
      <c r="A89" s="61" t="s">
        <v>5</v>
      </c>
      <c r="B89" s="62" t="s">
        <v>181</v>
      </c>
      <c r="C89" s="63" t="str">
        <f>+C9</f>
        <v>2020. évi előirányzat</v>
      </c>
      <c r="D89" s="9" t="s">
        <v>266</v>
      </c>
      <c r="E89" s="9" t="s">
        <v>267</v>
      </c>
      <c r="F89" s="9" t="s">
        <v>8</v>
      </c>
    </row>
    <row r="90" spans="1:6" s="13" customFormat="1" ht="12" customHeight="1" thickBot="1" x14ac:dyDescent="0.25">
      <c r="A90" s="61"/>
      <c r="B90" s="62" t="s">
        <v>9</v>
      </c>
      <c r="C90" s="63" t="s">
        <v>10</v>
      </c>
      <c r="D90" s="12" t="s">
        <v>11</v>
      </c>
      <c r="E90" s="12" t="s">
        <v>12</v>
      </c>
      <c r="F90" s="12" t="s">
        <v>268</v>
      </c>
    </row>
    <row r="91" spans="1:6" ht="12" customHeight="1" thickBot="1" x14ac:dyDescent="0.3">
      <c r="A91" s="64" t="s">
        <v>13</v>
      </c>
      <c r="B91" s="65" t="s">
        <v>264</v>
      </c>
      <c r="C91" s="66">
        <f>C92+C93+C94+C95+C96+C109</f>
        <v>83604000</v>
      </c>
      <c r="D91" s="66">
        <v>83675630</v>
      </c>
      <c r="E91" s="66"/>
      <c r="F91" s="66">
        <f>D91+E91</f>
        <v>83675630</v>
      </c>
    </row>
    <row r="92" spans="1:6" ht="12" customHeight="1" x14ac:dyDescent="0.25">
      <c r="A92" s="45" t="s">
        <v>15</v>
      </c>
      <c r="B92" s="67" t="s">
        <v>182</v>
      </c>
      <c r="C92" s="68">
        <v>63964000</v>
      </c>
      <c r="D92" s="134">
        <v>63964000</v>
      </c>
      <c r="E92" s="166"/>
      <c r="F92" s="132">
        <f>D92+E92</f>
        <v>63964000</v>
      </c>
    </row>
    <row r="93" spans="1:6" ht="12" customHeight="1" x14ac:dyDescent="0.25">
      <c r="A93" s="21" t="s">
        <v>17</v>
      </c>
      <c r="B93" s="69" t="s">
        <v>183</v>
      </c>
      <c r="C93" s="23">
        <v>11220000</v>
      </c>
      <c r="D93" s="119">
        <v>11220000</v>
      </c>
      <c r="E93" s="165"/>
      <c r="F93" s="72">
        <f t="shared" ref="F93:F99" si="4">D93+E93</f>
        <v>11220000</v>
      </c>
    </row>
    <row r="94" spans="1:6" ht="12" customHeight="1" x14ac:dyDescent="0.25">
      <c r="A94" s="21" t="s">
        <v>19</v>
      </c>
      <c r="B94" s="69" t="s">
        <v>184</v>
      </c>
      <c r="C94" s="28">
        <v>8420000</v>
      </c>
      <c r="D94" s="120">
        <v>8491630</v>
      </c>
      <c r="E94" s="165"/>
      <c r="F94" s="72">
        <f t="shared" si="4"/>
        <v>8491630</v>
      </c>
    </row>
    <row r="95" spans="1:6" ht="12" customHeight="1" x14ac:dyDescent="0.25">
      <c r="A95" s="21" t="s">
        <v>21</v>
      </c>
      <c r="B95" s="70" t="s">
        <v>185</v>
      </c>
      <c r="C95" s="28"/>
      <c r="D95" s="120">
        <v>0</v>
      </c>
      <c r="E95" s="165"/>
      <c r="F95" s="72">
        <f t="shared" si="4"/>
        <v>0</v>
      </c>
    </row>
    <row r="96" spans="1:6" ht="12" customHeight="1" x14ac:dyDescent="0.25">
      <c r="A96" s="21" t="s">
        <v>186</v>
      </c>
      <c r="B96" s="71" t="s">
        <v>187</v>
      </c>
      <c r="C96" s="28"/>
      <c r="D96" s="120">
        <v>0</v>
      </c>
      <c r="E96" s="165"/>
      <c r="F96" s="72">
        <f t="shared" si="4"/>
        <v>0</v>
      </c>
    </row>
    <row r="97" spans="1:6" ht="12" customHeight="1" x14ac:dyDescent="0.25">
      <c r="A97" s="21" t="s">
        <v>25</v>
      </c>
      <c r="B97" s="69" t="s">
        <v>188</v>
      </c>
      <c r="C97" s="28"/>
      <c r="D97" s="120"/>
      <c r="E97" s="165"/>
      <c r="F97" s="72">
        <f t="shared" si="4"/>
        <v>0</v>
      </c>
    </row>
    <row r="98" spans="1:6" ht="12" customHeight="1" x14ac:dyDescent="0.25">
      <c r="A98" s="21" t="s">
        <v>189</v>
      </c>
      <c r="B98" s="73" t="s">
        <v>190</v>
      </c>
      <c r="C98" s="28"/>
      <c r="D98" s="120"/>
      <c r="E98" s="165"/>
      <c r="F98" s="72">
        <f t="shared" si="4"/>
        <v>0</v>
      </c>
    </row>
    <row r="99" spans="1:6" ht="12" customHeight="1" x14ac:dyDescent="0.25">
      <c r="A99" s="21" t="s">
        <v>191</v>
      </c>
      <c r="B99" s="73" t="s">
        <v>192</v>
      </c>
      <c r="C99" s="28"/>
      <c r="D99" s="120"/>
      <c r="E99" s="165"/>
      <c r="F99" s="72">
        <f t="shared" si="4"/>
        <v>0</v>
      </c>
    </row>
    <row r="100" spans="1:6" ht="12" customHeight="1" x14ac:dyDescent="0.25">
      <c r="A100" s="21" t="s">
        <v>193</v>
      </c>
      <c r="B100" s="74" t="s">
        <v>194</v>
      </c>
      <c r="C100" s="28"/>
      <c r="D100" s="120"/>
      <c r="E100" s="165"/>
      <c r="F100" s="72">
        <f t="shared" ref="F100:F151" si="5">C100+D100</f>
        <v>0</v>
      </c>
    </row>
    <row r="101" spans="1:6" ht="12" customHeight="1" x14ac:dyDescent="0.25">
      <c r="A101" s="21" t="s">
        <v>195</v>
      </c>
      <c r="B101" s="75" t="s">
        <v>196</v>
      </c>
      <c r="C101" s="28"/>
      <c r="D101" s="120"/>
      <c r="E101" s="165"/>
      <c r="F101" s="133">
        <f t="shared" si="5"/>
        <v>0</v>
      </c>
    </row>
    <row r="102" spans="1:6" ht="12" customHeight="1" x14ac:dyDescent="0.25">
      <c r="A102" s="21" t="s">
        <v>197</v>
      </c>
      <c r="B102" s="75" t="s">
        <v>198</v>
      </c>
      <c r="C102" s="28"/>
      <c r="D102" s="120"/>
      <c r="E102" s="165"/>
      <c r="F102" s="72">
        <f t="shared" si="5"/>
        <v>0</v>
      </c>
    </row>
    <row r="103" spans="1:6" ht="12" customHeight="1" x14ac:dyDescent="0.25">
      <c r="A103" s="21" t="s">
        <v>199</v>
      </c>
      <c r="B103" s="74" t="s">
        <v>200</v>
      </c>
      <c r="C103" s="28"/>
      <c r="D103" s="120"/>
      <c r="E103" s="165"/>
      <c r="F103" s="133">
        <f t="shared" si="5"/>
        <v>0</v>
      </c>
    </row>
    <row r="104" spans="1:6" ht="12" customHeight="1" x14ac:dyDescent="0.25">
      <c r="A104" s="21" t="s">
        <v>201</v>
      </c>
      <c r="B104" s="74" t="s">
        <v>202</v>
      </c>
      <c r="C104" s="28"/>
      <c r="D104" s="120"/>
      <c r="E104" s="165"/>
      <c r="F104" s="72">
        <f t="shared" si="5"/>
        <v>0</v>
      </c>
    </row>
    <row r="105" spans="1:6" ht="12" customHeight="1" x14ac:dyDescent="0.25">
      <c r="A105" s="21" t="s">
        <v>203</v>
      </c>
      <c r="B105" s="75" t="s">
        <v>204</v>
      </c>
      <c r="C105" s="28"/>
      <c r="D105" s="120"/>
      <c r="E105" s="165"/>
      <c r="F105" s="133">
        <f t="shared" si="5"/>
        <v>0</v>
      </c>
    </row>
    <row r="106" spans="1:6" ht="12" customHeight="1" x14ac:dyDescent="0.25">
      <c r="A106" s="76" t="s">
        <v>205</v>
      </c>
      <c r="B106" s="73" t="s">
        <v>206</v>
      </c>
      <c r="C106" s="28"/>
      <c r="D106" s="120"/>
      <c r="E106" s="165"/>
      <c r="F106" s="133">
        <f t="shared" si="5"/>
        <v>0</v>
      </c>
    </row>
    <row r="107" spans="1:6" ht="12" customHeight="1" x14ac:dyDescent="0.25">
      <c r="A107" s="21" t="s">
        <v>207</v>
      </c>
      <c r="B107" s="73" t="s">
        <v>208</v>
      </c>
      <c r="C107" s="28"/>
      <c r="D107" s="120"/>
      <c r="E107" s="165"/>
      <c r="F107" s="72">
        <f t="shared" si="5"/>
        <v>0</v>
      </c>
    </row>
    <row r="108" spans="1:6" ht="12" customHeight="1" x14ac:dyDescent="0.25">
      <c r="A108" s="25" t="s">
        <v>209</v>
      </c>
      <c r="B108" s="73" t="s">
        <v>210</v>
      </c>
      <c r="C108" s="28"/>
      <c r="D108" s="120"/>
      <c r="E108" s="165"/>
      <c r="F108" s="133">
        <f t="shared" si="5"/>
        <v>0</v>
      </c>
    </row>
    <row r="109" spans="1:6" ht="12" customHeight="1" x14ac:dyDescent="0.25">
      <c r="A109" s="21" t="s">
        <v>211</v>
      </c>
      <c r="B109" s="70" t="s">
        <v>212</v>
      </c>
      <c r="C109" s="23"/>
      <c r="D109" s="119"/>
      <c r="E109" s="165"/>
      <c r="F109" s="133">
        <f t="shared" si="5"/>
        <v>0</v>
      </c>
    </row>
    <row r="110" spans="1:6" ht="12" customHeight="1" x14ac:dyDescent="0.25">
      <c r="A110" s="21" t="s">
        <v>213</v>
      </c>
      <c r="B110" s="69" t="s">
        <v>214</v>
      </c>
      <c r="C110" s="23"/>
      <c r="D110" s="119"/>
      <c r="E110" s="165"/>
      <c r="F110" s="72">
        <f t="shared" si="5"/>
        <v>0</v>
      </c>
    </row>
    <row r="111" spans="1:6" ht="12" customHeight="1" thickBot="1" x14ac:dyDescent="0.3">
      <c r="A111" s="48" t="s">
        <v>215</v>
      </c>
      <c r="B111" s="77" t="s">
        <v>216</v>
      </c>
      <c r="C111" s="78"/>
      <c r="D111" s="122"/>
      <c r="E111" s="167"/>
      <c r="F111" s="130">
        <f t="shared" si="5"/>
        <v>0</v>
      </c>
    </row>
    <row r="112" spans="1:6" ht="12" customHeight="1" thickBot="1" x14ac:dyDescent="0.3">
      <c r="A112" s="79" t="s">
        <v>27</v>
      </c>
      <c r="B112" s="80" t="s">
        <v>265</v>
      </c>
      <c r="C112" s="81">
        <f>+C113+C115+C117</f>
        <v>0</v>
      </c>
      <c r="D112" s="163">
        <f>+D113+D115+D117</f>
        <v>0</v>
      </c>
      <c r="E112" s="87"/>
      <c r="F112" s="108">
        <f t="shared" si="5"/>
        <v>0</v>
      </c>
    </row>
    <row r="113" spans="1:6" ht="12" customHeight="1" x14ac:dyDescent="0.25">
      <c r="A113" s="18" t="s">
        <v>29</v>
      </c>
      <c r="B113" s="69" t="s">
        <v>217</v>
      </c>
      <c r="C113" s="20"/>
      <c r="D113" s="118"/>
      <c r="E113" s="129"/>
      <c r="F113" s="112">
        <f t="shared" si="5"/>
        <v>0</v>
      </c>
    </row>
    <row r="114" spans="1:6" ht="12" customHeight="1" x14ac:dyDescent="0.25">
      <c r="A114" s="18" t="s">
        <v>31</v>
      </c>
      <c r="B114" s="82" t="s">
        <v>218</v>
      </c>
      <c r="C114" s="20"/>
      <c r="D114" s="118"/>
      <c r="E114" s="72"/>
      <c r="F114" s="83">
        <f t="shared" si="5"/>
        <v>0</v>
      </c>
    </row>
    <row r="115" spans="1:6" ht="12" customHeight="1" x14ac:dyDescent="0.25">
      <c r="A115" s="18" t="s">
        <v>33</v>
      </c>
      <c r="B115" s="82" t="s">
        <v>219</v>
      </c>
      <c r="C115" s="23"/>
      <c r="D115" s="119"/>
      <c r="E115" s="72"/>
      <c r="F115" s="85">
        <f t="shared" si="5"/>
        <v>0</v>
      </c>
    </row>
    <row r="116" spans="1:6" ht="12" customHeight="1" x14ac:dyDescent="0.25">
      <c r="A116" s="18" t="s">
        <v>35</v>
      </c>
      <c r="B116" s="82" t="s">
        <v>220</v>
      </c>
      <c r="C116" s="83"/>
      <c r="D116" s="124"/>
      <c r="E116" s="72"/>
      <c r="F116" s="85">
        <f t="shared" si="5"/>
        <v>0</v>
      </c>
    </row>
    <row r="117" spans="1:6" ht="12" customHeight="1" x14ac:dyDescent="0.25">
      <c r="A117" s="18" t="s">
        <v>37</v>
      </c>
      <c r="B117" s="26" t="s">
        <v>221</v>
      </c>
      <c r="C117" s="83"/>
      <c r="D117" s="124"/>
      <c r="E117" s="72"/>
      <c r="F117" s="83">
        <f t="shared" si="5"/>
        <v>0</v>
      </c>
    </row>
    <row r="118" spans="1:6" ht="12" customHeight="1" x14ac:dyDescent="0.25">
      <c r="A118" s="18" t="s">
        <v>39</v>
      </c>
      <c r="B118" s="24" t="s">
        <v>222</v>
      </c>
      <c r="C118" s="83"/>
      <c r="D118" s="124"/>
      <c r="E118" s="133"/>
      <c r="F118" s="85">
        <f t="shared" si="5"/>
        <v>0</v>
      </c>
    </row>
    <row r="119" spans="1:6" ht="12" customHeight="1" x14ac:dyDescent="0.25">
      <c r="A119" s="18" t="s">
        <v>223</v>
      </c>
      <c r="B119" s="84" t="s">
        <v>224</v>
      </c>
      <c r="C119" s="83"/>
      <c r="D119" s="124"/>
      <c r="E119" s="133"/>
      <c r="F119" s="85">
        <f t="shared" si="5"/>
        <v>0</v>
      </c>
    </row>
    <row r="120" spans="1:6" x14ac:dyDescent="0.25">
      <c r="A120" s="18" t="s">
        <v>225</v>
      </c>
      <c r="B120" s="75" t="s">
        <v>198</v>
      </c>
      <c r="C120" s="83"/>
      <c r="D120" s="124"/>
      <c r="E120" s="72"/>
      <c r="F120" s="83">
        <f t="shared" si="5"/>
        <v>0</v>
      </c>
    </row>
    <row r="121" spans="1:6" ht="12" customHeight="1" x14ac:dyDescent="0.25">
      <c r="A121" s="18" t="s">
        <v>226</v>
      </c>
      <c r="B121" s="75" t="s">
        <v>227</v>
      </c>
      <c r="C121" s="83"/>
      <c r="D121" s="124"/>
      <c r="E121" s="133"/>
      <c r="F121" s="85">
        <f t="shared" si="5"/>
        <v>0</v>
      </c>
    </row>
    <row r="122" spans="1:6" ht="12" customHeight="1" x14ac:dyDescent="0.25">
      <c r="A122" s="18" t="s">
        <v>228</v>
      </c>
      <c r="B122" s="75" t="s">
        <v>229</v>
      </c>
      <c r="C122" s="83"/>
      <c r="D122" s="124"/>
      <c r="E122" s="133"/>
      <c r="F122" s="85">
        <f t="shared" si="5"/>
        <v>0</v>
      </c>
    </row>
    <row r="123" spans="1:6" ht="12" customHeight="1" x14ac:dyDescent="0.25">
      <c r="A123" s="18" t="s">
        <v>230</v>
      </c>
      <c r="B123" s="75" t="s">
        <v>204</v>
      </c>
      <c r="C123" s="83"/>
      <c r="D123" s="124"/>
      <c r="E123" s="72"/>
      <c r="F123" s="83">
        <f t="shared" si="5"/>
        <v>0</v>
      </c>
    </row>
    <row r="124" spans="1:6" ht="12" customHeight="1" x14ac:dyDescent="0.25">
      <c r="A124" s="18" t="s">
        <v>231</v>
      </c>
      <c r="B124" s="75" t="s">
        <v>232</v>
      </c>
      <c r="C124" s="83"/>
      <c r="D124" s="124"/>
      <c r="E124" s="133"/>
      <c r="F124" s="85">
        <f t="shared" si="5"/>
        <v>0</v>
      </c>
    </row>
    <row r="125" spans="1:6" ht="16.5" thickBot="1" x14ac:dyDescent="0.3">
      <c r="A125" s="76" t="s">
        <v>233</v>
      </c>
      <c r="B125" s="75" t="s">
        <v>234</v>
      </c>
      <c r="C125" s="85"/>
      <c r="D125" s="121"/>
      <c r="E125" s="133"/>
      <c r="F125" s="85">
        <f t="shared" si="5"/>
        <v>0</v>
      </c>
    </row>
    <row r="126" spans="1:6" ht="12" customHeight="1" thickBot="1" x14ac:dyDescent="0.3">
      <c r="A126" s="14" t="s">
        <v>41</v>
      </c>
      <c r="B126" s="86" t="s">
        <v>235</v>
      </c>
      <c r="C126" s="16">
        <f>+C91+C112</f>
        <v>83604000</v>
      </c>
      <c r="D126" s="163">
        <f>+D91+D112</f>
        <v>83675630</v>
      </c>
      <c r="E126" s="163">
        <f t="shared" ref="E126:F126" si="6">+E91+E112</f>
        <v>0</v>
      </c>
      <c r="F126" s="87">
        <f t="shared" si="6"/>
        <v>83675630</v>
      </c>
    </row>
    <row r="127" spans="1:6" ht="12" customHeight="1" thickBot="1" x14ac:dyDescent="0.3">
      <c r="A127" s="14" t="s">
        <v>236</v>
      </c>
      <c r="B127" s="86" t="s">
        <v>237</v>
      </c>
      <c r="C127" s="16">
        <f>+C128+C129+C130</f>
        <v>0</v>
      </c>
      <c r="D127" s="163">
        <f>+D128+D129+D130</f>
        <v>0</v>
      </c>
      <c r="E127" s="164"/>
      <c r="F127" s="97">
        <f t="shared" si="5"/>
        <v>0</v>
      </c>
    </row>
    <row r="128" spans="1:6" ht="12" customHeight="1" x14ac:dyDescent="0.25">
      <c r="A128" s="18" t="s">
        <v>57</v>
      </c>
      <c r="B128" s="82" t="s">
        <v>238</v>
      </c>
      <c r="C128" s="83"/>
      <c r="D128" s="131"/>
      <c r="E128" s="126"/>
      <c r="F128" s="112">
        <f t="shared" si="5"/>
        <v>0</v>
      </c>
    </row>
    <row r="129" spans="1:6" ht="12" customHeight="1" x14ac:dyDescent="0.25">
      <c r="A129" s="18" t="s">
        <v>59</v>
      </c>
      <c r="B129" s="82" t="s">
        <v>239</v>
      </c>
      <c r="C129" s="83"/>
      <c r="D129" s="83"/>
      <c r="E129" s="83"/>
      <c r="F129" s="23">
        <f t="shared" si="5"/>
        <v>0</v>
      </c>
    </row>
    <row r="130" spans="1:6" ht="12" customHeight="1" thickBot="1" x14ac:dyDescent="0.3">
      <c r="A130" s="76" t="s">
        <v>61</v>
      </c>
      <c r="B130" s="82" t="s">
        <v>240</v>
      </c>
      <c r="C130" s="83"/>
      <c r="D130" s="83"/>
      <c r="E130" s="83"/>
      <c r="F130" s="23">
        <f t="shared" si="5"/>
        <v>0</v>
      </c>
    </row>
    <row r="131" spans="1:6" ht="12" customHeight="1" thickBot="1" x14ac:dyDescent="0.3">
      <c r="A131" s="14" t="s">
        <v>71</v>
      </c>
      <c r="B131" s="86" t="s">
        <v>241</v>
      </c>
      <c r="C131" s="16">
        <f>SUM(C132:C137)</f>
        <v>0</v>
      </c>
      <c r="D131" s="87">
        <f>SUM(D132:D137)</f>
        <v>0</v>
      </c>
      <c r="E131" s="16"/>
      <c r="F131" s="16">
        <f t="shared" si="5"/>
        <v>0</v>
      </c>
    </row>
    <row r="132" spans="1:6" ht="12" customHeight="1" x14ac:dyDescent="0.25">
      <c r="A132" s="18" t="s">
        <v>73</v>
      </c>
      <c r="B132" s="90" t="s">
        <v>242</v>
      </c>
      <c r="C132" s="83"/>
      <c r="D132" s="88"/>
      <c r="E132" s="88"/>
      <c r="F132" s="20">
        <f t="shared" si="5"/>
        <v>0</v>
      </c>
    </row>
    <row r="133" spans="1:6" ht="12" customHeight="1" x14ac:dyDescent="0.25">
      <c r="A133" s="18" t="s">
        <v>75</v>
      </c>
      <c r="B133" s="90" t="s">
        <v>243</v>
      </c>
      <c r="C133" s="83"/>
      <c r="D133" s="83"/>
      <c r="E133" s="85"/>
      <c r="F133" s="28">
        <f t="shared" si="5"/>
        <v>0</v>
      </c>
    </row>
    <row r="134" spans="1:6" ht="12" customHeight="1" x14ac:dyDescent="0.25">
      <c r="A134" s="18" t="s">
        <v>77</v>
      </c>
      <c r="B134" s="90" t="s">
        <v>244</v>
      </c>
      <c r="C134" s="83"/>
      <c r="D134" s="83"/>
      <c r="E134" s="85"/>
      <c r="F134" s="28">
        <f t="shared" si="5"/>
        <v>0</v>
      </c>
    </row>
    <row r="135" spans="1:6" ht="12" customHeight="1" x14ac:dyDescent="0.25">
      <c r="A135" s="18" t="s">
        <v>79</v>
      </c>
      <c r="B135" s="90" t="s">
        <v>245</v>
      </c>
      <c r="C135" s="83"/>
      <c r="D135" s="83"/>
      <c r="E135" s="83"/>
      <c r="F135" s="23">
        <f t="shared" si="5"/>
        <v>0</v>
      </c>
    </row>
    <row r="136" spans="1:6" ht="12" customHeight="1" x14ac:dyDescent="0.25">
      <c r="A136" s="76" t="s">
        <v>81</v>
      </c>
      <c r="B136" s="91" t="s">
        <v>246</v>
      </c>
      <c r="C136" s="85"/>
      <c r="D136" s="85"/>
      <c r="E136" s="85"/>
      <c r="F136" s="23">
        <f t="shared" si="5"/>
        <v>0</v>
      </c>
    </row>
    <row r="137" spans="1:6" ht="12" customHeight="1" thickBot="1" x14ac:dyDescent="0.3">
      <c r="A137" s="48" t="s">
        <v>83</v>
      </c>
      <c r="B137" s="92" t="s">
        <v>247</v>
      </c>
      <c r="C137" s="93"/>
      <c r="D137" s="93"/>
      <c r="E137" s="85"/>
      <c r="F137" s="23">
        <f t="shared" si="5"/>
        <v>0</v>
      </c>
    </row>
    <row r="138" spans="1:6" ht="12" customHeight="1" thickBot="1" x14ac:dyDescent="0.3">
      <c r="A138" s="14" t="s">
        <v>95</v>
      </c>
      <c r="B138" s="86" t="s">
        <v>248</v>
      </c>
      <c r="C138" s="33">
        <f>+C139+C140+C141+C142</f>
        <v>0</v>
      </c>
      <c r="D138" s="94">
        <f>+D139+D140+D141+D142</f>
        <v>0</v>
      </c>
      <c r="E138" s="33"/>
      <c r="F138" s="16">
        <f t="shared" si="5"/>
        <v>0</v>
      </c>
    </row>
    <row r="139" spans="1:6" ht="12" customHeight="1" x14ac:dyDescent="0.25">
      <c r="A139" s="18" t="s">
        <v>97</v>
      </c>
      <c r="B139" s="90" t="s">
        <v>249</v>
      </c>
      <c r="C139" s="83"/>
      <c r="D139" s="88"/>
      <c r="E139" s="88"/>
      <c r="F139" s="20">
        <f t="shared" si="5"/>
        <v>0</v>
      </c>
    </row>
    <row r="140" spans="1:6" ht="12" customHeight="1" x14ac:dyDescent="0.25">
      <c r="A140" s="18" t="s">
        <v>99</v>
      </c>
      <c r="B140" s="90" t="s">
        <v>250</v>
      </c>
      <c r="C140" s="83"/>
      <c r="D140" s="83"/>
      <c r="E140" s="85"/>
      <c r="F140" s="28">
        <f t="shared" si="5"/>
        <v>0</v>
      </c>
    </row>
    <row r="141" spans="1:6" ht="12" customHeight="1" thickBot="1" x14ac:dyDescent="0.3">
      <c r="A141" s="76" t="s">
        <v>101</v>
      </c>
      <c r="B141" s="91" t="s">
        <v>251</v>
      </c>
      <c r="C141" s="85"/>
      <c r="D141" s="85"/>
      <c r="E141" s="85"/>
      <c r="F141" s="28">
        <f t="shared" si="5"/>
        <v>0</v>
      </c>
    </row>
    <row r="142" spans="1:6" ht="12" customHeight="1" thickBot="1" x14ac:dyDescent="0.3">
      <c r="A142" s="95" t="s">
        <v>103</v>
      </c>
      <c r="B142" s="96" t="s">
        <v>252</v>
      </c>
      <c r="C142" s="97"/>
      <c r="D142" s="97"/>
      <c r="E142" s="113"/>
      <c r="F142" s="66">
        <f t="shared" si="5"/>
        <v>0</v>
      </c>
    </row>
    <row r="143" spans="1:6" ht="12" customHeight="1" thickBot="1" x14ac:dyDescent="0.3">
      <c r="A143" s="14" t="s">
        <v>253</v>
      </c>
      <c r="B143" s="86" t="s">
        <v>254</v>
      </c>
      <c r="C143" s="98">
        <f>SUM(C144:C148)</f>
        <v>0</v>
      </c>
      <c r="D143" s="148">
        <f>SUM(D144:D148)</f>
        <v>0</v>
      </c>
      <c r="E143" s="98"/>
      <c r="F143" s="16">
        <f t="shared" si="5"/>
        <v>0</v>
      </c>
    </row>
    <row r="144" spans="1:6" ht="12" customHeight="1" x14ac:dyDescent="0.25">
      <c r="A144" s="18" t="s">
        <v>109</v>
      </c>
      <c r="B144" s="90" t="s">
        <v>255</v>
      </c>
      <c r="C144" s="83"/>
      <c r="D144" s="88"/>
      <c r="E144" s="88"/>
      <c r="F144" s="20">
        <f t="shared" si="5"/>
        <v>0</v>
      </c>
    </row>
    <row r="145" spans="1:10" ht="12" customHeight="1" x14ac:dyDescent="0.25">
      <c r="A145" s="18" t="s">
        <v>111</v>
      </c>
      <c r="B145" s="90" t="s">
        <v>256</v>
      </c>
      <c r="C145" s="83"/>
      <c r="D145" s="83"/>
      <c r="E145" s="85"/>
      <c r="F145" s="28">
        <f t="shared" si="5"/>
        <v>0</v>
      </c>
    </row>
    <row r="146" spans="1:10" ht="12" customHeight="1" x14ac:dyDescent="0.25">
      <c r="A146" s="18" t="s">
        <v>113</v>
      </c>
      <c r="B146" s="90" t="s">
        <v>271</v>
      </c>
      <c r="C146" s="83"/>
      <c r="D146" s="83"/>
      <c r="E146" s="85"/>
      <c r="F146" s="28">
        <f t="shared" si="5"/>
        <v>0</v>
      </c>
    </row>
    <row r="147" spans="1:10" ht="12" customHeight="1" x14ac:dyDescent="0.25">
      <c r="A147" s="18" t="s">
        <v>115</v>
      </c>
      <c r="B147" s="90" t="s">
        <v>272</v>
      </c>
      <c r="C147" s="83"/>
      <c r="D147" s="83"/>
      <c r="E147" s="83"/>
      <c r="F147" s="23">
        <f t="shared" si="5"/>
        <v>0</v>
      </c>
    </row>
    <row r="148" spans="1:10" ht="12" customHeight="1" thickBot="1" x14ac:dyDescent="0.3">
      <c r="A148" s="18" t="s">
        <v>273</v>
      </c>
      <c r="B148" s="90" t="s">
        <v>274</v>
      </c>
      <c r="C148" s="83"/>
      <c r="D148" s="83"/>
      <c r="E148" s="85"/>
      <c r="F148" s="28">
        <f t="shared" si="5"/>
        <v>0</v>
      </c>
    </row>
    <row r="149" spans="1:10" ht="12" customHeight="1" thickBot="1" x14ac:dyDescent="0.3">
      <c r="A149" s="14" t="s">
        <v>117</v>
      </c>
      <c r="B149" s="86" t="s">
        <v>257</v>
      </c>
      <c r="C149" s="99"/>
      <c r="D149" s="99"/>
      <c r="E149" s="115"/>
      <c r="F149" s="66">
        <f t="shared" si="5"/>
        <v>0</v>
      </c>
    </row>
    <row r="150" spans="1:10" ht="12" customHeight="1" thickBot="1" x14ac:dyDescent="0.3">
      <c r="A150" s="14" t="s">
        <v>258</v>
      </c>
      <c r="B150" s="86" t="s">
        <v>259</v>
      </c>
      <c r="C150" s="99"/>
      <c r="D150" s="99"/>
      <c r="E150" s="115"/>
      <c r="F150" s="66">
        <f t="shared" si="5"/>
        <v>0</v>
      </c>
    </row>
    <row r="151" spans="1:10" ht="15.2" customHeight="1" thickBot="1" x14ac:dyDescent="0.3">
      <c r="A151" s="14" t="s">
        <v>260</v>
      </c>
      <c r="B151" s="86" t="s">
        <v>261</v>
      </c>
      <c r="C151" s="100">
        <f>+C127+C131+C138+C143+C149+C150</f>
        <v>0</v>
      </c>
      <c r="D151" s="100">
        <f>+D127+D131+D138+D143+D149+D150</f>
        <v>0</v>
      </c>
      <c r="E151" s="117"/>
      <c r="F151" s="66">
        <f t="shared" si="5"/>
        <v>0</v>
      </c>
      <c r="G151" s="101"/>
      <c r="H151" s="102"/>
      <c r="I151" s="102"/>
      <c r="J151" s="102"/>
    </row>
    <row r="152" spans="1:10" s="17" customFormat="1" ht="17.25" customHeight="1" thickBot="1" x14ac:dyDescent="0.25">
      <c r="A152" s="103" t="s">
        <v>262</v>
      </c>
      <c r="B152" s="104" t="s">
        <v>263</v>
      </c>
      <c r="C152" s="100">
        <f>+C126+C151</f>
        <v>83604000</v>
      </c>
      <c r="D152" s="100">
        <f>+D126+D151</f>
        <v>83675630</v>
      </c>
      <c r="E152" s="100">
        <f t="shared" ref="E152:F152" si="7">+E126+E151</f>
        <v>0</v>
      </c>
      <c r="F152" s="100">
        <f t="shared" si="7"/>
        <v>83675630</v>
      </c>
    </row>
    <row r="153" spans="1:10" ht="15.95" customHeight="1" x14ac:dyDescent="0.25">
      <c r="A153" s="142"/>
      <c r="B153" s="142"/>
      <c r="C153" s="106">
        <f>C85-C152</f>
        <v>0</v>
      </c>
    </row>
    <row r="155" spans="1:10" ht="15.2" customHeight="1" x14ac:dyDescent="0.25"/>
    <row r="156" spans="1:10" ht="13.5" customHeight="1" x14ac:dyDescent="0.25"/>
    <row r="157" spans="1:10" ht="27.75" customHeight="1" x14ac:dyDescent="0.25"/>
  </sheetData>
  <mergeCells count="8">
    <mergeCell ref="A88:B88"/>
    <mergeCell ref="C88:F88"/>
    <mergeCell ref="B1:F1"/>
    <mergeCell ref="B2:F2"/>
    <mergeCell ref="A7:C7"/>
    <mergeCell ref="A8:B8"/>
    <mergeCell ref="C8:F8"/>
    <mergeCell ref="A87:C87"/>
  </mergeCells>
  <pageMargins left="0.7" right="0.7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17111-D6B1-409D-8CAF-99E963C5BE4E}">
  <sheetPr>
    <pageSetUpPr fitToPage="1"/>
  </sheetPr>
  <dimension ref="A1:K35"/>
  <sheetViews>
    <sheetView workbookViewId="0">
      <selection activeCell="G1" sqref="G1:K1"/>
    </sheetView>
  </sheetViews>
  <sheetFormatPr defaultRowHeight="15" x14ac:dyDescent="0.25"/>
  <cols>
    <col min="1" max="1" width="5.85546875" style="168" customWidth="1"/>
    <col min="2" max="2" width="47.28515625" style="169" customWidth="1"/>
    <col min="3" max="4" width="14" style="168" customWidth="1"/>
    <col min="5" max="6" width="12.5703125" style="168" customWidth="1"/>
    <col min="7" max="7" width="47.28515625" style="168" customWidth="1"/>
    <col min="8" max="8" width="14" style="168" customWidth="1"/>
    <col min="9" max="9" width="12.140625" style="226" bestFit="1" customWidth="1"/>
    <col min="10" max="10" width="12.140625" style="226" customWidth="1"/>
    <col min="11" max="11" width="12.140625" style="168" bestFit="1" customWidth="1"/>
    <col min="12" max="260" width="9.140625" style="168"/>
    <col min="261" max="261" width="5.85546875" style="168" customWidth="1"/>
    <col min="262" max="262" width="47.28515625" style="168" customWidth="1"/>
    <col min="263" max="263" width="14" style="168" customWidth="1"/>
    <col min="264" max="264" width="47.28515625" style="168" customWidth="1"/>
    <col min="265" max="265" width="14" style="168" customWidth="1"/>
    <col min="266" max="266" width="4.140625" style="168" customWidth="1"/>
    <col min="267" max="516" width="9.140625" style="168"/>
    <col min="517" max="517" width="5.85546875" style="168" customWidth="1"/>
    <col min="518" max="518" width="47.28515625" style="168" customWidth="1"/>
    <col min="519" max="519" width="14" style="168" customWidth="1"/>
    <col min="520" max="520" width="47.28515625" style="168" customWidth="1"/>
    <col min="521" max="521" width="14" style="168" customWidth="1"/>
    <col min="522" max="522" width="4.140625" style="168" customWidth="1"/>
    <col min="523" max="772" width="9.140625" style="168"/>
    <col min="773" max="773" width="5.85546875" style="168" customWidth="1"/>
    <col min="774" max="774" width="47.28515625" style="168" customWidth="1"/>
    <col min="775" max="775" width="14" style="168" customWidth="1"/>
    <col min="776" max="776" width="47.28515625" style="168" customWidth="1"/>
    <col min="777" max="777" width="14" style="168" customWidth="1"/>
    <col min="778" max="778" width="4.140625" style="168" customWidth="1"/>
    <col min="779" max="1028" width="9.140625" style="168"/>
    <col min="1029" max="1029" width="5.85546875" style="168" customWidth="1"/>
    <col min="1030" max="1030" width="47.28515625" style="168" customWidth="1"/>
    <col min="1031" max="1031" width="14" style="168" customWidth="1"/>
    <col min="1032" max="1032" width="47.28515625" style="168" customWidth="1"/>
    <col min="1033" max="1033" width="14" style="168" customWidth="1"/>
    <col min="1034" max="1034" width="4.140625" style="168" customWidth="1"/>
    <col min="1035" max="1284" width="9.140625" style="168"/>
    <col min="1285" max="1285" width="5.85546875" style="168" customWidth="1"/>
    <col min="1286" max="1286" width="47.28515625" style="168" customWidth="1"/>
    <col min="1287" max="1287" width="14" style="168" customWidth="1"/>
    <col min="1288" max="1288" width="47.28515625" style="168" customWidth="1"/>
    <col min="1289" max="1289" width="14" style="168" customWidth="1"/>
    <col min="1290" max="1290" width="4.140625" style="168" customWidth="1"/>
    <col min="1291" max="1540" width="9.140625" style="168"/>
    <col min="1541" max="1541" width="5.85546875" style="168" customWidth="1"/>
    <col min="1542" max="1542" width="47.28515625" style="168" customWidth="1"/>
    <col min="1543" max="1543" width="14" style="168" customWidth="1"/>
    <col min="1544" max="1544" width="47.28515625" style="168" customWidth="1"/>
    <col min="1545" max="1545" width="14" style="168" customWidth="1"/>
    <col min="1546" max="1546" width="4.140625" style="168" customWidth="1"/>
    <col min="1547" max="1796" width="9.140625" style="168"/>
    <col min="1797" max="1797" width="5.85546875" style="168" customWidth="1"/>
    <col min="1798" max="1798" width="47.28515625" style="168" customWidth="1"/>
    <col min="1799" max="1799" width="14" style="168" customWidth="1"/>
    <col min="1800" max="1800" width="47.28515625" style="168" customWidth="1"/>
    <col min="1801" max="1801" width="14" style="168" customWidth="1"/>
    <col min="1802" max="1802" width="4.140625" style="168" customWidth="1"/>
    <col min="1803" max="2052" width="9.140625" style="168"/>
    <col min="2053" max="2053" width="5.85546875" style="168" customWidth="1"/>
    <col min="2054" max="2054" width="47.28515625" style="168" customWidth="1"/>
    <col min="2055" max="2055" width="14" style="168" customWidth="1"/>
    <col min="2056" max="2056" width="47.28515625" style="168" customWidth="1"/>
    <col min="2057" max="2057" width="14" style="168" customWidth="1"/>
    <col min="2058" max="2058" width="4.140625" style="168" customWidth="1"/>
    <col min="2059" max="2308" width="9.140625" style="168"/>
    <col min="2309" max="2309" width="5.85546875" style="168" customWidth="1"/>
    <col min="2310" max="2310" width="47.28515625" style="168" customWidth="1"/>
    <col min="2311" max="2311" width="14" style="168" customWidth="1"/>
    <col min="2312" max="2312" width="47.28515625" style="168" customWidth="1"/>
    <col min="2313" max="2313" width="14" style="168" customWidth="1"/>
    <col min="2314" max="2314" width="4.140625" style="168" customWidth="1"/>
    <col min="2315" max="2564" width="9.140625" style="168"/>
    <col min="2565" max="2565" width="5.85546875" style="168" customWidth="1"/>
    <col min="2566" max="2566" width="47.28515625" style="168" customWidth="1"/>
    <col min="2567" max="2567" width="14" style="168" customWidth="1"/>
    <col min="2568" max="2568" width="47.28515625" style="168" customWidth="1"/>
    <col min="2569" max="2569" width="14" style="168" customWidth="1"/>
    <col min="2570" max="2570" width="4.140625" style="168" customWidth="1"/>
    <col min="2571" max="2820" width="9.140625" style="168"/>
    <col min="2821" max="2821" width="5.85546875" style="168" customWidth="1"/>
    <col min="2822" max="2822" width="47.28515625" style="168" customWidth="1"/>
    <col min="2823" max="2823" width="14" style="168" customWidth="1"/>
    <col min="2824" max="2824" width="47.28515625" style="168" customWidth="1"/>
    <col min="2825" max="2825" width="14" style="168" customWidth="1"/>
    <col min="2826" max="2826" width="4.140625" style="168" customWidth="1"/>
    <col min="2827" max="3076" width="9.140625" style="168"/>
    <col min="3077" max="3077" width="5.85546875" style="168" customWidth="1"/>
    <col min="3078" max="3078" width="47.28515625" style="168" customWidth="1"/>
    <col min="3079" max="3079" width="14" style="168" customWidth="1"/>
    <col min="3080" max="3080" width="47.28515625" style="168" customWidth="1"/>
    <col min="3081" max="3081" width="14" style="168" customWidth="1"/>
    <col min="3082" max="3082" width="4.140625" style="168" customWidth="1"/>
    <col min="3083" max="3332" width="9.140625" style="168"/>
    <col min="3333" max="3333" width="5.85546875" style="168" customWidth="1"/>
    <col min="3334" max="3334" width="47.28515625" style="168" customWidth="1"/>
    <col min="3335" max="3335" width="14" style="168" customWidth="1"/>
    <col min="3336" max="3336" width="47.28515625" style="168" customWidth="1"/>
    <col min="3337" max="3337" width="14" style="168" customWidth="1"/>
    <col min="3338" max="3338" width="4.140625" style="168" customWidth="1"/>
    <col min="3339" max="3588" width="9.140625" style="168"/>
    <col min="3589" max="3589" width="5.85546875" style="168" customWidth="1"/>
    <col min="3590" max="3590" width="47.28515625" style="168" customWidth="1"/>
    <col min="3591" max="3591" width="14" style="168" customWidth="1"/>
    <col min="3592" max="3592" width="47.28515625" style="168" customWidth="1"/>
    <col min="3593" max="3593" width="14" style="168" customWidth="1"/>
    <col min="3594" max="3594" width="4.140625" style="168" customWidth="1"/>
    <col min="3595" max="3844" width="9.140625" style="168"/>
    <col min="3845" max="3845" width="5.85546875" style="168" customWidth="1"/>
    <col min="3846" max="3846" width="47.28515625" style="168" customWidth="1"/>
    <col min="3847" max="3847" width="14" style="168" customWidth="1"/>
    <col min="3848" max="3848" width="47.28515625" style="168" customWidth="1"/>
    <col min="3849" max="3849" width="14" style="168" customWidth="1"/>
    <col min="3850" max="3850" width="4.140625" style="168" customWidth="1"/>
    <col min="3851" max="4100" width="9.140625" style="168"/>
    <col min="4101" max="4101" width="5.85546875" style="168" customWidth="1"/>
    <col min="4102" max="4102" width="47.28515625" style="168" customWidth="1"/>
    <col min="4103" max="4103" width="14" style="168" customWidth="1"/>
    <col min="4104" max="4104" width="47.28515625" style="168" customWidth="1"/>
    <col min="4105" max="4105" width="14" style="168" customWidth="1"/>
    <col min="4106" max="4106" width="4.140625" style="168" customWidth="1"/>
    <col min="4107" max="4356" width="9.140625" style="168"/>
    <col min="4357" max="4357" width="5.85546875" style="168" customWidth="1"/>
    <col min="4358" max="4358" width="47.28515625" style="168" customWidth="1"/>
    <col min="4359" max="4359" width="14" style="168" customWidth="1"/>
    <col min="4360" max="4360" width="47.28515625" style="168" customWidth="1"/>
    <col min="4361" max="4361" width="14" style="168" customWidth="1"/>
    <col min="4362" max="4362" width="4.140625" style="168" customWidth="1"/>
    <col min="4363" max="4612" width="9.140625" style="168"/>
    <col min="4613" max="4613" width="5.85546875" style="168" customWidth="1"/>
    <col min="4614" max="4614" width="47.28515625" style="168" customWidth="1"/>
    <col min="4615" max="4615" width="14" style="168" customWidth="1"/>
    <col min="4616" max="4616" width="47.28515625" style="168" customWidth="1"/>
    <col min="4617" max="4617" width="14" style="168" customWidth="1"/>
    <col min="4618" max="4618" width="4.140625" style="168" customWidth="1"/>
    <col min="4619" max="4868" width="9.140625" style="168"/>
    <col min="4869" max="4869" width="5.85546875" style="168" customWidth="1"/>
    <col min="4870" max="4870" width="47.28515625" style="168" customWidth="1"/>
    <col min="4871" max="4871" width="14" style="168" customWidth="1"/>
    <col min="4872" max="4872" width="47.28515625" style="168" customWidth="1"/>
    <col min="4873" max="4873" width="14" style="168" customWidth="1"/>
    <col min="4874" max="4874" width="4.140625" style="168" customWidth="1"/>
    <col min="4875" max="5124" width="9.140625" style="168"/>
    <col min="5125" max="5125" width="5.85546875" style="168" customWidth="1"/>
    <col min="5126" max="5126" width="47.28515625" style="168" customWidth="1"/>
    <col min="5127" max="5127" width="14" style="168" customWidth="1"/>
    <col min="5128" max="5128" width="47.28515625" style="168" customWidth="1"/>
    <col min="5129" max="5129" width="14" style="168" customWidth="1"/>
    <col min="5130" max="5130" width="4.140625" style="168" customWidth="1"/>
    <col min="5131" max="5380" width="9.140625" style="168"/>
    <col min="5381" max="5381" width="5.85546875" style="168" customWidth="1"/>
    <col min="5382" max="5382" width="47.28515625" style="168" customWidth="1"/>
    <col min="5383" max="5383" width="14" style="168" customWidth="1"/>
    <col min="5384" max="5384" width="47.28515625" style="168" customWidth="1"/>
    <col min="5385" max="5385" width="14" style="168" customWidth="1"/>
    <col min="5386" max="5386" width="4.140625" style="168" customWidth="1"/>
    <col min="5387" max="5636" width="9.140625" style="168"/>
    <col min="5637" max="5637" width="5.85546875" style="168" customWidth="1"/>
    <col min="5638" max="5638" width="47.28515625" style="168" customWidth="1"/>
    <col min="5639" max="5639" width="14" style="168" customWidth="1"/>
    <col min="5640" max="5640" width="47.28515625" style="168" customWidth="1"/>
    <col min="5641" max="5641" width="14" style="168" customWidth="1"/>
    <col min="5642" max="5642" width="4.140625" style="168" customWidth="1"/>
    <col min="5643" max="5892" width="9.140625" style="168"/>
    <col min="5893" max="5893" width="5.85546875" style="168" customWidth="1"/>
    <col min="5894" max="5894" width="47.28515625" style="168" customWidth="1"/>
    <col min="5895" max="5895" width="14" style="168" customWidth="1"/>
    <col min="5896" max="5896" width="47.28515625" style="168" customWidth="1"/>
    <col min="5897" max="5897" width="14" style="168" customWidth="1"/>
    <col min="5898" max="5898" width="4.140625" style="168" customWidth="1"/>
    <col min="5899" max="6148" width="9.140625" style="168"/>
    <col min="6149" max="6149" width="5.85546875" style="168" customWidth="1"/>
    <col min="6150" max="6150" width="47.28515625" style="168" customWidth="1"/>
    <col min="6151" max="6151" width="14" style="168" customWidth="1"/>
    <col min="6152" max="6152" width="47.28515625" style="168" customWidth="1"/>
    <col min="6153" max="6153" width="14" style="168" customWidth="1"/>
    <col min="6154" max="6154" width="4.140625" style="168" customWidth="1"/>
    <col min="6155" max="6404" width="9.140625" style="168"/>
    <col min="6405" max="6405" width="5.85546875" style="168" customWidth="1"/>
    <col min="6406" max="6406" width="47.28515625" style="168" customWidth="1"/>
    <col min="6407" max="6407" width="14" style="168" customWidth="1"/>
    <col min="6408" max="6408" width="47.28515625" style="168" customWidth="1"/>
    <col min="6409" max="6409" width="14" style="168" customWidth="1"/>
    <col min="6410" max="6410" width="4.140625" style="168" customWidth="1"/>
    <col min="6411" max="6660" width="9.140625" style="168"/>
    <col min="6661" max="6661" width="5.85546875" style="168" customWidth="1"/>
    <col min="6662" max="6662" width="47.28515625" style="168" customWidth="1"/>
    <col min="6663" max="6663" width="14" style="168" customWidth="1"/>
    <col min="6664" max="6664" width="47.28515625" style="168" customWidth="1"/>
    <col min="6665" max="6665" width="14" style="168" customWidth="1"/>
    <col min="6666" max="6666" width="4.140625" style="168" customWidth="1"/>
    <col min="6667" max="6916" width="9.140625" style="168"/>
    <col min="6917" max="6917" width="5.85546875" style="168" customWidth="1"/>
    <col min="6918" max="6918" width="47.28515625" style="168" customWidth="1"/>
    <col min="6919" max="6919" width="14" style="168" customWidth="1"/>
    <col min="6920" max="6920" width="47.28515625" style="168" customWidth="1"/>
    <col min="6921" max="6921" width="14" style="168" customWidth="1"/>
    <col min="6922" max="6922" width="4.140625" style="168" customWidth="1"/>
    <col min="6923" max="7172" width="9.140625" style="168"/>
    <col min="7173" max="7173" width="5.85546875" style="168" customWidth="1"/>
    <col min="7174" max="7174" width="47.28515625" style="168" customWidth="1"/>
    <col min="7175" max="7175" width="14" style="168" customWidth="1"/>
    <col min="7176" max="7176" width="47.28515625" style="168" customWidth="1"/>
    <col min="7177" max="7177" width="14" style="168" customWidth="1"/>
    <col min="7178" max="7178" width="4.140625" style="168" customWidth="1"/>
    <col min="7179" max="7428" width="9.140625" style="168"/>
    <col min="7429" max="7429" width="5.85546875" style="168" customWidth="1"/>
    <col min="7430" max="7430" width="47.28515625" style="168" customWidth="1"/>
    <col min="7431" max="7431" width="14" style="168" customWidth="1"/>
    <col min="7432" max="7432" width="47.28515625" style="168" customWidth="1"/>
    <col min="7433" max="7433" width="14" style="168" customWidth="1"/>
    <col min="7434" max="7434" width="4.140625" style="168" customWidth="1"/>
    <col min="7435" max="7684" width="9.140625" style="168"/>
    <col min="7685" max="7685" width="5.85546875" style="168" customWidth="1"/>
    <col min="7686" max="7686" width="47.28515625" style="168" customWidth="1"/>
    <col min="7687" max="7687" width="14" style="168" customWidth="1"/>
    <col min="7688" max="7688" width="47.28515625" style="168" customWidth="1"/>
    <col min="7689" max="7689" width="14" style="168" customWidth="1"/>
    <col min="7690" max="7690" width="4.140625" style="168" customWidth="1"/>
    <col min="7691" max="7940" width="9.140625" style="168"/>
    <col min="7941" max="7941" width="5.85546875" style="168" customWidth="1"/>
    <col min="7942" max="7942" width="47.28515625" style="168" customWidth="1"/>
    <col min="7943" max="7943" width="14" style="168" customWidth="1"/>
    <col min="7944" max="7944" width="47.28515625" style="168" customWidth="1"/>
    <col min="7945" max="7945" width="14" style="168" customWidth="1"/>
    <col min="7946" max="7946" width="4.140625" style="168" customWidth="1"/>
    <col min="7947" max="8196" width="9.140625" style="168"/>
    <col min="8197" max="8197" width="5.85546875" style="168" customWidth="1"/>
    <col min="8198" max="8198" width="47.28515625" style="168" customWidth="1"/>
    <col min="8199" max="8199" width="14" style="168" customWidth="1"/>
    <col min="8200" max="8200" width="47.28515625" style="168" customWidth="1"/>
    <col min="8201" max="8201" width="14" style="168" customWidth="1"/>
    <col min="8202" max="8202" width="4.140625" style="168" customWidth="1"/>
    <col min="8203" max="8452" width="9.140625" style="168"/>
    <col min="8453" max="8453" width="5.85546875" style="168" customWidth="1"/>
    <col min="8454" max="8454" width="47.28515625" style="168" customWidth="1"/>
    <col min="8455" max="8455" width="14" style="168" customWidth="1"/>
    <col min="8456" max="8456" width="47.28515625" style="168" customWidth="1"/>
    <col min="8457" max="8457" width="14" style="168" customWidth="1"/>
    <col min="8458" max="8458" width="4.140625" style="168" customWidth="1"/>
    <col min="8459" max="8708" width="9.140625" style="168"/>
    <col min="8709" max="8709" width="5.85546875" style="168" customWidth="1"/>
    <col min="8710" max="8710" width="47.28515625" style="168" customWidth="1"/>
    <col min="8711" max="8711" width="14" style="168" customWidth="1"/>
    <col min="8712" max="8712" width="47.28515625" style="168" customWidth="1"/>
    <col min="8713" max="8713" width="14" style="168" customWidth="1"/>
    <col min="8714" max="8714" width="4.140625" style="168" customWidth="1"/>
    <col min="8715" max="8964" width="9.140625" style="168"/>
    <col min="8965" max="8965" width="5.85546875" style="168" customWidth="1"/>
    <col min="8966" max="8966" width="47.28515625" style="168" customWidth="1"/>
    <col min="8967" max="8967" width="14" style="168" customWidth="1"/>
    <col min="8968" max="8968" width="47.28515625" style="168" customWidth="1"/>
    <col min="8969" max="8969" width="14" style="168" customWidth="1"/>
    <col min="8970" max="8970" width="4.140625" style="168" customWidth="1"/>
    <col min="8971" max="9220" width="9.140625" style="168"/>
    <col min="9221" max="9221" width="5.85546875" style="168" customWidth="1"/>
    <col min="9222" max="9222" width="47.28515625" style="168" customWidth="1"/>
    <col min="9223" max="9223" width="14" style="168" customWidth="1"/>
    <col min="9224" max="9224" width="47.28515625" style="168" customWidth="1"/>
    <col min="9225" max="9225" width="14" style="168" customWidth="1"/>
    <col min="9226" max="9226" width="4.140625" style="168" customWidth="1"/>
    <col min="9227" max="9476" width="9.140625" style="168"/>
    <col min="9477" max="9477" width="5.85546875" style="168" customWidth="1"/>
    <col min="9478" max="9478" width="47.28515625" style="168" customWidth="1"/>
    <col min="9479" max="9479" width="14" style="168" customWidth="1"/>
    <col min="9480" max="9480" width="47.28515625" style="168" customWidth="1"/>
    <col min="9481" max="9481" width="14" style="168" customWidth="1"/>
    <col min="9482" max="9482" width="4.140625" style="168" customWidth="1"/>
    <col min="9483" max="9732" width="9.140625" style="168"/>
    <col min="9733" max="9733" width="5.85546875" style="168" customWidth="1"/>
    <col min="9734" max="9734" width="47.28515625" style="168" customWidth="1"/>
    <col min="9735" max="9735" width="14" style="168" customWidth="1"/>
    <col min="9736" max="9736" width="47.28515625" style="168" customWidth="1"/>
    <col min="9737" max="9737" width="14" style="168" customWidth="1"/>
    <col min="9738" max="9738" width="4.140625" style="168" customWidth="1"/>
    <col min="9739" max="9988" width="9.140625" style="168"/>
    <col min="9989" max="9989" width="5.85546875" style="168" customWidth="1"/>
    <col min="9990" max="9990" width="47.28515625" style="168" customWidth="1"/>
    <col min="9991" max="9991" width="14" style="168" customWidth="1"/>
    <col min="9992" max="9992" width="47.28515625" style="168" customWidth="1"/>
    <col min="9993" max="9993" width="14" style="168" customWidth="1"/>
    <col min="9994" max="9994" width="4.140625" style="168" customWidth="1"/>
    <col min="9995" max="10244" width="9.140625" style="168"/>
    <col min="10245" max="10245" width="5.85546875" style="168" customWidth="1"/>
    <col min="10246" max="10246" width="47.28515625" style="168" customWidth="1"/>
    <col min="10247" max="10247" width="14" style="168" customWidth="1"/>
    <col min="10248" max="10248" width="47.28515625" style="168" customWidth="1"/>
    <col min="10249" max="10249" width="14" style="168" customWidth="1"/>
    <col min="10250" max="10250" width="4.140625" style="168" customWidth="1"/>
    <col min="10251" max="10500" width="9.140625" style="168"/>
    <col min="10501" max="10501" width="5.85546875" style="168" customWidth="1"/>
    <col min="10502" max="10502" width="47.28515625" style="168" customWidth="1"/>
    <col min="10503" max="10503" width="14" style="168" customWidth="1"/>
    <col min="10504" max="10504" width="47.28515625" style="168" customWidth="1"/>
    <col min="10505" max="10505" width="14" style="168" customWidth="1"/>
    <col min="10506" max="10506" width="4.140625" style="168" customWidth="1"/>
    <col min="10507" max="10756" width="9.140625" style="168"/>
    <col min="10757" max="10757" width="5.85546875" style="168" customWidth="1"/>
    <col min="10758" max="10758" width="47.28515625" style="168" customWidth="1"/>
    <col min="10759" max="10759" width="14" style="168" customWidth="1"/>
    <col min="10760" max="10760" width="47.28515625" style="168" customWidth="1"/>
    <col min="10761" max="10761" width="14" style="168" customWidth="1"/>
    <col min="10762" max="10762" width="4.140625" style="168" customWidth="1"/>
    <col min="10763" max="11012" width="9.140625" style="168"/>
    <col min="11013" max="11013" width="5.85546875" style="168" customWidth="1"/>
    <col min="11014" max="11014" width="47.28515625" style="168" customWidth="1"/>
    <col min="11015" max="11015" width="14" style="168" customWidth="1"/>
    <col min="11016" max="11016" width="47.28515625" style="168" customWidth="1"/>
    <col min="11017" max="11017" width="14" style="168" customWidth="1"/>
    <col min="11018" max="11018" width="4.140625" style="168" customWidth="1"/>
    <col min="11019" max="11268" width="9.140625" style="168"/>
    <col min="11269" max="11269" width="5.85546875" style="168" customWidth="1"/>
    <col min="11270" max="11270" width="47.28515625" style="168" customWidth="1"/>
    <col min="11271" max="11271" width="14" style="168" customWidth="1"/>
    <col min="11272" max="11272" width="47.28515625" style="168" customWidth="1"/>
    <col min="11273" max="11273" width="14" style="168" customWidth="1"/>
    <col min="11274" max="11274" width="4.140625" style="168" customWidth="1"/>
    <col min="11275" max="11524" width="9.140625" style="168"/>
    <col min="11525" max="11525" width="5.85546875" style="168" customWidth="1"/>
    <col min="11526" max="11526" width="47.28515625" style="168" customWidth="1"/>
    <col min="11527" max="11527" width="14" style="168" customWidth="1"/>
    <col min="11528" max="11528" width="47.28515625" style="168" customWidth="1"/>
    <col min="11529" max="11529" width="14" style="168" customWidth="1"/>
    <col min="11530" max="11530" width="4.140625" style="168" customWidth="1"/>
    <col min="11531" max="11780" width="9.140625" style="168"/>
    <col min="11781" max="11781" width="5.85546875" style="168" customWidth="1"/>
    <col min="11782" max="11782" width="47.28515625" style="168" customWidth="1"/>
    <col min="11783" max="11783" width="14" style="168" customWidth="1"/>
    <col min="11784" max="11784" width="47.28515625" style="168" customWidth="1"/>
    <col min="11785" max="11785" width="14" style="168" customWidth="1"/>
    <col min="11786" max="11786" width="4.140625" style="168" customWidth="1"/>
    <col min="11787" max="12036" width="9.140625" style="168"/>
    <col min="12037" max="12037" width="5.85546875" style="168" customWidth="1"/>
    <col min="12038" max="12038" width="47.28515625" style="168" customWidth="1"/>
    <col min="12039" max="12039" width="14" style="168" customWidth="1"/>
    <col min="12040" max="12040" width="47.28515625" style="168" customWidth="1"/>
    <col min="12041" max="12041" width="14" style="168" customWidth="1"/>
    <col min="12042" max="12042" width="4.140625" style="168" customWidth="1"/>
    <col min="12043" max="12292" width="9.140625" style="168"/>
    <col min="12293" max="12293" width="5.85546875" style="168" customWidth="1"/>
    <col min="12294" max="12294" width="47.28515625" style="168" customWidth="1"/>
    <col min="12295" max="12295" width="14" style="168" customWidth="1"/>
    <col min="12296" max="12296" width="47.28515625" style="168" customWidth="1"/>
    <col min="12297" max="12297" width="14" style="168" customWidth="1"/>
    <col min="12298" max="12298" width="4.140625" style="168" customWidth="1"/>
    <col min="12299" max="12548" width="9.140625" style="168"/>
    <col min="12549" max="12549" width="5.85546875" style="168" customWidth="1"/>
    <col min="12550" max="12550" width="47.28515625" style="168" customWidth="1"/>
    <col min="12551" max="12551" width="14" style="168" customWidth="1"/>
    <col min="12552" max="12552" width="47.28515625" style="168" customWidth="1"/>
    <col min="12553" max="12553" width="14" style="168" customWidth="1"/>
    <col min="12554" max="12554" width="4.140625" style="168" customWidth="1"/>
    <col min="12555" max="12804" width="9.140625" style="168"/>
    <col min="12805" max="12805" width="5.85546875" style="168" customWidth="1"/>
    <col min="12806" max="12806" width="47.28515625" style="168" customWidth="1"/>
    <col min="12807" max="12807" width="14" style="168" customWidth="1"/>
    <col min="12808" max="12808" width="47.28515625" style="168" customWidth="1"/>
    <col min="12809" max="12809" width="14" style="168" customWidth="1"/>
    <col min="12810" max="12810" width="4.140625" style="168" customWidth="1"/>
    <col min="12811" max="13060" width="9.140625" style="168"/>
    <col min="13061" max="13061" width="5.85546875" style="168" customWidth="1"/>
    <col min="13062" max="13062" width="47.28515625" style="168" customWidth="1"/>
    <col min="13063" max="13063" width="14" style="168" customWidth="1"/>
    <col min="13064" max="13064" width="47.28515625" style="168" customWidth="1"/>
    <col min="13065" max="13065" width="14" style="168" customWidth="1"/>
    <col min="13066" max="13066" width="4.140625" style="168" customWidth="1"/>
    <col min="13067" max="13316" width="9.140625" style="168"/>
    <col min="13317" max="13317" width="5.85546875" style="168" customWidth="1"/>
    <col min="13318" max="13318" width="47.28515625" style="168" customWidth="1"/>
    <col min="13319" max="13319" width="14" style="168" customWidth="1"/>
    <col min="13320" max="13320" width="47.28515625" style="168" customWidth="1"/>
    <col min="13321" max="13321" width="14" style="168" customWidth="1"/>
    <col min="13322" max="13322" width="4.140625" style="168" customWidth="1"/>
    <col min="13323" max="13572" width="9.140625" style="168"/>
    <col min="13573" max="13573" width="5.85546875" style="168" customWidth="1"/>
    <col min="13574" max="13574" width="47.28515625" style="168" customWidth="1"/>
    <col min="13575" max="13575" width="14" style="168" customWidth="1"/>
    <col min="13576" max="13576" width="47.28515625" style="168" customWidth="1"/>
    <col min="13577" max="13577" width="14" style="168" customWidth="1"/>
    <col min="13578" max="13578" width="4.140625" style="168" customWidth="1"/>
    <col min="13579" max="13828" width="9.140625" style="168"/>
    <col min="13829" max="13829" width="5.85546875" style="168" customWidth="1"/>
    <col min="13830" max="13830" width="47.28515625" style="168" customWidth="1"/>
    <col min="13831" max="13831" width="14" style="168" customWidth="1"/>
    <col min="13832" max="13832" width="47.28515625" style="168" customWidth="1"/>
    <col min="13833" max="13833" width="14" style="168" customWidth="1"/>
    <col min="13834" max="13834" width="4.140625" style="168" customWidth="1"/>
    <col min="13835" max="14084" width="9.140625" style="168"/>
    <col min="14085" max="14085" width="5.85546875" style="168" customWidth="1"/>
    <col min="14086" max="14086" width="47.28515625" style="168" customWidth="1"/>
    <col min="14087" max="14087" width="14" style="168" customWidth="1"/>
    <col min="14088" max="14088" width="47.28515625" style="168" customWidth="1"/>
    <col min="14089" max="14089" width="14" style="168" customWidth="1"/>
    <col min="14090" max="14090" width="4.140625" style="168" customWidth="1"/>
    <col min="14091" max="14340" width="9.140625" style="168"/>
    <col min="14341" max="14341" width="5.85546875" style="168" customWidth="1"/>
    <col min="14342" max="14342" width="47.28515625" style="168" customWidth="1"/>
    <col min="14343" max="14343" width="14" style="168" customWidth="1"/>
    <col min="14344" max="14344" width="47.28515625" style="168" customWidth="1"/>
    <col min="14345" max="14345" width="14" style="168" customWidth="1"/>
    <col min="14346" max="14346" width="4.140625" style="168" customWidth="1"/>
    <col min="14347" max="14596" width="9.140625" style="168"/>
    <col min="14597" max="14597" width="5.85546875" style="168" customWidth="1"/>
    <col min="14598" max="14598" width="47.28515625" style="168" customWidth="1"/>
    <col min="14599" max="14599" width="14" style="168" customWidth="1"/>
    <col min="14600" max="14600" width="47.28515625" style="168" customWidth="1"/>
    <col min="14601" max="14601" width="14" style="168" customWidth="1"/>
    <col min="14602" max="14602" width="4.140625" style="168" customWidth="1"/>
    <col min="14603" max="14852" width="9.140625" style="168"/>
    <col min="14853" max="14853" width="5.85546875" style="168" customWidth="1"/>
    <col min="14854" max="14854" width="47.28515625" style="168" customWidth="1"/>
    <col min="14855" max="14855" width="14" style="168" customWidth="1"/>
    <col min="14856" max="14856" width="47.28515625" style="168" customWidth="1"/>
    <col min="14857" max="14857" width="14" style="168" customWidth="1"/>
    <col min="14858" max="14858" width="4.140625" style="168" customWidth="1"/>
    <col min="14859" max="15108" width="9.140625" style="168"/>
    <col min="15109" max="15109" width="5.85546875" style="168" customWidth="1"/>
    <col min="15110" max="15110" width="47.28515625" style="168" customWidth="1"/>
    <col min="15111" max="15111" width="14" style="168" customWidth="1"/>
    <col min="15112" max="15112" width="47.28515625" style="168" customWidth="1"/>
    <col min="15113" max="15113" width="14" style="168" customWidth="1"/>
    <col min="15114" max="15114" width="4.140625" style="168" customWidth="1"/>
    <col min="15115" max="15364" width="9.140625" style="168"/>
    <col min="15365" max="15365" width="5.85546875" style="168" customWidth="1"/>
    <col min="15366" max="15366" width="47.28515625" style="168" customWidth="1"/>
    <col min="15367" max="15367" width="14" style="168" customWidth="1"/>
    <col min="15368" max="15368" width="47.28515625" style="168" customWidth="1"/>
    <col min="15369" max="15369" width="14" style="168" customWidth="1"/>
    <col min="15370" max="15370" width="4.140625" style="168" customWidth="1"/>
    <col min="15371" max="15620" width="9.140625" style="168"/>
    <col min="15621" max="15621" width="5.85546875" style="168" customWidth="1"/>
    <col min="15622" max="15622" width="47.28515625" style="168" customWidth="1"/>
    <col min="15623" max="15623" width="14" style="168" customWidth="1"/>
    <col min="15624" max="15624" width="47.28515625" style="168" customWidth="1"/>
    <col min="15625" max="15625" width="14" style="168" customWidth="1"/>
    <col min="15626" max="15626" width="4.140625" style="168" customWidth="1"/>
    <col min="15627" max="15876" width="9.140625" style="168"/>
    <col min="15877" max="15877" width="5.85546875" style="168" customWidth="1"/>
    <col min="15878" max="15878" width="47.28515625" style="168" customWidth="1"/>
    <col min="15879" max="15879" width="14" style="168" customWidth="1"/>
    <col min="15880" max="15880" width="47.28515625" style="168" customWidth="1"/>
    <col min="15881" max="15881" width="14" style="168" customWidth="1"/>
    <col min="15882" max="15882" width="4.140625" style="168" customWidth="1"/>
    <col min="15883" max="16132" width="9.140625" style="168"/>
    <col min="16133" max="16133" width="5.85546875" style="168" customWidth="1"/>
    <col min="16134" max="16134" width="47.28515625" style="168" customWidth="1"/>
    <col min="16135" max="16135" width="14" style="168" customWidth="1"/>
    <col min="16136" max="16136" width="47.28515625" style="168" customWidth="1"/>
    <col min="16137" max="16137" width="14" style="168" customWidth="1"/>
    <col min="16138" max="16138" width="4.140625" style="168" customWidth="1"/>
    <col min="16139" max="16384" width="9.140625" style="168"/>
  </cols>
  <sheetData>
    <row r="1" spans="1:11" x14ac:dyDescent="0.25">
      <c r="G1" s="612" t="s">
        <v>510</v>
      </c>
      <c r="H1" s="612"/>
      <c r="I1" s="612"/>
      <c r="J1" s="612"/>
      <c r="K1" s="612"/>
    </row>
    <row r="2" spans="1:11" x14ac:dyDescent="0.25">
      <c r="G2" s="613" t="s">
        <v>279</v>
      </c>
      <c r="H2" s="613"/>
      <c r="I2" s="613"/>
      <c r="J2" s="613"/>
      <c r="K2" s="613"/>
    </row>
    <row r="3" spans="1:11" ht="31.5" x14ac:dyDescent="0.25">
      <c r="B3" s="170" t="s">
        <v>280</v>
      </c>
      <c r="C3" s="171"/>
      <c r="D3" s="171"/>
      <c r="E3" s="171"/>
      <c r="F3" s="171"/>
      <c r="G3" s="171"/>
      <c r="H3" s="171"/>
      <c r="I3" s="172"/>
      <c r="J3" s="172"/>
    </row>
    <row r="4" spans="1:11" ht="15.75" thickBot="1" x14ac:dyDescent="0.3">
      <c r="H4" s="620" t="str">
        <f>CONCATENATE('[1]KV_1.1.sz.mell.'!C7)</f>
        <v>Forintban!</v>
      </c>
      <c r="I4" s="620"/>
      <c r="J4" s="620"/>
      <c r="K4" s="620"/>
    </row>
    <row r="5" spans="1:11" ht="15.75" thickBot="1" x14ac:dyDescent="0.3">
      <c r="A5" s="621" t="s">
        <v>5</v>
      </c>
      <c r="B5" s="173" t="s">
        <v>281</v>
      </c>
      <c r="C5" s="174"/>
      <c r="D5" s="175"/>
      <c r="E5" s="176"/>
      <c r="F5" s="176"/>
      <c r="G5" s="623" t="s">
        <v>282</v>
      </c>
      <c r="H5" s="624"/>
      <c r="I5" s="624"/>
      <c r="J5" s="624"/>
      <c r="K5" s="625"/>
    </row>
    <row r="6" spans="1:11" s="181" customFormat="1" ht="36.75" thickBot="1" x14ac:dyDescent="0.3">
      <c r="A6" s="622"/>
      <c r="B6" s="177" t="s">
        <v>283</v>
      </c>
      <c r="C6" s="178" t="str">
        <f>+'[1]KV_1.1.sz.mell.'!C8</f>
        <v>2020. évi előirányzat</v>
      </c>
      <c r="D6" s="9" t="s">
        <v>266</v>
      </c>
      <c r="E6" s="9" t="s">
        <v>267</v>
      </c>
      <c r="F6" s="9" t="s">
        <v>8</v>
      </c>
      <c r="G6" s="179" t="s">
        <v>283</v>
      </c>
      <c r="H6" s="180" t="str">
        <f>+C6</f>
        <v>2020. évi előirányzat</v>
      </c>
      <c r="I6" s="9" t="s">
        <v>266</v>
      </c>
      <c r="J6" s="9" t="s">
        <v>267</v>
      </c>
      <c r="K6" s="9" t="s">
        <v>8</v>
      </c>
    </row>
    <row r="7" spans="1:11" s="186" customFormat="1" ht="11.25" thickBot="1" x14ac:dyDescent="0.3">
      <c r="A7" s="182"/>
      <c r="B7" s="183" t="s">
        <v>9</v>
      </c>
      <c r="C7" s="182" t="s">
        <v>10</v>
      </c>
      <c r="D7" s="182" t="s">
        <v>11</v>
      </c>
      <c r="E7" s="230" t="s">
        <v>12</v>
      </c>
      <c r="F7" s="182" t="s">
        <v>268</v>
      </c>
      <c r="G7" s="182" t="s">
        <v>9</v>
      </c>
      <c r="H7" s="184" t="s">
        <v>10</v>
      </c>
      <c r="I7" s="185" t="s">
        <v>11</v>
      </c>
      <c r="J7" s="185" t="s">
        <v>12</v>
      </c>
      <c r="K7" s="185" t="s">
        <v>268</v>
      </c>
    </row>
    <row r="8" spans="1:11" x14ac:dyDescent="0.25">
      <c r="A8" s="187" t="s">
        <v>13</v>
      </c>
      <c r="B8" s="188" t="s">
        <v>284</v>
      </c>
      <c r="C8" s="189">
        <v>204491362</v>
      </c>
      <c r="D8" s="189">
        <v>216704479</v>
      </c>
      <c r="E8" s="190">
        <v>27200704</v>
      </c>
      <c r="F8" s="189">
        <f>D8+E8</f>
        <v>243905183</v>
      </c>
      <c r="G8" s="188" t="s">
        <v>285</v>
      </c>
      <c r="H8" s="191">
        <v>280757000</v>
      </c>
      <c r="I8" s="192">
        <v>335529417</v>
      </c>
      <c r="J8" s="192">
        <v>11856717</v>
      </c>
      <c r="K8" s="192">
        <f>I8+J8</f>
        <v>347386134</v>
      </c>
    </row>
    <row r="9" spans="1:11" x14ac:dyDescent="0.25">
      <c r="A9" s="193" t="s">
        <v>27</v>
      </c>
      <c r="B9" s="194" t="s">
        <v>286</v>
      </c>
      <c r="C9" s="195">
        <v>20330000</v>
      </c>
      <c r="D9" s="195">
        <v>103988188</v>
      </c>
      <c r="E9" s="196">
        <v>10045221</v>
      </c>
      <c r="F9" s="189">
        <f t="shared" ref="F9:F19" si="0">D9+E9</f>
        <v>114033409</v>
      </c>
      <c r="G9" s="194" t="s">
        <v>183</v>
      </c>
      <c r="H9" s="195">
        <v>48460000</v>
      </c>
      <c r="I9" s="197">
        <v>56022606</v>
      </c>
      <c r="J9" s="192">
        <v>1880350</v>
      </c>
      <c r="K9" s="192">
        <f t="shared" ref="K9:K18" si="1">I9+J9</f>
        <v>57902956</v>
      </c>
    </row>
    <row r="10" spans="1:11" x14ac:dyDescent="0.25">
      <c r="A10" s="193" t="s">
        <v>41</v>
      </c>
      <c r="B10" s="194" t="s">
        <v>287</v>
      </c>
      <c r="C10" s="195"/>
      <c r="D10" s="195">
        <v>0</v>
      </c>
      <c r="E10" s="196"/>
      <c r="F10" s="189">
        <f t="shared" si="0"/>
        <v>0</v>
      </c>
      <c r="G10" s="194" t="s">
        <v>288</v>
      </c>
      <c r="H10" s="195">
        <v>167440000</v>
      </c>
      <c r="I10" s="197">
        <v>222638086</v>
      </c>
      <c r="J10" s="192">
        <v>6075896</v>
      </c>
      <c r="K10" s="192">
        <f t="shared" si="1"/>
        <v>228713982</v>
      </c>
    </row>
    <row r="11" spans="1:11" x14ac:dyDescent="0.25">
      <c r="A11" s="193" t="s">
        <v>236</v>
      </c>
      <c r="B11" s="194" t="s">
        <v>289</v>
      </c>
      <c r="C11" s="195">
        <v>276500000</v>
      </c>
      <c r="D11" s="195">
        <v>255000000</v>
      </c>
      <c r="E11" s="196"/>
      <c r="F11" s="189">
        <f t="shared" si="0"/>
        <v>255000000</v>
      </c>
      <c r="G11" s="194" t="s">
        <v>185</v>
      </c>
      <c r="H11" s="195">
        <v>20000000</v>
      </c>
      <c r="I11" s="197">
        <v>22725000</v>
      </c>
      <c r="J11" s="192">
        <v>1161200</v>
      </c>
      <c r="K11" s="192">
        <f t="shared" si="1"/>
        <v>23886200</v>
      </c>
    </row>
    <row r="12" spans="1:11" x14ac:dyDescent="0.25">
      <c r="A12" s="193" t="s">
        <v>71</v>
      </c>
      <c r="B12" s="198" t="s">
        <v>290</v>
      </c>
      <c r="C12" s="195">
        <v>43772000</v>
      </c>
      <c r="D12" s="195">
        <v>78548857</v>
      </c>
      <c r="E12" s="196">
        <v>7206996</v>
      </c>
      <c r="F12" s="189">
        <f t="shared" si="0"/>
        <v>85755853</v>
      </c>
      <c r="G12" s="194" t="s">
        <v>187</v>
      </c>
      <c r="H12" s="195">
        <v>4000000</v>
      </c>
      <c r="I12" s="197">
        <v>7785883</v>
      </c>
      <c r="J12" s="192">
        <v>15118300</v>
      </c>
      <c r="K12" s="192">
        <f t="shared" si="1"/>
        <v>22904183</v>
      </c>
    </row>
    <row r="13" spans="1:11" x14ac:dyDescent="0.25">
      <c r="A13" s="193" t="s">
        <v>95</v>
      </c>
      <c r="B13" s="194" t="s">
        <v>291</v>
      </c>
      <c r="C13" s="195"/>
      <c r="D13" s="195">
        <v>0</v>
      </c>
      <c r="E13" s="196"/>
      <c r="F13" s="189">
        <f t="shared" si="0"/>
        <v>0</v>
      </c>
      <c r="G13" s="194" t="s">
        <v>212</v>
      </c>
      <c r="H13" s="195">
        <v>42808000</v>
      </c>
      <c r="I13" s="197">
        <v>25420959</v>
      </c>
      <c r="J13" s="192"/>
      <c r="K13" s="192">
        <f t="shared" si="1"/>
        <v>25420959</v>
      </c>
    </row>
    <row r="14" spans="1:11" x14ac:dyDescent="0.25">
      <c r="A14" s="193" t="s">
        <v>253</v>
      </c>
      <c r="B14" s="194" t="s">
        <v>292</v>
      </c>
      <c r="C14" s="195"/>
      <c r="D14" s="195">
        <v>0</v>
      </c>
      <c r="E14" s="196"/>
      <c r="F14" s="189">
        <f t="shared" si="0"/>
        <v>0</v>
      </c>
      <c r="G14" s="199"/>
      <c r="H14" s="195"/>
      <c r="I14" s="197">
        <v>0</v>
      </c>
      <c r="J14" s="192"/>
      <c r="K14" s="192">
        <f t="shared" si="1"/>
        <v>0</v>
      </c>
    </row>
    <row r="15" spans="1:11" x14ac:dyDescent="0.25">
      <c r="A15" s="193" t="s">
        <v>117</v>
      </c>
      <c r="B15" s="199"/>
      <c r="C15" s="195"/>
      <c r="D15" s="195">
        <v>0</v>
      </c>
      <c r="E15" s="196"/>
      <c r="F15" s="189">
        <f t="shared" si="0"/>
        <v>0</v>
      </c>
      <c r="G15" s="199"/>
      <c r="H15" s="195"/>
      <c r="I15" s="197">
        <v>0</v>
      </c>
      <c r="J15" s="192"/>
      <c r="K15" s="192">
        <f t="shared" si="1"/>
        <v>0</v>
      </c>
    </row>
    <row r="16" spans="1:11" x14ac:dyDescent="0.25">
      <c r="A16" s="193" t="s">
        <v>258</v>
      </c>
      <c r="B16" s="200"/>
      <c r="C16" s="195"/>
      <c r="D16" s="195"/>
      <c r="E16" s="196"/>
      <c r="F16" s="189">
        <f t="shared" si="0"/>
        <v>0</v>
      </c>
      <c r="G16" s="199"/>
      <c r="H16" s="195"/>
      <c r="I16" s="197">
        <v>0</v>
      </c>
      <c r="J16" s="192"/>
      <c r="K16" s="192">
        <f t="shared" si="1"/>
        <v>0</v>
      </c>
    </row>
    <row r="17" spans="1:11" x14ac:dyDescent="0.25">
      <c r="A17" s="193" t="s">
        <v>260</v>
      </c>
      <c r="B17" s="199"/>
      <c r="C17" s="195"/>
      <c r="D17" s="195"/>
      <c r="E17" s="196">
        <f t="shared" ref="E17:E19" si="2">C17+D17</f>
        <v>0</v>
      </c>
      <c r="F17" s="189">
        <f t="shared" si="0"/>
        <v>0</v>
      </c>
      <c r="G17" s="199"/>
      <c r="H17" s="195"/>
      <c r="I17" s="197">
        <v>0</v>
      </c>
      <c r="J17" s="192"/>
      <c r="K17" s="192">
        <f t="shared" si="1"/>
        <v>0</v>
      </c>
    </row>
    <row r="18" spans="1:11" x14ac:dyDescent="0.25">
      <c r="A18" s="193" t="s">
        <v>262</v>
      </c>
      <c r="B18" s="199"/>
      <c r="C18" s="195"/>
      <c r="D18" s="195"/>
      <c r="E18" s="196">
        <f t="shared" si="2"/>
        <v>0</v>
      </c>
      <c r="F18" s="189">
        <f t="shared" si="0"/>
        <v>0</v>
      </c>
      <c r="G18" s="199"/>
      <c r="H18" s="195"/>
      <c r="I18" s="197"/>
      <c r="J18" s="192"/>
      <c r="K18" s="192">
        <f t="shared" si="1"/>
        <v>0</v>
      </c>
    </row>
    <row r="19" spans="1:11" ht="15.75" thickBot="1" x14ac:dyDescent="0.3">
      <c r="A19" s="193" t="s">
        <v>293</v>
      </c>
      <c r="B19" s="201"/>
      <c r="C19" s="202"/>
      <c r="D19" s="203"/>
      <c r="E19" s="196">
        <f t="shared" si="2"/>
        <v>0</v>
      </c>
      <c r="F19" s="189">
        <f t="shared" si="0"/>
        <v>0</v>
      </c>
      <c r="G19" s="204"/>
      <c r="H19" s="202"/>
      <c r="I19" s="205"/>
      <c r="J19" s="228"/>
      <c r="K19" s="192">
        <f t="shared" ref="K19" si="3">H19+I19</f>
        <v>0</v>
      </c>
    </row>
    <row r="20" spans="1:11" ht="15.75" thickBot="1" x14ac:dyDescent="0.3">
      <c r="A20" s="206" t="s">
        <v>294</v>
      </c>
      <c r="B20" s="207" t="s">
        <v>295</v>
      </c>
      <c r="C20" s="208">
        <f>C8+C9+C11+C12+C13+C15+C16+C17+C18+C19</f>
        <v>545093362</v>
      </c>
      <c r="D20" s="208">
        <f>SUM(D8:D19)</f>
        <v>654241524</v>
      </c>
      <c r="E20" s="227">
        <f>E8+E9+E11+E12+E13</f>
        <v>44452921</v>
      </c>
      <c r="F20" s="208">
        <f>D20+E20</f>
        <v>698694445</v>
      </c>
      <c r="G20" s="207" t="s">
        <v>296</v>
      </c>
      <c r="H20" s="208">
        <f>SUM(H8:H19)</f>
        <v>563465000</v>
      </c>
      <c r="I20" s="209">
        <f>SUM(I8:I19)</f>
        <v>670121951</v>
      </c>
      <c r="J20" s="237">
        <f>SUM(J8:J16)</f>
        <v>36092463</v>
      </c>
      <c r="K20" s="209">
        <f>I20+J20</f>
        <v>706214414</v>
      </c>
    </row>
    <row r="21" spans="1:11" x14ac:dyDescent="0.25">
      <c r="A21" s="210" t="s">
        <v>297</v>
      </c>
      <c r="B21" s="211" t="s">
        <v>298</v>
      </c>
      <c r="C21" s="241">
        <f>+C22+C23+C24+C25</f>
        <v>18371638</v>
      </c>
      <c r="D21" s="241">
        <v>18371638</v>
      </c>
      <c r="E21" s="196">
        <v>-8179654</v>
      </c>
      <c r="F21" s="195">
        <f>D21+E21</f>
        <v>10191984</v>
      </c>
      <c r="G21" s="213" t="s">
        <v>299</v>
      </c>
      <c r="H21" s="214"/>
      <c r="I21" s="233"/>
      <c r="J21" s="239"/>
      <c r="K21" s="234">
        <f>H21+I21</f>
        <v>0</v>
      </c>
    </row>
    <row r="22" spans="1:11" x14ac:dyDescent="0.25">
      <c r="A22" s="216" t="s">
        <v>300</v>
      </c>
      <c r="B22" s="213" t="s">
        <v>301</v>
      </c>
      <c r="C22" s="217">
        <v>18371638</v>
      </c>
      <c r="D22" s="217">
        <v>18371638</v>
      </c>
      <c r="E22" s="196"/>
      <c r="F22" s="195">
        <f t="shared" ref="F22:F30" si="4">D22+E22</f>
        <v>18371638</v>
      </c>
      <c r="G22" s="213" t="s">
        <v>302</v>
      </c>
      <c r="H22" s="217"/>
      <c r="I22" s="232"/>
      <c r="J22" s="217"/>
      <c r="K22" s="234">
        <f t="shared" ref="K22:K29" si="5">H22+I22</f>
        <v>0</v>
      </c>
    </row>
    <row r="23" spans="1:11" x14ac:dyDescent="0.25">
      <c r="A23" s="216" t="s">
        <v>303</v>
      </c>
      <c r="B23" s="213" t="s">
        <v>304</v>
      </c>
      <c r="C23" s="217"/>
      <c r="D23" s="217"/>
      <c r="E23" s="196">
        <f t="shared" ref="E23:E30" si="6">C23+D23</f>
        <v>0</v>
      </c>
      <c r="F23" s="195">
        <f t="shared" si="4"/>
        <v>0</v>
      </c>
      <c r="G23" s="213" t="s">
        <v>305</v>
      </c>
      <c r="H23" s="217"/>
      <c r="I23" s="232"/>
      <c r="J23" s="217"/>
      <c r="K23" s="234">
        <f t="shared" si="5"/>
        <v>0</v>
      </c>
    </row>
    <row r="24" spans="1:11" x14ac:dyDescent="0.25">
      <c r="A24" s="216" t="s">
        <v>306</v>
      </c>
      <c r="B24" s="213" t="s">
        <v>307</v>
      </c>
      <c r="C24" s="217"/>
      <c r="D24" s="217"/>
      <c r="E24" s="196">
        <f t="shared" si="6"/>
        <v>0</v>
      </c>
      <c r="F24" s="195">
        <f t="shared" si="4"/>
        <v>0</v>
      </c>
      <c r="G24" s="213" t="s">
        <v>308</v>
      </c>
      <c r="H24" s="217"/>
      <c r="I24" s="232"/>
      <c r="J24" s="217"/>
      <c r="K24" s="234">
        <f t="shared" si="5"/>
        <v>0</v>
      </c>
    </row>
    <row r="25" spans="1:11" x14ac:dyDescent="0.25">
      <c r="A25" s="216" t="s">
        <v>309</v>
      </c>
      <c r="B25" s="219" t="s">
        <v>310</v>
      </c>
      <c r="C25" s="217"/>
      <c r="D25" s="214"/>
      <c r="E25" s="196">
        <f t="shared" si="6"/>
        <v>0</v>
      </c>
      <c r="F25" s="195">
        <f t="shared" si="4"/>
        <v>0</v>
      </c>
      <c r="G25" s="211" t="s">
        <v>311</v>
      </c>
      <c r="H25" s="217"/>
      <c r="I25" s="232"/>
      <c r="J25" s="217"/>
      <c r="K25" s="234">
        <f t="shared" si="5"/>
        <v>0</v>
      </c>
    </row>
    <row r="26" spans="1:11" x14ac:dyDescent="0.25">
      <c r="A26" s="216" t="s">
        <v>312</v>
      </c>
      <c r="B26" s="213" t="s">
        <v>313</v>
      </c>
      <c r="C26" s="220">
        <f>+C27+C28</f>
        <v>0</v>
      </c>
      <c r="D26" s="220"/>
      <c r="E26" s="196">
        <f t="shared" si="6"/>
        <v>0</v>
      </c>
      <c r="F26" s="195">
        <f t="shared" si="4"/>
        <v>0</v>
      </c>
      <c r="G26" s="213" t="s">
        <v>314</v>
      </c>
      <c r="H26" s="217"/>
      <c r="I26" s="232"/>
      <c r="J26" s="217"/>
      <c r="K26" s="234">
        <f t="shared" si="5"/>
        <v>0</v>
      </c>
    </row>
    <row r="27" spans="1:11" x14ac:dyDescent="0.25">
      <c r="A27" s="210" t="s">
        <v>315</v>
      </c>
      <c r="B27" s="211" t="s">
        <v>316</v>
      </c>
      <c r="C27" s="214"/>
      <c r="D27" s="214"/>
      <c r="E27" s="196">
        <f t="shared" si="6"/>
        <v>0</v>
      </c>
      <c r="F27" s="195">
        <f t="shared" si="4"/>
        <v>0</v>
      </c>
      <c r="G27" s="188" t="s">
        <v>251</v>
      </c>
      <c r="H27" s="214"/>
      <c r="I27" s="233"/>
      <c r="J27" s="217"/>
      <c r="K27" s="234">
        <f t="shared" si="5"/>
        <v>0</v>
      </c>
    </row>
    <row r="28" spans="1:11" x14ac:dyDescent="0.25">
      <c r="A28" s="216" t="s">
        <v>317</v>
      </c>
      <c r="B28" s="219" t="s">
        <v>318</v>
      </c>
      <c r="C28" s="217"/>
      <c r="D28" s="217"/>
      <c r="E28" s="196">
        <f t="shared" si="6"/>
        <v>0</v>
      </c>
      <c r="F28" s="195">
        <f t="shared" si="4"/>
        <v>0</v>
      </c>
      <c r="G28" s="194" t="s">
        <v>257</v>
      </c>
      <c r="H28" s="217"/>
      <c r="I28" s="232"/>
      <c r="J28" s="217"/>
      <c r="K28" s="234">
        <f t="shared" si="5"/>
        <v>0</v>
      </c>
    </row>
    <row r="29" spans="1:11" x14ac:dyDescent="0.25">
      <c r="A29" s="193" t="s">
        <v>319</v>
      </c>
      <c r="B29" s="213" t="s">
        <v>172</v>
      </c>
      <c r="C29" s="217"/>
      <c r="D29" s="217"/>
      <c r="E29" s="196">
        <f t="shared" si="6"/>
        <v>0</v>
      </c>
      <c r="F29" s="195">
        <f t="shared" si="4"/>
        <v>0</v>
      </c>
      <c r="G29" s="194" t="s">
        <v>259</v>
      </c>
      <c r="H29" s="217"/>
      <c r="I29" s="232"/>
      <c r="J29" s="217"/>
      <c r="K29" s="234">
        <f t="shared" si="5"/>
        <v>0</v>
      </c>
    </row>
    <row r="30" spans="1:11" ht="15.75" thickBot="1" x14ac:dyDescent="0.3">
      <c r="A30" s="221" t="s">
        <v>320</v>
      </c>
      <c r="B30" s="211" t="s">
        <v>174</v>
      </c>
      <c r="C30" s="214"/>
      <c r="D30" s="214"/>
      <c r="E30" s="196">
        <f t="shared" si="6"/>
        <v>0</v>
      </c>
      <c r="F30" s="195">
        <f t="shared" si="4"/>
        <v>0</v>
      </c>
      <c r="G30" s="222" t="s">
        <v>486</v>
      </c>
      <c r="H30" s="214"/>
      <c r="I30" s="233"/>
      <c r="J30" s="240">
        <v>8179654</v>
      </c>
      <c r="K30" s="234">
        <f>I30+J30</f>
        <v>8179654</v>
      </c>
    </row>
    <row r="31" spans="1:11" ht="21.75" thickBot="1" x14ac:dyDescent="0.3">
      <c r="A31" s="206" t="s">
        <v>321</v>
      </c>
      <c r="B31" s="207" t="s">
        <v>322</v>
      </c>
      <c r="C31" s="208">
        <f>+C21+C26+C29+C30</f>
        <v>18371638</v>
      </c>
      <c r="D31" s="208">
        <f t="shared" ref="D31:F31" si="7">+D21+D26+D29+D30</f>
        <v>18371638</v>
      </c>
      <c r="E31" s="208">
        <f t="shared" si="7"/>
        <v>-8179654</v>
      </c>
      <c r="F31" s="208">
        <f t="shared" si="7"/>
        <v>10191984</v>
      </c>
      <c r="G31" s="207" t="s">
        <v>323</v>
      </c>
      <c r="H31" s="208">
        <f>SUM(H21:H30)</f>
        <v>0</v>
      </c>
      <c r="I31" s="209">
        <f>SUM(I21:I30)</f>
        <v>0</v>
      </c>
      <c r="J31" s="238">
        <f>SUM(J22:J30)</f>
        <v>8179654</v>
      </c>
      <c r="K31" s="209">
        <f>I31+J31</f>
        <v>8179654</v>
      </c>
    </row>
    <row r="32" spans="1:11" ht="15.75" thickBot="1" x14ac:dyDescent="0.3">
      <c r="A32" s="206" t="s">
        <v>324</v>
      </c>
      <c r="B32" s="223" t="s">
        <v>325</v>
      </c>
      <c r="C32" s="224">
        <f>+C20+C31</f>
        <v>563465000</v>
      </c>
      <c r="D32" s="224">
        <f>D20+D31</f>
        <v>672613162</v>
      </c>
      <c r="E32" s="224">
        <f t="shared" ref="E32:F32" si="8">E20+E31</f>
        <v>36273267</v>
      </c>
      <c r="F32" s="224">
        <f t="shared" si="8"/>
        <v>708886429</v>
      </c>
      <c r="G32" s="223" t="s">
        <v>326</v>
      </c>
      <c r="H32" s="224">
        <f>+H20+H31</f>
        <v>563465000</v>
      </c>
      <c r="I32" s="225">
        <f>+I20+I31</f>
        <v>670121951</v>
      </c>
      <c r="J32" s="225">
        <f>+J20+J31</f>
        <v>44272117</v>
      </c>
      <c r="K32" s="225">
        <f>+K20+K31</f>
        <v>714394068</v>
      </c>
    </row>
    <row r="33" spans="1:11" ht="15.75" thickBot="1" x14ac:dyDescent="0.3">
      <c r="A33" s="206" t="s">
        <v>327</v>
      </c>
      <c r="B33" s="223" t="s">
        <v>328</v>
      </c>
      <c r="C33" s="224">
        <f>IF(C20-H20&lt;0,H20-C20,"-")</f>
        <v>18371638</v>
      </c>
      <c r="D33" s="224">
        <f>IF(D20-I20&lt;0,I20-D20,"-")</f>
        <v>15880427</v>
      </c>
      <c r="E33" s="227"/>
      <c r="F33" s="208">
        <f>D33+E33</f>
        <v>15880427</v>
      </c>
      <c r="G33" s="223" t="s">
        <v>329</v>
      </c>
      <c r="H33" s="224" t="str">
        <f>IF(C20-H20&gt;0,C20-H20,"-")</f>
        <v>-</v>
      </c>
      <c r="I33" s="225" t="str">
        <f>IF(D20-I20&gt;0,D20-I20,"-")</f>
        <v>-</v>
      </c>
      <c r="J33" s="225"/>
      <c r="K33" s="225" t="str">
        <f>IF(E20-K20&gt;0,E20-K20,"-")</f>
        <v>-</v>
      </c>
    </row>
    <row r="34" spans="1:11" ht="15.75" thickBot="1" x14ac:dyDescent="0.3">
      <c r="A34" s="206" t="s">
        <v>330</v>
      </c>
      <c r="B34" s="223" t="s">
        <v>331</v>
      </c>
      <c r="C34" s="224" t="str">
        <f>IF(C32-H32&lt;0,H32-C32,"-")</f>
        <v>-</v>
      </c>
      <c r="D34" s="224"/>
      <c r="E34" s="227" t="e">
        <f>C34+D34</f>
        <v>#VALUE!</v>
      </c>
      <c r="F34" s="208"/>
      <c r="G34" s="223" t="s">
        <v>332</v>
      </c>
      <c r="H34" s="224" t="str">
        <f>IF(C32-H32&gt;0,C32-H32,"-")</f>
        <v>-</v>
      </c>
      <c r="I34" s="225">
        <f>IF(D32-I32&gt;0,D32-I32,"-")</f>
        <v>2491211</v>
      </c>
      <c r="J34" s="225"/>
      <c r="K34" s="225" t="str">
        <f>IF(E32-K32&gt;0,E32-K32,"-")</f>
        <v>-</v>
      </c>
    </row>
    <row r="35" spans="1:11" ht="15.75" x14ac:dyDescent="0.25">
      <c r="A35" s="619" t="str">
        <f>IF(C34&lt;&gt;"-","Nem lehet bruttó hiány, mert az Mötv. 111. § (4) bekezédse szerint A költségvetési rendeletben működési hiány nem tervezhető.","")</f>
        <v/>
      </c>
      <c r="B35" s="619"/>
      <c r="C35" s="619"/>
      <c r="D35" s="619"/>
      <c r="E35" s="619"/>
      <c r="F35" s="619"/>
      <c r="G35" s="619"/>
      <c r="H35" s="619"/>
    </row>
  </sheetData>
  <mergeCells count="6">
    <mergeCell ref="A35:H35"/>
    <mergeCell ref="G1:K1"/>
    <mergeCell ref="G2:K2"/>
    <mergeCell ref="H4:K4"/>
    <mergeCell ref="A5:A6"/>
    <mergeCell ref="G5:K5"/>
  </mergeCells>
  <conditionalFormatting sqref="C34:D34">
    <cfRule type="cellIs" dxfId="2" priority="1" stopIfTrue="1" operator="notEqual">
      <formula>"-"</formula>
    </cfRule>
  </conditionalFormatting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8C179-BFED-4DB8-99F0-56F3AE272DC6}">
  <sheetPr>
    <pageSetUpPr fitToPage="1"/>
  </sheetPr>
  <dimension ref="A1:K35"/>
  <sheetViews>
    <sheetView workbookViewId="0">
      <selection activeCell="G1" sqref="G1:K1"/>
    </sheetView>
  </sheetViews>
  <sheetFormatPr defaultRowHeight="15" x14ac:dyDescent="0.25"/>
  <cols>
    <col min="1" max="1" width="5.85546875" style="168" customWidth="1"/>
    <col min="2" max="2" width="47.28515625" style="169" customWidth="1"/>
    <col min="3" max="6" width="14" style="168" customWidth="1"/>
    <col min="7" max="7" width="47.28515625" style="168" customWidth="1"/>
    <col min="8" max="8" width="14" style="168" customWidth="1"/>
    <col min="9" max="9" width="12.140625" style="226" bestFit="1" customWidth="1"/>
    <col min="10" max="10" width="12.140625" style="226" customWidth="1"/>
    <col min="11" max="11" width="12.140625" style="168" bestFit="1" customWidth="1"/>
    <col min="12" max="260" width="9.140625" style="168"/>
    <col min="261" max="261" width="5.85546875" style="168" customWidth="1"/>
    <col min="262" max="262" width="47.28515625" style="168" customWidth="1"/>
    <col min="263" max="263" width="14" style="168" customWidth="1"/>
    <col min="264" max="264" width="47.28515625" style="168" customWidth="1"/>
    <col min="265" max="265" width="14" style="168" customWidth="1"/>
    <col min="266" max="266" width="4.140625" style="168" customWidth="1"/>
    <col min="267" max="516" width="9.140625" style="168"/>
    <col min="517" max="517" width="5.85546875" style="168" customWidth="1"/>
    <col min="518" max="518" width="47.28515625" style="168" customWidth="1"/>
    <col min="519" max="519" width="14" style="168" customWidth="1"/>
    <col min="520" max="520" width="47.28515625" style="168" customWidth="1"/>
    <col min="521" max="521" width="14" style="168" customWidth="1"/>
    <col min="522" max="522" width="4.140625" style="168" customWidth="1"/>
    <col min="523" max="772" width="9.140625" style="168"/>
    <col min="773" max="773" width="5.85546875" style="168" customWidth="1"/>
    <col min="774" max="774" width="47.28515625" style="168" customWidth="1"/>
    <col min="775" max="775" width="14" style="168" customWidth="1"/>
    <col min="776" max="776" width="47.28515625" style="168" customWidth="1"/>
    <col min="777" max="777" width="14" style="168" customWidth="1"/>
    <col min="778" max="778" width="4.140625" style="168" customWidth="1"/>
    <col min="779" max="1028" width="9.140625" style="168"/>
    <col min="1029" max="1029" width="5.85546875" style="168" customWidth="1"/>
    <col min="1030" max="1030" width="47.28515625" style="168" customWidth="1"/>
    <col min="1031" max="1031" width="14" style="168" customWidth="1"/>
    <col min="1032" max="1032" width="47.28515625" style="168" customWidth="1"/>
    <col min="1033" max="1033" width="14" style="168" customWidth="1"/>
    <col min="1034" max="1034" width="4.140625" style="168" customWidth="1"/>
    <col min="1035" max="1284" width="9.140625" style="168"/>
    <col min="1285" max="1285" width="5.85546875" style="168" customWidth="1"/>
    <col min="1286" max="1286" width="47.28515625" style="168" customWidth="1"/>
    <col min="1287" max="1287" width="14" style="168" customWidth="1"/>
    <col min="1288" max="1288" width="47.28515625" style="168" customWidth="1"/>
    <col min="1289" max="1289" width="14" style="168" customWidth="1"/>
    <col min="1290" max="1290" width="4.140625" style="168" customWidth="1"/>
    <col min="1291" max="1540" width="9.140625" style="168"/>
    <col min="1541" max="1541" width="5.85546875" style="168" customWidth="1"/>
    <col min="1542" max="1542" width="47.28515625" style="168" customWidth="1"/>
    <col min="1543" max="1543" width="14" style="168" customWidth="1"/>
    <col min="1544" max="1544" width="47.28515625" style="168" customWidth="1"/>
    <col min="1545" max="1545" width="14" style="168" customWidth="1"/>
    <col min="1546" max="1546" width="4.140625" style="168" customWidth="1"/>
    <col min="1547" max="1796" width="9.140625" style="168"/>
    <col min="1797" max="1797" width="5.85546875" style="168" customWidth="1"/>
    <col min="1798" max="1798" width="47.28515625" style="168" customWidth="1"/>
    <col min="1799" max="1799" width="14" style="168" customWidth="1"/>
    <col min="1800" max="1800" width="47.28515625" style="168" customWidth="1"/>
    <col min="1801" max="1801" width="14" style="168" customWidth="1"/>
    <col min="1802" max="1802" width="4.140625" style="168" customWidth="1"/>
    <col min="1803" max="2052" width="9.140625" style="168"/>
    <col min="2053" max="2053" width="5.85546875" style="168" customWidth="1"/>
    <col min="2054" max="2054" width="47.28515625" style="168" customWidth="1"/>
    <col min="2055" max="2055" width="14" style="168" customWidth="1"/>
    <col min="2056" max="2056" width="47.28515625" style="168" customWidth="1"/>
    <col min="2057" max="2057" width="14" style="168" customWidth="1"/>
    <col min="2058" max="2058" width="4.140625" style="168" customWidth="1"/>
    <col min="2059" max="2308" width="9.140625" style="168"/>
    <col min="2309" max="2309" width="5.85546875" style="168" customWidth="1"/>
    <col min="2310" max="2310" width="47.28515625" style="168" customWidth="1"/>
    <col min="2311" max="2311" width="14" style="168" customWidth="1"/>
    <col min="2312" max="2312" width="47.28515625" style="168" customWidth="1"/>
    <col min="2313" max="2313" width="14" style="168" customWidth="1"/>
    <col min="2314" max="2314" width="4.140625" style="168" customWidth="1"/>
    <col min="2315" max="2564" width="9.140625" style="168"/>
    <col min="2565" max="2565" width="5.85546875" style="168" customWidth="1"/>
    <col min="2566" max="2566" width="47.28515625" style="168" customWidth="1"/>
    <col min="2567" max="2567" width="14" style="168" customWidth="1"/>
    <col min="2568" max="2568" width="47.28515625" style="168" customWidth="1"/>
    <col min="2569" max="2569" width="14" style="168" customWidth="1"/>
    <col min="2570" max="2570" width="4.140625" style="168" customWidth="1"/>
    <col min="2571" max="2820" width="9.140625" style="168"/>
    <col min="2821" max="2821" width="5.85546875" style="168" customWidth="1"/>
    <col min="2822" max="2822" width="47.28515625" style="168" customWidth="1"/>
    <col min="2823" max="2823" width="14" style="168" customWidth="1"/>
    <col min="2824" max="2824" width="47.28515625" style="168" customWidth="1"/>
    <col min="2825" max="2825" width="14" style="168" customWidth="1"/>
    <col min="2826" max="2826" width="4.140625" style="168" customWidth="1"/>
    <col min="2827" max="3076" width="9.140625" style="168"/>
    <col min="3077" max="3077" width="5.85546875" style="168" customWidth="1"/>
    <col min="3078" max="3078" width="47.28515625" style="168" customWidth="1"/>
    <col min="3079" max="3079" width="14" style="168" customWidth="1"/>
    <col min="3080" max="3080" width="47.28515625" style="168" customWidth="1"/>
    <col min="3081" max="3081" width="14" style="168" customWidth="1"/>
    <col min="3082" max="3082" width="4.140625" style="168" customWidth="1"/>
    <col min="3083" max="3332" width="9.140625" style="168"/>
    <col min="3333" max="3333" width="5.85546875" style="168" customWidth="1"/>
    <col min="3334" max="3334" width="47.28515625" style="168" customWidth="1"/>
    <col min="3335" max="3335" width="14" style="168" customWidth="1"/>
    <col min="3336" max="3336" width="47.28515625" style="168" customWidth="1"/>
    <col min="3337" max="3337" width="14" style="168" customWidth="1"/>
    <col min="3338" max="3338" width="4.140625" style="168" customWidth="1"/>
    <col min="3339" max="3588" width="9.140625" style="168"/>
    <col min="3589" max="3589" width="5.85546875" style="168" customWidth="1"/>
    <col min="3590" max="3590" width="47.28515625" style="168" customWidth="1"/>
    <col min="3591" max="3591" width="14" style="168" customWidth="1"/>
    <col min="3592" max="3592" width="47.28515625" style="168" customWidth="1"/>
    <col min="3593" max="3593" width="14" style="168" customWidth="1"/>
    <col min="3594" max="3594" width="4.140625" style="168" customWidth="1"/>
    <col min="3595" max="3844" width="9.140625" style="168"/>
    <col min="3845" max="3845" width="5.85546875" style="168" customWidth="1"/>
    <col min="3846" max="3846" width="47.28515625" style="168" customWidth="1"/>
    <col min="3847" max="3847" width="14" style="168" customWidth="1"/>
    <col min="3848" max="3848" width="47.28515625" style="168" customWidth="1"/>
    <col min="3849" max="3849" width="14" style="168" customWidth="1"/>
    <col min="3850" max="3850" width="4.140625" style="168" customWidth="1"/>
    <col min="3851" max="4100" width="9.140625" style="168"/>
    <col min="4101" max="4101" width="5.85546875" style="168" customWidth="1"/>
    <col min="4102" max="4102" width="47.28515625" style="168" customWidth="1"/>
    <col min="4103" max="4103" width="14" style="168" customWidth="1"/>
    <col min="4104" max="4104" width="47.28515625" style="168" customWidth="1"/>
    <col min="4105" max="4105" width="14" style="168" customWidth="1"/>
    <col min="4106" max="4106" width="4.140625" style="168" customWidth="1"/>
    <col min="4107" max="4356" width="9.140625" style="168"/>
    <col min="4357" max="4357" width="5.85546875" style="168" customWidth="1"/>
    <col min="4358" max="4358" width="47.28515625" style="168" customWidth="1"/>
    <col min="4359" max="4359" width="14" style="168" customWidth="1"/>
    <col min="4360" max="4360" width="47.28515625" style="168" customWidth="1"/>
    <col min="4361" max="4361" width="14" style="168" customWidth="1"/>
    <col min="4362" max="4362" width="4.140625" style="168" customWidth="1"/>
    <col min="4363" max="4612" width="9.140625" style="168"/>
    <col min="4613" max="4613" width="5.85546875" style="168" customWidth="1"/>
    <col min="4614" max="4614" width="47.28515625" style="168" customWidth="1"/>
    <col min="4615" max="4615" width="14" style="168" customWidth="1"/>
    <col min="4616" max="4616" width="47.28515625" style="168" customWidth="1"/>
    <col min="4617" max="4617" width="14" style="168" customWidth="1"/>
    <col min="4618" max="4618" width="4.140625" style="168" customWidth="1"/>
    <col min="4619" max="4868" width="9.140625" style="168"/>
    <col min="4869" max="4869" width="5.85546875" style="168" customWidth="1"/>
    <col min="4870" max="4870" width="47.28515625" style="168" customWidth="1"/>
    <col min="4871" max="4871" width="14" style="168" customWidth="1"/>
    <col min="4872" max="4872" width="47.28515625" style="168" customWidth="1"/>
    <col min="4873" max="4873" width="14" style="168" customWidth="1"/>
    <col min="4874" max="4874" width="4.140625" style="168" customWidth="1"/>
    <col min="4875" max="5124" width="9.140625" style="168"/>
    <col min="5125" max="5125" width="5.85546875" style="168" customWidth="1"/>
    <col min="5126" max="5126" width="47.28515625" style="168" customWidth="1"/>
    <col min="5127" max="5127" width="14" style="168" customWidth="1"/>
    <col min="5128" max="5128" width="47.28515625" style="168" customWidth="1"/>
    <col min="5129" max="5129" width="14" style="168" customWidth="1"/>
    <col min="5130" max="5130" width="4.140625" style="168" customWidth="1"/>
    <col min="5131" max="5380" width="9.140625" style="168"/>
    <col min="5381" max="5381" width="5.85546875" style="168" customWidth="1"/>
    <col min="5382" max="5382" width="47.28515625" style="168" customWidth="1"/>
    <col min="5383" max="5383" width="14" style="168" customWidth="1"/>
    <col min="5384" max="5384" width="47.28515625" style="168" customWidth="1"/>
    <col min="5385" max="5385" width="14" style="168" customWidth="1"/>
    <col min="5386" max="5386" width="4.140625" style="168" customWidth="1"/>
    <col min="5387" max="5636" width="9.140625" style="168"/>
    <col min="5637" max="5637" width="5.85546875" style="168" customWidth="1"/>
    <col min="5638" max="5638" width="47.28515625" style="168" customWidth="1"/>
    <col min="5639" max="5639" width="14" style="168" customWidth="1"/>
    <col min="5640" max="5640" width="47.28515625" style="168" customWidth="1"/>
    <col min="5641" max="5641" width="14" style="168" customWidth="1"/>
    <col min="5642" max="5642" width="4.140625" style="168" customWidth="1"/>
    <col min="5643" max="5892" width="9.140625" style="168"/>
    <col min="5893" max="5893" width="5.85546875" style="168" customWidth="1"/>
    <col min="5894" max="5894" width="47.28515625" style="168" customWidth="1"/>
    <col min="5895" max="5895" width="14" style="168" customWidth="1"/>
    <col min="5896" max="5896" width="47.28515625" style="168" customWidth="1"/>
    <col min="5897" max="5897" width="14" style="168" customWidth="1"/>
    <col min="5898" max="5898" width="4.140625" style="168" customWidth="1"/>
    <col min="5899" max="6148" width="9.140625" style="168"/>
    <col min="6149" max="6149" width="5.85546875" style="168" customWidth="1"/>
    <col min="6150" max="6150" width="47.28515625" style="168" customWidth="1"/>
    <col min="6151" max="6151" width="14" style="168" customWidth="1"/>
    <col min="6152" max="6152" width="47.28515625" style="168" customWidth="1"/>
    <col min="6153" max="6153" width="14" style="168" customWidth="1"/>
    <col min="6154" max="6154" width="4.140625" style="168" customWidth="1"/>
    <col min="6155" max="6404" width="9.140625" style="168"/>
    <col min="6405" max="6405" width="5.85546875" style="168" customWidth="1"/>
    <col min="6406" max="6406" width="47.28515625" style="168" customWidth="1"/>
    <col min="6407" max="6407" width="14" style="168" customWidth="1"/>
    <col min="6408" max="6408" width="47.28515625" style="168" customWidth="1"/>
    <col min="6409" max="6409" width="14" style="168" customWidth="1"/>
    <col min="6410" max="6410" width="4.140625" style="168" customWidth="1"/>
    <col min="6411" max="6660" width="9.140625" style="168"/>
    <col min="6661" max="6661" width="5.85546875" style="168" customWidth="1"/>
    <col min="6662" max="6662" width="47.28515625" style="168" customWidth="1"/>
    <col min="6663" max="6663" width="14" style="168" customWidth="1"/>
    <col min="6664" max="6664" width="47.28515625" style="168" customWidth="1"/>
    <col min="6665" max="6665" width="14" style="168" customWidth="1"/>
    <col min="6666" max="6666" width="4.140625" style="168" customWidth="1"/>
    <col min="6667" max="6916" width="9.140625" style="168"/>
    <col min="6917" max="6917" width="5.85546875" style="168" customWidth="1"/>
    <col min="6918" max="6918" width="47.28515625" style="168" customWidth="1"/>
    <col min="6919" max="6919" width="14" style="168" customWidth="1"/>
    <col min="6920" max="6920" width="47.28515625" style="168" customWidth="1"/>
    <col min="6921" max="6921" width="14" style="168" customWidth="1"/>
    <col min="6922" max="6922" width="4.140625" style="168" customWidth="1"/>
    <col min="6923" max="7172" width="9.140625" style="168"/>
    <col min="7173" max="7173" width="5.85546875" style="168" customWidth="1"/>
    <col min="7174" max="7174" width="47.28515625" style="168" customWidth="1"/>
    <col min="7175" max="7175" width="14" style="168" customWidth="1"/>
    <col min="7176" max="7176" width="47.28515625" style="168" customWidth="1"/>
    <col min="7177" max="7177" width="14" style="168" customWidth="1"/>
    <col min="7178" max="7178" width="4.140625" style="168" customWidth="1"/>
    <col min="7179" max="7428" width="9.140625" style="168"/>
    <col min="7429" max="7429" width="5.85546875" style="168" customWidth="1"/>
    <col min="7430" max="7430" width="47.28515625" style="168" customWidth="1"/>
    <col min="7431" max="7431" width="14" style="168" customWidth="1"/>
    <col min="7432" max="7432" width="47.28515625" style="168" customWidth="1"/>
    <col min="7433" max="7433" width="14" style="168" customWidth="1"/>
    <col min="7434" max="7434" width="4.140625" style="168" customWidth="1"/>
    <col min="7435" max="7684" width="9.140625" style="168"/>
    <col min="7685" max="7685" width="5.85546875" style="168" customWidth="1"/>
    <col min="7686" max="7686" width="47.28515625" style="168" customWidth="1"/>
    <col min="7687" max="7687" width="14" style="168" customWidth="1"/>
    <col min="7688" max="7688" width="47.28515625" style="168" customWidth="1"/>
    <col min="7689" max="7689" width="14" style="168" customWidth="1"/>
    <col min="7690" max="7690" width="4.140625" style="168" customWidth="1"/>
    <col min="7691" max="7940" width="9.140625" style="168"/>
    <col min="7941" max="7941" width="5.85546875" style="168" customWidth="1"/>
    <col min="7942" max="7942" width="47.28515625" style="168" customWidth="1"/>
    <col min="7943" max="7943" width="14" style="168" customWidth="1"/>
    <col min="7944" max="7944" width="47.28515625" style="168" customWidth="1"/>
    <col min="7945" max="7945" width="14" style="168" customWidth="1"/>
    <col min="7946" max="7946" width="4.140625" style="168" customWidth="1"/>
    <col min="7947" max="8196" width="9.140625" style="168"/>
    <col min="8197" max="8197" width="5.85546875" style="168" customWidth="1"/>
    <col min="8198" max="8198" width="47.28515625" style="168" customWidth="1"/>
    <col min="8199" max="8199" width="14" style="168" customWidth="1"/>
    <col min="8200" max="8200" width="47.28515625" style="168" customWidth="1"/>
    <col min="8201" max="8201" width="14" style="168" customWidth="1"/>
    <col min="8202" max="8202" width="4.140625" style="168" customWidth="1"/>
    <col min="8203" max="8452" width="9.140625" style="168"/>
    <col min="8453" max="8453" width="5.85546875" style="168" customWidth="1"/>
    <col min="8454" max="8454" width="47.28515625" style="168" customWidth="1"/>
    <col min="8455" max="8455" width="14" style="168" customWidth="1"/>
    <col min="8456" max="8456" width="47.28515625" style="168" customWidth="1"/>
    <col min="8457" max="8457" width="14" style="168" customWidth="1"/>
    <col min="8458" max="8458" width="4.140625" style="168" customWidth="1"/>
    <col min="8459" max="8708" width="9.140625" style="168"/>
    <col min="8709" max="8709" width="5.85546875" style="168" customWidth="1"/>
    <col min="8710" max="8710" width="47.28515625" style="168" customWidth="1"/>
    <col min="8711" max="8711" width="14" style="168" customWidth="1"/>
    <col min="8712" max="8712" width="47.28515625" style="168" customWidth="1"/>
    <col min="8713" max="8713" width="14" style="168" customWidth="1"/>
    <col min="8714" max="8714" width="4.140625" style="168" customWidth="1"/>
    <col min="8715" max="8964" width="9.140625" style="168"/>
    <col min="8965" max="8965" width="5.85546875" style="168" customWidth="1"/>
    <col min="8966" max="8966" width="47.28515625" style="168" customWidth="1"/>
    <col min="8967" max="8967" width="14" style="168" customWidth="1"/>
    <col min="8968" max="8968" width="47.28515625" style="168" customWidth="1"/>
    <col min="8969" max="8969" width="14" style="168" customWidth="1"/>
    <col min="8970" max="8970" width="4.140625" style="168" customWidth="1"/>
    <col min="8971" max="9220" width="9.140625" style="168"/>
    <col min="9221" max="9221" width="5.85546875" style="168" customWidth="1"/>
    <col min="9222" max="9222" width="47.28515625" style="168" customWidth="1"/>
    <col min="9223" max="9223" width="14" style="168" customWidth="1"/>
    <col min="9224" max="9224" width="47.28515625" style="168" customWidth="1"/>
    <col min="9225" max="9225" width="14" style="168" customWidth="1"/>
    <col min="9226" max="9226" width="4.140625" style="168" customWidth="1"/>
    <col min="9227" max="9476" width="9.140625" style="168"/>
    <col min="9477" max="9477" width="5.85546875" style="168" customWidth="1"/>
    <col min="9478" max="9478" width="47.28515625" style="168" customWidth="1"/>
    <col min="9479" max="9479" width="14" style="168" customWidth="1"/>
    <col min="9480" max="9480" width="47.28515625" style="168" customWidth="1"/>
    <col min="9481" max="9481" width="14" style="168" customWidth="1"/>
    <col min="9482" max="9482" width="4.140625" style="168" customWidth="1"/>
    <col min="9483" max="9732" width="9.140625" style="168"/>
    <col min="9733" max="9733" width="5.85546875" style="168" customWidth="1"/>
    <col min="9734" max="9734" width="47.28515625" style="168" customWidth="1"/>
    <col min="9735" max="9735" width="14" style="168" customWidth="1"/>
    <col min="9736" max="9736" width="47.28515625" style="168" customWidth="1"/>
    <col min="9737" max="9737" width="14" style="168" customWidth="1"/>
    <col min="9738" max="9738" width="4.140625" style="168" customWidth="1"/>
    <col min="9739" max="9988" width="9.140625" style="168"/>
    <col min="9989" max="9989" width="5.85546875" style="168" customWidth="1"/>
    <col min="9990" max="9990" width="47.28515625" style="168" customWidth="1"/>
    <col min="9991" max="9991" width="14" style="168" customWidth="1"/>
    <col min="9992" max="9992" width="47.28515625" style="168" customWidth="1"/>
    <col min="9993" max="9993" width="14" style="168" customWidth="1"/>
    <col min="9994" max="9994" width="4.140625" style="168" customWidth="1"/>
    <col min="9995" max="10244" width="9.140625" style="168"/>
    <col min="10245" max="10245" width="5.85546875" style="168" customWidth="1"/>
    <col min="10246" max="10246" width="47.28515625" style="168" customWidth="1"/>
    <col min="10247" max="10247" width="14" style="168" customWidth="1"/>
    <col min="10248" max="10248" width="47.28515625" style="168" customWidth="1"/>
    <col min="10249" max="10249" width="14" style="168" customWidth="1"/>
    <col min="10250" max="10250" width="4.140625" style="168" customWidth="1"/>
    <col min="10251" max="10500" width="9.140625" style="168"/>
    <col min="10501" max="10501" width="5.85546875" style="168" customWidth="1"/>
    <col min="10502" max="10502" width="47.28515625" style="168" customWidth="1"/>
    <col min="10503" max="10503" width="14" style="168" customWidth="1"/>
    <col min="10504" max="10504" width="47.28515625" style="168" customWidth="1"/>
    <col min="10505" max="10505" width="14" style="168" customWidth="1"/>
    <col min="10506" max="10506" width="4.140625" style="168" customWidth="1"/>
    <col min="10507" max="10756" width="9.140625" style="168"/>
    <col min="10757" max="10757" width="5.85546875" style="168" customWidth="1"/>
    <col min="10758" max="10758" width="47.28515625" style="168" customWidth="1"/>
    <col min="10759" max="10759" width="14" style="168" customWidth="1"/>
    <col min="10760" max="10760" width="47.28515625" style="168" customWidth="1"/>
    <col min="10761" max="10761" width="14" style="168" customWidth="1"/>
    <col min="10762" max="10762" width="4.140625" style="168" customWidth="1"/>
    <col min="10763" max="11012" width="9.140625" style="168"/>
    <col min="11013" max="11013" width="5.85546875" style="168" customWidth="1"/>
    <col min="11014" max="11014" width="47.28515625" style="168" customWidth="1"/>
    <col min="11015" max="11015" width="14" style="168" customWidth="1"/>
    <col min="11016" max="11016" width="47.28515625" style="168" customWidth="1"/>
    <col min="11017" max="11017" width="14" style="168" customWidth="1"/>
    <col min="11018" max="11018" width="4.140625" style="168" customWidth="1"/>
    <col min="11019" max="11268" width="9.140625" style="168"/>
    <col min="11269" max="11269" width="5.85546875" style="168" customWidth="1"/>
    <col min="11270" max="11270" width="47.28515625" style="168" customWidth="1"/>
    <col min="11271" max="11271" width="14" style="168" customWidth="1"/>
    <col min="11272" max="11272" width="47.28515625" style="168" customWidth="1"/>
    <col min="11273" max="11273" width="14" style="168" customWidth="1"/>
    <col min="11274" max="11274" width="4.140625" style="168" customWidth="1"/>
    <col min="11275" max="11524" width="9.140625" style="168"/>
    <col min="11525" max="11525" width="5.85546875" style="168" customWidth="1"/>
    <col min="11526" max="11526" width="47.28515625" style="168" customWidth="1"/>
    <col min="11527" max="11527" width="14" style="168" customWidth="1"/>
    <col min="11528" max="11528" width="47.28515625" style="168" customWidth="1"/>
    <col min="11529" max="11529" width="14" style="168" customWidth="1"/>
    <col min="11530" max="11530" width="4.140625" style="168" customWidth="1"/>
    <col min="11531" max="11780" width="9.140625" style="168"/>
    <col min="11781" max="11781" width="5.85546875" style="168" customWidth="1"/>
    <col min="11782" max="11782" width="47.28515625" style="168" customWidth="1"/>
    <col min="11783" max="11783" width="14" style="168" customWidth="1"/>
    <col min="11784" max="11784" width="47.28515625" style="168" customWidth="1"/>
    <col min="11785" max="11785" width="14" style="168" customWidth="1"/>
    <col min="11786" max="11786" width="4.140625" style="168" customWidth="1"/>
    <col min="11787" max="12036" width="9.140625" style="168"/>
    <col min="12037" max="12037" width="5.85546875" style="168" customWidth="1"/>
    <col min="12038" max="12038" width="47.28515625" style="168" customWidth="1"/>
    <col min="12039" max="12039" width="14" style="168" customWidth="1"/>
    <col min="12040" max="12040" width="47.28515625" style="168" customWidth="1"/>
    <col min="12041" max="12041" width="14" style="168" customWidth="1"/>
    <col min="12042" max="12042" width="4.140625" style="168" customWidth="1"/>
    <col min="12043" max="12292" width="9.140625" style="168"/>
    <col min="12293" max="12293" width="5.85546875" style="168" customWidth="1"/>
    <col min="12294" max="12294" width="47.28515625" style="168" customWidth="1"/>
    <col min="12295" max="12295" width="14" style="168" customWidth="1"/>
    <col min="12296" max="12296" width="47.28515625" style="168" customWidth="1"/>
    <col min="12297" max="12297" width="14" style="168" customWidth="1"/>
    <col min="12298" max="12298" width="4.140625" style="168" customWidth="1"/>
    <col min="12299" max="12548" width="9.140625" style="168"/>
    <col min="12549" max="12549" width="5.85546875" style="168" customWidth="1"/>
    <col min="12550" max="12550" width="47.28515625" style="168" customWidth="1"/>
    <col min="12551" max="12551" width="14" style="168" customWidth="1"/>
    <col min="12552" max="12552" width="47.28515625" style="168" customWidth="1"/>
    <col min="12553" max="12553" width="14" style="168" customWidth="1"/>
    <col min="12554" max="12554" width="4.140625" style="168" customWidth="1"/>
    <col min="12555" max="12804" width="9.140625" style="168"/>
    <col min="12805" max="12805" width="5.85546875" style="168" customWidth="1"/>
    <col min="12806" max="12806" width="47.28515625" style="168" customWidth="1"/>
    <col min="12807" max="12807" width="14" style="168" customWidth="1"/>
    <col min="12808" max="12808" width="47.28515625" style="168" customWidth="1"/>
    <col min="12809" max="12809" width="14" style="168" customWidth="1"/>
    <col min="12810" max="12810" width="4.140625" style="168" customWidth="1"/>
    <col min="12811" max="13060" width="9.140625" style="168"/>
    <col min="13061" max="13061" width="5.85546875" style="168" customWidth="1"/>
    <col min="13062" max="13062" width="47.28515625" style="168" customWidth="1"/>
    <col min="13063" max="13063" width="14" style="168" customWidth="1"/>
    <col min="13064" max="13064" width="47.28515625" style="168" customWidth="1"/>
    <col min="13065" max="13065" width="14" style="168" customWidth="1"/>
    <col min="13066" max="13066" width="4.140625" style="168" customWidth="1"/>
    <col min="13067" max="13316" width="9.140625" style="168"/>
    <col min="13317" max="13317" width="5.85546875" style="168" customWidth="1"/>
    <col min="13318" max="13318" width="47.28515625" style="168" customWidth="1"/>
    <col min="13319" max="13319" width="14" style="168" customWidth="1"/>
    <col min="13320" max="13320" width="47.28515625" style="168" customWidth="1"/>
    <col min="13321" max="13321" width="14" style="168" customWidth="1"/>
    <col min="13322" max="13322" width="4.140625" style="168" customWidth="1"/>
    <col min="13323" max="13572" width="9.140625" style="168"/>
    <col min="13573" max="13573" width="5.85546875" style="168" customWidth="1"/>
    <col min="13574" max="13574" width="47.28515625" style="168" customWidth="1"/>
    <col min="13575" max="13575" width="14" style="168" customWidth="1"/>
    <col min="13576" max="13576" width="47.28515625" style="168" customWidth="1"/>
    <col min="13577" max="13577" width="14" style="168" customWidth="1"/>
    <col min="13578" max="13578" width="4.140625" style="168" customWidth="1"/>
    <col min="13579" max="13828" width="9.140625" style="168"/>
    <col min="13829" max="13829" width="5.85546875" style="168" customWidth="1"/>
    <col min="13830" max="13830" width="47.28515625" style="168" customWidth="1"/>
    <col min="13831" max="13831" width="14" style="168" customWidth="1"/>
    <col min="13832" max="13832" width="47.28515625" style="168" customWidth="1"/>
    <col min="13833" max="13833" width="14" style="168" customWidth="1"/>
    <col min="13834" max="13834" width="4.140625" style="168" customWidth="1"/>
    <col min="13835" max="14084" width="9.140625" style="168"/>
    <col min="14085" max="14085" width="5.85546875" style="168" customWidth="1"/>
    <col min="14086" max="14086" width="47.28515625" style="168" customWidth="1"/>
    <col min="14087" max="14087" width="14" style="168" customWidth="1"/>
    <col min="14088" max="14088" width="47.28515625" style="168" customWidth="1"/>
    <col min="14089" max="14089" width="14" style="168" customWidth="1"/>
    <col min="14090" max="14090" width="4.140625" style="168" customWidth="1"/>
    <col min="14091" max="14340" width="9.140625" style="168"/>
    <col min="14341" max="14341" width="5.85546875" style="168" customWidth="1"/>
    <col min="14342" max="14342" width="47.28515625" style="168" customWidth="1"/>
    <col min="14343" max="14343" width="14" style="168" customWidth="1"/>
    <col min="14344" max="14344" width="47.28515625" style="168" customWidth="1"/>
    <col min="14345" max="14345" width="14" style="168" customWidth="1"/>
    <col min="14346" max="14346" width="4.140625" style="168" customWidth="1"/>
    <col min="14347" max="14596" width="9.140625" style="168"/>
    <col min="14597" max="14597" width="5.85546875" style="168" customWidth="1"/>
    <col min="14598" max="14598" width="47.28515625" style="168" customWidth="1"/>
    <col min="14599" max="14599" width="14" style="168" customWidth="1"/>
    <col min="14600" max="14600" width="47.28515625" style="168" customWidth="1"/>
    <col min="14601" max="14601" width="14" style="168" customWidth="1"/>
    <col min="14602" max="14602" width="4.140625" style="168" customWidth="1"/>
    <col min="14603" max="14852" width="9.140625" style="168"/>
    <col min="14853" max="14853" width="5.85546875" style="168" customWidth="1"/>
    <col min="14854" max="14854" width="47.28515625" style="168" customWidth="1"/>
    <col min="14855" max="14855" width="14" style="168" customWidth="1"/>
    <col min="14856" max="14856" width="47.28515625" style="168" customWidth="1"/>
    <col min="14857" max="14857" width="14" style="168" customWidth="1"/>
    <col min="14858" max="14858" width="4.140625" style="168" customWidth="1"/>
    <col min="14859" max="15108" width="9.140625" style="168"/>
    <col min="15109" max="15109" width="5.85546875" style="168" customWidth="1"/>
    <col min="15110" max="15110" width="47.28515625" style="168" customWidth="1"/>
    <col min="15111" max="15111" width="14" style="168" customWidth="1"/>
    <col min="15112" max="15112" width="47.28515625" style="168" customWidth="1"/>
    <col min="15113" max="15113" width="14" style="168" customWidth="1"/>
    <col min="15114" max="15114" width="4.140625" style="168" customWidth="1"/>
    <col min="15115" max="15364" width="9.140625" style="168"/>
    <col min="15365" max="15365" width="5.85546875" style="168" customWidth="1"/>
    <col min="15366" max="15366" width="47.28515625" style="168" customWidth="1"/>
    <col min="15367" max="15367" width="14" style="168" customWidth="1"/>
    <col min="15368" max="15368" width="47.28515625" style="168" customWidth="1"/>
    <col min="15369" max="15369" width="14" style="168" customWidth="1"/>
    <col min="15370" max="15370" width="4.140625" style="168" customWidth="1"/>
    <col min="15371" max="15620" width="9.140625" style="168"/>
    <col min="15621" max="15621" width="5.85546875" style="168" customWidth="1"/>
    <col min="15622" max="15622" width="47.28515625" style="168" customWidth="1"/>
    <col min="15623" max="15623" width="14" style="168" customWidth="1"/>
    <col min="15624" max="15624" width="47.28515625" style="168" customWidth="1"/>
    <col min="15625" max="15625" width="14" style="168" customWidth="1"/>
    <col min="15626" max="15626" width="4.140625" style="168" customWidth="1"/>
    <col min="15627" max="15876" width="9.140625" style="168"/>
    <col min="15877" max="15877" width="5.85546875" style="168" customWidth="1"/>
    <col min="15878" max="15878" width="47.28515625" style="168" customWidth="1"/>
    <col min="15879" max="15879" width="14" style="168" customWidth="1"/>
    <col min="15880" max="15880" width="47.28515625" style="168" customWidth="1"/>
    <col min="15881" max="15881" width="14" style="168" customWidth="1"/>
    <col min="15882" max="15882" width="4.140625" style="168" customWidth="1"/>
    <col min="15883" max="16132" width="9.140625" style="168"/>
    <col min="16133" max="16133" width="5.85546875" style="168" customWidth="1"/>
    <col min="16134" max="16134" width="47.28515625" style="168" customWidth="1"/>
    <col min="16135" max="16135" width="14" style="168" customWidth="1"/>
    <col min="16136" max="16136" width="47.28515625" style="168" customWidth="1"/>
    <col min="16137" max="16137" width="14" style="168" customWidth="1"/>
    <col min="16138" max="16138" width="4.140625" style="168" customWidth="1"/>
    <col min="16139" max="16384" width="9.140625" style="168"/>
  </cols>
  <sheetData>
    <row r="1" spans="1:11" x14ac:dyDescent="0.25">
      <c r="G1" s="612" t="s">
        <v>511</v>
      </c>
      <c r="H1" s="612"/>
      <c r="I1" s="612"/>
      <c r="J1" s="612"/>
      <c r="K1" s="612"/>
    </row>
    <row r="2" spans="1:11" x14ac:dyDescent="0.25">
      <c r="G2" s="613" t="s">
        <v>333</v>
      </c>
      <c r="H2" s="613"/>
      <c r="I2" s="613"/>
      <c r="J2" s="613"/>
      <c r="K2" s="613"/>
    </row>
    <row r="3" spans="1:11" ht="31.5" x14ac:dyDescent="0.25">
      <c r="B3" s="170" t="s">
        <v>334</v>
      </c>
      <c r="C3" s="171"/>
      <c r="D3" s="171"/>
      <c r="E3" s="171"/>
      <c r="F3" s="171"/>
      <c r="G3" s="171"/>
      <c r="H3" s="171"/>
      <c r="I3" s="172"/>
      <c r="J3" s="172"/>
    </row>
    <row r="4" spans="1:11" ht="15.75" thickBot="1" x14ac:dyDescent="0.3">
      <c r="H4" s="626" t="str">
        <f>CONCATENATE('[1]KV_1.1.sz.mell.'!C7)</f>
        <v>Forintban!</v>
      </c>
      <c r="I4" s="626"/>
      <c r="J4" s="626"/>
      <c r="K4" s="626"/>
    </row>
    <row r="5" spans="1:11" ht="15.75" thickBot="1" x14ac:dyDescent="0.3">
      <c r="A5" s="627" t="s">
        <v>5</v>
      </c>
      <c r="B5" s="173" t="s">
        <v>281</v>
      </c>
      <c r="C5" s="174"/>
      <c r="D5" s="175"/>
      <c r="E5" s="176"/>
      <c r="F5" s="176"/>
      <c r="G5" s="623" t="s">
        <v>282</v>
      </c>
      <c r="H5" s="624"/>
      <c r="I5" s="624"/>
      <c r="J5" s="624"/>
      <c r="K5" s="625"/>
    </row>
    <row r="6" spans="1:11" s="181" customFormat="1" ht="36.75" thickBot="1" x14ac:dyDescent="0.3">
      <c r="A6" s="628"/>
      <c r="B6" s="242" t="s">
        <v>283</v>
      </c>
      <c r="C6" s="243" t="str">
        <f>+'[1]KV_2.1.sz.mell.'!C4</f>
        <v>2020. évi előirányzat</v>
      </c>
      <c r="D6" s="9" t="s">
        <v>266</v>
      </c>
      <c r="E6" s="9" t="s">
        <v>267</v>
      </c>
      <c r="F6" s="9" t="s">
        <v>8</v>
      </c>
      <c r="G6" s="244" t="s">
        <v>283</v>
      </c>
      <c r="H6" s="243" t="str">
        <f>+'[1]KV_2.1.sz.mell.'!C4</f>
        <v>2020. évi előirányzat</v>
      </c>
      <c r="I6" s="9" t="s">
        <v>266</v>
      </c>
      <c r="J6" s="9" t="s">
        <v>267</v>
      </c>
      <c r="K6" s="9" t="s">
        <v>8</v>
      </c>
    </row>
    <row r="7" spans="1:11" s="181" customFormat="1" ht="13.5" thickBot="1" x14ac:dyDescent="0.3">
      <c r="A7" s="182"/>
      <c r="B7" s="183" t="s">
        <v>9</v>
      </c>
      <c r="C7" s="182" t="s">
        <v>10</v>
      </c>
      <c r="D7" s="245" t="s">
        <v>11</v>
      </c>
      <c r="E7" s="245" t="s">
        <v>12</v>
      </c>
      <c r="F7" s="245" t="s">
        <v>268</v>
      </c>
      <c r="G7" s="183" t="s">
        <v>9</v>
      </c>
      <c r="H7" s="182" t="s">
        <v>10</v>
      </c>
      <c r="I7" s="185" t="s">
        <v>11</v>
      </c>
      <c r="J7" s="185" t="s">
        <v>12</v>
      </c>
      <c r="K7" s="185" t="s">
        <v>268</v>
      </c>
    </row>
    <row r="8" spans="1:11" x14ac:dyDescent="0.25">
      <c r="A8" s="187" t="s">
        <v>13</v>
      </c>
      <c r="B8" s="188" t="s">
        <v>335</v>
      </c>
      <c r="C8" s="189">
        <v>118934000</v>
      </c>
      <c r="D8" s="191">
        <v>368934000</v>
      </c>
      <c r="E8" s="191">
        <v>41104947</v>
      </c>
      <c r="F8" s="246">
        <f>D8+E8</f>
        <v>410038947</v>
      </c>
      <c r="G8" s="188" t="s">
        <v>217</v>
      </c>
      <c r="H8" s="189">
        <v>288701000</v>
      </c>
      <c r="I8" s="192">
        <v>434753708</v>
      </c>
      <c r="J8" s="192">
        <v>13839716</v>
      </c>
      <c r="K8" s="192">
        <f>I8+J8</f>
        <v>448593424</v>
      </c>
    </row>
    <row r="9" spans="1:11" x14ac:dyDescent="0.25">
      <c r="A9" s="193" t="s">
        <v>27</v>
      </c>
      <c r="B9" s="194" t="s">
        <v>336</v>
      </c>
      <c r="C9" s="195"/>
      <c r="D9" s="195">
        <v>250000000</v>
      </c>
      <c r="E9" s="195"/>
      <c r="F9" s="246">
        <f t="shared" ref="F9:F12" si="0">D9+E9</f>
        <v>250000000</v>
      </c>
      <c r="G9" s="194" t="s">
        <v>337</v>
      </c>
      <c r="H9" s="195"/>
      <c r="I9" s="197">
        <v>85000000</v>
      </c>
      <c r="J9" s="192"/>
      <c r="K9" s="192">
        <f t="shared" ref="K9:K16" si="1">I9+J9</f>
        <v>85000000</v>
      </c>
    </row>
    <row r="10" spans="1:11" x14ac:dyDescent="0.25">
      <c r="A10" s="193" t="s">
        <v>41</v>
      </c>
      <c r="B10" s="194" t="s">
        <v>338</v>
      </c>
      <c r="C10" s="195"/>
      <c r="D10" s="195"/>
      <c r="E10" s="195">
        <v>196850</v>
      </c>
      <c r="F10" s="246">
        <f t="shared" si="0"/>
        <v>196850</v>
      </c>
      <c r="G10" s="194" t="s">
        <v>219</v>
      </c>
      <c r="H10" s="195">
        <v>64319016</v>
      </c>
      <c r="I10" s="197">
        <v>184319016</v>
      </c>
      <c r="J10" s="192">
        <v>19463231</v>
      </c>
      <c r="K10" s="192">
        <f t="shared" si="1"/>
        <v>203782247</v>
      </c>
    </row>
    <row r="11" spans="1:11" x14ac:dyDescent="0.25">
      <c r="A11" s="193" t="s">
        <v>236</v>
      </c>
      <c r="B11" s="194" t="s">
        <v>339</v>
      </c>
      <c r="C11" s="195"/>
      <c r="D11" s="195"/>
      <c r="E11" s="195"/>
      <c r="F11" s="246">
        <f t="shared" si="0"/>
        <v>0</v>
      </c>
      <c r="G11" s="194" t="s">
        <v>340</v>
      </c>
      <c r="H11" s="195"/>
      <c r="I11" s="197">
        <v>120000000</v>
      </c>
      <c r="J11" s="192"/>
      <c r="K11" s="192">
        <f t="shared" si="1"/>
        <v>120000000</v>
      </c>
    </row>
    <row r="12" spans="1:11" x14ac:dyDescent="0.25">
      <c r="A12" s="193" t="s">
        <v>71</v>
      </c>
      <c r="B12" s="194" t="s">
        <v>341</v>
      </c>
      <c r="C12" s="195"/>
      <c r="D12" s="195"/>
      <c r="E12" s="195"/>
      <c r="F12" s="246">
        <f t="shared" si="0"/>
        <v>0</v>
      </c>
      <c r="G12" s="194" t="s">
        <v>342</v>
      </c>
      <c r="H12" s="195"/>
      <c r="I12" s="197">
        <v>0</v>
      </c>
      <c r="J12" s="192"/>
      <c r="K12" s="192">
        <f t="shared" si="1"/>
        <v>0</v>
      </c>
    </row>
    <row r="13" spans="1:11" x14ac:dyDescent="0.25">
      <c r="A13" s="193" t="s">
        <v>95</v>
      </c>
      <c r="B13" s="194" t="s">
        <v>343</v>
      </c>
      <c r="C13" s="195"/>
      <c r="D13" s="195"/>
      <c r="E13" s="195"/>
      <c r="F13" s="269"/>
      <c r="G13" s="247"/>
      <c r="H13" s="195"/>
      <c r="I13" s="197">
        <v>0</v>
      </c>
      <c r="J13" s="192"/>
      <c r="K13" s="192">
        <f t="shared" si="1"/>
        <v>0</v>
      </c>
    </row>
    <row r="14" spans="1:11" x14ac:dyDescent="0.25">
      <c r="A14" s="193" t="s">
        <v>253</v>
      </c>
      <c r="B14" s="199"/>
      <c r="C14" s="195"/>
      <c r="D14" s="195"/>
      <c r="E14" s="195"/>
      <c r="F14" s="212"/>
      <c r="G14" s="247"/>
      <c r="H14" s="195"/>
      <c r="I14" s="197">
        <v>0</v>
      </c>
      <c r="J14" s="192"/>
      <c r="K14" s="192">
        <f t="shared" si="1"/>
        <v>0</v>
      </c>
    </row>
    <row r="15" spans="1:11" x14ac:dyDescent="0.25">
      <c r="A15" s="193" t="s">
        <v>117</v>
      </c>
      <c r="B15" s="199"/>
      <c r="C15" s="195"/>
      <c r="D15" s="195"/>
      <c r="E15" s="195"/>
      <c r="F15" s="212"/>
      <c r="G15" s="248"/>
      <c r="H15" s="195"/>
      <c r="I15" s="197">
        <v>0</v>
      </c>
      <c r="J15" s="192"/>
      <c r="K15" s="192">
        <f t="shared" si="1"/>
        <v>0</v>
      </c>
    </row>
    <row r="16" spans="1:11" x14ac:dyDescent="0.25">
      <c r="A16" s="193" t="s">
        <v>258</v>
      </c>
      <c r="B16" s="249"/>
      <c r="C16" s="195"/>
      <c r="D16" s="195"/>
      <c r="E16" s="195"/>
      <c r="F16" s="196"/>
      <c r="G16" s="247"/>
      <c r="H16" s="195"/>
      <c r="I16" s="197"/>
      <c r="J16" s="192"/>
      <c r="K16" s="192">
        <f t="shared" si="1"/>
        <v>0</v>
      </c>
    </row>
    <row r="17" spans="1:11" x14ac:dyDescent="0.25">
      <c r="A17" s="193" t="s">
        <v>260</v>
      </c>
      <c r="B17" s="199"/>
      <c r="C17" s="195"/>
      <c r="D17" s="195"/>
      <c r="E17" s="195"/>
      <c r="F17" s="212"/>
      <c r="G17" s="247"/>
      <c r="H17" s="195"/>
      <c r="I17" s="197"/>
      <c r="J17" s="192"/>
      <c r="K17" s="192">
        <f t="shared" ref="K17:K18" si="2">H17+I17</f>
        <v>0</v>
      </c>
    </row>
    <row r="18" spans="1:11" ht="15.75" thickBot="1" x14ac:dyDescent="0.3">
      <c r="A18" s="221" t="s">
        <v>262</v>
      </c>
      <c r="B18" s="222"/>
      <c r="C18" s="250"/>
      <c r="D18" s="250"/>
      <c r="E18" s="250"/>
      <c r="F18" s="251"/>
      <c r="G18" s="252" t="s">
        <v>212</v>
      </c>
      <c r="H18" s="231"/>
      <c r="I18" s="228"/>
      <c r="J18" s="228"/>
      <c r="K18" s="192">
        <f t="shared" si="2"/>
        <v>0</v>
      </c>
    </row>
    <row r="19" spans="1:11" ht="15.75" thickBot="1" x14ac:dyDescent="0.3">
      <c r="A19" s="206" t="s">
        <v>293</v>
      </c>
      <c r="B19" s="207" t="s">
        <v>344</v>
      </c>
      <c r="C19" s="253">
        <f>+C8+C10+C11+C13+C14+C15+C16+C17+C18</f>
        <v>118934000</v>
      </c>
      <c r="D19" s="253">
        <f>D8</f>
        <v>368934000</v>
      </c>
      <c r="E19" s="253">
        <f>E8+E10+E11+E13</f>
        <v>41301797</v>
      </c>
      <c r="F19" s="254">
        <f>D19+E19</f>
        <v>410235797</v>
      </c>
      <c r="G19" s="207" t="s">
        <v>345</v>
      </c>
      <c r="H19" s="208">
        <f>+H8+H10+H12+H13+H14+H15+H16+H17+H18</f>
        <v>353020016</v>
      </c>
      <c r="I19" s="209">
        <f>+I8+I10+I12+I13+I14+I15+I16+I17+I18</f>
        <v>619072724</v>
      </c>
      <c r="J19" s="209">
        <f>J8+J10+J12</f>
        <v>33302947</v>
      </c>
      <c r="K19" s="209">
        <f>+K8+K10+K12+K13+K14+K15+K16+K17+K18</f>
        <v>652375671</v>
      </c>
    </row>
    <row r="20" spans="1:11" x14ac:dyDescent="0.25">
      <c r="A20" s="187" t="s">
        <v>294</v>
      </c>
      <c r="B20" s="255" t="s">
        <v>346</v>
      </c>
      <c r="C20" s="270">
        <f>SUM(C21:C25)</f>
        <v>234086016</v>
      </c>
      <c r="D20" s="270">
        <v>247647513</v>
      </c>
      <c r="E20" s="270"/>
      <c r="F20" s="271">
        <f>D20+E20</f>
        <v>247647513</v>
      </c>
      <c r="G20" s="213" t="s">
        <v>299</v>
      </c>
      <c r="H20" s="235"/>
      <c r="I20" s="229"/>
      <c r="J20" s="229"/>
      <c r="K20" s="229">
        <f>H20+I20</f>
        <v>0</v>
      </c>
    </row>
    <row r="21" spans="1:11" x14ac:dyDescent="0.25">
      <c r="A21" s="193" t="s">
        <v>297</v>
      </c>
      <c r="B21" s="219" t="s">
        <v>347</v>
      </c>
      <c r="C21" s="217">
        <v>234086016</v>
      </c>
      <c r="D21" s="217">
        <v>247647513</v>
      </c>
      <c r="E21" s="217"/>
      <c r="F21" s="271">
        <f t="shared" ref="F21:F27" si="3">D21+E21</f>
        <v>247647513</v>
      </c>
      <c r="G21" s="213" t="s">
        <v>348</v>
      </c>
      <c r="H21" s="217"/>
      <c r="I21" s="218"/>
      <c r="J21" s="229"/>
      <c r="K21" s="229">
        <f t="shared" ref="K21:K31" si="4">H21+I21</f>
        <v>0</v>
      </c>
    </row>
    <row r="22" spans="1:11" x14ac:dyDescent="0.25">
      <c r="A22" s="187" t="s">
        <v>300</v>
      </c>
      <c r="B22" s="219" t="s">
        <v>349</v>
      </c>
      <c r="C22" s="217"/>
      <c r="D22" s="217"/>
      <c r="E22" s="217"/>
      <c r="F22" s="271">
        <f t="shared" si="3"/>
        <v>0</v>
      </c>
      <c r="G22" s="213" t="s">
        <v>305</v>
      </c>
      <c r="H22" s="217"/>
      <c r="I22" s="218"/>
      <c r="J22" s="229"/>
      <c r="K22" s="229">
        <f t="shared" si="4"/>
        <v>0</v>
      </c>
    </row>
    <row r="23" spans="1:11" x14ac:dyDescent="0.25">
      <c r="A23" s="193" t="s">
        <v>303</v>
      </c>
      <c r="B23" s="219" t="s">
        <v>350</v>
      </c>
      <c r="C23" s="217"/>
      <c r="D23" s="217"/>
      <c r="E23" s="217"/>
      <c r="F23" s="271">
        <f t="shared" si="3"/>
        <v>0</v>
      </c>
      <c r="G23" s="213" t="s">
        <v>308</v>
      </c>
      <c r="H23" s="217"/>
      <c r="I23" s="218"/>
      <c r="J23" s="229"/>
      <c r="K23" s="229">
        <f t="shared" si="4"/>
        <v>0</v>
      </c>
    </row>
    <row r="24" spans="1:11" x14ac:dyDescent="0.25">
      <c r="A24" s="187" t="s">
        <v>306</v>
      </c>
      <c r="B24" s="219" t="s">
        <v>310</v>
      </c>
      <c r="C24" s="217"/>
      <c r="D24" s="214"/>
      <c r="E24" s="214"/>
      <c r="F24" s="271">
        <f t="shared" si="3"/>
        <v>0</v>
      </c>
      <c r="G24" s="211" t="s">
        <v>311</v>
      </c>
      <c r="H24" s="217"/>
      <c r="I24" s="218"/>
      <c r="J24" s="229"/>
      <c r="K24" s="229">
        <f t="shared" si="4"/>
        <v>0</v>
      </c>
    </row>
    <row r="25" spans="1:11" x14ac:dyDescent="0.25">
      <c r="A25" s="193" t="s">
        <v>309</v>
      </c>
      <c r="B25" s="258" t="s">
        <v>351</v>
      </c>
      <c r="C25" s="217"/>
      <c r="D25" s="217"/>
      <c r="E25" s="217"/>
      <c r="F25" s="271">
        <f t="shared" si="3"/>
        <v>0</v>
      </c>
      <c r="G25" s="213" t="s">
        <v>352</v>
      </c>
      <c r="H25" s="217"/>
      <c r="I25" s="218"/>
      <c r="J25" s="229"/>
      <c r="K25" s="229">
        <f t="shared" si="4"/>
        <v>0</v>
      </c>
    </row>
    <row r="26" spans="1:11" x14ac:dyDescent="0.25">
      <c r="A26" s="187" t="s">
        <v>312</v>
      </c>
      <c r="B26" s="259" t="s">
        <v>353</v>
      </c>
      <c r="C26" s="220">
        <f>+C27+C28+C29+C30+C31</f>
        <v>0</v>
      </c>
      <c r="D26" s="256"/>
      <c r="E26" s="256"/>
      <c r="F26" s="271">
        <f t="shared" si="3"/>
        <v>0</v>
      </c>
      <c r="G26" s="260" t="s">
        <v>354</v>
      </c>
      <c r="H26" s="217"/>
      <c r="I26" s="218"/>
      <c r="J26" s="229"/>
      <c r="K26" s="229">
        <f t="shared" si="4"/>
        <v>0</v>
      </c>
    </row>
    <row r="27" spans="1:11" x14ac:dyDescent="0.25">
      <c r="A27" s="193" t="s">
        <v>315</v>
      </c>
      <c r="B27" s="258" t="s">
        <v>355</v>
      </c>
      <c r="C27" s="217"/>
      <c r="D27" s="235"/>
      <c r="E27" s="235"/>
      <c r="F27" s="271">
        <f t="shared" si="3"/>
        <v>0</v>
      </c>
      <c r="G27" s="260" t="s">
        <v>252</v>
      </c>
      <c r="H27" s="217"/>
      <c r="I27" s="218"/>
      <c r="J27" s="229"/>
      <c r="K27" s="229">
        <f t="shared" si="4"/>
        <v>0</v>
      </c>
    </row>
    <row r="28" spans="1:11" x14ac:dyDescent="0.25">
      <c r="A28" s="187" t="s">
        <v>317</v>
      </c>
      <c r="B28" s="258" t="s">
        <v>356</v>
      </c>
      <c r="C28" s="217"/>
      <c r="D28" s="235"/>
      <c r="E28" s="235"/>
      <c r="F28" s="261"/>
      <c r="G28" s="262"/>
      <c r="H28" s="217"/>
      <c r="I28" s="218"/>
      <c r="J28" s="229"/>
      <c r="K28" s="229">
        <f t="shared" si="4"/>
        <v>0</v>
      </c>
    </row>
    <row r="29" spans="1:11" x14ac:dyDescent="0.25">
      <c r="A29" s="193" t="s">
        <v>319</v>
      </c>
      <c r="B29" s="219" t="s">
        <v>357</v>
      </c>
      <c r="C29" s="217"/>
      <c r="D29" s="235"/>
      <c r="E29" s="235"/>
      <c r="F29" s="261"/>
      <c r="G29" s="263"/>
      <c r="H29" s="217"/>
      <c r="I29" s="218"/>
      <c r="J29" s="229"/>
      <c r="K29" s="229">
        <f t="shared" si="4"/>
        <v>0</v>
      </c>
    </row>
    <row r="30" spans="1:11" x14ac:dyDescent="0.25">
      <c r="A30" s="187" t="s">
        <v>320</v>
      </c>
      <c r="B30" s="264" t="s">
        <v>358</v>
      </c>
      <c r="C30" s="217"/>
      <c r="D30" s="217"/>
      <c r="E30" s="217"/>
      <c r="F30" s="257"/>
      <c r="G30" s="199"/>
      <c r="H30" s="217"/>
      <c r="I30" s="218"/>
      <c r="J30" s="229"/>
      <c r="K30" s="229">
        <f t="shared" si="4"/>
        <v>0</v>
      </c>
    </row>
    <row r="31" spans="1:11" ht="15.75" thickBot="1" x14ac:dyDescent="0.3">
      <c r="A31" s="193" t="s">
        <v>321</v>
      </c>
      <c r="B31" s="265" t="s">
        <v>359</v>
      </c>
      <c r="C31" s="217"/>
      <c r="D31" s="235"/>
      <c r="E31" s="235"/>
      <c r="F31" s="261"/>
      <c r="G31" s="263"/>
      <c r="H31" s="217"/>
      <c r="I31" s="218"/>
      <c r="J31" s="229"/>
      <c r="K31" s="229">
        <f t="shared" si="4"/>
        <v>0</v>
      </c>
    </row>
    <row r="32" spans="1:11" ht="21.75" thickBot="1" x14ac:dyDescent="0.3">
      <c r="A32" s="206" t="s">
        <v>324</v>
      </c>
      <c r="B32" s="207" t="s">
        <v>360</v>
      </c>
      <c r="C32" s="208">
        <f>+C20+C26</f>
        <v>234086016</v>
      </c>
      <c r="D32" s="208">
        <f>D20+D26</f>
        <v>247647513</v>
      </c>
      <c r="E32" s="208">
        <f>E20+E26</f>
        <v>0</v>
      </c>
      <c r="F32" s="208">
        <f>F20+F26</f>
        <v>247647513</v>
      </c>
      <c r="G32" s="207" t="s">
        <v>361</v>
      </c>
      <c r="H32" s="208">
        <f>SUM(H20:H31)</f>
        <v>0</v>
      </c>
      <c r="I32" s="209">
        <f>SUM(I20:I31)</f>
        <v>0</v>
      </c>
      <c r="J32" s="209"/>
      <c r="K32" s="209">
        <f>SUM(K20:K31)</f>
        <v>0</v>
      </c>
    </row>
    <row r="33" spans="1:11" ht="15.75" thickBot="1" x14ac:dyDescent="0.3">
      <c r="A33" s="206" t="s">
        <v>327</v>
      </c>
      <c r="B33" s="223" t="s">
        <v>362</v>
      </c>
      <c r="C33" s="224">
        <f>+C19+C32</f>
        <v>353020016</v>
      </c>
      <c r="D33" s="224">
        <f>D19+D32</f>
        <v>616581513</v>
      </c>
      <c r="E33" s="224"/>
      <c r="F33" s="266">
        <f>F19+F32</f>
        <v>657883310</v>
      </c>
      <c r="G33" s="223" t="s">
        <v>363</v>
      </c>
      <c r="H33" s="224">
        <f>+H19+H32</f>
        <v>353020016</v>
      </c>
      <c r="I33" s="225">
        <f>+I19+I32</f>
        <v>619072724</v>
      </c>
      <c r="J33" s="225"/>
      <c r="K33" s="225">
        <f>+K19+K32</f>
        <v>652375671</v>
      </c>
    </row>
    <row r="34" spans="1:11" ht="15.75" thickBot="1" x14ac:dyDescent="0.3">
      <c r="A34" s="206" t="s">
        <v>330</v>
      </c>
      <c r="B34" s="223" t="s">
        <v>328</v>
      </c>
      <c r="C34" s="224"/>
      <c r="D34" s="224"/>
      <c r="E34" s="224"/>
      <c r="F34" s="266"/>
      <c r="G34" s="223" t="s">
        <v>329</v>
      </c>
      <c r="H34" s="224" t="str">
        <f>IF(C19-H19&gt;0,C19-H19,"-")</f>
        <v>-</v>
      </c>
      <c r="I34" s="225" t="str">
        <f>IF(D19-I19&gt;0,D19-I19,"-")</f>
        <v>-</v>
      </c>
      <c r="J34" s="225"/>
      <c r="K34" s="225" t="str">
        <f>IF(F19-K19&gt;0,F19-K19,"-")</f>
        <v>-</v>
      </c>
    </row>
    <row r="35" spans="1:11" ht="15.75" thickBot="1" x14ac:dyDescent="0.3">
      <c r="A35" s="206" t="s">
        <v>364</v>
      </c>
      <c r="B35" s="223" t="s">
        <v>331</v>
      </c>
      <c r="C35" s="224" t="str">
        <f>IF(C33-H33&lt;0,H33-C33,"-")</f>
        <v>-</v>
      </c>
      <c r="D35" s="224"/>
      <c r="E35" s="224"/>
      <c r="F35" s="266"/>
      <c r="G35" s="223" t="s">
        <v>332</v>
      </c>
      <c r="H35" s="224" t="str">
        <f>IF(C33-H33&gt;0,C33-H33,"-")</f>
        <v>-</v>
      </c>
      <c r="I35" s="225" t="str">
        <f>IF(D33-I33&gt;0,D33-I33,"-")</f>
        <v>-</v>
      </c>
      <c r="J35" s="225"/>
      <c r="K35" s="225">
        <f>IF(F33-K33&gt;0,F33-K33,"-")</f>
        <v>5507639</v>
      </c>
    </row>
  </sheetData>
  <mergeCells count="5">
    <mergeCell ref="G1:K1"/>
    <mergeCell ref="G2:K2"/>
    <mergeCell ref="H4:K4"/>
    <mergeCell ref="A5:A6"/>
    <mergeCell ref="G5:K5"/>
  </mergeCells>
  <pageMargins left="0.7" right="0.7" top="0.75" bottom="0.75" header="0.3" footer="0.3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ED919-7553-4F7F-A31F-636E1D0C66BF}">
  <sheetPr>
    <pageSetUpPr fitToPage="1"/>
  </sheetPr>
  <dimension ref="A1:F32"/>
  <sheetViews>
    <sheetView workbookViewId="0">
      <selection activeCell="C1" sqref="C1:F1"/>
    </sheetView>
  </sheetViews>
  <sheetFormatPr defaultRowHeight="15" x14ac:dyDescent="0.25"/>
  <cols>
    <col min="1" max="1" width="40.42578125" style="169" customWidth="1"/>
    <col min="2" max="2" width="13.42578125" style="168" customWidth="1"/>
    <col min="3" max="3" width="14" style="168" customWidth="1"/>
    <col min="4" max="4" width="15.42578125" style="168" customWidth="1"/>
    <col min="5" max="5" width="14.28515625" style="168" customWidth="1"/>
    <col min="6" max="6" width="16.140625" style="168" customWidth="1"/>
    <col min="7" max="8" width="11" style="168" customWidth="1"/>
    <col min="9" max="9" width="11.85546875" style="168" customWidth="1"/>
    <col min="10" max="256" width="9.140625" style="168"/>
    <col min="257" max="257" width="40.42578125" style="168" customWidth="1"/>
    <col min="258" max="258" width="13.42578125" style="168" customWidth="1"/>
    <col min="259" max="259" width="14" style="168" customWidth="1"/>
    <col min="260" max="260" width="15.42578125" style="168" customWidth="1"/>
    <col min="261" max="261" width="14.28515625" style="168" customWidth="1"/>
    <col min="262" max="262" width="16.140625" style="168" customWidth="1"/>
    <col min="263" max="264" width="11" style="168" customWidth="1"/>
    <col min="265" max="265" width="11.85546875" style="168" customWidth="1"/>
    <col min="266" max="512" width="9.140625" style="168"/>
    <col min="513" max="513" width="40.42578125" style="168" customWidth="1"/>
    <col min="514" max="514" width="13.42578125" style="168" customWidth="1"/>
    <col min="515" max="515" width="14" style="168" customWidth="1"/>
    <col min="516" max="516" width="15.42578125" style="168" customWidth="1"/>
    <col min="517" max="517" width="14.28515625" style="168" customWidth="1"/>
    <col min="518" max="518" width="16.140625" style="168" customWidth="1"/>
    <col min="519" max="520" width="11" style="168" customWidth="1"/>
    <col min="521" max="521" width="11.85546875" style="168" customWidth="1"/>
    <col min="522" max="768" width="9.140625" style="168"/>
    <col min="769" max="769" width="40.42578125" style="168" customWidth="1"/>
    <col min="770" max="770" width="13.42578125" style="168" customWidth="1"/>
    <col min="771" max="771" width="14" style="168" customWidth="1"/>
    <col min="772" max="772" width="15.42578125" style="168" customWidth="1"/>
    <col min="773" max="773" width="14.28515625" style="168" customWidth="1"/>
    <col min="774" max="774" width="16.140625" style="168" customWidth="1"/>
    <col min="775" max="776" width="11" style="168" customWidth="1"/>
    <col min="777" max="777" width="11.85546875" style="168" customWidth="1"/>
    <col min="778" max="1024" width="9.140625" style="168"/>
    <col min="1025" max="1025" width="40.42578125" style="168" customWidth="1"/>
    <col min="1026" max="1026" width="13.42578125" style="168" customWidth="1"/>
    <col min="1027" max="1027" width="14" style="168" customWidth="1"/>
    <col min="1028" max="1028" width="15.42578125" style="168" customWidth="1"/>
    <col min="1029" max="1029" width="14.28515625" style="168" customWidth="1"/>
    <col min="1030" max="1030" width="16.140625" style="168" customWidth="1"/>
    <col min="1031" max="1032" width="11" style="168" customWidth="1"/>
    <col min="1033" max="1033" width="11.85546875" style="168" customWidth="1"/>
    <col min="1034" max="1280" width="9.140625" style="168"/>
    <col min="1281" max="1281" width="40.42578125" style="168" customWidth="1"/>
    <col min="1282" max="1282" width="13.42578125" style="168" customWidth="1"/>
    <col min="1283" max="1283" width="14" style="168" customWidth="1"/>
    <col min="1284" max="1284" width="15.42578125" style="168" customWidth="1"/>
    <col min="1285" max="1285" width="14.28515625" style="168" customWidth="1"/>
    <col min="1286" max="1286" width="16.140625" style="168" customWidth="1"/>
    <col min="1287" max="1288" width="11" style="168" customWidth="1"/>
    <col min="1289" max="1289" width="11.85546875" style="168" customWidth="1"/>
    <col min="1290" max="1536" width="9.140625" style="168"/>
    <col min="1537" max="1537" width="40.42578125" style="168" customWidth="1"/>
    <col min="1538" max="1538" width="13.42578125" style="168" customWidth="1"/>
    <col min="1539" max="1539" width="14" style="168" customWidth="1"/>
    <col min="1540" max="1540" width="15.42578125" style="168" customWidth="1"/>
    <col min="1541" max="1541" width="14.28515625" style="168" customWidth="1"/>
    <col min="1542" max="1542" width="16.140625" style="168" customWidth="1"/>
    <col min="1543" max="1544" width="11" style="168" customWidth="1"/>
    <col min="1545" max="1545" width="11.85546875" style="168" customWidth="1"/>
    <col min="1546" max="1792" width="9.140625" style="168"/>
    <col min="1793" max="1793" width="40.42578125" style="168" customWidth="1"/>
    <col min="1794" max="1794" width="13.42578125" style="168" customWidth="1"/>
    <col min="1795" max="1795" width="14" style="168" customWidth="1"/>
    <col min="1796" max="1796" width="15.42578125" style="168" customWidth="1"/>
    <col min="1797" max="1797" width="14.28515625" style="168" customWidth="1"/>
    <col min="1798" max="1798" width="16.140625" style="168" customWidth="1"/>
    <col min="1799" max="1800" width="11" style="168" customWidth="1"/>
    <col min="1801" max="1801" width="11.85546875" style="168" customWidth="1"/>
    <col min="1802" max="2048" width="9.140625" style="168"/>
    <col min="2049" max="2049" width="40.42578125" style="168" customWidth="1"/>
    <col min="2050" max="2050" width="13.42578125" style="168" customWidth="1"/>
    <col min="2051" max="2051" width="14" style="168" customWidth="1"/>
    <col min="2052" max="2052" width="15.42578125" style="168" customWidth="1"/>
    <col min="2053" max="2053" width="14.28515625" style="168" customWidth="1"/>
    <col min="2054" max="2054" width="16.140625" style="168" customWidth="1"/>
    <col min="2055" max="2056" width="11" style="168" customWidth="1"/>
    <col min="2057" max="2057" width="11.85546875" style="168" customWidth="1"/>
    <col min="2058" max="2304" width="9.140625" style="168"/>
    <col min="2305" max="2305" width="40.42578125" style="168" customWidth="1"/>
    <col min="2306" max="2306" width="13.42578125" style="168" customWidth="1"/>
    <col min="2307" max="2307" width="14" style="168" customWidth="1"/>
    <col min="2308" max="2308" width="15.42578125" style="168" customWidth="1"/>
    <col min="2309" max="2309" width="14.28515625" style="168" customWidth="1"/>
    <col min="2310" max="2310" width="16.140625" style="168" customWidth="1"/>
    <col min="2311" max="2312" width="11" style="168" customWidth="1"/>
    <col min="2313" max="2313" width="11.85546875" style="168" customWidth="1"/>
    <col min="2314" max="2560" width="9.140625" style="168"/>
    <col min="2561" max="2561" width="40.42578125" style="168" customWidth="1"/>
    <col min="2562" max="2562" width="13.42578125" style="168" customWidth="1"/>
    <col min="2563" max="2563" width="14" style="168" customWidth="1"/>
    <col min="2564" max="2564" width="15.42578125" style="168" customWidth="1"/>
    <col min="2565" max="2565" width="14.28515625" style="168" customWidth="1"/>
    <col min="2566" max="2566" width="16.140625" style="168" customWidth="1"/>
    <col min="2567" max="2568" width="11" style="168" customWidth="1"/>
    <col min="2569" max="2569" width="11.85546875" style="168" customWidth="1"/>
    <col min="2570" max="2816" width="9.140625" style="168"/>
    <col min="2817" max="2817" width="40.42578125" style="168" customWidth="1"/>
    <col min="2818" max="2818" width="13.42578125" style="168" customWidth="1"/>
    <col min="2819" max="2819" width="14" style="168" customWidth="1"/>
    <col min="2820" max="2820" width="15.42578125" style="168" customWidth="1"/>
    <col min="2821" max="2821" width="14.28515625" style="168" customWidth="1"/>
    <col min="2822" max="2822" width="16.140625" style="168" customWidth="1"/>
    <col min="2823" max="2824" width="11" style="168" customWidth="1"/>
    <col min="2825" max="2825" width="11.85546875" style="168" customWidth="1"/>
    <col min="2826" max="3072" width="9.140625" style="168"/>
    <col min="3073" max="3073" width="40.42578125" style="168" customWidth="1"/>
    <col min="3074" max="3074" width="13.42578125" style="168" customWidth="1"/>
    <col min="3075" max="3075" width="14" style="168" customWidth="1"/>
    <col min="3076" max="3076" width="15.42578125" style="168" customWidth="1"/>
    <col min="3077" max="3077" width="14.28515625" style="168" customWidth="1"/>
    <col min="3078" max="3078" width="16.140625" style="168" customWidth="1"/>
    <col min="3079" max="3080" width="11" style="168" customWidth="1"/>
    <col min="3081" max="3081" width="11.85546875" style="168" customWidth="1"/>
    <col min="3082" max="3328" width="9.140625" style="168"/>
    <col min="3329" max="3329" width="40.42578125" style="168" customWidth="1"/>
    <col min="3330" max="3330" width="13.42578125" style="168" customWidth="1"/>
    <col min="3331" max="3331" width="14" style="168" customWidth="1"/>
    <col min="3332" max="3332" width="15.42578125" style="168" customWidth="1"/>
    <col min="3333" max="3333" width="14.28515625" style="168" customWidth="1"/>
    <col min="3334" max="3334" width="16.140625" style="168" customWidth="1"/>
    <col min="3335" max="3336" width="11" style="168" customWidth="1"/>
    <col min="3337" max="3337" width="11.85546875" style="168" customWidth="1"/>
    <col min="3338" max="3584" width="9.140625" style="168"/>
    <col min="3585" max="3585" width="40.42578125" style="168" customWidth="1"/>
    <col min="3586" max="3586" width="13.42578125" style="168" customWidth="1"/>
    <col min="3587" max="3587" width="14" style="168" customWidth="1"/>
    <col min="3588" max="3588" width="15.42578125" style="168" customWidth="1"/>
    <col min="3589" max="3589" width="14.28515625" style="168" customWidth="1"/>
    <col min="3590" max="3590" width="16.140625" style="168" customWidth="1"/>
    <col min="3591" max="3592" width="11" style="168" customWidth="1"/>
    <col min="3593" max="3593" width="11.85546875" style="168" customWidth="1"/>
    <col min="3594" max="3840" width="9.140625" style="168"/>
    <col min="3841" max="3841" width="40.42578125" style="168" customWidth="1"/>
    <col min="3842" max="3842" width="13.42578125" style="168" customWidth="1"/>
    <col min="3843" max="3843" width="14" style="168" customWidth="1"/>
    <col min="3844" max="3844" width="15.42578125" style="168" customWidth="1"/>
    <col min="3845" max="3845" width="14.28515625" style="168" customWidth="1"/>
    <col min="3846" max="3846" width="16.140625" style="168" customWidth="1"/>
    <col min="3847" max="3848" width="11" style="168" customWidth="1"/>
    <col min="3849" max="3849" width="11.85546875" style="168" customWidth="1"/>
    <col min="3850" max="4096" width="9.140625" style="168"/>
    <col min="4097" max="4097" width="40.42578125" style="168" customWidth="1"/>
    <col min="4098" max="4098" width="13.42578125" style="168" customWidth="1"/>
    <col min="4099" max="4099" width="14" style="168" customWidth="1"/>
    <col min="4100" max="4100" width="15.42578125" style="168" customWidth="1"/>
    <col min="4101" max="4101" width="14.28515625" style="168" customWidth="1"/>
    <col min="4102" max="4102" width="16.140625" style="168" customWidth="1"/>
    <col min="4103" max="4104" width="11" style="168" customWidth="1"/>
    <col min="4105" max="4105" width="11.85546875" style="168" customWidth="1"/>
    <col min="4106" max="4352" width="9.140625" style="168"/>
    <col min="4353" max="4353" width="40.42578125" style="168" customWidth="1"/>
    <col min="4354" max="4354" width="13.42578125" style="168" customWidth="1"/>
    <col min="4355" max="4355" width="14" style="168" customWidth="1"/>
    <col min="4356" max="4356" width="15.42578125" style="168" customWidth="1"/>
    <col min="4357" max="4357" width="14.28515625" style="168" customWidth="1"/>
    <col min="4358" max="4358" width="16.140625" style="168" customWidth="1"/>
    <col min="4359" max="4360" width="11" style="168" customWidth="1"/>
    <col min="4361" max="4361" width="11.85546875" style="168" customWidth="1"/>
    <col min="4362" max="4608" width="9.140625" style="168"/>
    <col min="4609" max="4609" width="40.42578125" style="168" customWidth="1"/>
    <col min="4610" max="4610" width="13.42578125" style="168" customWidth="1"/>
    <col min="4611" max="4611" width="14" style="168" customWidth="1"/>
    <col min="4612" max="4612" width="15.42578125" style="168" customWidth="1"/>
    <col min="4613" max="4613" width="14.28515625" style="168" customWidth="1"/>
    <col min="4614" max="4614" width="16.140625" style="168" customWidth="1"/>
    <col min="4615" max="4616" width="11" style="168" customWidth="1"/>
    <col min="4617" max="4617" width="11.85546875" style="168" customWidth="1"/>
    <col min="4618" max="4864" width="9.140625" style="168"/>
    <col min="4865" max="4865" width="40.42578125" style="168" customWidth="1"/>
    <col min="4866" max="4866" width="13.42578125" style="168" customWidth="1"/>
    <col min="4867" max="4867" width="14" style="168" customWidth="1"/>
    <col min="4868" max="4868" width="15.42578125" style="168" customWidth="1"/>
    <col min="4869" max="4869" width="14.28515625" style="168" customWidth="1"/>
    <col min="4870" max="4870" width="16.140625" style="168" customWidth="1"/>
    <col min="4871" max="4872" width="11" style="168" customWidth="1"/>
    <col min="4873" max="4873" width="11.85546875" style="168" customWidth="1"/>
    <col min="4874" max="5120" width="9.140625" style="168"/>
    <col min="5121" max="5121" width="40.42578125" style="168" customWidth="1"/>
    <col min="5122" max="5122" width="13.42578125" style="168" customWidth="1"/>
    <col min="5123" max="5123" width="14" style="168" customWidth="1"/>
    <col min="5124" max="5124" width="15.42578125" style="168" customWidth="1"/>
    <col min="5125" max="5125" width="14.28515625" style="168" customWidth="1"/>
    <col min="5126" max="5126" width="16.140625" style="168" customWidth="1"/>
    <col min="5127" max="5128" width="11" style="168" customWidth="1"/>
    <col min="5129" max="5129" width="11.85546875" style="168" customWidth="1"/>
    <col min="5130" max="5376" width="9.140625" style="168"/>
    <col min="5377" max="5377" width="40.42578125" style="168" customWidth="1"/>
    <col min="5378" max="5378" width="13.42578125" style="168" customWidth="1"/>
    <col min="5379" max="5379" width="14" style="168" customWidth="1"/>
    <col min="5380" max="5380" width="15.42578125" style="168" customWidth="1"/>
    <col min="5381" max="5381" width="14.28515625" style="168" customWidth="1"/>
    <col min="5382" max="5382" width="16.140625" style="168" customWidth="1"/>
    <col min="5383" max="5384" width="11" style="168" customWidth="1"/>
    <col min="5385" max="5385" width="11.85546875" style="168" customWidth="1"/>
    <col min="5386" max="5632" width="9.140625" style="168"/>
    <col min="5633" max="5633" width="40.42578125" style="168" customWidth="1"/>
    <col min="5634" max="5634" width="13.42578125" style="168" customWidth="1"/>
    <col min="5635" max="5635" width="14" style="168" customWidth="1"/>
    <col min="5636" max="5636" width="15.42578125" style="168" customWidth="1"/>
    <col min="5637" max="5637" width="14.28515625" style="168" customWidth="1"/>
    <col min="5638" max="5638" width="16.140625" style="168" customWidth="1"/>
    <col min="5639" max="5640" width="11" style="168" customWidth="1"/>
    <col min="5641" max="5641" width="11.85546875" style="168" customWidth="1"/>
    <col min="5642" max="5888" width="9.140625" style="168"/>
    <col min="5889" max="5889" width="40.42578125" style="168" customWidth="1"/>
    <col min="5890" max="5890" width="13.42578125" style="168" customWidth="1"/>
    <col min="5891" max="5891" width="14" style="168" customWidth="1"/>
    <col min="5892" max="5892" width="15.42578125" style="168" customWidth="1"/>
    <col min="5893" max="5893" width="14.28515625" style="168" customWidth="1"/>
    <col min="5894" max="5894" width="16.140625" style="168" customWidth="1"/>
    <col min="5895" max="5896" width="11" style="168" customWidth="1"/>
    <col min="5897" max="5897" width="11.85546875" style="168" customWidth="1"/>
    <col min="5898" max="6144" width="9.140625" style="168"/>
    <col min="6145" max="6145" width="40.42578125" style="168" customWidth="1"/>
    <col min="6146" max="6146" width="13.42578125" style="168" customWidth="1"/>
    <col min="6147" max="6147" width="14" style="168" customWidth="1"/>
    <col min="6148" max="6148" width="15.42578125" style="168" customWidth="1"/>
    <col min="6149" max="6149" width="14.28515625" style="168" customWidth="1"/>
    <col min="6150" max="6150" width="16.140625" style="168" customWidth="1"/>
    <col min="6151" max="6152" width="11" style="168" customWidth="1"/>
    <col min="6153" max="6153" width="11.85546875" style="168" customWidth="1"/>
    <col min="6154" max="6400" width="9.140625" style="168"/>
    <col min="6401" max="6401" width="40.42578125" style="168" customWidth="1"/>
    <col min="6402" max="6402" width="13.42578125" style="168" customWidth="1"/>
    <col min="6403" max="6403" width="14" style="168" customWidth="1"/>
    <col min="6404" max="6404" width="15.42578125" style="168" customWidth="1"/>
    <col min="6405" max="6405" width="14.28515625" style="168" customWidth="1"/>
    <col min="6406" max="6406" width="16.140625" style="168" customWidth="1"/>
    <col min="6407" max="6408" width="11" style="168" customWidth="1"/>
    <col min="6409" max="6409" width="11.85546875" style="168" customWidth="1"/>
    <col min="6410" max="6656" width="9.140625" style="168"/>
    <col min="6657" max="6657" width="40.42578125" style="168" customWidth="1"/>
    <col min="6658" max="6658" width="13.42578125" style="168" customWidth="1"/>
    <col min="6659" max="6659" width="14" style="168" customWidth="1"/>
    <col min="6660" max="6660" width="15.42578125" style="168" customWidth="1"/>
    <col min="6661" max="6661" width="14.28515625" style="168" customWidth="1"/>
    <col min="6662" max="6662" width="16.140625" style="168" customWidth="1"/>
    <col min="6663" max="6664" width="11" style="168" customWidth="1"/>
    <col min="6665" max="6665" width="11.85546875" style="168" customWidth="1"/>
    <col min="6666" max="6912" width="9.140625" style="168"/>
    <col min="6913" max="6913" width="40.42578125" style="168" customWidth="1"/>
    <col min="6914" max="6914" width="13.42578125" style="168" customWidth="1"/>
    <col min="6915" max="6915" width="14" style="168" customWidth="1"/>
    <col min="6916" max="6916" width="15.42578125" style="168" customWidth="1"/>
    <col min="6917" max="6917" width="14.28515625" style="168" customWidth="1"/>
    <col min="6918" max="6918" width="16.140625" style="168" customWidth="1"/>
    <col min="6919" max="6920" width="11" style="168" customWidth="1"/>
    <col min="6921" max="6921" width="11.85546875" style="168" customWidth="1"/>
    <col min="6922" max="7168" width="9.140625" style="168"/>
    <col min="7169" max="7169" width="40.42578125" style="168" customWidth="1"/>
    <col min="7170" max="7170" width="13.42578125" style="168" customWidth="1"/>
    <col min="7171" max="7171" width="14" style="168" customWidth="1"/>
    <col min="7172" max="7172" width="15.42578125" style="168" customWidth="1"/>
    <col min="7173" max="7173" width="14.28515625" style="168" customWidth="1"/>
    <col min="7174" max="7174" width="16.140625" style="168" customWidth="1"/>
    <col min="7175" max="7176" width="11" style="168" customWidth="1"/>
    <col min="7177" max="7177" width="11.85546875" style="168" customWidth="1"/>
    <col min="7178" max="7424" width="9.140625" style="168"/>
    <col min="7425" max="7425" width="40.42578125" style="168" customWidth="1"/>
    <col min="7426" max="7426" width="13.42578125" style="168" customWidth="1"/>
    <col min="7427" max="7427" width="14" style="168" customWidth="1"/>
    <col min="7428" max="7428" width="15.42578125" style="168" customWidth="1"/>
    <col min="7429" max="7429" width="14.28515625" style="168" customWidth="1"/>
    <col min="7430" max="7430" width="16.140625" style="168" customWidth="1"/>
    <col min="7431" max="7432" width="11" style="168" customWidth="1"/>
    <col min="7433" max="7433" width="11.85546875" style="168" customWidth="1"/>
    <col min="7434" max="7680" width="9.140625" style="168"/>
    <col min="7681" max="7681" width="40.42578125" style="168" customWidth="1"/>
    <col min="7682" max="7682" width="13.42578125" style="168" customWidth="1"/>
    <col min="7683" max="7683" width="14" style="168" customWidth="1"/>
    <col min="7684" max="7684" width="15.42578125" style="168" customWidth="1"/>
    <col min="7685" max="7685" width="14.28515625" style="168" customWidth="1"/>
    <col min="7686" max="7686" width="16.140625" style="168" customWidth="1"/>
    <col min="7687" max="7688" width="11" style="168" customWidth="1"/>
    <col min="7689" max="7689" width="11.85546875" style="168" customWidth="1"/>
    <col min="7690" max="7936" width="9.140625" style="168"/>
    <col min="7937" max="7937" width="40.42578125" style="168" customWidth="1"/>
    <col min="7938" max="7938" width="13.42578125" style="168" customWidth="1"/>
    <col min="7939" max="7939" width="14" style="168" customWidth="1"/>
    <col min="7940" max="7940" width="15.42578125" style="168" customWidth="1"/>
    <col min="7941" max="7941" width="14.28515625" style="168" customWidth="1"/>
    <col min="7942" max="7942" width="16.140625" style="168" customWidth="1"/>
    <col min="7943" max="7944" width="11" style="168" customWidth="1"/>
    <col min="7945" max="7945" width="11.85546875" style="168" customWidth="1"/>
    <col min="7946" max="8192" width="9.140625" style="168"/>
    <col min="8193" max="8193" width="40.42578125" style="168" customWidth="1"/>
    <col min="8194" max="8194" width="13.42578125" style="168" customWidth="1"/>
    <col min="8195" max="8195" width="14" style="168" customWidth="1"/>
    <col min="8196" max="8196" width="15.42578125" style="168" customWidth="1"/>
    <col min="8197" max="8197" width="14.28515625" style="168" customWidth="1"/>
    <col min="8198" max="8198" width="16.140625" style="168" customWidth="1"/>
    <col min="8199" max="8200" width="11" style="168" customWidth="1"/>
    <col min="8201" max="8201" width="11.85546875" style="168" customWidth="1"/>
    <col min="8202" max="8448" width="9.140625" style="168"/>
    <col min="8449" max="8449" width="40.42578125" style="168" customWidth="1"/>
    <col min="8450" max="8450" width="13.42578125" style="168" customWidth="1"/>
    <col min="8451" max="8451" width="14" style="168" customWidth="1"/>
    <col min="8452" max="8452" width="15.42578125" style="168" customWidth="1"/>
    <col min="8453" max="8453" width="14.28515625" style="168" customWidth="1"/>
    <col min="8454" max="8454" width="16.140625" style="168" customWidth="1"/>
    <col min="8455" max="8456" width="11" style="168" customWidth="1"/>
    <col min="8457" max="8457" width="11.85546875" style="168" customWidth="1"/>
    <col min="8458" max="8704" width="9.140625" style="168"/>
    <col min="8705" max="8705" width="40.42578125" style="168" customWidth="1"/>
    <col min="8706" max="8706" width="13.42578125" style="168" customWidth="1"/>
    <col min="8707" max="8707" width="14" style="168" customWidth="1"/>
    <col min="8708" max="8708" width="15.42578125" style="168" customWidth="1"/>
    <col min="8709" max="8709" width="14.28515625" style="168" customWidth="1"/>
    <col min="8710" max="8710" width="16.140625" style="168" customWidth="1"/>
    <col min="8711" max="8712" width="11" style="168" customWidth="1"/>
    <col min="8713" max="8713" width="11.85546875" style="168" customWidth="1"/>
    <col min="8714" max="8960" width="9.140625" style="168"/>
    <col min="8961" max="8961" width="40.42578125" style="168" customWidth="1"/>
    <col min="8962" max="8962" width="13.42578125" style="168" customWidth="1"/>
    <col min="8963" max="8963" width="14" style="168" customWidth="1"/>
    <col min="8964" max="8964" width="15.42578125" style="168" customWidth="1"/>
    <col min="8965" max="8965" width="14.28515625" style="168" customWidth="1"/>
    <col min="8966" max="8966" width="16.140625" style="168" customWidth="1"/>
    <col min="8967" max="8968" width="11" style="168" customWidth="1"/>
    <col min="8969" max="8969" width="11.85546875" style="168" customWidth="1"/>
    <col min="8970" max="9216" width="9.140625" style="168"/>
    <col min="9217" max="9217" width="40.42578125" style="168" customWidth="1"/>
    <col min="9218" max="9218" width="13.42578125" style="168" customWidth="1"/>
    <col min="9219" max="9219" width="14" style="168" customWidth="1"/>
    <col min="9220" max="9220" width="15.42578125" style="168" customWidth="1"/>
    <col min="9221" max="9221" width="14.28515625" style="168" customWidth="1"/>
    <col min="9222" max="9222" width="16.140625" style="168" customWidth="1"/>
    <col min="9223" max="9224" width="11" style="168" customWidth="1"/>
    <col min="9225" max="9225" width="11.85546875" style="168" customWidth="1"/>
    <col min="9226" max="9472" width="9.140625" style="168"/>
    <col min="9473" max="9473" width="40.42578125" style="168" customWidth="1"/>
    <col min="9474" max="9474" width="13.42578125" style="168" customWidth="1"/>
    <col min="9475" max="9475" width="14" style="168" customWidth="1"/>
    <col min="9476" max="9476" width="15.42578125" style="168" customWidth="1"/>
    <col min="9477" max="9477" width="14.28515625" style="168" customWidth="1"/>
    <col min="9478" max="9478" width="16.140625" style="168" customWidth="1"/>
    <col min="9479" max="9480" width="11" style="168" customWidth="1"/>
    <col min="9481" max="9481" width="11.85546875" style="168" customWidth="1"/>
    <col min="9482" max="9728" width="9.140625" style="168"/>
    <col min="9729" max="9729" width="40.42578125" style="168" customWidth="1"/>
    <col min="9730" max="9730" width="13.42578125" style="168" customWidth="1"/>
    <col min="9731" max="9731" width="14" style="168" customWidth="1"/>
    <col min="9732" max="9732" width="15.42578125" style="168" customWidth="1"/>
    <col min="9733" max="9733" width="14.28515625" style="168" customWidth="1"/>
    <col min="9734" max="9734" width="16.140625" style="168" customWidth="1"/>
    <col min="9735" max="9736" width="11" style="168" customWidth="1"/>
    <col min="9737" max="9737" width="11.85546875" style="168" customWidth="1"/>
    <col min="9738" max="9984" width="9.140625" style="168"/>
    <col min="9985" max="9985" width="40.42578125" style="168" customWidth="1"/>
    <col min="9986" max="9986" width="13.42578125" style="168" customWidth="1"/>
    <col min="9987" max="9987" width="14" style="168" customWidth="1"/>
    <col min="9988" max="9988" width="15.42578125" style="168" customWidth="1"/>
    <col min="9989" max="9989" width="14.28515625" style="168" customWidth="1"/>
    <col min="9990" max="9990" width="16.140625" style="168" customWidth="1"/>
    <col min="9991" max="9992" width="11" style="168" customWidth="1"/>
    <col min="9993" max="9993" width="11.85546875" style="168" customWidth="1"/>
    <col min="9994" max="10240" width="9.140625" style="168"/>
    <col min="10241" max="10241" width="40.42578125" style="168" customWidth="1"/>
    <col min="10242" max="10242" width="13.42578125" style="168" customWidth="1"/>
    <col min="10243" max="10243" width="14" style="168" customWidth="1"/>
    <col min="10244" max="10244" width="15.42578125" style="168" customWidth="1"/>
    <col min="10245" max="10245" width="14.28515625" style="168" customWidth="1"/>
    <col min="10246" max="10246" width="16.140625" style="168" customWidth="1"/>
    <col min="10247" max="10248" width="11" style="168" customWidth="1"/>
    <col min="10249" max="10249" width="11.85546875" style="168" customWidth="1"/>
    <col min="10250" max="10496" width="9.140625" style="168"/>
    <col min="10497" max="10497" width="40.42578125" style="168" customWidth="1"/>
    <col min="10498" max="10498" width="13.42578125" style="168" customWidth="1"/>
    <col min="10499" max="10499" width="14" style="168" customWidth="1"/>
    <col min="10500" max="10500" width="15.42578125" style="168" customWidth="1"/>
    <col min="10501" max="10501" width="14.28515625" style="168" customWidth="1"/>
    <col min="10502" max="10502" width="16.140625" style="168" customWidth="1"/>
    <col min="10503" max="10504" width="11" style="168" customWidth="1"/>
    <col min="10505" max="10505" width="11.85546875" style="168" customWidth="1"/>
    <col min="10506" max="10752" width="9.140625" style="168"/>
    <col min="10753" max="10753" width="40.42578125" style="168" customWidth="1"/>
    <col min="10754" max="10754" width="13.42578125" style="168" customWidth="1"/>
    <col min="10755" max="10755" width="14" style="168" customWidth="1"/>
    <col min="10756" max="10756" width="15.42578125" style="168" customWidth="1"/>
    <col min="10757" max="10757" width="14.28515625" style="168" customWidth="1"/>
    <col min="10758" max="10758" width="16.140625" style="168" customWidth="1"/>
    <col min="10759" max="10760" width="11" style="168" customWidth="1"/>
    <col min="10761" max="10761" width="11.85546875" style="168" customWidth="1"/>
    <col min="10762" max="11008" width="9.140625" style="168"/>
    <col min="11009" max="11009" width="40.42578125" style="168" customWidth="1"/>
    <col min="11010" max="11010" width="13.42578125" style="168" customWidth="1"/>
    <col min="11011" max="11011" width="14" style="168" customWidth="1"/>
    <col min="11012" max="11012" width="15.42578125" style="168" customWidth="1"/>
    <col min="11013" max="11013" width="14.28515625" style="168" customWidth="1"/>
    <col min="11014" max="11014" width="16.140625" style="168" customWidth="1"/>
    <col min="11015" max="11016" width="11" style="168" customWidth="1"/>
    <col min="11017" max="11017" width="11.85546875" style="168" customWidth="1"/>
    <col min="11018" max="11264" width="9.140625" style="168"/>
    <col min="11265" max="11265" width="40.42578125" style="168" customWidth="1"/>
    <col min="11266" max="11266" width="13.42578125" style="168" customWidth="1"/>
    <col min="11267" max="11267" width="14" style="168" customWidth="1"/>
    <col min="11268" max="11268" width="15.42578125" style="168" customWidth="1"/>
    <col min="11269" max="11269" width="14.28515625" style="168" customWidth="1"/>
    <col min="11270" max="11270" width="16.140625" style="168" customWidth="1"/>
    <col min="11271" max="11272" width="11" style="168" customWidth="1"/>
    <col min="11273" max="11273" width="11.85546875" style="168" customWidth="1"/>
    <col min="11274" max="11520" width="9.140625" style="168"/>
    <col min="11521" max="11521" width="40.42578125" style="168" customWidth="1"/>
    <col min="11522" max="11522" width="13.42578125" style="168" customWidth="1"/>
    <col min="11523" max="11523" width="14" style="168" customWidth="1"/>
    <col min="11524" max="11524" width="15.42578125" style="168" customWidth="1"/>
    <col min="11525" max="11525" width="14.28515625" style="168" customWidth="1"/>
    <col min="11526" max="11526" width="16.140625" style="168" customWidth="1"/>
    <col min="11527" max="11528" width="11" style="168" customWidth="1"/>
    <col min="11529" max="11529" width="11.85546875" style="168" customWidth="1"/>
    <col min="11530" max="11776" width="9.140625" style="168"/>
    <col min="11777" max="11777" width="40.42578125" style="168" customWidth="1"/>
    <col min="11778" max="11778" width="13.42578125" style="168" customWidth="1"/>
    <col min="11779" max="11779" width="14" style="168" customWidth="1"/>
    <col min="11780" max="11780" width="15.42578125" style="168" customWidth="1"/>
    <col min="11781" max="11781" width="14.28515625" style="168" customWidth="1"/>
    <col min="11782" max="11782" width="16.140625" style="168" customWidth="1"/>
    <col min="11783" max="11784" width="11" style="168" customWidth="1"/>
    <col min="11785" max="11785" width="11.85546875" style="168" customWidth="1"/>
    <col min="11786" max="12032" width="9.140625" style="168"/>
    <col min="12033" max="12033" width="40.42578125" style="168" customWidth="1"/>
    <col min="12034" max="12034" width="13.42578125" style="168" customWidth="1"/>
    <col min="12035" max="12035" width="14" style="168" customWidth="1"/>
    <col min="12036" max="12036" width="15.42578125" style="168" customWidth="1"/>
    <col min="12037" max="12037" width="14.28515625" style="168" customWidth="1"/>
    <col min="12038" max="12038" width="16.140625" style="168" customWidth="1"/>
    <col min="12039" max="12040" width="11" style="168" customWidth="1"/>
    <col min="12041" max="12041" width="11.85546875" style="168" customWidth="1"/>
    <col min="12042" max="12288" width="9.140625" style="168"/>
    <col min="12289" max="12289" width="40.42578125" style="168" customWidth="1"/>
    <col min="12290" max="12290" width="13.42578125" style="168" customWidth="1"/>
    <col min="12291" max="12291" width="14" style="168" customWidth="1"/>
    <col min="12292" max="12292" width="15.42578125" style="168" customWidth="1"/>
    <col min="12293" max="12293" width="14.28515625" style="168" customWidth="1"/>
    <col min="12294" max="12294" width="16.140625" style="168" customWidth="1"/>
    <col min="12295" max="12296" width="11" style="168" customWidth="1"/>
    <col min="12297" max="12297" width="11.85546875" style="168" customWidth="1"/>
    <col min="12298" max="12544" width="9.140625" style="168"/>
    <col min="12545" max="12545" width="40.42578125" style="168" customWidth="1"/>
    <col min="12546" max="12546" width="13.42578125" style="168" customWidth="1"/>
    <col min="12547" max="12547" width="14" style="168" customWidth="1"/>
    <col min="12548" max="12548" width="15.42578125" style="168" customWidth="1"/>
    <col min="12549" max="12549" width="14.28515625" style="168" customWidth="1"/>
    <col min="12550" max="12550" width="16.140625" style="168" customWidth="1"/>
    <col min="12551" max="12552" width="11" style="168" customWidth="1"/>
    <col min="12553" max="12553" width="11.85546875" style="168" customWidth="1"/>
    <col min="12554" max="12800" width="9.140625" style="168"/>
    <col min="12801" max="12801" width="40.42578125" style="168" customWidth="1"/>
    <col min="12802" max="12802" width="13.42578125" style="168" customWidth="1"/>
    <col min="12803" max="12803" width="14" style="168" customWidth="1"/>
    <col min="12804" max="12804" width="15.42578125" style="168" customWidth="1"/>
    <col min="12805" max="12805" width="14.28515625" style="168" customWidth="1"/>
    <col min="12806" max="12806" width="16.140625" style="168" customWidth="1"/>
    <col min="12807" max="12808" width="11" style="168" customWidth="1"/>
    <col min="12809" max="12809" width="11.85546875" style="168" customWidth="1"/>
    <col min="12810" max="13056" width="9.140625" style="168"/>
    <col min="13057" max="13057" width="40.42578125" style="168" customWidth="1"/>
    <col min="13058" max="13058" width="13.42578125" style="168" customWidth="1"/>
    <col min="13059" max="13059" width="14" style="168" customWidth="1"/>
    <col min="13060" max="13060" width="15.42578125" style="168" customWidth="1"/>
    <col min="13061" max="13061" width="14.28515625" style="168" customWidth="1"/>
    <col min="13062" max="13062" width="16.140625" style="168" customWidth="1"/>
    <col min="13063" max="13064" width="11" style="168" customWidth="1"/>
    <col min="13065" max="13065" width="11.85546875" style="168" customWidth="1"/>
    <col min="13066" max="13312" width="9.140625" style="168"/>
    <col min="13313" max="13313" width="40.42578125" style="168" customWidth="1"/>
    <col min="13314" max="13314" width="13.42578125" style="168" customWidth="1"/>
    <col min="13315" max="13315" width="14" style="168" customWidth="1"/>
    <col min="13316" max="13316" width="15.42578125" style="168" customWidth="1"/>
    <col min="13317" max="13317" width="14.28515625" style="168" customWidth="1"/>
    <col min="13318" max="13318" width="16.140625" style="168" customWidth="1"/>
    <col min="13319" max="13320" width="11" style="168" customWidth="1"/>
    <col min="13321" max="13321" width="11.85546875" style="168" customWidth="1"/>
    <col min="13322" max="13568" width="9.140625" style="168"/>
    <col min="13569" max="13569" width="40.42578125" style="168" customWidth="1"/>
    <col min="13570" max="13570" width="13.42578125" style="168" customWidth="1"/>
    <col min="13571" max="13571" width="14" style="168" customWidth="1"/>
    <col min="13572" max="13572" width="15.42578125" style="168" customWidth="1"/>
    <col min="13573" max="13573" width="14.28515625" style="168" customWidth="1"/>
    <col min="13574" max="13574" width="16.140625" style="168" customWidth="1"/>
    <col min="13575" max="13576" width="11" style="168" customWidth="1"/>
    <col min="13577" max="13577" width="11.85546875" style="168" customWidth="1"/>
    <col min="13578" max="13824" width="9.140625" style="168"/>
    <col min="13825" max="13825" width="40.42578125" style="168" customWidth="1"/>
    <col min="13826" max="13826" width="13.42578125" style="168" customWidth="1"/>
    <col min="13827" max="13827" width="14" style="168" customWidth="1"/>
    <col min="13828" max="13828" width="15.42578125" style="168" customWidth="1"/>
    <col min="13829" max="13829" width="14.28515625" style="168" customWidth="1"/>
    <col min="13830" max="13830" width="16.140625" style="168" customWidth="1"/>
    <col min="13831" max="13832" width="11" style="168" customWidth="1"/>
    <col min="13833" max="13833" width="11.85546875" style="168" customWidth="1"/>
    <col min="13834" max="14080" width="9.140625" style="168"/>
    <col min="14081" max="14081" width="40.42578125" style="168" customWidth="1"/>
    <col min="14082" max="14082" width="13.42578125" style="168" customWidth="1"/>
    <col min="14083" max="14083" width="14" style="168" customWidth="1"/>
    <col min="14084" max="14084" width="15.42578125" style="168" customWidth="1"/>
    <col min="14085" max="14085" width="14.28515625" style="168" customWidth="1"/>
    <col min="14086" max="14086" width="16.140625" style="168" customWidth="1"/>
    <col min="14087" max="14088" width="11" style="168" customWidth="1"/>
    <col min="14089" max="14089" width="11.85546875" style="168" customWidth="1"/>
    <col min="14090" max="14336" width="9.140625" style="168"/>
    <col min="14337" max="14337" width="40.42578125" style="168" customWidth="1"/>
    <col min="14338" max="14338" width="13.42578125" style="168" customWidth="1"/>
    <col min="14339" max="14339" width="14" style="168" customWidth="1"/>
    <col min="14340" max="14340" width="15.42578125" style="168" customWidth="1"/>
    <col min="14341" max="14341" width="14.28515625" style="168" customWidth="1"/>
    <col min="14342" max="14342" width="16.140625" style="168" customWidth="1"/>
    <col min="14343" max="14344" width="11" style="168" customWidth="1"/>
    <col min="14345" max="14345" width="11.85546875" style="168" customWidth="1"/>
    <col min="14346" max="14592" width="9.140625" style="168"/>
    <col min="14593" max="14593" width="40.42578125" style="168" customWidth="1"/>
    <col min="14594" max="14594" width="13.42578125" style="168" customWidth="1"/>
    <col min="14595" max="14595" width="14" style="168" customWidth="1"/>
    <col min="14596" max="14596" width="15.42578125" style="168" customWidth="1"/>
    <col min="14597" max="14597" width="14.28515625" style="168" customWidth="1"/>
    <col min="14598" max="14598" width="16.140625" style="168" customWidth="1"/>
    <col min="14599" max="14600" width="11" style="168" customWidth="1"/>
    <col min="14601" max="14601" width="11.85546875" style="168" customWidth="1"/>
    <col min="14602" max="14848" width="9.140625" style="168"/>
    <col min="14849" max="14849" width="40.42578125" style="168" customWidth="1"/>
    <col min="14850" max="14850" width="13.42578125" style="168" customWidth="1"/>
    <col min="14851" max="14851" width="14" style="168" customWidth="1"/>
    <col min="14852" max="14852" width="15.42578125" style="168" customWidth="1"/>
    <col min="14853" max="14853" width="14.28515625" style="168" customWidth="1"/>
    <col min="14854" max="14854" width="16.140625" style="168" customWidth="1"/>
    <col min="14855" max="14856" width="11" style="168" customWidth="1"/>
    <col min="14857" max="14857" width="11.85546875" style="168" customWidth="1"/>
    <col min="14858" max="15104" width="9.140625" style="168"/>
    <col min="15105" max="15105" width="40.42578125" style="168" customWidth="1"/>
    <col min="15106" max="15106" width="13.42578125" style="168" customWidth="1"/>
    <col min="15107" max="15107" width="14" style="168" customWidth="1"/>
    <col min="15108" max="15108" width="15.42578125" style="168" customWidth="1"/>
    <col min="15109" max="15109" width="14.28515625" style="168" customWidth="1"/>
    <col min="15110" max="15110" width="16.140625" style="168" customWidth="1"/>
    <col min="15111" max="15112" width="11" style="168" customWidth="1"/>
    <col min="15113" max="15113" width="11.85546875" style="168" customWidth="1"/>
    <col min="15114" max="15360" width="9.140625" style="168"/>
    <col min="15361" max="15361" width="40.42578125" style="168" customWidth="1"/>
    <col min="15362" max="15362" width="13.42578125" style="168" customWidth="1"/>
    <col min="15363" max="15363" width="14" style="168" customWidth="1"/>
    <col min="15364" max="15364" width="15.42578125" style="168" customWidth="1"/>
    <col min="15365" max="15365" width="14.28515625" style="168" customWidth="1"/>
    <col min="15366" max="15366" width="16.140625" style="168" customWidth="1"/>
    <col min="15367" max="15368" width="11" style="168" customWidth="1"/>
    <col min="15369" max="15369" width="11.85546875" style="168" customWidth="1"/>
    <col min="15370" max="15616" width="9.140625" style="168"/>
    <col min="15617" max="15617" width="40.42578125" style="168" customWidth="1"/>
    <col min="15618" max="15618" width="13.42578125" style="168" customWidth="1"/>
    <col min="15619" max="15619" width="14" style="168" customWidth="1"/>
    <col min="15620" max="15620" width="15.42578125" style="168" customWidth="1"/>
    <col min="15621" max="15621" width="14.28515625" style="168" customWidth="1"/>
    <col min="15622" max="15622" width="16.140625" style="168" customWidth="1"/>
    <col min="15623" max="15624" width="11" style="168" customWidth="1"/>
    <col min="15625" max="15625" width="11.85546875" style="168" customWidth="1"/>
    <col min="15626" max="15872" width="9.140625" style="168"/>
    <col min="15873" max="15873" width="40.42578125" style="168" customWidth="1"/>
    <col min="15874" max="15874" width="13.42578125" style="168" customWidth="1"/>
    <col min="15875" max="15875" width="14" style="168" customWidth="1"/>
    <col min="15876" max="15876" width="15.42578125" style="168" customWidth="1"/>
    <col min="15877" max="15877" width="14.28515625" style="168" customWidth="1"/>
    <col min="15878" max="15878" width="16.140625" style="168" customWidth="1"/>
    <col min="15879" max="15880" width="11" style="168" customWidth="1"/>
    <col min="15881" max="15881" width="11.85546875" style="168" customWidth="1"/>
    <col min="15882" max="16128" width="9.140625" style="168"/>
    <col min="16129" max="16129" width="40.42578125" style="168" customWidth="1"/>
    <col min="16130" max="16130" width="13.42578125" style="168" customWidth="1"/>
    <col min="16131" max="16131" width="14" style="168" customWidth="1"/>
    <col min="16132" max="16132" width="15.42578125" style="168" customWidth="1"/>
    <col min="16133" max="16133" width="14.28515625" style="168" customWidth="1"/>
    <col min="16134" max="16134" width="16.140625" style="168" customWidth="1"/>
    <col min="16135" max="16136" width="11" style="168" customWidth="1"/>
    <col min="16137" max="16137" width="11.85546875" style="168" customWidth="1"/>
    <col min="16138" max="16384" width="9.140625" style="168"/>
  </cols>
  <sheetData>
    <row r="1" spans="1:6" x14ac:dyDescent="0.25">
      <c r="A1" s="272"/>
      <c r="B1" s="273"/>
      <c r="C1" s="612" t="s">
        <v>512</v>
      </c>
      <c r="D1" s="612"/>
      <c r="E1" s="612"/>
      <c r="F1" s="612"/>
    </row>
    <row r="2" spans="1:6" x14ac:dyDescent="0.25">
      <c r="A2" s="272"/>
      <c r="B2" s="274"/>
      <c r="C2" s="613" t="s">
        <v>365</v>
      </c>
      <c r="D2" s="613"/>
      <c r="E2" s="613"/>
      <c r="F2" s="613"/>
    </row>
    <row r="3" spans="1:6" x14ac:dyDescent="0.25">
      <c r="A3" s="272"/>
      <c r="B3" s="273"/>
      <c r="C3" s="273"/>
      <c r="D3" s="273"/>
      <c r="E3" s="273"/>
      <c r="F3" s="273"/>
    </row>
    <row r="4" spans="1:6" ht="15.75" x14ac:dyDescent="0.25">
      <c r="A4" s="629" t="s">
        <v>366</v>
      </c>
      <c r="B4" s="629"/>
      <c r="C4" s="629"/>
      <c r="D4" s="629"/>
      <c r="E4" s="629"/>
      <c r="F4" s="629"/>
    </row>
    <row r="5" spans="1:6" ht="15.75" thickBot="1" x14ac:dyDescent="0.3">
      <c r="A5" s="272"/>
      <c r="B5" s="273"/>
      <c r="C5" s="273"/>
      <c r="D5" s="273"/>
      <c r="E5" s="273"/>
      <c r="F5" s="275" t="str">
        <f>'[1]KV_5.sz.mell.'!C5</f>
        <v>Forintban!</v>
      </c>
    </row>
    <row r="6" spans="1:6" s="181" customFormat="1" ht="36.75" thickBot="1" x14ac:dyDescent="0.3">
      <c r="A6" s="276" t="s">
        <v>367</v>
      </c>
      <c r="B6" s="277" t="s">
        <v>368</v>
      </c>
      <c r="C6" s="277" t="s">
        <v>369</v>
      </c>
      <c r="D6" s="277" t="str">
        <f>+CONCATENATE("Felhasználás   ",LEFT([1]KV_ÖSSZEFÜGGÉSEK!A5,4)-1,". XII. 31-ig")</f>
        <v>Felhasználás   2019. XII. 31-ig</v>
      </c>
      <c r="E6" s="278" t="str">
        <f>+'[1]KV_1.1.sz.mell.'!C8</f>
        <v>2020. évi előirányzat</v>
      </c>
      <c r="F6" s="277" t="s">
        <v>487</v>
      </c>
    </row>
    <row r="7" spans="1:6" ht="15.75" thickBot="1" x14ac:dyDescent="0.3">
      <c r="A7" s="279" t="s">
        <v>9</v>
      </c>
      <c r="B7" s="280" t="s">
        <v>10</v>
      </c>
      <c r="C7" s="280" t="s">
        <v>11</v>
      </c>
      <c r="D7" s="280" t="s">
        <v>12</v>
      </c>
      <c r="E7" s="281" t="s">
        <v>268</v>
      </c>
      <c r="F7" s="282" t="s">
        <v>477</v>
      </c>
    </row>
    <row r="8" spans="1:6" x14ac:dyDescent="0.25">
      <c r="A8" s="283" t="s">
        <v>370</v>
      </c>
      <c r="B8" s="284">
        <v>267840905</v>
      </c>
      <c r="C8" s="285" t="s">
        <v>371</v>
      </c>
      <c r="D8" s="284">
        <v>118261741</v>
      </c>
      <c r="E8" s="286">
        <v>149579000</v>
      </c>
      <c r="F8" s="287">
        <v>149579000</v>
      </c>
    </row>
    <row r="9" spans="1:6" x14ac:dyDescent="0.25">
      <c r="A9" s="288" t="s">
        <v>372</v>
      </c>
      <c r="B9" s="284">
        <v>84122000</v>
      </c>
      <c r="C9" s="285" t="s">
        <v>373</v>
      </c>
      <c r="D9" s="284"/>
      <c r="E9" s="286">
        <v>84122000</v>
      </c>
      <c r="F9" s="287">
        <v>84122000</v>
      </c>
    </row>
    <row r="10" spans="1:6" x14ac:dyDescent="0.25">
      <c r="A10" s="288" t="s">
        <v>374</v>
      </c>
      <c r="B10" s="284">
        <v>20000000</v>
      </c>
      <c r="C10" s="285" t="s">
        <v>373</v>
      </c>
      <c r="D10" s="284"/>
      <c r="E10" s="286">
        <v>20000000</v>
      </c>
      <c r="F10" s="287">
        <v>20000000</v>
      </c>
    </row>
    <row r="11" spans="1:6" x14ac:dyDescent="0.25">
      <c r="A11" s="288" t="s">
        <v>375</v>
      </c>
      <c r="B11" s="284">
        <v>10400000</v>
      </c>
      <c r="C11" s="285" t="s">
        <v>373</v>
      </c>
      <c r="D11" s="284"/>
      <c r="E11" s="286">
        <v>5000000</v>
      </c>
      <c r="F11" s="598">
        <v>10400000</v>
      </c>
    </row>
    <row r="12" spans="1:6" x14ac:dyDescent="0.25">
      <c r="A12" s="288" t="s">
        <v>376</v>
      </c>
      <c r="B12" s="284"/>
      <c r="C12" s="285" t="s">
        <v>373</v>
      </c>
      <c r="D12" s="284"/>
      <c r="E12" s="286">
        <v>4000000</v>
      </c>
      <c r="F12" s="287">
        <v>0</v>
      </c>
    </row>
    <row r="13" spans="1:6" x14ac:dyDescent="0.25">
      <c r="A13" s="288" t="s">
        <v>377</v>
      </c>
      <c r="B13" s="284">
        <v>5000000</v>
      </c>
      <c r="C13" s="285" t="s">
        <v>373</v>
      </c>
      <c r="D13" s="284"/>
      <c r="E13" s="286">
        <v>5000000</v>
      </c>
      <c r="F13" s="287">
        <v>5000000</v>
      </c>
    </row>
    <row r="14" spans="1:6" x14ac:dyDescent="0.25">
      <c r="A14" s="288" t="s">
        <v>378</v>
      </c>
      <c r="B14" s="284">
        <v>13146472</v>
      </c>
      <c r="C14" s="285" t="s">
        <v>373</v>
      </c>
      <c r="D14" s="284"/>
      <c r="E14" s="286">
        <v>13000000</v>
      </c>
      <c r="F14" s="598">
        <v>13146472</v>
      </c>
    </row>
    <row r="15" spans="1:6" x14ac:dyDescent="0.25">
      <c r="A15" s="288" t="s">
        <v>379</v>
      </c>
      <c r="B15" s="284">
        <v>5000000</v>
      </c>
      <c r="C15" s="285" t="s">
        <v>373</v>
      </c>
      <c r="D15" s="284"/>
      <c r="E15" s="286">
        <v>5000000</v>
      </c>
      <c r="F15" s="287">
        <v>5000000</v>
      </c>
    </row>
    <row r="16" spans="1:6" ht="15.75" thickBot="1" x14ac:dyDescent="0.3">
      <c r="A16" s="289" t="s">
        <v>380</v>
      </c>
      <c r="B16" s="290"/>
      <c r="C16" s="291" t="s">
        <v>373</v>
      </c>
      <c r="D16" s="290"/>
      <c r="E16" s="292">
        <v>3000000</v>
      </c>
      <c r="F16" s="293">
        <v>3570000</v>
      </c>
    </row>
    <row r="17" spans="1:6" ht="15.75" thickBot="1" x14ac:dyDescent="0.3">
      <c r="A17" s="294" t="s">
        <v>381</v>
      </c>
      <c r="B17" s="295"/>
      <c r="C17" s="296"/>
      <c r="D17" s="295">
        <f>SUM(D8:D16)</f>
        <v>118261741</v>
      </c>
      <c r="E17" s="297">
        <f>SUM(E8:E16)</f>
        <v>288701000</v>
      </c>
      <c r="F17" s="298"/>
    </row>
    <row r="18" spans="1:6" x14ac:dyDescent="0.25">
      <c r="A18" s="299" t="s">
        <v>382</v>
      </c>
      <c r="B18" s="300">
        <v>1052708</v>
      </c>
      <c r="C18" s="301"/>
      <c r="D18" s="300"/>
      <c r="E18" s="302">
        <v>1052708</v>
      </c>
      <c r="F18" s="593">
        <v>1052708</v>
      </c>
    </row>
    <row r="19" spans="1:6" x14ac:dyDescent="0.25">
      <c r="A19" s="288" t="s">
        <v>383</v>
      </c>
      <c r="B19" s="284">
        <v>85000000</v>
      </c>
      <c r="C19" s="285"/>
      <c r="D19" s="284"/>
      <c r="E19" s="286">
        <v>85000000</v>
      </c>
      <c r="F19" s="284">
        <v>85000000</v>
      </c>
    </row>
    <row r="20" spans="1:6" ht="15.75" thickBot="1" x14ac:dyDescent="0.3">
      <c r="A20" s="289" t="s">
        <v>384</v>
      </c>
      <c r="B20" s="290">
        <v>60000000</v>
      </c>
      <c r="C20" s="291"/>
      <c r="D20" s="290"/>
      <c r="E20" s="292">
        <v>60000000</v>
      </c>
      <c r="F20" s="307">
        <v>60000000</v>
      </c>
    </row>
    <row r="21" spans="1:6" ht="15.75" thickBot="1" x14ac:dyDescent="0.3">
      <c r="A21" s="294" t="s">
        <v>385</v>
      </c>
      <c r="B21" s="304"/>
      <c r="C21" s="305"/>
      <c r="D21" s="304"/>
      <c r="E21" s="306">
        <f>SUM(E18:E20)</f>
        <v>146052708</v>
      </c>
      <c r="F21" s="298"/>
    </row>
    <row r="22" spans="1:6" x14ac:dyDescent="0.25">
      <c r="A22" s="299" t="s">
        <v>488</v>
      </c>
      <c r="B22" s="591">
        <v>3095244</v>
      </c>
      <c r="C22" s="592"/>
      <c r="D22" s="302"/>
      <c r="E22" s="593">
        <f>B22</f>
        <v>3095244</v>
      </c>
      <c r="F22" s="303">
        <f>E22</f>
        <v>3095244</v>
      </c>
    </row>
    <row r="23" spans="1:6" x14ac:dyDescent="0.25">
      <c r="A23" s="288" t="s">
        <v>489</v>
      </c>
      <c r="B23" s="589"/>
      <c r="C23" s="285"/>
      <c r="D23" s="286"/>
      <c r="E23" s="596">
        <v>146472</v>
      </c>
      <c r="F23" s="303"/>
    </row>
    <row r="24" spans="1:6" x14ac:dyDescent="0.25">
      <c r="A24" s="288" t="s">
        <v>490</v>
      </c>
      <c r="B24" s="589"/>
      <c r="C24" s="285"/>
      <c r="D24" s="286"/>
      <c r="E24" s="596">
        <v>5400000</v>
      </c>
      <c r="F24" s="303"/>
    </row>
    <row r="25" spans="1:6" x14ac:dyDescent="0.25">
      <c r="A25" s="288" t="s">
        <v>491</v>
      </c>
      <c r="B25" s="589">
        <v>2044000</v>
      </c>
      <c r="C25" s="291"/>
      <c r="D25" s="292"/>
      <c r="E25" s="284">
        <v>2044000</v>
      </c>
      <c r="F25" s="303">
        <v>2044000</v>
      </c>
    </row>
    <row r="26" spans="1:6" x14ac:dyDescent="0.25">
      <c r="A26" s="288" t="s">
        <v>492</v>
      </c>
      <c r="B26" s="589">
        <v>2230000</v>
      </c>
      <c r="C26" s="285"/>
      <c r="D26" s="286"/>
      <c r="E26" s="284">
        <v>2230000</v>
      </c>
      <c r="F26" s="287">
        <v>2230000</v>
      </c>
    </row>
    <row r="27" spans="1:6" x14ac:dyDescent="0.25">
      <c r="A27" s="289" t="s">
        <v>493</v>
      </c>
      <c r="B27" s="590">
        <v>3000000</v>
      </c>
      <c r="C27" s="285"/>
      <c r="D27" s="286"/>
      <c r="E27" s="290">
        <v>3000000</v>
      </c>
      <c r="F27" s="293">
        <v>3000000</v>
      </c>
    </row>
    <row r="28" spans="1:6" x14ac:dyDescent="0.25">
      <c r="A28" s="201" t="s">
        <v>494</v>
      </c>
      <c r="B28" s="590"/>
      <c r="C28" s="285"/>
      <c r="D28" s="286"/>
      <c r="E28" s="597">
        <v>570000</v>
      </c>
      <c r="F28" s="293"/>
    </row>
    <row r="29" spans="1:6" x14ac:dyDescent="0.25">
      <c r="A29" s="288" t="s">
        <v>376</v>
      </c>
      <c r="B29" s="590"/>
      <c r="C29" s="285"/>
      <c r="D29" s="286"/>
      <c r="E29" s="597">
        <v>-4000000</v>
      </c>
      <c r="F29" s="293"/>
    </row>
    <row r="30" spans="1:6" ht="15.75" thickBot="1" x14ac:dyDescent="0.3">
      <c r="A30" s="289" t="s">
        <v>495</v>
      </c>
      <c r="B30" s="590">
        <v>1354000</v>
      </c>
      <c r="C30" s="291"/>
      <c r="D30" s="292"/>
      <c r="E30" s="290">
        <v>1354000</v>
      </c>
      <c r="F30" s="293">
        <v>1354000</v>
      </c>
    </row>
    <row r="31" spans="1:6" ht="15.75" thickBot="1" x14ac:dyDescent="0.3">
      <c r="A31" s="294" t="s">
        <v>496</v>
      </c>
      <c r="B31" s="599"/>
      <c r="C31" s="594"/>
      <c r="D31" s="595"/>
      <c r="E31" s="304">
        <f>SUM(E22:E30)</f>
        <v>13839716</v>
      </c>
      <c r="F31" s="298"/>
    </row>
    <row r="32" spans="1:6" s="313" customFormat="1" ht="13.5" thickBot="1" x14ac:dyDescent="0.3">
      <c r="A32" s="308" t="s">
        <v>386</v>
      </c>
      <c r="B32" s="309"/>
      <c r="C32" s="310"/>
      <c r="D32" s="311">
        <f>D17</f>
        <v>118261741</v>
      </c>
      <c r="E32" s="312">
        <f>E17+E21+E31</f>
        <v>448593424</v>
      </c>
      <c r="F32" s="309">
        <f>SUM(F8:F31)</f>
        <v>448593424</v>
      </c>
    </row>
  </sheetData>
  <mergeCells count="3">
    <mergeCell ref="C1:F1"/>
    <mergeCell ref="C2:F2"/>
    <mergeCell ref="A4:F4"/>
  </mergeCells>
  <pageMargins left="0.7" right="0.7" top="0.75" bottom="0.75" header="0.3" footer="0.3"/>
  <pageSetup paperSize="9" scale="98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33CD7-2F2F-4C78-A5CA-9E9A9BE13B38}">
  <sheetPr>
    <pageSetUpPr fitToPage="1"/>
  </sheetPr>
  <dimension ref="A1:G25"/>
  <sheetViews>
    <sheetView workbookViewId="0">
      <selection activeCell="D1" sqref="D1:G1"/>
    </sheetView>
  </sheetViews>
  <sheetFormatPr defaultRowHeight="15" x14ac:dyDescent="0.25"/>
  <cols>
    <col min="1" max="1" width="52" style="169" customWidth="1"/>
    <col min="2" max="2" width="13.42578125" style="168" customWidth="1"/>
    <col min="3" max="3" width="14" style="168" customWidth="1"/>
    <col min="4" max="4" width="15.42578125" style="168" customWidth="1"/>
    <col min="5" max="5" width="14.28515625" style="168" customWidth="1"/>
    <col min="6" max="6" width="16.140625" style="168" customWidth="1"/>
    <col min="7" max="8" width="11" style="168" customWidth="1"/>
    <col min="9" max="9" width="11.85546875" style="168" customWidth="1"/>
    <col min="10" max="256" width="9.140625" style="168"/>
    <col min="257" max="257" width="52" style="168" customWidth="1"/>
    <col min="258" max="258" width="13.42578125" style="168" customWidth="1"/>
    <col min="259" max="259" width="14" style="168" customWidth="1"/>
    <col min="260" max="260" width="15.42578125" style="168" customWidth="1"/>
    <col min="261" max="261" width="14.28515625" style="168" customWidth="1"/>
    <col min="262" max="262" width="16.140625" style="168" customWidth="1"/>
    <col min="263" max="264" width="11" style="168" customWidth="1"/>
    <col min="265" max="265" width="11.85546875" style="168" customWidth="1"/>
    <col min="266" max="512" width="9.140625" style="168"/>
    <col min="513" max="513" width="52" style="168" customWidth="1"/>
    <col min="514" max="514" width="13.42578125" style="168" customWidth="1"/>
    <col min="515" max="515" width="14" style="168" customWidth="1"/>
    <col min="516" max="516" width="15.42578125" style="168" customWidth="1"/>
    <col min="517" max="517" width="14.28515625" style="168" customWidth="1"/>
    <col min="518" max="518" width="16.140625" style="168" customWidth="1"/>
    <col min="519" max="520" width="11" style="168" customWidth="1"/>
    <col min="521" max="521" width="11.85546875" style="168" customWidth="1"/>
    <col min="522" max="768" width="9.140625" style="168"/>
    <col min="769" max="769" width="52" style="168" customWidth="1"/>
    <col min="770" max="770" width="13.42578125" style="168" customWidth="1"/>
    <col min="771" max="771" width="14" style="168" customWidth="1"/>
    <col min="772" max="772" width="15.42578125" style="168" customWidth="1"/>
    <col min="773" max="773" width="14.28515625" style="168" customWidth="1"/>
    <col min="774" max="774" width="16.140625" style="168" customWidth="1"/>
    <col min="775" max="776" width="11" style="168" customWidth="1"/>
    <col min="777" max="777" width="11.85546875" style="168" customWidth="1"/>
    <col min="778" max="1024" width="9.140625" style="168"/>
    <col min="1025" max="1025" width="52" style="168" customWidth="1"/>
    <col min="1026" max="1026" width="13.42578125" style="168" customWidth="1"/>
    <col min="1027" max="1027" width="14" style="168" customWidth="1"/>
    <col min="1028" max="1028" width="15.42578125" style="168" customWidth="1"/>
    <col min="1029" max="1029" width="14.28515625" style="168" customWidth="1"/>
    <col min="1030" max="1030" width="16.140625" style="168" customWidth="1"/>
    <col min="1031" max="1032" width="11" style="168" customWidth="1"/>
    <col min="1033" max="1033" width="11.85546875" style="168" customWidth="1"/>
    <col min="1034" max="1280" width="9.140625" style="168"/>
    <col min="1281" max="1281" width="52" style="168" customWidth="1"/>
    <col min="1282" max="1282" width="13.42578125" style="168" customWidth="1"/>
    <col min="1283" max="1283" width="14" style="168" customWidth="1"/>
    <col min="1284" max="1284" width="15.42578125" style="168" customWidth="1"/>
    <col min="1285" max="1285" width="14.28515625" style="168" customWidth="1"/>
    <col min="1286" max="1286" width="16.140625" style="168" customWidth="1"/>
    <col min="1287" max="1288" width="11" style="168" customWidth="1"/>
    <col min="1289" max="1289" width="11.85546875" style="168" customWidth="1"/>
    <col min="1290" max="1536" width="9.140625" style="168"/>
    <col min="1537" max="1537" width="52" style="168" customWidth="1"/>
    <col min="1538" max="1538" width="13.42578125" style="168" customWidth="1"/>
    <col min="1539" max="1539" width="14" style="168" customWidth="1"/>
    <col min="1540" max="1540" width="15.42578125" style="168" customWidth="1"/>
    <col min="1541" max="1541" width="14.28515625" style="168" customWidth="1"/>
    <col min="1542" max="1542" width="16.140625" style="168" customWidth="1"/>
    <col min="1543" max="1544" width="11" style="168" customWidth="1"/>
    <col min="1545" max="1545" width="11.85546875" style="168" customWidth="1"/>
    <col min="1546" max="1792" width="9.140625" style="168"/>
    <col min="1793" max="1793" width="52" style="168" customWidth="1"/>
    <col min="1794" max="1794" width="13.42578125" style="168" customWidth="1"/>
    <col min="1795" max="1795" width="14" style="168" customWidth="1"/>
    <col min="1796" max="1796" width="15.42578125" style="168" customWidth="1"/>
    <col min="1797" max="1797" width="14.28515625" style="168" customWidth="1"/>
    <col min="1798" max="1798" width="16.140625" style="168" customWidth="1"/>
    <col min="1799" max="1800" width="11" style="168" customWidth="1"/>
    <col min="1801" max="1801" width="11.85546875" style="168" customWidth="1"/>
    <col min="1802" max="2048" width="9.140625" style="168"/>
    <col min="2049" max="2049" width="52" style="168" customWidth="1"/>
    <col min="2050" max="2050" width="13.42578125" style="168" customWidth="1"/>
    <col min="2051" max="2051" width="14" style="168" customWidth="1"/>
    <col min="2052" max="2052" width="15.42578125" style="168" customWidth="1"/>
    <col min="2053" max="2053" width="14.28515625" style="168" customWidth="1"/>
    <col min="2054" max="2054" width="16.140625" style="168" customWidth="1"/>
    <col min="2055" max="2056" width="11" style="168" customWidth="1"/>
    <col min="2057" max="2057" width="11.85546875" style="168" customWidth="1"/>
    <col min="2058" max="2304" width="9.140625" style="168"/>
    <col min="2305" max="2305" width="52" style="168" customWidth="1"/>
    <col min="2306" max="2306" width="13.42578125" style="168" customWidth="1"/>
    <col min="2307" max="2307" width="14" style="168" customWidth="1"/>
    <col min="2308" max="2308" width="15.42578125" style="168" customWidth="1"/>
    <col min="2309" max="2309" width="14.28515625" style="168" customWidth="1"/>
    <col min="2310" max="2310" width="16.140625" style="168" customWidth="1"/>
    <col min="2311" max="2312" width="11" style="168" customWidth="1"/>
    <col min="2313" max="2313" width="11.85546875" style="168" customWidth="1"/>
    <col min="2314" max="2560" width="9.140625" style="168"/>
    <col min="2561" max="2561" width="52" style="168" customWidth="1"/>
    <col min="2562" max="2562" width="13.42578125" style="168" customWidth="1"/>
    <col min="2563" max="2563" width="14" style="168" customWidth="1"/>
    <col min="2564" max="2564" width="15.42578125" style="168" customWidth="1"/>
    <col min="2565" max="2565" width="14.28515625" style="168" customWidth="1"/>
    <col min="2566" max="2566" width="16.140625" style="168" customWidth="1"/>
    <col min="2567" max="2568" width="11" style="168" customWidth="1"/>
    <col min="2569" max="2569" width="11.85546875" style="168" customWidth="1"/>
    <col min="2570" max="2816" width="9.140625" style="168"/>
    <col min="2817" max="2817" width="52" style="168" customWidth="1"/>
    <col min="2818" max="2818" width="13.42578125" style="168" customWidth="1"/>
    <col min="2819" max="2819" width="14" style="168" customWidth="1"/>
    <col min="2820" max="2820" width="15.42578125" style="168" customWidth="1"/>
    <col min="2821" max="2821" width="14.28515625" style="168" customWidth="1"/>
    <col min="2822" max="2822" width="16.140625" style="168" customWidth="1"/>
    <col min="2823" max="2824" width="11" style="168" customWidth="1"/>
    <col min="2825" max="2825" width="11.85546875" style="168" customWidth="1"/>
    <col min="2826" max="3072" width="9.140625" style="168"/>
    <col min="3073" max="3073" width="52" style="168" customWidth="1"/>
    <col min="3074" max="3074" width="13.42578125" style="168" customWidth="1"/>
    <col min="3075" max="3075" width="14" style="168" customWidth="1"/>
    <col min="3076" max="3076" width="15.42578125" style="168" customWidth="1"/>
    <col min="3077" max="3077" width="14.28515625" style="168" customWidth="1"/>
    <col min="3078" max="3078" width="16.140625" style="168" customWidth="1"/>
    <col min="3079" max="3080" width="11" style="168" customWidth="1"/>
    <col min="3081" max="3081" width="11.85546875" style="168" customWidth="1"/>
    <col min="3082" max="3328" width="9.140625" style="168"/>
    <col min="3329" max="3329" width="52" style="168" customWidth="1"/>
    <col min="3330" max="3330" width="13.42578125" style="168" customWidth="1"/>
    <col min="3331" max="3331" width="14" style="168" customWidth="1"/>
    <col min="3332" max="3332" width="15.42578125" style="168" customWidth="1"/>
    <col min="3333" max="3333" width="14.28515625" style="168" customWidth="1"/>
    <col min="3334" max="3334" width="16.140625" style="168" customWidth="1"/>
    <col min="3335" max="3336" width="11" style="168" customWidth="1"/>
    <col min="3337" max="3337" width="11.85546875" style="168" customWidth="1"/>
    <col min="3338" max="3584" width="9.140625" style="168"/>
    <col min="3585" max="3585" width="52" style="168" customWidth="1"/>
    <col min="3586" max="3586" width="13.42578125" style="168" customWidth="1"/>
    <col min="3587" max="3587" width="14" style="168" customWidth="1"/>
    <col min="3588" max="3588" width="15.42578125" style="168" customWidth="1"/>
    <col min="3589" max="3589" width="14.28515625" style="168" customWidth="1"/>
    <col min="3590" max="3590" width="16.140625" style="168" customWidth="1"/>
    <col min="3591" max="3592" width="11" style="168" customWidth="1"/>
    <col min="3593" max="3593" width="11.85546875" style="168" customWidth="1"/>
    <col min="3594" max="3840" width="9.140625" style="168"/>
    <col min="3841" max="3841" width="52" style="168" customWidth="1"/>
    <col min="3842" max="3842" width="13.42578125" style="168" customWidth="1"/>
    <col min="3843" max="3843" width="14" style="168" customWidth="1"/>
    <col min="3844" max="3844" width="15.42578125" style="168" customWidth="1"/>
    <col min="3845" max="3845" width="14.28515625" style="168" customWidth="1"/>
    <col min="3846" max="3846" width="16.140625" style="168" customWidth="1"/>
    <col min="3847" max="3848" width="11" style="168" customWidth="1"/>
    <col min="3849" max="3849" width="11.85546875" style="168" customWidth="1"/>
    <col min="3850" max="4096" width="9.140625" style="168"/>
    <col min="4097" max="4097" width="52" style="168" customWidth="1"/>
    <col min="4098" max="4098" width="13.42578125" style="168" customWidth="1"/>
    <col min="4099" max="4099" width="14" style="168" customWidth="1"/>
    <col min="4100" max="4100" width="15.42578125" style="168" customWidth="1"/>
    <col min="4101" max="4101" width="14.28515625" style="168" customWidth="1"/>
    <col min="4102" max="4102" width="16.140625" style="168" customWidth="1"/>
    <col min="4103" max="4104" width="11" style="168" customWidth="1"/>
    <col min="4105" max="4105" width="11.85546875" style="168" customWidth="1"/>
    <col min="4106" max="4352" width="9.140625" style="168"/>
    <col min="4353" max="4353" width="52" style="168" customWidth="1"/>
    <col min="4354" max="4354" width="13.42578125" style="168" customWidth="1"/>
    <col min="4355" max="4355" width="14" style="168" customWidth="1"/>
    <col min="4356" max="4356" width="15.42578125" style="168" customWidth="1"/>
    <col min="4357" max="4357" width="14.28515625" style="168" customWidth="1"/>
    <col min="4358" max="4358" width="16.140625" style="168" customWidth="1"/>
    <col min="4359" max="4360" width="11" style="168" customWidth="1"/>
    <col min="4361" max="4361" width="11.85546875" style="168" customWidth="1"/>
    <col min="4362" max="4608" width="9.140625" style="168"/>
    <col min="4609" max="4609" width="52" style="168" customWidth="1"/>
    <col min="4610" max="4610" width="13.42578125" style="168" customWidth="1"/>
    <col min="4611" max="4611" width="14" style="168" customWidth="1"/>
    <col min="4612" max="4612" width="15.42578125" style="168" customWidth="1"/>
    <col min="4613" max="4613" width="14.28515625" style="168" customWidth="1"/>
    <col min="4614" max="4614" width="16.140625" style="168" customWidth="1"/>
    <col min="4615" max="4616" width="11" style="168" customWidth="1"/>
    <col min="4617" max="4617" width="11.85546875" style="168" customWidth="1"/>
    <col min="4618" max="4864" width="9.140625" style="168"/>
    <col min="4865" max="4865" width="52" style="168" customWidth="1"/>
    <col min="4866" max="4866" width="13.42578125" style="168" customWidth="1"/>
    <col min="4867" max="4867" width="14" style="168" customWidth="1"/>
    <col min="4868" max="4868" width="15.42578125" style="168" customWidth="1"/>
    <col min="4869" max="4869" width="14.28515625" style="168" customWidth="1"/>
    <col min="4870" max="4870" width="16.140625" style="168" customWidth="1"/>
    <col min="4871" max="4872" width="11" style="168" customWidth="1"/>
    <col min="4873" max="4873" width="11.85546875" style="168" customWidth="1"/>
    <col min="4874" max="5120" width="9.140625" style="168"/>
    <col min="5121" max="5121" width="52" style="168" customWidth="1"/>
    <col min="5122" max="5122" width="13.42578125" style="168" customWidth="1"/>
    <col min="5123" max="5123" width="14" style="168" customWidth="1"/>
    <col min="5124" max="5124" width="15.42578125" style="168" customWidth="1"/>
    <col min="5125" max="5125" width="14.28515625" style="168" customWidth="1"/>
    <col min="5126" max="5126" width="16.140625" style="168" customWidth="1"/>
    <col min="5127" max="5128" width="11" style="168" customWidth="1"/>
    <col min="5129" max="5129" width="11.85546875" style="168" customWidth="1"/>
    <col min="5130" max="5376" width="9.140625" style="168"/>
    <col min="5377" max="5377" width="52" style="168" customWidth="1"/>
    <col min="5378" max="5378" width="13.42578125" style="168" customWidth="1"/>
    <col min="5379" max="5379" width="14" style="168" customWidth="1"/>
    <col min="5380" max="5380" width="15.42578125" style="168" customWidth="1"/>
    <col min="5381" max="5381" width="14.28515625" style="168" customWidth="1"/>
    <col min="5382" max="5382" width="16.140625" style="168" customWidth="1"/>
    <col min="5383" max="5384" width="11" style="168" customWidth="1"/>
    <col min="5385" max="5385" width="11.85546875" style="168" customWidth="1"/>
    <col min="5386" max="5632" width="9.140625" style="168"/>
    <col min="5633" max="5633" width="52" style="168" customWidth="1"/>
    <col min="5634" max="5634" width="13.42578125" style="168" customWidth="1"/>
    <col min="5635" max="5635" width="14" style="168" customWidth="1"/>
    <col min="5636" max="5636" width="15.42578125" style="168" customWidth="1"/>
    <col min="5637" max="5637" width="14.28515625" style="168" customWidth="1"/>
    <col min="5638" max="5638" width="16.140625" style="168" customWidth="1"/>
    <col min="5639" max="5640" width="11" style="168" customWidth="1"/>
    <col min="5641" max="5641" width="11.85546875" style="168" customWidth="1"/>
    <col min="5642" max="5888" width="9.140625" style="168"/>
    <col min="5889" max="5889" width="52" style="168" customWidth="1"/>
    <col min="5890" max="5890" width="13.42578125" style="168" customWidth="1"/>
    <col min="5891" max="5891" width="14" style="168" customWidth="1"/>
    <col min="5892" max="5892" width="15.42578125" style="168" customWidth="1"/>
    <col min="5893" max="5893" width="14.28515625" style="168" customWidth="1"/>
    <col min="5894" max="5894" width="16.140625" style="168" customWidth="1"/>
    <col min="5895" max="5896" width="11" style="168" customWidth="1"/>
    <col min="5897" max="5897" width="11.85546875" style="168" customWidth="1"/>
    <col min="5898" max="6144" width="9.140625" style="168"/>
    <col min="6145" max="6145" width="52" style="168" customWidth="1"/>
    <col min="6146" max="6146" width="13.42578125" style="168" customWidth="1"/>
    <col min="6147" max="6147" width="14" style="168" customWidth="1"/>
    <col min="6148" max="6148" width="15.42578125" style="168" customWidth="1"/>
    <col min="6149" max="6149" width="14.28515625" style="168" customWidth="1"/>
    <col min="6150" max="6150" width="16.140625" style="168" customWidth="1"/>
    <col min="6151" max="6152" width="11" style="168" customWidth="1"/>
    <col min="6153" max="6153" width="11.85546875" style="168" customWidth="1"/>
    <col min="6154" max="6400" width="9.140625" style="168"/>
    <col min="6401" max="6401" width="52" style="168" customWidth="1"/>
    <col min="6402" max="6402" width="13.42578125" style="168" customWidth="1"/>
    <col min="6403" max="6403" width="14" style="168" customWidth="1"/>
    <col min="6404" max="6404" width="15.42578125" style="168" customWidth="1"/>
    <col min="6405" max="6405" width="14.28515625" style="168" customWidth="1"/>
    <col min="6406" max="6406" width="16.140625" style="168" customWidth="1"/>
    <col min="6407" max="6408" width="11" style="168" customWidth="1"/>
    <col min="6409" max="6409" width="11.85546875" style="168" customWidth="1"/>
    <col min="6410" max="6656" width="9.140625" style="168"/>
    <col min="6657" max="6657" width="52" style="168" customWidth="1"/>
    <col min="6658" max="6658" width="13.42578125" style="168" customWidth="1"/>
    <col min="6659" max="6659" width="14" style="168" customWidth="1"/>
    <col min="6660" max="6660" width="15.42578125" style="168" customWidth="1"/>
    <col min="6661" max="6661" width="14.28515625" style="168" customWidth="1"/>
    <col min="6662" max="6662" width="16.140625" style="168" customWidth="1"/>
    <col min="6663" max="6664" width="11" style="168" customWidth="1"/>
    <col min="6665" max="6665" width="11.85546875" style="168" customWidth="1"/>
    <col min="6666" max="6912" width="9.140625" style="168"/>
    <col min="6913" max="6913" width="52" style="168" customWidth="1"/>
    <col min="6914" max="6914" width="13.42578125" style="168" customWidth="1"/>
    <col min="6915" max="6915" width="14" style="168" customWidth="1"/>
    <col min="6916" max="6916" width="15.42578125" style="168" customWidth="1"/>
    <col min="6917" max="6917" width="14.28515625" style="168" customWidth="1"/>
    <col min="6918" max="6918" width="16.140625" style="168" customWidth="1"/>
    <col min="6919" max="6920" width="11" style="168" customWidth="1"/>
    <col min="6921" max="6921" width="11.85546875" style="168" customWidth="1"/>
    <col min="6922" max="7168" width="9.140625" style="168"/>
    <col min="7169" max="7169" width="52" style="168" customWidth="1"/>
    <col min="7170" max="7170" width="13.42578125" style="168" customWidth="1"/>
    <col min="7171" max="7171" width="14" style="168" customWidth="1"/>
    <col min="7172" max="7172" width="15.42578125" style="168" customWidth="1"/>
    <col min="7173" max="7173" width="14.28515625" style="168" customWidth="1"/>
    <col min="7174" max="7174" width="16.140625" style="168" customWidth="1"/>
    <col min="7175" max="7176" width="11" style="168" customWidth="1"/>
    <col min="7177" max="7177" width="11.85546875" style="168" customWidth="1"/>
    <col min="7178" max="7424" width="9.140625" style="168"/>
    <col min="7425" max="7425" width="52" style="168" customWidth="1"/>
    <col min="7426" max="7426" width="13.42578125" style="168" customWidth="1"/>
    <col min="7427" max="7427" width="14" style="168" customWidth="1"/>
    <col min="7428" max="7428" width="15.42578125" style="168" customWidth="1"/>
    <col min="7429" max="7429" width="14.28515625" style="168" customWidth="1"/>
    <col min="7430" max="7430" width="16.140625" style="168" customWidth="1"/>
    <col min="7431" max="7432" width="11" style="168" customWidth="1"/>
    <col min="7433" max="7433" width="11.85546875" style="168" customWidth="1"/>
    <col min="7434" max="7680" width="9.140625" style="168"/>
    <col min="7681" max="7681" width="52" style="168" customWidth="1"/>
    <col min="7682" max="7682" width="13.42578125" style="168" customWidth="1"/>
    <col min="7683" max="7683" width="14" style="168" customWidth="1"/>
    <col min="7684" max="7684" width="15.42578125" style="168" customWidth="1"/>
    <col min="7685" max="7685" width="14.28515625" style="168" customWidth="1"/>
    <col min="7686" max="7686" width="16.140625" style="168" customWidth="1"/>
    <col min="7687" max="7688" width="11" style="168" customWidth="1"/>
    <col min="7689" max="7689" width="11.85546875" style="168" customWidth="1"/>
    <col min="7690" max="7936" width="9.140625" style="168"/>
    <col min="7937" max="7937" width="52" style="168" customWidth="1"/>
    <col min="7938" max="7938" width="13.42578125" style="168" customWidth="1"/>
    <col min="7939" max="7939" width="14" style="168" customWidth="1"/>
    <col min="7940" max="7940" width="15.42578125" style="168" customWidth="1"/>
    <col min="7941" max="7941" width="14.28515625" style="168" customWidth="1"/>
    <col min="7942" max="7942" width="16.140625" style="168" customWidth="1"/>
    <col min="7943" max="7944" width="11" style="168" customWidth="1"/>
    <col min="7945" max="7945" width="11.85546875" style="168" customWidth="1"/>
    <col min="7946" max="8192" width="9.140625" style="168"/>
    <col min="8193" max="8193" width="52" style="168" customWidth="1"/>
    <col min="8194" max="8194" width="13.42578125" style="168" customWidth="1"/>
    <col min="8195" max="8195" width="14" style="168" customWidth="1"/>
    <col min="8196" max="8196" width="15.42578125" style="168" customWidth="1"/>
    <col min="8197" max="8197" width="14.28515625" style="168" customWidth="1"/>
    <col min="8198" max="8198" width="16.140625" style="168" customWidth="1"/>
    <col min="8199" max="8200" width="11" style="168" customWidth="1"/>
    <col min="8201" max="8201" width="11.85546875" style="168" customWidth="1"/>
    <col min="8202" max="8448" width="9.140625" style="168"/>
    <col min="8449" max="8449" width="52" style="168" customWidth="1"/>
    <col min="8450" max="8450" width="13.42578125" style="168" customWidth="1"/>
    <col min="8451" max="8451" width="14" style="168" customWidth="1"/>
    <col min="8452" max="8452" width="15.42578125" style="168" customWidth="1"/>
    <col min="8453" max="8453" width="14.28515625" style="168" customWidth="1"/>
    <col min="8454" max="8454" width="16.140625" style="168" customWidth="1"/>
    <col min="8455" max="8456" width="11" style="168" customWidth="1"/>
    <col min="8457" max="8457" width="11.85546875" style="168" customWidth="1"/>
    <col min="8458" max="8704" width="9.140625" style="168"/>
    <col min="8705" max="8705" width="52" style="168" customWidth="1"/>
    <col min="8706" max="8706" width="13.42578125" style="168" customWidth="1"/>
    <col min="8707" max="8707" width="14" style="168" customWidth="1"/>
    <col min="8708" max="8708" width="15.42578125" style="168" customWidth="1"/>
    <col min="8709" max="8709" width="14.28515625" style="168" customWidth="1"/>
    <col min="8710" max="8710" width="16.140625" style="168" customWidth="1"/>
    <col min="8711" max="8712" width="11" style="168" customWidth="1"/>
    <col min="8713" max="8713" width="11.85546875" style="168" customWidth="1"/>
    <col min="8714" max="8960" width="9.140625" style="168"/>
    <col min="8961" max="8961" width="52" style="168" customWidth="1"/>
    <col min="8962" max="8962" width="13.42578125" style="168" customWidth="1"/>
    <col min="8963" max="8963" width="14" style="168" customWidth="1"/>
    <col min="8964" max="8964" width="15.42578125" style="168" customWidth="1"/>
    <col min="8965" max="8965" width="14.28515625" style="168" customWidth="1"/>
    <col min="8966" max="8966" width="16.140625" style="168" customWidth="1"/>
    <col min="8967" max="8968" width="11" style="168" customWidth="1"/>
    <col min="8969" max="8969" width="11.85546875" style="168" customWidth="1"/>
    <col min="8970" max="9216" width="9.140625" style="168"/>
    <col min="9217" max="9217" width="52" style="168" customWidth="1"/>
    <col min="9218" max="9218" width="13.42578125" style="168" customWidth="1"/>
    <col min="9219" max="9219" width="14" style="168" customWidth="1"/>
    <col min="9220" max="9220" width="15.42578125" style="168" customWidth="1"/>
    <col min="9221" max="9221" width="14.28515625" style="168" customWidth="1"/>
    <col min="9222" max="9222" width="16.140625" style="168" customWidth="1"/>
    <col min="9223" max="9224" width="11" style="168" customWidth="1"/>
    <col min="9225" max="9225" width="11.85546875" style="168" customWidth="1"/>
    <col min="9226" max="9472" width="9.140625" style="168"/>
    <col min="9473" max="9473" width="52" style="168" customWidth="1"/>
    <col min="9474" max="9474" width="13.42578125" style="168" customWidth="1"/>
    <col min="9475" max="9475" width="14" style="168" customWidth="1"/>
    <col min="9476" max="9476" width="15.42578125" style="168" customWidth="1"/>
    <col min="9477" max="9477" width="14.28515625" style="168" customWidth="1"/>
    <col min="9478" max="9478" width="16.140625" style="168" customWidth="1"/>
    <col min="9479" max="9480" width="11" style="168" customWidth="1"/>
    <col min="9481" max="9481" width="11.85546875" style="168" customWidth="1"/>
    <col min="9482" max="9728" width="9.140625" style="168"/>
    <col min="9729" max="9729" width="52" style="168" customWidth="1"/>
    <col min="9730" max="9730" width="13.42578125" style="168" customWidth="1"/>
    <col min="9731" max="9731" width="14" style="168" customWidth="1"/>
    <col min="9732" max="9732" width="15.42578125" style="168" customWidth="1"/>
    <col min="9733" max="9733" width="14.28515625" style="168" customWidth="1"/>
    <col min="9734" max="9734" width="16.140625" style="168" customWidth="1"/>
    <col min="9735" max="9736" width="11" style="168" customWidth="1"/>
    <col min="9737" max="9737" width="11.85546875" style="168" customWidth="1"/>
    <col min="9738" max="9984" width="9.140625" style="168"/>
    <col min="9985" max="9985" width="52" style="168" customWidth="1"/>
    <col min="9986" max="9986" width="13.42578125" style="168" customWidth="1"/>
    <col min="9987" max="9987" width="14" style="168" customWidth="1"/>
    <col min="9988" max="9988" width="15.42578125" style="168" customWidth="1"/>
    <col min="9989" max="9989" width="14.28515625" style="168" customWidth="1"/>
    <col min="9990" max="9990" width="16.140625" style="168" customWidth="1"/>
    <col min="9991" max="9992" width="11" style="168" customWidth="1"/>
    <col min="9993" max="9993" width="11.85546875" style="168" customWidth="1"/>
    <col min="9994" max="10240" width="9.140625" style="168"/>
    <col min="10241" max="10241" width="52" style="168" customWidth="1"/>
    <col min="10242" max="10242" width="13.42578125" style="168" customWidth="1"/>
    <col min="10243" max="10243" width="14" style="168" customWidth="1"/>
    <col min="10244" max="10244" width="15.42578125" style="168" customWidth="1"/>
    <col min="10245" max="10245" width="14.28515625" style="168" customWidth="1"/>
    <col min="10246" max="10246" width="16.140625" style="168" customWidth="1"/>
    <col min="10247" max="10248" width="11" style="168" customWidth="1"/>
    <col min="10249" max="10249" width="11.85546875" style="168" customWidth="1"/>
    <col min="10250" max="10496" width="9.140625" style="168"/>
    <col min="10497" max="10497" width="52" style="168" customWidth="1"/>
    <col min="10498" max="10498" width="13.42578125" style="168" customWidth="1"/>
    <col min="10499" max="10499" width="14" style="168" customWidth="1"/>
    <col min="10500" max="10500" width="15.42578125" style="168" customWidth="1"/>
    <col min="10501" max="10501" width="14.28515625" style="168" customWidth="1"/>
    <col min="10502" max="10502" width="16.140625" style="168" customWidth="1"/>
    <col min="10503" max="10504" width="11" style="168" customWidth="1"/>
    <col min="10505" max="10505" width="11.85546875" style="168" customWidth="1"/>
    <col min="10506" max="10752" width="9.140625" style="168"/>
    <col min="10753" max="10753" width="52" style="168" customWidth="1"/>
    <col min="10754" max="10754" width="13.42578125" style="168" customWidth="1"/>
    <col min="10755" max="10755" width="14" style="168" customWidth="1"/>
    <col min="10756" max="10756" width="15.42578125" style="168" customWidth="1"/>
    <col min="10757" max="10757" width="14.28515625" style="168" customWidth="1"/>
    <col min="10758" max="10758" width="16.140625" style="168" customWidth="1"/>
    <col min="10759" max="10760" width="11" style="168" customWidth="1"/>
    <col min="10761" max="10761" width="11.85546875" style="168" customWidth="1"/>
    <col min="10762" max="11008" width="9.140625" style="168"/>
    <col min="11009" max="11009" width="52" style="168" customWidth="1"/>
    <col min="11010" max="11010" width="13.42578125" style="168" customWidth="1"/>
    <col min="11011" max="11011" width="14" style="168" customWidth="1"/>
    <col min="11012" max="11012" width="15.42578125" style="168" customWidth="1"/>
    <col min="11013" max="11013" width="14.28515625" style="168" customWidth="1"/>
    <col min="11014" max="11014" width="16.140625" style="168" customWidth="1"/>
    <col min="11015" max="11016" width="11" style="168" customWidth="1"/>
    <col min="11017" max="11017" width="11.85546875" style="168" customWidth="1"/>
    <col min="11018" max="11264" width="9.140625" style="168"/>
    <col min="11265" max="11265" width="52" style="168" customWidth="1"/>
    <col min="11266" max="11266" width="13.42578125" style="168" customWidth="1"/>
    <col min="11267" max="11267" width="14" style="168" customWidth="1"/>
    <col min="11268" max="11268" width="15.42578125" style="168" customWidth="1"/>
    <col min="11269" max="11269" width="14.28515625" style="168" customWidth="1"/>
    <col min="11270" max="11270" width="16.140625" style="168" customWidth="1"/>
    <col min="11271" max="11272" width="11" style="168" customWidth="1"/>
    <col min="11273" max="11273" width="11.85546875" style="168" customWidth="1"/>
    <col min="11274" max="11520" width="9.140625" style="168"/>
    <col min="11521" max="11521" width="52" style="168" customWidth="1"/>
    <col min="11522" max="11522" width="13.42578125" style="168" customWidth="1"/>
    <col min="11523" max="11523" width="14" style="168" customWidth="1"/>
    <col min="11524" max="11524" width="15.42578125" style="168" customWidth="1"/>
    <col min="11525" max="11525" width="14.28515625" style="168" customWidth="1"/>
    <col min="11526" max="11526" width="16.140625" style="168" customWidth="1"/>
    <col min="11527" max="11528" width="11" style="168" customWidth="1"/>
    <col min="11529" max="11529" width="11.85546875" style="168" customWidth="1"/>
    <col min="11530" max="11776" width="9.140625" style="168"/>
    <col min="11777" max="11777" width="52" style="168" customWidth="1"/>
    <col min="11778" max="11778" width="13.42578125" style="168" customWidth="1"/>
    <col min="11779" max="11779" width="14" style="168" customWidth="1"/>
    <col min="11780" max="11780" width="15.42578125" style="168" customWidth="1"/>
    <col min="11781" max="11781" width="14.28515625" style="168" customWidth="1"/>
    <col min="11782" max="11782" width="16.140625" style="168" customWidth="1"/>
    <col min="11783" max="11784" width="11" style="168" customWidth="1"/>
    <col min="11785" max="11785" width="11.85546875" style="168" customWidth="1"/>
    <col min="11786" max="12032" width="9.140625" style="168"/>
    <col min="12033" max="12033" width="52" style="168" customWidth="1"/>
    <col min="12034" max="12034" width="13.42578125" style="168" customWidth="1"/>
    <col min="12035" max="12035" width="14" style="168" customWidth="1"/>
    <col min="12036" max="12036" width="15.42578125" style="168" customWidth="1"/>
    <col min="12037" max="12037" width="14.28515625" style="168" customWidth="1"/>
    <col min="12038" max="12038" width="16.140625" style="168" customWidth="1"/>
    <col min="12039" max="12040" width="11" style="168" customWidth="1"/>
    <col min="12041" max="12041" width="11.85546875" style="168" customWidth="1"/>
    <col min="12042" max="12288" width="9.140625" style="168"/>
    <col min="12289" max="12289" width="52" style="168" customWidth="1"/>
    <col min="12290" max="12290" width="13.42578125" style="168" customWidth="1"/>
    <col min="12291" max="12291" width="14" style="168" customWidth="1"/>
    <col min="12292" max="12292" width="15.42578125" style="168" customWidth="1"/>
    <col min="12293" max="12293" width="14.28515625" style="168" customWidth="1"/>
    <col min="12294" max="12294" width="16.140625" style="168" customWidth="1"/>
    <col min="12295" max="12296" width="11" style="168" customWidth="1"/>
    <col min="12297" max="12297" width="11.85546875" style="168" customWidth="1"/>
    <col min="12298" max="12544" width="9.140625" style="168"/>
    <col min="12545" max="12545" width="52" style="168" customWidth="1"/>
    <col min="12546" max="12546" width="13.42578125" style="168" customWidth="1"/>
    <col min="12547" max="12547" width="14" style="168" customWidth="1"/>
    <col min="12548" max="12548" width="15.42578125" style="168" customWidth="1"/>
    <col min="12549" max="12549" width="14.28515625" style="168" customWidth="1"/>
    <col min="12550" max="12550" width="16.140625" style="168" customWidth="1"/>
    <col min="12551" max="12552" width="11" style="168" customWidth="1"/>
    <col min="12553" max="12553" width="11.85546875" style="168" customWidth="1"/>
    <col min="12554" max="12800" width="9.140625" style="168"/>
    <col min="12801" max="12801" width="52" style="168" customWidth="1"/>
    <col min="12802" max="12802" width="13.42578125" style="168" customWidth="1"/>
    <col min="12803" max="12803" width="14" style="168" customWidth="1"/>
    <col min="12804" max="12804" width="15.42578125" style="168" customWidth="1"/>
    <col min="12805" max="12805" width="14.28515625" style="168" customWidth="1"/>
    <col min="12806" max="12806" width="16.140625" style="168" customWidth="1"/>
    <col min="12807" max="12808" width="11" style="168" customWidth="1"/>
    <col min="12809" max="12809" width="11.85546875" style="168" customWidth="1"/>
    <col min="12810" max="13056" width="9.140625" style="168"/>
    <col min="13057" max="13057" width="52" style="168" customWidth="1"/>
    <col min="13058" max="13058" width="13.42578125" style="168" customWidth="1"/>
    <col min="13059" max="13059" width="14" style="168" customWidth="1"/>
    <col min="13060" max="13060" width="15.42578125" style="168" customWidth="1"/>
    <col min="13061" max="13061" width="14.28515625" style="168" customWidth="1"/>
    <col min="13062" max="13062" width="16.140625" style="168" customWidth="1"/>
    <col min="13063" max="13064" width="11" style="168" customWidth="1"/>
    <col min="13065" max="13065" width="11.85546875" style="168" customWidth="1"/>
    <col min="13066" max="13312" width="9.140625" style="168"/>
    <col min="13313" max="13313" width="52" style="168" customWidth="1"/>
    <col min="13314" max="13314" width="13.42578125" style="168" customWidth="1"/>
    <col min="13315" max="13315" width="14" style="168" customWidth="1"/>
    <col min="13316" max="13316" width="15.42578125" style="168" customWidth="1"/>
    <col min="13317" max="13317" width="14.28515625" style="168" customWidth="1"/>
    <col min="13318" max="13318" width="16.140625" style="168" customWidth="1"/>
    <col min="13319" max="13320" width="11" style="168" customWidth="1"/>
    <col min="13321" max="13321" width="11.85546875" style="168" customWidth="1"/>
    <col min="13322" max="13568" width="9.140625" style="168"/>
    <col min="13569" max="13569" width="52" style="168" customWidth="1"/>
    <col min="13570" max="13570" width="13.42578125" style="168" customWidth="1"/>
    <col min="13571" max="13571" width="14" style="168" customWidth="1"/>
    <col min="13572" max="13572" width="15.42578125" style="168" customWidth="1"/>
    <col min="13573" max="13573" width="14.28515625" style="168" customWidth="1"/>
    <col min="13574" max="13574" width="16.140625" style="168" customWidth="1"/>
    <col min="13575" max="13576" width="11" style="168" customWidth="1"/>
    <col min="13577" max="13577" width="11.85546875" style="168" customWidth="1"/>
    <col min="13578" max="13824" width="9.140625" style="168"/>
    <col min="13825" max="13825" width="52" style="168" customWidth="1"/>
    <col min="13826" max="13826" width="13.42578125" style="168" customWidth="1"/>
    <col min="13827" max="13827" width="14" style="168" customWidth="1"/>
    <col min="13828" max="13828" width="15.42578125" style="168" customWidth="1"/>
    <col min="13829" max="13829" width="14.28515625" style="168" customWidth="1"/>
    <col min="13830" max="13830" width="16.140625" style="168" customWidth="1"/>
    <col min="13831" max="13832" width="11" style="168" customWidth="1"/>
    <col min="13833" max="13833" width="11.85546875" style="168" customWidth="1"/>
    <col min="13834" max="14080" width="9.140625" style="168"/>
    <col min="14081" max="14081" width="52" style="168" customWidth="1"/>
    <col min="14082" max="14082" width="13.42578125" style="168" customWidth="1"/>
    <col min="14083" max="14083" width="14" style="168" customWidth="1"/>
    <col min="14084" max="14084" width="15.42578125" style="168" customWidth="1"/>
    <col min="14085" max="14085" width="14.28515625" style="168" customWidth="1"/>
    <col min="14086" max="14086" width="16.140625" style="168" customWidth="1"/>
    <col min="14087" max="14088" width="11" style="168" customWidth="1"/>
    <col min="14089" max="14089" width="11.85546875" style="168" customWidth="1"/>
    <col min="14090" max="14336" width="9.140625" style="168"/>
    <col min="14337" max="14337" width="52" style="168" customWidth="1"/>
    <col min="14338" max="14338" width="13.42578125" style="168" customWidth="1"/>
    <col min="14339" max="14339" width="14" style="168" customWidth="1"/>
    <col min="14340" max="14340" width="15.42578125" style="168" customWidth="1"/>
    <col min="14341" max="14341" width="14.28515625" style="168" customWidth="1"/>
    <col min="14342" max="14342" width="16.140625" style="168" customWidth="1"/>
    <col min="14343" max="14344" width="11" style="168" customWidth="1"/>
    <col min="14345" max="14345" width="11.85546875" style="168" customWidth="1"/>
    <col min="14346" max="14592" width="9.140625" style="168"/>
    <col min="14593" max="14593" width="52" style="168" customWidth="1"/>
    <col min="14594" max="14594" width="13.42578125" style="168" customWidth="1"/>
    <col min="14595" max="14595" width="14" style="168" customWidth="1"/>
    <col min="14596" max="14596" width="15.42578125" style="168" customWidth="1"/>
    <col min="14597" max="14597" width="14.28515625" style="168" customWidth="1"/>
    <col min="14598" max="14598" width="16.140625" style="168" customWidth="1"/>
    <col min="14599" max="14600" width="11" style="168" customWidth="1"/>
    <col min="14601" max="14601" width="11.85546875" style="168" customWidth="1"/>
    <col min="14602" max="14848" width="9.140625" style="168"/>
    <col min="14849" max="14849" width="52" style="168" customWidth="1"/>
    <col min="14850" max="14850" width="13.42578125" style="168" customWidth="1"/>
    <col min="14851" max="14851" width="14" style="168" customWidth="1"/>
    <col min="14852" max="14852" width="15.42578125" style="168" customWidth="1"/>
    <col min="14853" max="14853" width="14.28515625" style="168" customWidth="1"/>
    <col min="14854" max="14854" width="16.140625" style="168" customWidth="1"/>
    <col min="14855" max="14856" width="11" style="168" customWidth="1"/>
    <col min="14857" max="14857" width="11.85546875" style="168" customWidth="1"/>
    <col min="14858" max="15104" width="9.140625" style="168"/>
    <col min="15105" max="15105" width="52" style="168" customWidth="1"/>
    <col min="15106" max="15106" width="13.42578125" style="168" customWidth="1"/>
    <col min="15107" max="15107" width="14" style="168" customWidth="1"/>
    <col min="15108" max="15108" width="15.42578125" style="168" customWidth="1"/>
    <col min="15109" max="15109" width="14.28515625" style="168" customWidth="1"/>
    <col min="15110" max="15110" width="16.140625" style="168" customWidth="1"/>
    <col min="15111" max="15112" width="11" style="168" customWidth="1"/>
    <col min="15113" max="15113" width="11.85546875" style="168" customWidth="1"/>
    <col min="15114" max="15360" width="9.140625" style="168"/>
    <col min="15361" max="15361" width="52" style="168" customWidth="1"/>
    <col min="15362" max="15362" width="13.42578125" style="168" customWidth="1"/>
    <col min="15363" max="15363" width="14" style="168" customWidth="1"/>
    <col min="15364" max="15364" width="15.42578125" style="168" customWidth="1"/>
    <col min="15365" max="15365" width="14.28515625" style="168" customWidth="1"/>
    <col min="15366" max="15366" width="16.140625" style="168" customWidth="1"/>
    <col min="15367" max="15368" width="11" style="168" customWidth="1"/>
    <col min="15369" max="15369" width="11.85546875" style="168" customWidth="1"/>
    <col min="15370" max="15616" width="9.140625" style="168"/>
    <col min="15617" max="15617" width="52" style="168" customWidth="1"/>
    <col min="15618" max="15618" width="13.42578125" style="168" customWidth="1"/>
    <col min="15619" max="15619" width="14" style="168" customWidth="1"/>
    <col min="15620" max="15620" width="15.42578125" style="168" customWidth="1"/>
    <col min="15621" max="15621" width="14.28515625" style="168" customWidth="1"/>
    <col min="15622" max="15622" width="16.140625" style="168" customWidth="1"/>
    <col min="15623" max="15624" width="11" style="168" customWidth="1"/>
    <col min="15625" max="15625" width="11.85546875" style="168" customWidth="1"/>
    <col min="15626" max="15872" width="9.140625" style="168"/>
    <col min="15873" max="15873" width="52" style="168" customWidth="1"/>
    <col min="15874" max="15874" width="13.42578125" style="168" customWidth="1"/>
    <col min="15875" max="15875" width="14" style="168" customWidth="1"/>
    <col min="15876" max="15876" width="15.42578125" style="168" customWidth="1"/>
    <col min="15877" max="15877" width="14.28515625" style="168" customWidth="1"/>
    <col min="15878" max="15878" width="16.140625" style="168" customWidth="1"/>
    <col min="15879" max="15880" width="11" style="168" customWidth="1"/>
    <col min="15881" max="15881" width="11.85546875" style="168" customWidth="1"/>
    <col min="15882" max="16128" width="9.140625" style="168"/>
    <col min="16129" max="16129" width="52" style="168" customWidth="1"/>
    <col min="16130" max="16130" width="13.42578125" style="168" customWidth="1"/>
    <col min="16131" max="16131" width="14" style="168" customWidth="1"/>
    <col min="16132" max="16132" width="15.42578125" style="168" customWidth="1"/>
    <col min="16133" max="16133" width="14.28515625" style="168" customWidth="1"/>
    <col min="16134" max="16134" width="16.140625" style="168" customWidth="1"/>
    <col min="16135" max="16136" width="11" style="168" customWidth="1"/>
    <col min="16137" max="16137" width="11.85546875" style="168" customWidth="1"/>
    <col min="16138" max="16384" width="9.140625" style="168"/>
  </cols>
  <sheetData>
    <row r="1" spans="1:7" x14ac:dyDescent="0.25">
      <c r="A1" s="272"/>
      <c r="B1" s="273"/>
      <c r="C1" s="273"/>
      <c r="D1" s="612" t="s">
        <v>513</v>
      </c>
      <c r="E1" s="612"/>
      <c r="F1" s="612"/>
      <c r="G1" s="612"/>
    </row>
    <row r="2" spans="1:7" x14ac:dyDescent="0.25">
      <c r="A2" s="272"/>
      <c r="B2" s="274"/>
      <c r="C2" s="274"/>
      <c r="D2" s="613" t="s">
        <v>387</v>
      </c>
      <c r="E2" s="613"/>
      <c r="F2" s="613"/>
      <c r="G2" s="613"/>
    </row>
    <row r="3" spans="1:7" x14ac:dyDescent="0.25">
      <c r="A3" s="272"/>
      <c r="B3" s="273"/>
      <c r="C3" s="273"/>
      <c r="D3" s="273"/>
      <c r="E3" s="273"/>
      <c r="F3" s="273"/>
    </row>
    <row r="4" spans="1:7" ht="15.75" x14ac:dyDescent="0.25">
      <c r="A4" s="629" t="s">
        <v>388</v>
      </c>
      <c r="B4" s="629"/>
      <c r="C4" s="629"/>
      <c r="D4" s="629"/>
      <c r="E4" s="629"/>
      <c r="F4" s="629"/>
    </row>
    <row r="5" spans="1:7" ht="15.75" thickBot="1" x14ac:dyDescent="0.3">
      <c r="A5" s="272"/>
      <c r="B5" s="273"/>
      <c r="C5" s="273"/>
      <c r="D5" s="273"/>
      <c r="E5" s="273"/>
      <c r="F5" s="275" t="str">
        <f>'[1]KV_6.sz.mell.'!F5</f>
        <v>Forintban!</v>
      </c>
    </row>
    <row r="6" spans="1:7" s="181" customFormat="1" ht="36.75" thickBot="1" x14ac:dyDescent="0.3">
      <c r="A6" s="277" t="s">
        <v>389</v>
      </c>
      <c r="B6" s="314" t="s">
        <v>368</v>
      </c>
      <c r="C6" s="315" t="s">
        <v>369</v>
      </c>
      <c r="D6" s="315" t="str">
        <f>+'[1]KV_6.sz.mell.'!D6</f>
        <v>Felhasználás   2019. XII. 31-ig</v>
      </c>
      <c r="E6" s="315" t="str">
        <f>+'[1]KV_6.sz.mell.'!E6</f>
        <v>2020. évi előirányzat</v>
      </c>
      <c r="F6" s="277" t="s">
        <v>487</v>
      </c>
    </row>
    <row r="7" spans="1:7" ht="15.75" thickBot="1" x14ac:dyDescent="0.3">
      <c r="A7" s="280" t="s">
        <v>9</v>
      </c>
      <c r="B7" s="316" t="s">
        <v>10</v>
      </c>
      <c r="C7" s="317" t="s">
        <v>11</v>
      </c>
      <c r="D7" s="317" t="s">
        <v>12</v>
      </c>
      <c r="E7" s="317" t="s">
        <v>268</v>
      </c>
      <c r="F7" s="318"/>
    </row>
    <row r="8" spans="1:7" x14ac:dyDescent="0.25">
      <c r="A8" s="319" t="s">
        <v>390</v>
      </c>
      <c r="B8" s="320">
        <v>228986591</v>
      </c>
      <c r="C8" s="321" t="s">
        <v>391</v>
      </c>
      <c r="D8" s="322">
        <v>205566591</v>
      </c>
      <c r="E8" s="322">
        <v>23420000</v>
      </c>
      <c r="F8" s="323">
        <v>23420000</v>
      </c>
    </row>
    <row r="9" spans="1:7" x14ac:dyDescent="0.25">
      <c r="A9" s="319" t="s">
        <v>392</v>
      </c>
      <c r="B9" s="320">
        <v>16000000</v>
      </c>
      <c r="C9" s="321" t="s">
        <v>373</v>
      </c>
      <c r="D9" s="322"/>
      <c r="E9" s="322">
        <v>16000000</v>
      </c>
      <c r="F9" s="602">
        <v>14327000</v>
      </c>
    </row>
    <row r="10" spans="1:7" ht="15.75" thickBot="1" x14ac:dyDescent="0.3">
      <c r="A10" s="324" t="s">
        <v>498</v>
      </c>
      <c r="B10" s="325">
        <v>24899016</v>
      </c>
      <c r="C10" s="326" t="s">
        <v>373</v>
      </c>
      <c r="D10" s="327"/>
      <c r="E10" s="327">
        <v>24899016</v>
      </c>
      <c r="F10" s="603">
        <v>23452016</v>
      </c>
    </row>
    <row r="11" spans="1:7" ht="15.75" thickBot="1" x14ac:dyDescent="0.3">
      <c r="A11" s="329" t="s">
        <v>381</v>
      </c>
      <c r="B11" s="330">
        <f>SUM(B8:B10)</f>
        <v>269885607</v>
      </c>
      <c r="C11" s="331"/>
      <c r="D11" s="332">
        <f>SUM(D8:D10)</f>
        <v>205566591</v>
      </c>
      <c r="E11" s="332">
        <f>SUM(E8:E10)</f>
        <v>64319016</v>
      </c>
      <c r="F11" s="333"/>
    </row>
    <row r="12" spans="1:7" ht="15.75" thickBot="1" x14ac:dyDescent="0.3">
      <c r="A12" s="334" t="s">
        <v>393</v>
      </c>
      <c r="B12" s="335">
        <v>120000000</v>
      </c>
      <c r="C12" s="336"/>
      <c r="D12" s="337"/>
      <c r="E12" s="337">
        <v>120000000</v>
      </c>
      <c r="F12" s="338">
        <v>120000000</v>
      </c>
    </row>
    <row r="13" spans="1:7" ht="15.75" thickBot="1" x14ac:dyDescent="0.3">
      <c r="A13" s="329" t="s">
        <v>394</v>
      </c>
      <c r="B13" s="330">
        <v>120000000</v>
      </c>
      <c r="C13" s="331"/>
      <c r="D13" s="332"/>
      <c r="E13" s="332">
        <v>120000000</v>
      </c>
      <c r="F13" s="333"/>
    </row>
    <row r="14" spans="1:7" x14ac:dyDescent="0.25">
      <c r="A14" s="339" t="s">
        <v>497</v>
      </c>
      <c r="B14" s="340">
        <v>19463231</v>
      </c>
      <c r="C14" s="341"/>
      <c r="D14" s="342"/>
      <c r="E14" s="342">
        <v>19463231</v>
      </c>
      <c r="F14" s="343">
        <v>19463231</v>
      </c>
    </row>
    <row r="15" spans="1:7" x14ac:dyDescent="0.25">
      <c r="A15" s="319" t="s">
        <v>392</v>
      </c>
      <c r="B15" s="320"/>
      <c r="C15" s="321"/>
      <c r="D15" s="322"/>
      <c r="E15" s="601">
        <v>-1673000</v>
      </c>
      <c r="F15" s="323"/>
    </row>
    <row r="16" spans="1:7" x14ac:dyDescent="0.25">
      <c r="A16" s="324" t="s">
        <v>498</v>
      </c>
      <c r="B16" s="320"/>
      <c r="C16" s="321"/>
      <c r="D16" s="322"/>
      <c r="E16" s="601">
        <v>-1447000</v>
      </c>
      <c r="F16" s="323"/>
    </row>
    <row r="17" spans="1:6" ht="15.75" thickBot="1" x14ac:dyDescent="0.3">
      <c r="A17" s="324" t="s">
        <v>499</v>
      </c>
      <c r="B17" s="325">
        <v>3120000</v>
      </c>
      <c r="C17" s="326"/>
      <c r="D17" s="327"/>
      <c r="E17" s="327">
        <v>3120000</v>
      </c>
      <c r="F17" s="328">
        <v>3120000</v>
      </c>
    </row>
    <row r="18" spans="1:6" ht="15.75" thickBot="1" x14ac:dyDescent="0.3">
      <c r="A18" s="329" t="s">
        <v>500</v>
      </c>
      <c r="B18" s="330">
        <f>SUM(B14:B17)</f>
        <v>22583231</v>
      </c>
      <c r="C18" s="331"/>
      <c r="D18" s="332"/>
      <c r="E18" s="332">
        <f>SUM(E14:E17)</f>
        <v>19463231</v>
      </c>
      <c r="F18" s="600"/>
    </row>
    <row r="19" spans="1:6" x14ac:dyDescent="0.25">
      <c r="A19" s="339"/>
      <c r="B19" s="340"/>
      <c r="C19" s="341"/>
      <c r="D19" s="342"/>
      <c r="E19" s="342"/>
      <c r="F19" s="343"/>
    </row>
    <row r="20" spans="1:6" x14ac:dyDescent="0.25">
      <c r="A20" s="319"/>
      <c r="B20" s="320"/>
      <c r="C20" s="321"/>
      <c r="D20" s="322"/>
      <c r="E20" s="322"/>
      <c r="F20" s="323"/>
    </row>
    <row r="21" spans="1:6" x14ac:dyDescent="0.25">
      <c r="A21" s="319"/>
      <c r="B21" s="320"/>
      <c r="C21" s="321"/>
      <c r="D21" s="322"/>
      <c r="E21" s="322"/>
      <c r="F21" s="323">
        <f t="shared" ref="F21:F24" si="0">B21-D21-E21</f>
        <v>0</v>
      </c>
    </row>
    <row r="22" spans="1:6" x14ac:dyDescent="0.25">
      <c r="A22" s="319"/>
      <c r="B22" s="320"/>
      <c r="C22" s="321"/>
      <c r="D22" s="322"/>
      <c r="E22" s="322"/>
      <c r="F22" s="323">
        <f t="shared" si="0"/>
        <v>0</v>
      </c>
    </row>
    <row r="23" spans="1:6" x14ac:dyDescent="0.25">
      <c r="A23" s="319"/>
      <c r="B23" s="320"/>
      <c r="C23" s="321"/>
      <c r="D23" s="322"/>
      <c r="E23" s="322"/>
      <c r="F23" s="323">
        <f t="shared" si="0"/>
        <v>0</v>
      </c>
    </row>
    <row r="24" spans="1:6" ht="15.75" thickBot="1" x14ac:dyDescent="0.3">
      <c r="A24" s="324"/>
      <c r="B24" s="325"/>
      <c r="C24" s="326"/>
      <c r="D24" s="327"/>
      <c r="E24" s="327"/>
      <c r="F24" s="328">
        <f t="shared" si="0"/>
        <v>0</v>
      </c>
    </row>
    <row r="25" spans="1:6" s="313" customFormat="1" ht="13.5" thickBot="1" x14ac:dyDescent="0.3">
      <c r="A25" s="344" t="s">
        <v>386</v>
      </c>
      <c r="B25" s="345">
        <f>B11+B13+B18</f>
        <v>412468838</v>
      </c>
      <c r="C25" s="346"/>
      <c r="D25" s="347">
        <f>D11</f>
        <v>205566591</v>
      </c>
      <c r="E25" s="347">
        <f>E11+E13+E18</f>
        <v>203782247</v>
      </c>
      <c r="F25" s="348">
        <f>SUM(F8:F24)</f>
        <v>203782247</v>
      </c>
    </row>
  </sheetData>
  <mergeCells count="3">
    <mergeCell ref="D1:G1"/>
    <mergeCell ref="D2:G2"/>
    <mergeCell ref="A4:F4"/>
  </mergeCells>
  <pageMargins left="0.7" right="0.7" top="0.75" bottom="0.75" header="0.3" footer="0.3"/>
  <pageSetup paperSize="9" scale="9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C6F53-E263-4064-9E6A-BFF82A3781F0}">
  <sheetPr>
    <pageSetUpPr fitToPage="1"/>
  </sheetPr>
  <dimension ref="A1:L181"/>
  <sheetViews>
    <sheetView workbookViewId="0">
      <selection activeCell="C1" sqref="C1:G1"/>
    </sheetView>
  </sheetViews>
  <sheetFormatPr defaultRowHeight="15" x14ac:dyDescent="0.25"/>
  <cols>
    <col min="1" max="1" width="16.7109375" style="349" customWidth="1"/>
    <col min="2" max="2" width="58.140625" style="350" customWidth="1"/>
    <col min="3" max="3" width="21.42578125" style="445" customWidth="1"/>
    <col min="4" max="5" width="12.28515625" style="351" customWidth="1"/>
    <col min="6" max="6" width="14.42578125" style="351" customWidth="1"/>
    <col min="7" max="257" width="9.140625" style="351"/>
    <col min="258" max="258" width="16.7109375" style="351" customWidth="1"/>
    <col min="259" max="259" width="61.7109375" style="351" customWidth="1"/>
    <col min="260" max="260" width="21.42578125" style="351" customWidth="1"/>
    <col min="261" max="513" width="9.140625" style="351"/>
    <col min="514" max="514" width="16.7109375" style="351" customWidth="1"/>
    <col min="515" max="515" width="61.7109375" style="351" customWidth="1"/>
    <col min="516" max="516" width="21.42578125" style="351" customWidth="1"/>
    <col min="517" max="769" width="9.140625" style="351"/>
    <col min="770" max="770" width="16.7109375" style="351" customWidth="1"/>
    <col min="771" max="771" width="61.7109375" style="351" customWidth="1"/>
    <col min="772" max="772" width="21.42578125" style="351" customWidth="1"/>
    <col min="773" max="1025" width="9.140625" style="351"/>
    <col min="1026" max="1026" width="16.7109375" style="351" customWidth="1"/>
    <col min="1027" max="1027" width="61.7109375" style="351" customWidth="1"/>
    <col min="1028" max="1028" width="21.42578125" style="351" customWidth="1"/>
    <col min="1029" max="1281" width="9.140625" style="351"/>
    <col min="1282" max="1282" width="16.7109375" style="351" customWidth="1"/>
    <col min="1283" max="1283" width="61.7109375" style="351" customWidth="1"/>
    <col min="1284" max="1284" width="21.42578125" style="351" customWidth="1"/>
    <col min="1285" max="1537" width="9.140625" style="351"/>
    <col min="1538" max="1538" width="16.7109375" style="351" customWidth="1"/>
    <col min="1539" max="1539" width="61.7109375" style="351" customWidth="1"/>
    <col min="1540" max="1540" width="21.42578125" style="351" customWidth="1"/>
    <col min="1541" max="1793" width="9.140625" style="351"/>
    <col min="1794" max="1794" width="16.7109375" style="351" customWidth="1"/>
    <col min="1795" max="1795" width="61.7109375" style="351" customWidth="1"/>
    <col min="1796" max="1796" width="21.42578125" style="351" customWidth="1"/>
    <col min="1797" max="2049" width="9.140625" style="351"/>
    <col min="2050" max="2050" width="16.7109375" style="351" customWidth="1"/>
    <col min="2051" max="2051" width="61.7109375" style="351" customWidth="1"/>
    <col min="2052" max="2052" width="21.42578125" style="351" customWidth="1"/>
    <col min="2053" max="2305" width="9.140625" style="351"/>
    <col min="2306" max="2306" width="16.7109375" style="351" customWidth="1"/>
    <col min="2307" max="2307" width="61.7109375" style="351" customWidth="1"/>
    <col min="2308" max="2308" width="21.42578125" style="351" customWidth="1"/>
    <col min="2309" max="2561" width="9.140625" style="351"/>
    <col min="2562" max="2562" width="16.7109375" style="351" customWidth="1"/>
    <col min="2563" max="2563" width="61.7109375" style="351" customWidth="1"/>
    <col min="2564" max="2564" width="21.42578125" style="351" customWidth="1"/>
    <col min="2565" max="2817" width="9.140625" style="351"/>
    <col min="2818" max="2818" width="16.7109375" style="351" customWidth="1"/>
    <col min="2819" max="2819" width="61.7109375" style="351" customWidth="1"/>
    <col min="2820" max="2820" width="21.42578125" style="351" customWidth="1"/>
    <col min="2821" max="3073" width="9.140625" style="351"/>
    <col min="3074" max="3074" width="16.7109375" style="351" customWidth="1"/>
    <col min="3075" max="3075" width="61.7109375" style="351" customWidth="1"/>
    <col min="3076" max="3076" width="21.42578125" style="351" customWidth="1"/>
    <col min="3077" max="3329" width="9.140625" style="351"/>
    <col min="3330" max="3330" width="16.7109375" style="351" customWidth="1"/>
    <col min="3331" max="3331" width="61.7109375" style="351" customWidth="1"/>
    <col min="3332" max="3332" width="21.42578125" style="351" customWidth="1"/>
    <col min="3333" max="3585" width="9.140625" style="351"/>
    <col min="3586" max="3586" width="16.7109375" style="351" customWidth="1"/>
    <col min="3587" max="3587" width="61.7109375" style="351" customWidth="1"/>
    <col min="3588" max="3588" width="21.42578125" style="351" customWidth="1"/>
    <col min="3589" max="3841" width="9.140625" style="351"/>
    <col min="3842" max="3842" width="16.7109375" style="351" customWidth="1"/>
    <col min="3843" max="3843" width="61.7109375" style="351" customWidth="1"/>
    <col min="3844" max="3844" width="21.42578125" style="351" customWidth="1"/>
    <col min="3845" max="4097" width="9.140625" style="351"/>
    <col min="4098" max="4098" width="16.7109375" style="351" customWidth="1"/>
    <col min="4099" max="4099" width="61.7109375" style="351" customWidth="1"/>
    <col min="4100" max="4100" width="21.42578125" style="351" customWidth="1"/>
    <col min="4101" max="4353" width="9.140625" style="351"/>
    <col min="4354" max="4354" width="16.7109375" style="351" customWidth="1"/>
    <col min="4355" max="4355" width="61.7109375" style="351" customWidth="1"/>
    <col min="4356" max="4356" width="21.42578125" style="351" customWidth="1"/>
    <col min="4357" max="4609" width="9.140625" style="351"/>
    <col min="4610" max="4610" width="16.7109375" style="351" customWidth="1"/>
    <col min="4611" max="4611" width="61.7109375" style="351" customWidth="1"/>
    <col min="4612" max="4612" width="21.42578125" style="351" customWidth="1"/>
    <col min="4613" max="4865" width="9.140625" style="351"/>
    <col min="4866" max="4866" width="16.7109375" style="351" customWidth="1"/>
    <col min="4867" max="4867" width="61.7109375" style="351" customWidth="1"/>
    <col min="4868" max="4868" width="21.42578125" style="351" customWidth="1"/>
    <col min="4869" max="5121" width="9.140625" style="351"/>
    <col min="5122" max="5122" width="16.7109375" style="351" customWidth="1"/>
    <col min="5123" max="5123" width="61.7109375" style="351" customWidth="1"/>
    <col min="5124" max="5124" width="21.42578125" style="351" customWidth="1"/>
    <col min="5125" max="5377" width="9.140625" style="351"/>
    <col min="5378" max="5378" width="16.7109375" style="351" customWidth="1"/>
    <col min="5379" max="5379" width="61.7109375" style="351" customWidth="1"/>
    <col min="5380" max="5380" width="21.42578125" style="351" customWidth="1"/>
    <col min="5381" max="5633" width="9.140625" style="351"/>
    <col min="5634" max="5634" width="16.7109375" style="351" customWidth="1"/>
    <col min="5635" max="5635" width="61.7109375" style="351" customWidth="1"/>
    <col min="5636" max="5636" width="21.42578125" style="351" customWidth="1"/>
    <col min="5637" max="5889" width="9.140625" style="351"/>
    <col min="5890" max="5890" width="16.7109375" style="351" customWidth="1"/>
    <col min="5891" max="5891" width="61.7109375" style="351" customWidth="1"/>
    <col min="5892" max="5892" width="21.42578125" style="351" customWidth="1"/>
    <col min="5893" max="6145" width="9.140625" style="351"/>
    <col min="6146" max="6146" width="16.7109375" style="351" customWidth="1"/>
    <col min="6147" max="6147" width="61.7109375" style="351" customWidth="1"/>
    <col min="6148" max="6148" width="21.42578125" style="351" customWidth="1"/>
    <col min="6149" max="6401" width="9.140625" style="351"/>
    <col min="6402" max="6402" width="16.7109375" style="351" customWidth="1"/>
    <col min="6403" max="6403" width="61.7109375" style="351" customWidth="1"/>
    <col min="6404" max="6404" width="21.42578125" style="351" customWidth="1"/>
    <col min="6405" max="6657" width="9.140625" style="351"/>
    <col min="6658" max="6658" width="16.7109375" style="351" customWidth="1"/>
    <col min="6659" max="6659" width="61.7109375" style="351" customWidth="1"/>
    <col min="6660" max="6660" width="21.42578125" style="351" customWidth="1"/>
    <col min="6661" max="6913" width="9.140625" style="351"/>
    <col min="6914" max="6914" width="16.7109375" style="351" customWidth="1"/>
    <col min="6915" max="6915" width="61.7109375" style="351" customWidth="1"/>
    <col min="6916" max="6916" width="21.42578125" style="351" customWidth="1"/>
    <col min="6917" max="7169" width="9.140625" style="351"/>
    <col min="7170" max="7170" width="16.7109375" style="351" customWidth="1"/>
    <col min="7171" max="7171" width="61.7109375" style="351" customWidth="1"/>
    <col min="7172" max="7172" width="21.42578125" style="351" customWidth="1"/>
    <col min="7173" max="7425" width="9.140625" style="351"/>
    <col min="7426" max="7426" width="16.7109375" style="351" customWidth="1"/>
    <col min="7427" max="7427" width="61.7109375" style="351" customWidth="1"/>
    <col min="7428" max="7428" width="21.42578125" style="351" customWidth="1"/>
    <col min="7429" max="7681" width="9.140625" style="351"/>
    <col min="7682" max="7682" width="16.7109375" style="351" customWidth="1"/>
    <col min="7683" max="7683" width="61.7109375" style="351" customWidth="1"/>
    <col min="7684" max="7684" width="21.42578125" style="351" customWidth="1"/>
    <col min="7685" max="7937" width="9.140625" style="351"/>
    <col min="7938" max="7938" width="16.7109375" style="351" customWidth="1"/>
    <col min="7939" max="7939" width="61.7109375" style="351" customWidth="1"/>
    <col min="7940" max="7940" width="21.42578125" style="351" customWidth="1"/>
    <col min="7941" max="8193" width="9.140625" style="351"/>
    <col min="8194" max="8194" width="16.7109375" style="351" customWidth="1"/>
    <col min="8195" max="8195" width="61.7109375" style="351" customWidth="1"/>
    <col min="8196" max="8196" width="21.42578125" style="351" customWidth="1"/>
    <col min="8197" max="8449" width="9.140625" style="351"/>
    <col min="8450" max="8450" width="16.7109375" style="351" customWidth="1"/>
    <col min="8451" max="8451" width="61.7109375" style="351" customWidth="1"/>
    <col min="8452" max="8452" width="21.42578125" style="351" customWidth="1"/>
    <col min="8453" max="8705" width="9.140625" style="351"/>
    <col min="8706" max="8706" width="16.7109375" style="351" customWidth="1"/>
    <col min="8707" max="8707" width="61.7109375" style="351" customWidth="1"/>
    <col min="8708" max="8708" width="21.42578125" style="351" customWidth="1"/>
    <col min="8709" max="8961" width="9.140625" style="351"/>
    <col min="8962" max="8962" width="16.7109375" style="351" customWidth="1"/>
    <col min="8963" max="8963" width="61.7109375" style="351" customWidth="1"/>
    <col min="8964" max="8964" width="21.42578125" style="351" customWidth="1"/>
    <col min="8965" max="9217" width="9.140625" style="351"/>
    <col min="9218" max="9218" width="16.7109375" style="351" customWidth="1"/>
    <col min="9219" max="9219" width="61.7109375" style="351" customWidth="1"/>
    <col min="9220" max="9220" width="21.42578125" style="351" customWidth="1"/>
    <col min="9221" max="9473" width="9.140625" style="351"/>
    <col min="9474" max="9474" width="16.7109375" style="351" customWidth="1"/>
    <col min="9475" max="9475" width="61.7109375" style="351" customWidth="1"/>
    <col min="9476" max="9476" width="21.42578125" style="351" customWidth="1"/>
    <col min="9477" max="9729" width="9.140625" style="351"/>
    <col min="9730" max="9730" width="16.7109375" style="351" customWidth="1"/>
    <col min="9731" max="9731" width="61.7109375" style="351" customWidth="1"/>
    <col min="9732" max="9732" width="21.42578125" style="351" customWidth="1"/>
    <col min="9733" max="9985" width="9.140625" style="351"/>
    <col min="9986" max="9986" width="16.7109375" style="351" customWidth="1"/>
    <col min="9987" max="9987" width="61.7109375" style="351" customWidth="1"/>
    <col min="9988" max="9988" width="21.42578125" style="351" customWidth="1"/>
    <col min="9989" max="10241" width="9.140625" style="351"/>
    <col min="10242" max="10242" width="16.7109375" style="351" customWidth="1"/>
    <col min="10243" max="10243" width="61.7109375" style="351" customWidth="1"/>
    <col min="10244" max="10244" width="21.42578125" style="351" customWidth="1"/>
    <col min="10245" max="10497" width="9.140625" style="351"/>
    <col min="10498" max="10498" width="16.7109375" style="351" customWidth="1"/>
    <col min="10499" max="10499" width="61.7109375" style="351" customWidth="1"/>
    <col min="10500" max="10500" width="21.42578125" style="351" customWidth="1"/>
    <col min="10501" max="10753" width="9.140625" style="351"/>
    <col min="10754" max="10754" width="16.7109375" style="351" customWidth="1"/>
    <col min="10755" max="10755" width="61.7109375" style="351" customWidth="1"/>
    <col min="10756" max="10756" width="21.42578125" style="351" customWidth="1"/>
    <col min="10757" max="11009" width="9.140625" style="351"/>
    <col min="11010" max="11010" width="16.7109375" style="351" customWidth="1"/>
    <col min="11011" max="11011" width="61.7109375" style="351" customWidth="1"/>
    <col min="11012" max="11012" width="21.42578125" style="351" customWidth="1"/>
    <col min="11013" max="11265" width="9.140625" style="351"/>
    <col min="11266" max="11266" width="16.7109375" style="351" customWidth="1"/>
    <col min="11267" max="11267" width="61.7109375" style="351" customWidth="1"/>
    <col min="11268" max="11268" width="21.42578125" style="351" customWidth="1"/>
    <col min="11269" max="11521" width="9.140625" style="351"/>
    <col min="11522" max="11522" width="16.7109375" style="351" customWidth="1"/>
    <col min="11523" max="11523" width="61.7109375" style="351" customWidth="1"/>
    <col min="11524" max="11524" width="21.42578125" style="351" customWidth="1"/>
    <col min="11525" max="11777" width="9.140625" style="351"/>
    <col min="11778" max="11778" width="16.7109375" style="351" customWidth="1"/>
    <col min="11779" max="11779" width="61.7109375" style="351" customWidth="1"/>
    <col min="11780" max="11780" width="21.42578125" style="351" customWidth="1"/>
    <col min="11781" max="12033" width="9.140625" style="351"/>
    <col min="12034" max="12034" width="16.7109375" style="351" customWidth="1"/>
    <col min="12035" max="12035" width="61.7109375" style="351" customWidth="1"/>
    <col min="12036" max="12036" width="21.42578125" style="351" customWidth="1"/>
    <col min="12037" max="12289" width="9.140625" style="351"/>
    <col min="12290" max="12290" width="16.7109375" style="351" customWidth="1"/>
    <col min="12291" max="12291" width="61.7109375" style="351" customWidth="1"/>
    <col min="12292" max="12292" width="21.42578125" style="351" customWidth="1"/>
    <col min="12293" max="12545" width="9.140625" style="351"/>
    <col min="12546" max="12546" width="16.7109375" style="351" customWidth="1"/>
    <col min="12547" max="12547" width="61.7109375" style="351" customWidth="1"/>
    <col min="12548" max="12548" width="21.42578125" style="351" customWidth="1"/>
    <col min="12549" max="12801" width="9.140625" style="351"/>
    <col min="12802" max="12802" width="16.7109375" style="351" customWidth="1"/>
    <col min="12803" max="12803" width="61.7109375" style="351" customWidth="1"/>
    <col min="12804" max="12804" width="21.42578125" style="351" customWidth="1"/>
    <col min="12805" max="13057" width="9.140625" style="351"/>
    <col min="13058" max="13058" width="16.7109375" style="351" customWidth="1"/>
    <col min="13059" max="13059" width="61.7109375" style="351" customWidth="1"/>
    <col min="13060" max="13060" width="21.42578125" style="351" customWidth="1"/>
    <col min="13061" max="13313" width="9.140625" style="351"/>
    <col min="13314" max="13314" width="16.7109375" style="351" customWidth="1"/>
    <col min="13315" max="13315" width="61.7109375" style="351" customWidth="1"/>
    <col min="13316" max="13316" width="21.42578125" style="351" customWidth="1"/>
    <col min="13317" max="13569" width="9.140625" style="351"/>
    <col min="13570" max="13570" width="16.7109375" style="351" customWidth="1"/>
    <col min="13571" max="13571" width="61.7109375" style="351" customWidth="1"/>
    <col min="13572" max="13572" width="21.42578125" style="351" customWidth="1"/>
    <col min="13573" max="13825" width="9.140625" style="351"/>
    <col min="13826" max="13826" width="16.7109375" style="351" customWidth="1"/>
    <col min="13827" max="13827" width="61.7109375" style="351" customWidth="1"/>
    <col min="13828" max="13828" width="21.42578125" style="351" customWidth="1"/>
    <col min="13829" max="14081" width="9.140625" style="351"/>
    <col min="14082" max="14082" width="16.7109375" style="351" customWidth="1"/>
    <col min="14083" max="14083" width="61.7109375" style="351" customWidth="1"/>
    <col min="14084" max="14084" width="21.42578125" style="351" customWidth="1"/>
    <col min="14085" max="14337" width="9.140625" style="351"/>
    <col min="14338" max="14338" width="16.7109375" style="351" customWidth="1"/>
    <col min="14339" max="14339" width="61.7109375" style="351" customWidth="1"/>
    <col min="14340" max="14340" width="21.42578125" style="351" customWidth="1"/>
    <col min="14341" max="14593" width="9.140625" style="351"/>
    <col min="14594" max="14594" width="16.7109375" style="351" customWidth="1"/>
    <col min="14595" max="14595" width="61.7109375" style="351" customWidth="1"/>
    <col min="14596" max="14596" width="21.42578125" style="351" customWidth="1"/>
    <col min="14597" max="14849" width="9.140625" style="351"/>
    <col min="14850" max="14850" width="16.7109375" style="351" customWidth="1"/>
    <col min="14851" max="14851" width="61.7109375" style="351" customWidth="1"/>
    <col min="14852" max="14852" width="21.42578125" style="351" customWidth="1"/>
    <col min="14853" max="15105" width="9.140625" style="351"/>
    <col min="15106" max="15106" width="16.7109375" style="351" customWidth="1"/>
    <col min="15107" max="15107" width="61.7109375" style="351" customWidth="1"/>
    <col min="15108" max="15108" width="21.42578125" style="351" customWidth="1"/>
    <col min="15109" max="15361" width="9.140625" style="351"/>
    <col min="15362" max="15362" width="16.7109375" style="351" customWidth="1"/>
    <col min="15363" max="15363" width="61.7109375" style="351" customWidth="1"/>
    <col min="15364" max="15364" width="21.42578125" style="351" customWidth="1"/>
    <col min="15365" max="15617" width="9.140625" style="351"/>
    <col min="15618" max="15618" width="16.7109375" style="351" customWidth="1"/>
    <col min="15619" max="15619" width="61.7109375" style="351" customWidth="1"/>
    <col min="15620" max="15620" width="21.42578125" style="351" customWidth="1"/>
    <col min="15621" max="15873" width="9.140625" style="351"/>
    <col min="15874" max="15874" width="16.7109375" style="351" customWidth="1"/>
    <col min="15875" max="15875" width="61.7109375" style="351" customWidth="1"/>
    <col min="15876" max="15876" width="21.42578125" style="351" customWidth="1"/>
    <col min="15877" max="16129" width="9.140625" style="351"/>
    <col min="16130" max="16130" width="16.7109375" style="351" customWidth="1"/>
    <col min="16131" max="16131" width="61.7109375" style="351" customWidth="1"/>
    <col min="16132" max="16132" width="21.42578125" style="351" customWidth="1"/>
    <col min="16133" max="16384" width="9.140625" style="351"/>
  </cols>
  <sheetData>
    <row r="1" spans="1:7" x14ac:dyDescent="0.25">
      <c r="C1" s="612" t="s">
        <v>514</v>
      </c>
      <c r="D1" s="612"/>
      <c r="E1" s="612"/>
      <c r="F1" s="612"/>
      <c r="G1" s="612"/>
    </row>
    <row r="2" spans="1:7" x14ac:dyDescent="0.25">
      <c r="C2" s="613" t="s">
        <v>395</v>
      </c>
      <c r="D2" s="613"/>
      <c r="E2" s="613"/>
      <c r="F2" s="613"/>
      <c r="G2" s="613"/>
    </row>
    <row r="3" spans="1:7" s="355" customFormat="1" ht="16.5" customHeight="1" x14ac:dyDescent="0.25">
      <c r="A3" s="352"/>
      <c r="B3" s="353"/>
      <c r="C3" s="354"/>
    </row>
    <row r="4" spans="1:7" s="359" customFormat="1" ht="21.2" customHeight="1" x14ac:dyDescent="0.25">
      <c r="A4" s="356"/>
      <c r="B4" s="357" t="str">
        <f>CONCATENATE([1]ALAPADATOK!A3)</f>
        <v>Szirmabesenyő Nagyközség Önkormányzata</v>
      </c>
      <c r="C4" s="358"/>
    </row>
    <row r="5" spans="1:7" s="359" customFormat="1" ht="15.75" x14ac:dyDescent="0.25">
      <c r="A5" s="360"/>
      <c r="B5" s="357" t="s">
        <v>396</v>
      </c>
      <c r="C5" s="361"/>
    </row>
    <row r="6" spans="1:7" s="362" customFormat="1" ht="22.5" customHeight="1" thickBot="1" x14ac:dyDescent="0.3">
      <c r="A6" s="360"/>
      <c r="B6" s="360"/>
      <c r="C6" s="630" t="str">
        <f>'[1]KV_7.sz.mell.'!F5</f>
        <v>Forintban!</v>
      </c>
      <c r="D6" s="630"/>
      <c r="E6" s="630"/>
      <c r="F6" s="630"/>
    </row>
    <row r="7" spans="1:7" ht="36.75" thickBot="1" x14ac:dyDescent="0.3">
      <c r="A7" s="363" t="s">
        <v>397</v>
      </c>
      <c r="B7" s="364" t="s">
        <v>398</v>
      </c>
      <c r="C7" s="365" t="s">
        <v>399</v>
      </c>
      <c r="D7" s="9" t="s">
        <v>266</v>
      </c>
      <c r="E7" s="9" t="s">
        <v>267</v>
      </c>
      <c r="F7" s="9" t="s">
        <v>8</v>
      </c>
    </row>
    <row r="8" spans="1:7" s="370" customFormat="1" ht="12.95" customHeight="1" thickBot="1" x14ac:dyDescent="0.3">
      <c r="A8" s="366"/>
      <c r="B8" s="367" t="s">
        <v>9</v>
      </c>
      <c r="C8" s="368" t="s">
        <v>10</v>
      </c>
      <c r="D8" s="369" t="s">
        <v>11</v>
      </c>
      <c r="E8" s="369" t="s">
        <v>12</v>
      </c>
      <c r="F8" s="369" t="s">
        <v>268</v>
      </c>
    </row>
    <row r="9" spans="1:7" s="370" customFormat="1" ht="15.95" customHeight="1" thickBot="1" x14ac:dyDescent="0.3">
      <c r="A9" s="371"/>
      <c r="B9" s="372" t="s">
        <v>281</v>
      </c>
      <c r="C9" s="373"/>
      <c r="D9" s="374"/>
      <c r="E9" s="374"/>
      <c r="F9" s="374"/>
    </row>
    <row r="10" spans="1:7" s="370" customFormat="1" ht="12" customHeight="1" thickBot="1" x14ac:dyDescent="0.3">
      <c r="A10" s="375" t="s">
        <v>13</v>
      </c>
      <c r="B10" s="376" t="s">
        <v>14</v>
      </c>
      <c r="C10" s="87">
        <f>+C11+C12+C13+C14+C15+C16</f>
        <v>204491362</v>
      </c>
      <c r="D10" s="16">
        <v>216704479</v>
      </c>
      <c r="E10" s="16">
        <f>SUM(E11:E15)</f>
        <v>27200704</v>
      </c>
      <c r="F10" s="16">
        <f>D10+E10</f>
        <v>243905183</v>
      </c>
    </row>
    <row r="11" spans="1:7" s="379" customFormat="1" ht="12" customHeight="1" x14ac:dyDescent="0.2">
      <c r="A11" s="377" t="s">
        <v>15</v>
      </c>
      <c r="B11" s="378" t="s">
        <v>16</v>
      </c>
      <c r="C11" s="129">
        <v>51834326</v>
      </c>
      <c r="D11" s="20">
        <v>62093725</v>
      </c>
      <c r="E11" s="118">
        <v>434000</v>
      </c>
      <c r="F11" s="20">
        <f>D11+E11</f>
        <v>62527725</v>
      </c>
    </row>
    <row r="12" spans="1:7" s="382" customFormat="1" ht="12" customHeight="1" x14ac:dyDescent="0.2">
      <c r="A12" s="380" t="s">
        <v>17</v>
      </c>
      <c r="B12" s="381" t="s">
        <v>18</v>
      </c>
      <c r="C12" s="72">
        <v>70351750</v>
      </c>
      <c r="D12" s="23">
        <v>70715212</v>
      </c>
      <c r="E12" s="119">
        <v>5135233</v>
      </c>
      <c r="F12" s="20">
        <f t="shared" ref="F12:F16" si="0">D12+E12</f>
        <v>75850445</v>
      </c>
    </row>
    <row r="13" spans="1:7" s="382" customFormat="1" ht="12" customHeight="1" x14ac:dyDescent="0.2">
      <c r="A13" s="380" t="s">
        <v>19</v>
      </c>
      <c r="B13" s="381" t="s">
        <v>20</v>
      </c>
      <c r="C13" s="72">
        <v>76915978</v>
      </c>
      <c r="D13" s="23">
        <v>78340794</v>
      </c>
      <c r="E13" s="119">
        <v>6268781</v>
      </c>
      <c r="F13" s="20">
        <f t="shared" si="0"/>
        <v>84609575</v>
      </c>
    </row>
    <row r="14" spans="1:7" s="382" customFormat="1" ht="12" customHeight="1" x14ac:dyDescent="0.2">
      <c r="A14" s="380" t="s">
        <v>21</v>
      </c>
      <c r="B14" s="381" t="s">
        <v>22</v>
      </c>
      <c r="C14" s="72">
        <v>5389308</v>
      </c>
      <c r="D14" s="23">
        <v>5554748</v>
      </c>
      <c r="E14" s="119">
        <v>2083190</v>
      </c>
      <c r="F14" s="20">
        <f t="shared" si="0"/>
        <v>7637938</v>
      </c>
    </row>
    <row r="15" spans="1:7" s="382" customFormat="1" ht="12" customHeight="1" x14ac:dyDescent="0.2">
      <c r="A15" s="380" t="s">
        <v>23</v>
      </c>
      <c r="B15" s="381" t="s">
        <v>400</v>
      </c>
      <c r="C15" s="72"/>
      <c r="D15" s="23">
        <v>0</v>
      </c>
      <c r="E15" s="118">
        <v>13279500</v>
      </c>
      <c r="F15" s="20">
        <f t="shared" si="0"/>
        <v>13279500</v>
      </c>
    </row>
    <row r="16" spans="1:7" s="379" customFormat="1" ht="12" customHeight="1" thickBot="1" x14ac:dyDescent="0.3">
      <c r="A16" s="383" t="s">
        <v>25</v>
      </c>
      <c r="B16" s="384" t="s">
        <v>401</v>
      </c>
      <c r="C16" s="72"/>
      <c r="D16" s="23">
        <v>0</v>
      </c>
      <c r="E16" s="20"/>
      <c r="F16" s="20">
        <f t="shared" si="0"/>
        <v>0</v>
      </c>
    </row>
    <row r="17" spans="1:6" s="379" customFormat="1" ht="12" customHeight="1" thickBot="1" x14ac:dyDescent="0.3">
      <c r="A17" s="375" t="s">
        <v>27</v>
      </c>
      <c r="B17" s="385" t="s">
        <v>28</v>
      </c>
      <c r="C17" s="87">
        <f>+C18+C19+C20+C21+C22</f>
        <v>20330000</v>
      </c>
      <c r="D17" s="16">
        <v>103988188</v>
      </c>
      <c r="E17" s="16">
        <f>SUM(E20:E22)</f>
        <v>10045221</v>
      </c>
      <c r="F17" s="16">
        <f>D17+E17</f>
        <v>114033409</v>
      </c>
    </row>
    <row r="18" spans="1:6" s="379" customFormat="1" ht="12" customHeight="1" x14ac:dyDescent="0.2">
      <c r="A18" s="377" t="s">
        <v>29</v>
      </c>
      <c r="B18" s="378" t="s">
        <v>30</v>
      </c>
      <c r="C18" s="129"/>
      <c r="D18" s="20">
        <v>145504</v>
      </c>
      <c r="E18" s="20"/>
      <c r="F18" s="23">
        <f>D18+E18</f>
        <v>145504</v>
      </c>
    </row>
    <row r="19" spans="1:6" s="379" customFormat="1" ht="12" customHeight="1" x14ac:dyDescent="0.2">
      <c r="A19" s="380" t="s">
        <v>31</v>
      </c>
      <c r="B19" s="381" t="s">
        <v>32</v>
      </c>
      <c r="C19" s="72"/>
      <c r="D19" s="23">
        <v>0</v>
      </c>
      <c r="E19" s="23"/>
      <c r="F19" s="23">
        <f t="shared" ref="F19:F23" si="1">D19+E19</f>
        <v>0</v>
      </c>
    </row>
    <row r="20" spans="1:6" s="379" customFormat="1" ht="12" customHeight="1" x14ac:dyDescent="0.2">
      <c r="A20" s="380" t="s">
        <v>33</v>
      </c>
      <c r="B20" s="381" t="s">
        <v>34</v>
      </c>
      <c r="C20" s="72"/>
      <c r="D20" s="23">
        <v>0</v>
      </c>
      <c r="E20" s="23"/>
      <c r="F20" s="23">
        <f t="shared" si="1"/>
        <v>0</v>
      </c>
    </row>
    <row r="21" spans="1:6" s="379" customFormat="1" ht="12" customHeight="1" x14ac:dyDescent="0.2">
      <c r="A21" s="380" t="s">
        <v>35</v>
      </c>
      <c r="B21" s="381" t="s">
        <v>36</v>
      </c>
      <c r="C21" s="72"/>
      <c r="D21" s="23">
        <v>0</v>
      </c>
      <c r="E21" s="23"/>
      <c r="F21" s="23">
        <f t="shared" si="1"/>
        <v>0</v>
      </c>
    </row>
    <row r="22" spans="1:6" s="379" customFormat="1" ht="12" customHeight="1" x14ac:dyDescent="0.2">
      <c r="A22" s="380" t="s">
        <v>37</v>
      </c>
      <c r="B22" s="381" t="s">
        <v>402</v>
      </c>
      <c r="C22" s="72">
        <v>20330000</v>
      </c>
      <c r="D22" s="23">
        <v>103842684</v>
      </c>
      <c r="E22" s="20">
        <v>10045221</v>
      </c>
      <c r="F22" s="23">
        <f t="shared" si="1"/>
        <v>113887905</v>
      </c>
    </row>
    <row r="23" spans="1:6" s="382" customFormat="1" ht="12" customHeight="1" thickBot="1" x14ac:dyDescent="0.3">
      <c r="A23" s="383" t="s">
        <v>39</v>
      </c>
      <c r="B23" s="384" t="s">
        <v>403</v>
      </c>
      <c r="C23" s="133"/>
      <c r="D23" s="28">
        <v>46353356</v>
      </c>
      <c r="E23" s="28"/>
      <c r="F23" s="23">
        <f t="shared" si="1"/>
        <v>46353356</v>
      </c>
    </row>
    <row r="24" spans="1:6" s="382" customFormat="1" ht="12" customHeight="1" thickBot="1" x14ac:dyDescent="0.3">
      <c r="A24" s="375" t="s">
        <v>41</v>
      </c>
      <c r="B24" s="376" t="s">
        <v>42</v>
      </c>
      <c r="C24" s="87">
        <f>+C25+C26+C27+C28+C29</f>
        <v>118934000</v>
      </c>
      <c r="D24" s="16">
        <v>368934000</v>
      </c>
      <c r="E24" s="16">
        <f>SUM(E25:E29)</f>
        <v>41104947</v>
      </c>
      <c r="F24" s="16">
        <f>D24+E24</f>
        <v>410038947</v>
      </c>
    </row>
    <row r="25" spans="1:6" s="382" customFormat="1" ht="12" customHeight="1" x14ac:dyDescent="0.2">
      <c r="A25" s="377" t="s">
        <v>43</v>
      </c>
      <c r="B25" s="378" t="s">
        <v>44</v>
      </c>
      <c r="C25" s="129">
        <v>118934000</v>
      </c>
      <c r="D25" s="20">
        <v>368934000</v>
      </c>
      <c r="E25" s="20">
        <v>41104947</v>
      </c>
      <c r="F25" s="23">
        <f>D25+E25</f>
        <v>410038947</v>
      </c>
    </row>
    <row r="26" spans="1:6" s="379" customFormat="1" ht="12" customHeight="1" x14ac:dyDescent="0.2">
      <c r="A26" s="380" t="s">
        <v>45</v>
      </c>
      <c r="B26" s="381" t="s">
        <v>46</v>
      </c>
      <c r="C26" s="72"/>
      <c r="D26" s="23">
        <v>0</v>
      </c>
      <c r="E26" s="23"/>
      <c r="F26" s="23">
        <f t="shared" ref="F26:F74" si="2">C26+D26</f>
        <v>0</v>
      </c>
    </row>
    <row r="27" spans="1:6" s="382" customFormat="1" ht="12" customHeight="1" x14ac:dyDescent="0.2">
      <c r="A27" s="380" t="s">
        <v>47</v>
      </c>
      <c r="B27" s="381" t="s">
        <v>48</v>
      </c>
      <c r="C27" s="72"/>
      <c r="D27" s="23">
        <v>0</v>
      </c>
      <c r="E27" s="23"/>
      <c r="F27" s="23">
        <f t="shared" si="2"/>
        <v>0</v>
      </c>
    </row>
    <row r="28" spans="1:6" s="382" customFormat="1" ht="12" customHeight="1" x14ac:dyDescent="0.2">
      <c r="A28" s="380" t="s">
        <v>49</v>
      </c>
      <c r="B28" s="381" t="s">
        <v>50</v>
      </c>
      <c r="C28" s="72"/>
      <c r="D28" s="23">
        <v>0</v>
      </c>
      <c r="E28" s="23"/>
      <c r="F28" s="23">
        <f t="shared" si="2"/>
        <v>0</v>
      </c>
    </row>
    <row r="29" spans="1:6" s="382" customFormat="1" ht="12" customHeight="1" x14ac:dyDescent="0.2">
      <c r="A29" s="380" t="s">
        <v>51</v>
      </c>
      <c r="B29" s="381" t="s">
        <v>52</v>
      </c>
      <c r="C29" s="72"/>
      <c r="D29" s="23">
        <v>0</v>
      </c>
      <c r="E29" s="23"/>
      <c r="F29" s="23">
        <f t="shared" si="2"/>
        <v>0</v>
      </c>
    </row>
    <row r="30" spans="1:6" s="382" customFormat="1" ht="12" customHeight="1" thickBot="1" x14ac:dyDescent="0.3">
      <c r="A30" s="383" t="s">
        <v>53</v>
      </c>
      <c r="B30" s="384" t="s">
        <v>54</v>
      </c>
      <c r="C30" s="386"/>
      <c r="D30" s="31">
        <v>0</v>
      </c>
      <c r="E30" s="31"/>
      <c r="F30" s="23">
        <f t="shared" si="2"/>
        <v>0</v>
      </c>
    </row>
    <row r="31" spans="1:6" s="382" customFormat="1" ht="12" customHeight="1" thickBot="1" x14ac:dyDescent="0.3">
      <c r="A31" s="375" t="s">
        <v>55</v>
      </c>
      <c r="B31" s="376" t="s">
        <v>404</v>
      </c>
      <c r="C31" s="94">
        <f>C32+C33+C34+C35+C36+C37+C38</f>
        <v>276500000</v>
      </c>
      <c r="D31" s="33">
        <v>255000000</v>
      </c>
      <c r="E31" s="33"/>
      <c r="F31" s="16">
        <f>D31+E31</f>
        <v>255000000</v>
      </c>
    </row>
    <row r="32" spans="1:6" s="382" customFormat="1" ht="12" customHeight="1" x14ac:dyDescent="0.2">
      <c r="A32" s="377" t="s">
        <v>57</v>
      </c>
      <c r="B32" s="378" t="str">
        <f>'[1]KV_1.1.sz.mell.'!B32</f>
        <v>Építményadó</v>
      </c>
      <c r="C32" s="129">
        <v>71000000</v>
      </c>
      <c r="D32" s="20">
        <v>48000000</v>
      </c>
      <c r="E32" s="20"/>
      <c r="F32" s="23">
        <f>D32+E32</f>
        <v>48000000</v>
      </c>
    </row>
    <row r="33" spans="1:6" s="382" customFormat="1" ht="12" customHeight="1" x14ac:dyDescent="0.2">
      <c r="A33" s="380" t="s">
        <v>59</v>
      </c>
      <c r="B33" s="378" t="str">
        <f>'[1]KV_1.1.sz.mell.'!B33</f>
        <v>Idegenforgalmi adó</v>
      </c>
      <c r="C33" s="72"/>
      <c r="D33" s="23">
        <v>0</v>
      </c>
      <c r="E33" s="23"/>
      <c r="F33" s="23">
        <f t="shared" ref="F33:F38" si="3">D33+E33</f>
        <v>0</v>
      </c>
    </row>
    <row r="34" spans="1:6" s="382" customFormat="1" ht="12" customHeight="1" x14ac:dyDescent="0.2">
      <c r="A34" s="380" t="s">
        <v>61</v>
      </c>
      <c r="B34" s="378" t="str">
        <f>'[1]KV_1.1.sz.mell.'!B34</f>
        <v>Iparűzési adó</v>
      </c>
      <c r="C34" s="72">
        <v>185000000</v>
      </c>
      <c r="D34" s="23">
        <v>180000000</v>
      </c>
      <c r="E34" s="23"/>
      <c r="F34" s="23">
        <f t="shared" si="3"/>
        <v>180000000</v>
      </c>
    </row>
    <row r="35" spans="1:6" s="382" customFormat="1" ht="12" customHeight="1" x14ac:dyDescent="0.2">
      <c r="A35" s="380" t="s">
        <v>63</v>
      </c>
      <c r="B35" s="378" t="str">
        <f>'[1]KV_1.1.sz.mell.'!B35</f>
        <v>Talajterhelési díj</v>
      </c>
      <c r="C35" s="72">
        <v>4000000</v>
      </c>
      <c r="D35" s="23">
        <v>4000000</v>
      </c>
      <c r="E35" s="23"/>
      <c r="F35" s="23">
        <f t="shared" si="3"/>
        <v>4000000</v>
      </c>
    </row>
    <row r="36" spans="1:6" s="382" customFormat="1" ht="12" customHeight="1" x14ac:dyDescent="0.2">
      <c r="A36" s="380" t="s">
        <v>65</v>
      </c>
      <c r="B36" s="378" t="str">
        <f>'[1]KV_1.1.sz.mell.'!B36</f>
        <v>Gépjárműadó</v>
      </c>
      <c r="C36" s="72">
        <v>16500000</v>
      </c>
      <c r="D36" s="23">
        <v>0</v>
      </c>
      <c r="E36" s="23"/>
      <c r="F36" s="23">
        <f t="shared" si="3"/>
        <v>0</v>
      </c>
    </row>
    <row r="37" spans="1:6" s="382" customFormat="1" ht="12" customHeight="1" x14ac:dyDescent="0.2">
      <c r="A37" s="380" t="s">
        <v>67</v>
      </c>
      <c r="B37" s="378" t="str">
        <f>'[1]KV_1.1.sz.mell.'!B37</f>
        <v>Telekadó</v>
      </c>
      <c r="C37" s="72"/>
      <c r="D37" s="23">
        <v>23000000</v>
      </c>
      <c r="E37" s="23"/>
      <c r="F37" s="23">
        <f t="shared" si="3"/>
        <v>23000000</v>
      </c>
    </row>
    <row r="38" spans="1:6" s="382" customFormat="1" ht="12" customHeight="1" thickBot="1" x14ac:dyDescent="0.25">
      <c r="A38" s="383" t="s">
        <v>69</v>
      </c>
      <c r="B38" s="378" t="str">
        <f>'[1]KV_1.1.sz.mell.'!B38</f>
        <v>Kommunális adó</v>
      </c>
      <c r="C38" s="133"/>
      <c r="D38" s="28">
        <v>0</v>
      </c>
      <c r="E38" s="28"/>
      <c r="F38" s="23">
        <f t="shared" si="3"/>
        <v>0</v>
      </c>
    </row>
    <row r="39" spans="1:6" s="382" customFormat="1" ht="12" customHeight="1" thickBot="1" x14ac:dyDescent="0.3">
      <c r="A39" s="375" t="s">
        <v>71</v>
      </c>
      <c r="B39" s="376" t="s">
        <v>72</v>
      </c>
      <c r="C39" s="87">
        <f>SUM(C40:C50)</f>
        <v>10118000</v>
      </c>
      <c r="D39" s="16">
        <v>44894857</v>
      </c>
      <c r="E39" s="16">
        <f>SUM(E41:E47)</f>
        <v>7206996</v>
      </c>
      <c r="F39" s="16">
        <f>D39+E39</f>
        <v>52101853</v>
      </c>
    </row>
    <row r="40" spans="1:6" s="382" customFormat="1" ht="12" customHeight="1" x14ac:dyDescent="0.2">
      <c r="A40" s="377" t="s">
        <v>73</v>
      </c>
      <c r="B40" s="378" t="s">
        <v>74</v>
      </c>
      <c r="C40" s="129"/>
      <c r="D40" s="20">
        <v>0</v>
      </c>
      <c r="E40" s="20"/>
      <c r="F40" s="23">
        <f>D40+E40</f>
        <v>0</v>
      </c>
    </row>
    <row r="41" spans="1:6" s="382" customFormat="1" ht="12" customHeight="1" x14ac:dyDescent="0.2">
      <c r="A41" s="380" t="s">
        <v>75</v>
      </c>
      <c r="B41" s="381" t="s">
        <v>76</v>
      </c>
      <c r="C41" s="72">
        <v>6000000</v>
      </c>
      <c r="D41" s="23">
        <v>16435900</v>
      </c>
      <c r="E41" s="23">
        <v>5674800</v>
      </c>
      <c r="F41" s="23">
        <f t="shared" ref="F41:F50" si="4">D41+E41</f>
        <v>22110700</v>
      </c>
    </row>
    <row r="42" spans="1:6" s="382" customFormat="1" ht="12" customHeight="1" x14ac:dyDescent="0.2">
      <c r="A42" s="380" t="s">
        <v>77</v>
      </c>
      <c r="B42" s="381" t="s">
        <v>78</v>
      </c>
      <c r="C42" s="72"/>
      <c r="D42" s="23">
        <v>0</v>
      </c>
      <c r="E42" s="23"/>
      <c r="F42" s="23">
        <f t="shared" si="4"/>
        <v>0</v>
      </c>
    </row>
    <row r="43" spans="1:6" s="382" customFormat="1" ht="12" customHeight="1" x14ac:dyDescent="0.2">
      <c r="A43" s="380" t="s">
        <v>79</v>
      </c>
      <c r="B43" s="381" t="s">
        <v>80</v>
      </c>
      <c r="C43" s="72"/>
      <c r="D43" s="23">
        <v>16600000</v>
      </c>
      <c r="E43" s="23"/>
      <c r="F43" s="23">
        <f t="shared" si="4"/>
        <v>16600000</v>
      </c>
    </row>
    <row r="44" spans="1:6" s="382" customFormat="1" ht="12" customHeight="1" x14ac:dyDescent="0.2">
      <c r="A44" s="380" t="s">
        <v>81</v>
      </c>
      <c r="B44" s="381" t="s">
        <v>82</v>
      </c>
      <c r="C44" s="72"/>
      <c r="D44" s="23">
        <v>0</v>
      </c>
      <c r="E44" s="20"/>
      <c r="F44" s="23">
        <f t="shared" si="4"/>
        <v>0</v>
      </c>
    </row>
    <row r="45" spans="1:6" s="382" customFormat="1" ht="12" customHeight="1" x14ac:dyDescent="0.2">
      <c r="A45" s="380" t="s">
        <v>83</v>
      </c>
      <c r="B45" s="381" t="s">
        <v>84</v>
      </c>
      <c r="C45" s="72">
        <v>1618000</v>
      </c>
      <c r="D45" s="23">
        <v>4582112</v>
      </c>
      <c r="E45" s="23">
        <v>1532196</v>
      </c>
      <c r="F45" s="23">
        <f t="shared" si="4"/>
        <v>6114308</v>
      </c>
    </row>
    <row r="46" spans="1:6" s="382" customFormat="1" ht="12" customHeight="1" x14ac:dyDescent="0.2">
      <c r="A46" s="380" t="s">
        <v>85</v>
      </c>
      <c r="B46" s="381" t="s">
        <v>86</v>
      </c>
      <c r="C46" s="72"/>
      <c r="D46" s="23">
        <v>0</v>
      </c>
      <c r="E46" s="20"/>
      <c r="F46" s="23">
        <f t="shared" si="4"/>
        <v>0</v>
      </c>
    </row>
    <row r="47" spans="1:6" s="382" customFormat="1" ht="12" customHeight="1" x14ac:dyDescent="0.2">
      <c r="A47" s="380" t="s">
        <v>87</v>
      </c>
      <c r="B47" s="381" t="s">
        <v>88</v>
      </c>
      <c r="C47" s="72"/>
      <c r="D47" s="23">
        <v>0</v>
      </c>
      <c r="E47" s="23"/>
      <c r="F47" s="23">
        <f t="shared" si="4"/>
        <v>0</v>
      </c>
    </row>
    <row r="48" spans="1:6" s="382" customFormat="1" ht="12" customHeight="1" x14ac:dyDescent="0.2">
      <c r="A48" s="380" t="s">
        <v>89</v>
      </c>
      <c r="B48" s="381" t="s">
        <v>90</v>
      </c>
      <c r="C48" s="387"/>
      <c r="D48" s="35">
        <v>0</v>
      </c>
      <c r="E48" s="35"/>
      <c r="F48" s="23">
        <f t="shared" si="4"/>
        <v>0</v>
      </c>
    </row>
    <row r="49" spans="1:6" s="382" customFormat="1" ht="12" customHeight="1" x14ac:dyDescent="0.2">
      <c r="A49" s="383" t="s">
        <v>91</v>
      </c>
      <c r="B49" s="388" t="s">
        <v>92</v>
      </c>
      <c r="C49" s="158"/>
      <c r="D49" s="37">
        <v>0</v>
      </c>
      <c r="E49" s="37"/>
      <c r="F49" s="23">
        <f t="shared" si="4"/>
        <v>0</v>
      </c>
    </row>
    <row r="50" spans="1:6" s="382" customFormat="1" ht="12" customHeight="1" thickBot="1" x14ac:dyDescent="0.3">
      <c r="A50" s="383" t="s">
        <v>93</v>
      </c>
      <c r="B50" s="384" t="s">
        <v>405</v>
      </c>
      <c r="C50" s="389">
        <v>2500000</v>
      </c>
      <c r="D50" s="390">
        <v>7276845</v>
      </c>
      <c r="E50" s="390"/>
      <c r="F50" s="23">
        <f t="shared" si="4"/>
        <v>7276845</v>
      </c>
    </row>
    <row r="51" spans="1:6" s="382" customFormat="1" ht="12" customHeight="1" thickBot="1" x14ac:dyDescent="0.3">
      <c r="A51" s="375" t="s">
        <v>95</v>
      </c>
      <c r="B51" s="376" t="s">
        <v>96</v>
      </c>
      <c r="C51" s="87">
        <f>SUM(C52:C56)</f>
        <v>0</v>
      </c>
      <c r="D51" s="16">
        <v>0</v>
      </c>
      <c r="E51" s="16">
        <f>SUM(E52:E54)</f>
        <v>196850</v>
      </c>
      <c r="F51" s="16">
        <f>D51+E51</f>
        <v>196850</v>
      </c>
    </row>
    <row r="52" spans="1:6" s="382" customFormat="1" ht="12" customHeight="1" x14ac:dyDescent="0.2">
      <c r="A52" s="377" t="s">
        <v>97</v>
      </c>
      <c r="B52" s="378" t="s">
        <v>98</v>
      </c>
      <c r="C52" s="391"/>
      <c r="D52" s="38">
        <v>0</v>
      </c>
      <c r="E52" s="38"/>
      <c r="F52" s="23">
        <f t="shared" si="2"/>
        <v>0</v>
      </c>
    </row>
    <row r="53" spans="1:6" s="382" customFormat="1" ht="12" customHeight="1" x14ac:dyDescent="0.2">
      <c r="A53" s="380" t="s">
        <v>99</v>
      </c>
      <c r="B53" s="381" t="s">
        <v>100</v>
      </c>
      <c r="C53" s="387"/>
      <c r="D53" s="35">
        <v>0</v>
      </c>
      <c r="E53" s="35"/>
      <c r="F53" s="23">
        <f t="shared" si="2"/>
        <v>0</v>
      </c>
    </row>
    <row r="54" spans="1:6" s="382" customFormat="1" ht="12" customHeight="1" x14ac:dyDescent="0.2">
      <c r="A54" s="380" t="s">
        <v>101</v>
      </c>
      <c r="B54" s="381" t="s">
        <v>102</v>
      </c>
      <c r="C54" s="387"/>
      <c r="D54" s="35">
        <v>0</v>
      </c>
      <c r="E54" s="35">
        <v>196850</v>
      </c>
      <c r="F54" s="23">
        <f>D54+E54</f>
        <v>196850</v>
      </c>
    </row>
    <row r="55" spans="1:6" s="382" customFormat="1" ht="12" customHeight="1" x14ac:dyDescent="0.2">
      <c r="A55" s="380" t="s">
        <v>103</v>
      </c>
      <c r="B55" s="381" t="s">
        <v>104</v>
      </c>
      <c r="C55" s="387"/>
      <c r="D55" s="35">
        <v>0</v>
      </c>
      <c r="E55" s="35"/>
      <c r="F55" s="23">
        <f t="shared" si="2"/>
        <v>0</v>
      </c>
    </row>
    <row r="56" spans="1:6" s="382" customFormat="1" ht="12" customHeight="1" thickBot="1" x14ac:dyDescent="0.25">
      <c r="A56" s="383" t="s">
        <v>105</v>
      </c>
      <c r="B56" s="388" t="s">
        <v>106</v>
      </c>
      <c r="C56" s="158"/>
      <c r="D56" s="37">
        <v>0</v>
      </c>
      <c r="E56" s="37"/>
      <c r="F56" s="23">
        <f t="shared" si="2"/>
        <v>0</v>
      </c>
    </row>
    <row r="57" spans="1:6" s="382" customFormat="1" ht="12" customHeight="1" thickBot="1" x14ac:dyDescent="0.3">
      <c r="A57" s="375" t="s">
        <v>107</v>
      </c>
      <c r="B57" s="376" t="s">
        <v>108</v>
      </c>
      <c r="C57" s="87">
        <f>SUM(C58:C60)</f>
        <v>0</v>
      </c>
      <c r="D57" s="16">
        <v>0</v>
      </c>
      <c r="E57" s="16"/>
      <c r="F57" s="16">
        <f t="shared" si="2"/>
        <v>0</v>
      </c>
    </row>
    <row r="58" spans="1:6" s="382" customFormat="1" ht="12" customHeight="1" x14ac:dyDescent="0.2">
      <c r="A58" s="377" t="s">
        <v>109</v>
      </c>
      <c r="B58" s="378" t="s">
        <v>110</v>
      </c>
      <c r="C58" s="129"/>
      <c r="D58" s="20">
        <v>0</v>
      </c>
      <c r="E58" s="20"/>
      <c r="F58" s="23">
        <f t="shared" si="2"/>
        <v>0</v>
      </c>
    </row>
    <row r="59" spans="1:6" s="382" customFormat="1" ht="12" customHeight="1" x14ac:dyDescent="0.2">
      <c r="A59" s="380" t="s">
        <v>111</v>
      </c>
      <c r="B59" s="381" t="s">
        <v>112</v>
      </c>
      <c r="C59" s="72"/>
      <c r="D59" s="23">
        <v>0</v>
      </c>
      <c r="E59" s="23"/>
      <c r="F59" s="23">
        <f t="shared" si="2"/>
        <v>0</v>
      </c>
    </row>
    <row r="60" spans="1:6" s="382" customFormat="1" ht="12" customHeight="1" x14ac:dyDescent="0.2">
      <c r="A60" s="380" t="s">
        <v>113</v>
      </c>
      <c r="B60" s="381" t="s">
        <v>114</v>
      </c>
      <c r="C60" s="72"/>
      <c r="D60" s="23">
        <v>0</v>
      </c>
      <c r="E60" s="23"/>
      <c r="F60" s="23">
        <f t="shared" si="2"/>
        <v>0</v>
      </c>
    </row>
    <row r="61" spans="1:6" s="382" customFormat="1" ht="12" customHeight="1" thickBot="1" x14ac:dyDescent="0.25">
      <c r="A61" s="383" t="s">
        <v>115</v>
      </c>
      <c r="B61" s="388" t="s">
        <v>116</v>
      </c>
      <c r="C61" s="133"/>
      <c r="D61" s="28">
        <v>0</v>
      </c>
      <c r="E61" s="28"/>
      <c r="F61" s="23">
        <f t="shared" si="2"/>
        <v>0</v>
      </c>
    </row>
    <row r="62" spans="1:6" s="382" customFormat="1" ht="12" customHeight="1" thickBot="1" x14ac:dyDescent="0.3">
      <c r="A62" s="375" t="s">
        <v>117</v>
      </c>
      <c r="B62" s="385" t="s">
        <v>118</v>
      </c>
      <c r="C62" s="87">
        <f>SUM(C63:C65)</f>
        <v>0</v>
      </c>
      <c r="D62" s="16">
        <v>0</v>
      </c>
      <c r="E62" s="16"/>
      <c r="F62" s="16">
        <f t="shared" si="2"/>
        <v>0</v>
      </c>
    </row>
    <row r="63" spans="1:6" s="382" customFormat="1" ht="12" customHeight="1" x14ac:dyDescent="0.2">
      <c r="A63" s="377" t="s">
        <v>119</v>
      </c>
      <c r="B63" s="378" t="s">
        <v>120</v>
      </c>
      <c r="C63" s="387"/>
      <c r="D63" s="35">
        <v>0</v>
      </c>
      <c r="E63" s="35"/>
      <c r="F63" s="23">
        <f t="shared" si="2"/>
        <v>0</v>
      </c>
    </row>
    <row r="64" spans="1:6" s="382" customFormat="1" ht="12" customHeight="1" x14ac:dyDescent="0.2">
      <c r="A64" s="380" t="s">
        <v>121</v>
      </c>
      <c r="B64" s="381" t="s">
        <v>122</v>
      </c>
      <c r="C64" s="387"/>
      <c r="D64" s="35">
        <v>0</v>
      </c>
      <c r="E64" s="35"/>
      <c r="F64" s="23">
        <f t="shared" si="2"/>
        <v>0</v>
      </c>
    </row>
    <row r="65" spans="1:6" s="382" customFormat="1" ht="12" customHeight="1" x14ac:dyDescent="0.2">
      <c r="A65" s="380" t="s">
        <v>123</v>
      </c>
      <c r="B65" s="381" t="s">
        <v>124</v>
      </c>
      <c r="C65" s="387"/>
      <c r="D65" s="35">
        <v>0</v>
      </c>
      <c r="E65" s="35"/>
      <c r="F65" s="23">
        <f t="shared" si="2"/>
        <v>0</v>
      </c>
    </row>
    <row r="66" spans="1:6" s="382" customFormat="1" ht="12" customHeight="1" thickBot="1" x14ac:dyDescent="0.25">
      <c r="A66" s="383" t="s">
        <v>125</v>
      </c>
      <c r="B66" s="388" t="s">
        <v>126</v>
      </c>
      <c r="C66" s="387"/>
      <c r="D66" s="35">
        <v>0</v>
      </c>
      <c r="E66" s="35"/>
      <c r="F66" s="23">
        <f t="shared" si="2"/>
        <v>0</v>
      </c>
    </row>
    <row r="67" spans="1:6" s="382" customFormat="1" ht="12" customHeight="1" thickBot="1" x14ac:dyDescent="0.3">
      <c r="A67" s="375" t="s">
        <v>258</v>
      </c>
      <c r="B67" s="376" t="s">
        <v>128</v>
      </c>
      <c r="C67" s="94">
        <f>+C10+C17+C24+C31+C39+C51+C57+C62</f>
        <v>630373362</v>
      </c>
      <c r="D67" s="94">
        <f t="shared" ref="D67:F67" si="5">+D10+D17+D24+D31+D39+D51+D57+D62</f>
        <v>989521524</v>
      </c>
      <c r="E67" s="94">
        <f t="shared" si="5"/>
        <v>85754718</v>
      </c>
      <c r="F67" s="94">
        <f t="shared" si="5"/>
        <v>1075276242</v>
      </c>
    </row>
    <row r="68" spans="1:6" s="382" customFormat="1" ht="12" customHeight="1" thickBot="1" x14ac:dyDescent="0.2">
      <c r="A68" s="392" t="s">
        <v>406</v>
      </c>
      <c r="B68" s="385" t="s">
        <v>130</v>
      </c>
      <c r="C68" s="87">
        <f>SUM(C69:C71)</f>
        <v>0</v>
      </c>
      <c r="D68" s="16">
        <f>SUM(D69:D71)</f>
        <v>0</v>
      </c>
      <c r="E68" s="16"/>
      <c r="F68" s="16">
        <f t="shared" si="2"/>
        <v>0</v>
      </c>
    </row>
    <row r="69" spans="1:6" s="382" customFormat="1" ht="12" customHeight="1" x14ac:dyDescent="0.2">
      <c r="A69" s="377" t="s">
        <v>131</v>
      </c>
      <c r="B69" s="378" t="s">
        <v>132</v>
      </c>
      <c r="C69" s="387"/>
      <c r="D69" s="35"/>
      <c r="E69" s="35"/>
      <c r="F69" s="23">
        <f t="shared" si="2"/>
        <v>0</v>
      </c>
    </row>
    <row r="70" spans="1:6" s="382" customFormat="1" ht="12" customHeight="1" x14ac:dyDescent="0.2">
      <c r="A70" s="380" t="s">
        <v>133</v>
      </c>
      <c r="B70" s="381" t="s">
        <v>134</v>
      </c>
      <c r="C70" s="387"/>
      <c r="D70" s="35"/>
      <c r="E70" s="35"/>
      <c r="F70" s="23">
        <f t="shared" si="2"/>
        <v>0</v>
      </c>
    </row>
    <row r="71" spans="1:6" s="382" customFormat="1" ht="12" customHeight="1" thickBot="1" x14ac:dyDescent="0.25">
      <c r="A71" s="383" t="s">
        <v>135</v>
      </c>
      <c r="B71" s="393" t="s">
        <v>407</v>
      </c>
      <c r="C71" s="387"/>
      <c r="D71" s="35"/>
      <c r="E71" s="35"/>
      <c r="F71" s="23">
        <f t="shared" si="2"/>
        <v>0</v>
      </c>
    </row>
    <row r="72" spans="1:6" s="382" customFormat="1" ht="12" customHeight="1" thickBot="1" x14ac:dyDescent="0.2">
      <c r="A72" s="392" t="s">
        <v>137</v>
      </c>
      <c r="B72" s="385" t="s">
        <v>138</v>
      </c>
      <c r="C72" s="87">
        <f>SUM(C73:C76)</f>
        <v>0</v>
      </c>
      <c r="D72" s="16">
        <f>SUM(D73:D76)</f>
        <v>0</v>
      </c>
      <c r="E72" s="16"/>
      <c r="F72" s="16">
        <f t="shared" si="2"/>
        <v>0</v>
      </c>
    </row>
    <row r="73" spans="1:6" s="382" customFormat="1" ht="12" customHeight="1" x14ac:dyDescent="0.2">
      <c r="A73" s="377" t="s">
        <v>139</v>
      </c>
      <c r="B73" s="378" t="s">
        <v>140</v>
      </c>
      <c r="C73" s="387"/>
      <c r="D73" s="35"/>
      <c r="E73" s="35"/>
      <c r="F73" s="23">
        <f t="shared" si="2"/>
        <v>0</v>
      </c>
    </row>
    <row r="74" spans="1:6" s="382" customFormat="1" ht="12" customHeight="1" x14ac:dyDescent="0.2">
      <c r="A74" s="380" t="s">
        <v>141</v>
      </c>
      <c r="B74" s="381" t="s">
        <v>142</v>
      </c>
      <c r="C74" s="387"/>
      <c r="D74" s="35"/>
      <c r="E74" s="35"/>
      <c r="F74" s="23">
        <f t="shared" si="2"/>
        <v>0</v>
      </c>
    </row>
    <row r="75" spans="1:6" s="382" customFormat="1" ht="12" customHeight="1" x14ac:dyDescent="0.2">
      <c r="A75" s="380" t="s">
        <v>143</v>
      </c>
      <c r="B75" s="381" t="s">
        <v>144</v>
      </c>
      <c r="C75" s="387"/>
      <c r="D75" s="35"/>
      <c r="E75" s="35"/>
      <c r="F75" s="23">
        <f t="shared" ref="F75:F90" si="6">C75+D75</f>
        <v>0</v>
      </c>
    </row>
    <row r="76" spans="1:6" s="382" customFormat="1" ht="12" customHeight="1" thickBot="1" x14ac:dyDescent="0.3">
      <c r="A76" s="383" t="s">
        <v>145</v>
      </c>
      <c r="B76" s="394" t="s">
        <v>146</v>
      </c>
      <c r="C76" s="158"/>
      <c r="D76" s="37"/>
      <c r="E76" s="37"/>
      <c r="F76" s="28">
        <f t="shared" si="6"/>
        <v>0</v>
      </c>
    </row>
    <row r="77" spans="1:6" s="382" customFormat="1" ht="12" customHeight="1" thickBot="1" x14ac:dyDescent="0.2">
      <c r="A77" s="392" t="s">
        <v>147</v>
      </c>
      <c r="B77" s="385" t="s">
        <v>148</v>
      </c>
      <c r="C77" s="87">
        <f>SUM(C78:C79)</f>
        <v>244278000</v>
      </c>
      <c r="D77" s="16">
        <v>257693078</v>
      </c>
      <c r="E77" s="16"/>
      <c r="F77" s="16">
        <f>D77+E77</f>
        <v>257693078</v>
      </c>
    </row>
    <row r="78" spans="1:6" s="382" customFormat="1" ht="12" customHeight="1" x14ac:dyDescent="0.2">
      <c r="A78" s="377" t="s">
        <v>149</v>
      </c>
      <c r="B78" s="378" t="s">
        <v>150</v>
      </c>
      <c r="C78" s="387">
        <v>244278000</v>
      </c>
      <c r="D78" s="35">
        <v>257693078</v>
      </c>
      <c r="E78" s="35"/>
      <c r="F78" s="23">
        <f>D78+E78</f>
        <v>257693078</v>
      </c>
    </row>
    <row r="79" spans="1:6" s="382" customFormat="1" ht="12" customHeight="1" thickBot="1" x14ac:dyDescent="0.25">
      <c r="A79" s="383" t="s">
        <v>151</v>
      </c>
      <c r="B79" s="388" t="s">
        <v>152</v>
      </c>
      <c r="C79" s="387"/>
      <c r="D79" s="35">
        <v>0</v>
      </c>
      <c r="E79" s="35"/>
      <c r="F79" s="23">
        <f t="shared" si="6"/>
        <v>0</v>
      </c>
    </row>
    <row r="80" spans="1:6" s="379" customFormat="1" ht="12" customHeight="1" thickBot="1" x14ac:dyDescent="0.2">
      <c r="A80" s="392" t="s">
        <v>153</v>
      </c>
      <c r="B80" s="385" t="s">
        <v>154</v>
      </c>
      <c r="C80" s="87">
        <f>SUM(C81:C83)</f>
        <v>8179654</v>
      </c>
      <c r="D80" s="16">
        <v>8179654</v>
      </c>
      <c r="E80" s="16">
        <f>SUM(E81:E83)</f>
        <v>-8179654</v>
      </c>
      <c r="F80" s="16">
        <f>D80+E80</f>
        <v>0</v>
      </c>
    </row>
    <row r="81" spans="1:6" s="382" customFormat="1" ht="12" customHeight="1" x14ac:dyDescent="0.2">
      <c r="A81" s="377" t="s">
        <v>155</v>
      </c>
      <c r="B81" s="378" t="s">
        <v>156</v>
      </c>
      <c r="C81" s="387">
        <v>8179654</v>
      </c>
      <c r="D81" s="35">
        <v>8179654</v>
      </c>
      <c r="E81" s="38">
        <v>-8179654</v>
      </c>
      <c r="F81" s="23">
        <f>D81+E81</f>
        <v>0</v>
      </c>
    </row>
    <row r="82" spans="1:6" s="382" customFormat="1" ht="12" customHeight="1" x14ac:dyDescent="0.2">
      <c r="A82" s="380" t="s">
        <v>157</v>
      </c>
      <c r="B82" s="381" t="s">
        <v>158</v>
      </c>
      <c r="C82" s="387"/>
      <c r="D82" s="35"/>
      <c r="E82" s="35"/>
      <c r="F82" s="23">
        <f t="shared" si="6"/>
        <v>0</v>
      </c>
    </row>
    <row r="83" spans="1:6" s="382" customFormat="1" ht="12" customHeight="1" thickBot="1" x14ac:dyDescent="0.25">
      <c r="A83" s="383" t="s">
        <v>159</v>
      </c>
      <c r="B83" s="388" t="s">
        <v>160</v>
      </c>
      <c r="C83" s="387"/>
      <c r="D83" s="35"/>
      <c r="E83" s="35"/>
      <c r="F83" s="23">
        <f t="shared" si="6"/>
        <v>0</v>
      </c>
    </row>
    <row r="84" spans="1:6" s="382" customFormat="1" ht="12" customHeight="1" thickBot="1" x14ac:dyDescent="0.2">
      <c r="A84" s="392" t="s">
        <v>161</v>
      </c>
      <c r="B84" s="385" t="s">
        <v>162</v>
      </c>
      <c r="C84" s="87">
        <f>SUM(C85:C88)</f>
        <v>0</v>
      </c>
      <c r="D84" s="16">
        <f>SUM(D85:D88)</f>
        <v>0</v>
      </c>
      <c r="E84" s="16"/>
      <c r="F84" s="16">
        <f t="shared" si="6"/>
        <v>0</v>
      </c>
    </row>
    <row r="85" spans="1:6" s="382" customFormat="1" ht="12" customHeight="1" x14ac:dyDescent="0.2">
      <c r="A85" s="395" t="s">
        <v>163</v>
      </c>
      <c r="B85" s="378" t="s">
        <v>164</v>
      </c>
      <c r="C85" s="387"/>
      <c r="D85" s="35"/>
      <c r="E85" s="35"/>
      <c r="F85" s="23">
        <f t="shared" si="6"/>
        <v>0</v>
      </c>
    </row>
    <row r="86" spans="1:6" s="382" customFormat="1" ht="12" customHeight="1" x14ac:dyDescent="0.2">
      <c r="A86" s="396" t="s">
        <v>165</v>
      </c>
      <c r="B86" s="381" t="s">
        <v>166</v>
      </c>
      <c r="C86" s="387"/>
      <c r="D86" s="35"/>
      <c r="E86" s="35"/>
      <c r="F86" s="23">
        <f t="shared" si="6"/>
        <v>0</v>
      </c>
    </row>
    <row r="87" spans="1:6" s="382" customFormat="1" ht="12" customHeight="1" x14ac:dyDescent="0.2">
      <c r="A87" s="396" t="s">
        <v>167</v>
      </c>
      <c r="B87" s="381" t="s">
        <v>168</v>
      </c>
      <c r="C87" s="387"/>
      <c r="D87" s="35"/>
      <c r="E87" s="35"/>
      <c r="F87" s="23">
        <f t="shared" si="6"/>
        <v>0</v>
      </c>
    </row>
    <row r="88" spans="1:6" s="379" customFormat="1" ht="12" customHeight="1" thickBot="1" x14ac:dyDescent="0.25">
      <c r="A88" s="397" t="s">
        <v>169</v>
      </c>
      <c r="B88" s="388" t="s">
        <v>170</v>
      </c>
      <c r="C88" s="387"/>
      <c r="D88" s="35"/>
      <c r="E88" s="35"/>
      <c r="F88" s="23">
        <f t="shared" si="6"/>
        <v>0</v>
      </c>
    </row>
    <row r="89" spans="1:6" s="379" customFormat="1" ht="12" customHeight="1" thickBot="1" x14ac:dyDescent="0.2">
      <c r="A89" s="392" t="s">
        <v>171</v>
      </c>
      <c r="B89" s="385" t="s">
        <v>172</v>
      </c>
      <c r="C89" s="398"/>
      <c r="D89" s="53"/>
      <c r="E89" s="53"/>
      <c r="F89" s="16">
        <f t="shared" si="6"/>
        <v>0</v>
      </c>
    </row>
    <row r="90" spans="1:6" s="379" customFormat="1" ht="12" customHeight="1" thickBot="1" x14ac:dyDescent="0.2">
      <c r="A90" s="392" t="s">
        <v>408</v>
      </c>
      <c r="B90" s="385" t="s">
        <v>174</v>
      </c>
      <c r="C90" s="398"/>
      <c r="D90" s="53"/>
      <c r="E90" s="53"/>
      <c r="F90" s="16">
        <f t="shared" si="6"/>
        <v>0</v>
      </c>
    </row>
    <row r="91" spans="1:6" s="379" customFormat="1" ht="12" customHeight="1" thickBot="1" x14ac:dyDescent="0.2">
      <c r="A91" s="392" t="s">
        <v>409</v>
      </c>
      <c r="B91" s="399" t="s">
        <v>176</v>
      </c>
      <c r="C91" s="94">
        <f>+C68+C72+C77+C80+C84+C90+C89</f>
        <v>252457654</v>
      </c>
      <c r="D91" s="33">
        <f>+D68+D72+D77+D80+D84+D90+D89</f>
        <v>265872732</v>
      </c>
      <c r="E91" s="33">
        <f t="shared" ref="E91:F91" si="7">+E68+E72+E77+E80+E84+E90+E89</f>
        <v>-8179654</v>
      </c>
      <c r="F91" s="33">
        <f t="shared" si="7"/>
        <v>257693078</v>
      </c>
    </row>
    <row r="92" spans="1:6" s="379" customFormat="1" ht="12" customHeight="1" thickBot="1" x14ac:dyDescent="0.2">
      <c r="A92" s="400" t="s">
        <v>410</v>
      </c>
      <c r="B92" s="401" t="s">
        <v>411</v>
      </c>
      <c r="C92" s="94">
        <f>+C67+C91</f>
        <v>882831016</v>
      </c>
      <c r="D92" s="94">
        <f t="shared" ref="D92:E92" si="8">+D67+D91</f>
        <v>1255394256</v>
      </c>
      <c r="E92" s="94">
        <f t="shared" si="8"/>
        <v>77575064</v>
      </c>
      <c r="F92" s="94">
        <f>D92+E92</f>
        <v>1332969320</v>
      </c>
    </row>
    <row r="93" spans="1:6" s="382" customFormat="1" ht="19.5" customHeight="1" thickBot="1" x14ac:dyDescent="0.3">
      <c r="A93" s="402"/>
      <c r="B93" s="403"/>
      <c r="C93" s="404"/>
      <c r="D93" s="404"/>
      <c r="E93" s="404"/>
      <c r="F93" s="404"/>
    </row>
    <row r="94" spans="1:6" s="370" customFormat="1" ht="16.5" customHeight="1" thickBot="1" x14ac:dyDescent="0.3">
      <c r="A94" s="405"/>
      <c r="B94" s="406" t="s">
        <v>282</v>
      </c>
      <c r="C94" s="407"/>
      <c r="D94" s="407"/>
      <c r="E94" s="407"/>
      <c r="F94" s="407"/>
    </row>
    <row r="95" spans="1:6" s="411" customFormat="1" ht="12" customHeight="1" thickBot="1" x14ac:dyDescent="0.3">
      <c r="A95" s="408" t="s">
        <v>13</v>
      </c>
      <c r="B95" s="409" t="s">
        <v>412</v>
      </c>
      <c r="C95" s="410">
        <f>+C96+C97+C98+C99+C100+C113</f>
        <v>288062000</v>
      </c>
      <c r="D95" s="125">
        <v>392200036</v>
      </c>
      <c r="E95" s="125">
        <f>E96+E97+E98+E99+E100+E113</f>
        <v>32484012</v>
      </c>
      <c r="F95" s="66">
        <f>D95+E95</f>
        <v>424684048</v>
      </c>
    </row>
    <row r="96" spans="1:6" ht="12" customHeight="1" x14ac:dyDescent="0.25">
      <c r="A96" s="412" t="s">
        <v>15</v>
      </c>
      <c r="B96" s="413" t="s">
        <v>182</v>
      </c>
      <c r="C96" s="128">
        <v>106001000</v>
      </c>
      <c r="D96" s="162">
        <v>158754272</v>
      </c>
      <c r="E96" s="128">
        <v>5641916</v>
      </c>
      <c r="F96" s="132">
        <f>D96+E96</f>
        <v>164396188</v>
      </c>
    </row>
    <row r="97" spans="1:6" ht="12" customHeight="1" x14ac:dyDescent="0.25">
      <c r="A97" s="380" t="s">
        <v>17</v>
      </c>
      <c r="B97" s="414" t="s">
        <v>183</v>
      </c>
      <c r="C97" s="72">
        <v>17858000</v>
      </c>
      <c r="D97" s="83">
        <v>25067255</v>
      </c>
      <c r="E97" s="72">
        <v>916700</v>
      </c>
      <c r="F97" s="72">
        <f t="shared" ref="F97:F115" si="9">D97+E97</f>
        <v>25983955</v>
      </c>
    </row>
    <row r="98" spans="1:6" ht="12" customHeight="1" x14ac:dyDescent="0.25">
      <c r="A98" s="380" t="s">
        <v>19</v>
      </c>
      <c r="B98" s="414" t="s">
        <v>184</v>
      </c>
      <c r="C98" s="133">
        <v>97395000</v>
      </c>
      <c r="D98" s="85">
        <v>152446667</v>
      </c>
      <c r="E98" s="133">
        <v>9645896</v>
      </c>
      <c r="F98" s="72">
        <f t="shared" si="9"/>
        <v>162092563</v>
      </c>
    </row>
    <row r="99" spans="1:6" ht="12" customHeight="1" x14ac:dyDescent="0.25">
      <c r="A99" s="380" t="s">
        <v>21</v>
      </c>
      <c r="B99" s="415" t="s">
        <v>185</v>
      </c>
      <c r="C99" s="133">
        <v>20000000</v>
      </c>
      <c r="D99" s="85">
        <v>22725000</v>
      </c>
      <c r="E99" s="133">
        <v>1161200</v>
      </c>
      <c r="F99" s="72">
        <f t="shared" si="9"/>
        <v>23886200</v>
      </c>
    </row>
    <row r="100" spans="1:6" ht="12" customHeight="1" x14ac:dyDescent="0.25">
      <c r="A100" s="380" t="s">
        <v>186</v>
      </c>
      <c r="B100" s="71" t="s">
        <v>187</v>
      </c>
      <c r="C100" s="133">
        <v>4000000</v>
      </c>
      <c r="D100" s="85">
        <v>7785883</v>
      </c>
      <c r="E100" s="133">
        <v>15118300</v>
      </c>
      <c r="F100" s="72">
        <f t="shared" si="9"/>
        <v>22904183</v>
      </c>
    </row>
    <row r="101" spans="1:6" ht="12" customHeight="1" x14ac:dyDescent="0.25">
      <c r="A101" s="380" t="s">
        <v>25</v>
      </c>
      <c r="B101" s="414" t="s">
        <v>413</v>
      </c>
      <c r="C101" s="133"/>
      <c r="D101" s="85">
        <v>3185883</v>
      </c>
      <c r="E101" s="133"/>
      <c r="F101" s="72">
        <f t="shared" si="9"/>
        <v>3185883</v>
      </c>
    </row>
    <row r="102" spans="1:6" ht="12" customHeight="1" x14ac:dyDescent="0.2">
      <c r="A102" s="380" t="s">
        <v>189</v>
      </c>
      <c r="B102" s="416" t="s">
        <v>190</v>
      </c>
      <c r="C102" s="133"/>
      <c r="D102" s="85">
        <v>0</v>
      </c>
      <c r="E102" s="133"/>
      <c r="F102" s="72">
        <f t="shared" si="9"/>
        <v>0</v>
      </c>
    </row>
    <row r="103" spans="1:6" ht="12" customHeight="1" x14ac:dyDescent="0.2">
      <c r="A103" s="380" t="s">
        <v>191</v>
      </c>
      <c r="B103" s="416" t="s">
        <v>192</v>
      </c>
      <c r="C103" s="133"/>
      <c r="D103" s="85">
        <v>0</v>
      </c>
      <c r="E103" s="133"/>
      <c r="F103" s="72">
        <f t="shared" si="9"/>
        <v>0</v>
      </c>
    </row>
    <row r="104" spans="1:6" ht="12" customHeight="1" x14ac:dyDescent="0.2">
      <c r="A104" s="380" t="s">
        <v>193</v>
      </c>
      <c r="B104" s="416" t="s">
        <v>194</v>
      </c>
      <c r="C104" s="133"/>
      <c r="D104" s="85">
        <v>0</v>
      </c>
      <c r="E104" s="133"/>
      <c r="F104" s="72">
        <f t="shared" si="9"/>
        <v>0</v>
      </c>
    </row>
    <row r="105" spans="1:6" ht="12" customHeight="1" x14ac:dyDescent="0.25">
      <c r="A105" s="380" t="s">
        <v>195</v>
      </c>
      <c r="B105" s="417" t="s">
        <v>196</v>
      </c>
      <c r="C105" s="133"/>
      <c r="D105" s="85">
        <v>0</v>
      </c>
      <c r="E105" s="133"/>
      <c r="F105" s="72">
        <f t="shared" si="9"/>
        <v>0</v>
      </c>
    </row>
    <row r="106" spans="1:6" ht="12" customHeight="1" x14ac:dyDescent="0.25">
      <c r="A106" s="380" t="s">
        <v>197</v>
      </c>
      <c r="B106" s="417" t="s">
        <v>198</v>
      </c>
      <c r="C106" s="133"/>
      <c r="D106" s="85">
        <v>0</v>
      </c>
      <c r="E106" s="133"/>
      <c r="F106" s="72">
        <f t="shared" si="9"/>
        <v>0</v>
      </c>
    </row>
    <row r="107" spans="1:6" ht="12" customHeight="1" x14ac:dyDescent="0.2">
      <c r="A107" s="380" t="s">
        <v>199</v>
      </c>
      <c r="B107" s="416" t="s">
        <v>200</v>
      </c>
      <c r="C107" s="133"/>
      <c r="D107" s="85">
        <v>0</v>
      </c>
      <c r="E107" s="133"/>
      <c r="F107" s="72">
        <f t="shared" si="9"/>
        <v>0</v>
      </c>
    </row>
    <row r="108" spans="1:6" ht="12" customHeight="1" x14ac:dyDescent="0.2">
      <c r="A108" s="380" t="s">
        <v>201</v>
      </c>
      <c r="B108" s="416" t="s">
        <v>202</v>
      </c>
      <c r="C108" s="133"/>
      <c r="D108" s="85">
        <v>0</v>
      </c>
      <c r="E108" s="133"/>
      <c r="F108" s="72">
        <f t="shared" si="9"/>
        <v>0</v>
      </c>
    </row>
    <row r="109" spans="1:6" ht="12" customHeight="1" x14ac:dyDescent="0.25">
      <c r="A109" s="380" t="s">
        <v>203</v>
      </c>
      <c r="B109" s="417" t="s">
        <v>204</v>
      </c>
      <c r="C109" s="133"/>
      <c r="D109" s="85">
        <v>0</v>
      </c>
      <c r="E109" s="133"/>
      <c r="F109" s="72">
        <f t="shared" si="9"/>
        <v>0</v>
      </c>
    </row>
    <row r="110" spans="1:6" ht="12" customHeight="1" x14ac:dyDescent="0.25">
      <c r="A110" s="418" t="s">
        <v>205</v>
      </c>
      <c r="B110" s="419" t="s">
        <v>206</v>
      </c>
      <c r="C110" s="133"/>
      <c r="D110" s="85">
        <v>0</v>
      </c>
      <c r="E110" s="133"/>
      <c r="F110" s="72">
        <f t="shared" si="9"/>
        <v>0</v>
      </c>
    </row>
    <row r="111" spans="1:6" ht="12" customHeight="1" x14ac:dyDescent="0.25">
      <c r="A111" s="380" t="s">
        <v>207</v>
      </c>
      <c r="B111" s="419" t="s">
        <v>208</v>
      </c>
      <c r="C111" s="133"/>
      <c r="D111" s="85">
        <v>0</v>
      </c>
      <c r="E111" s="133"/>
      <c r="F111" s="72">
        <f t="shared" si="9"/>
        <v>0</v>
      </c>
    </row>
    <row r="112" spans="1:6" ht="12" customHeight="1" x14ac:dyDescent="0.25">
      <c r="A112" s="380" t="s">
        <v>209</v>
      </c>
      <c r="B112" s="417" t="s">
        <v>210</v>
      </c>
      <c r="C112" s="72">
        <v>4000000</v>
      </c>
      <c r="D112" s="83">
        <v>4600000</v>
      </c>
      <c r="E112" s="133">
        <v>15118300</v>
      </c>
      <c r="F112" s="72">
        <f t="shared" si="9"/>
        <v>19718300</v>
      </c>
    </row>
    <row r="113" spans="1:6" ht="12" customHeight="1" x14ac:dyDescent="0.25">
      <c r="A113" s="380" t="s">
        <v>211</v>
      </c>
      <c r="B113" s="415" t="s">
        <v>212</v>
      </c>
      <c r="C113" s="72">
        <v>42808000</v>
      </c>
      <c r="D113" s="83">
        <v>25420959</v>
      </c>
      <c r="E113" s="133"/>
      <c r="F113" s="72">
        <f t="shared" si="9"/>
        <v>25420959</v>
      </c>
    </row>
    <row r="114" spans="1:6" ht="12" customHeight="1" x14ac:dyDescent="0.25">
      <c r="A114" s="383" t="s">
        <v>213</v>
      </c>
      <c r="B114" s="414" t="s">
        <v>414</v>
      </c>
      <c r="C114" s="133"/>
      <c r="D114" s="85">
        <v>0</v>
      </c>
      <c r="E114" s="133"/>
      <c r="F114" s="72">
        <f t="shared" si="9"/>
        <v>0</v>
      </c>
    </row>
    <row r="115" spans="1:6" ht="12" customHeight="1" thickBot="1" x14ac:dyDescent="0.3">
      <c r="A115" s="420" t="s">
        <v>215</v>
      </c>
      <c r="B115" s="421" t="s">
        <v>415</v>
      </c>
      <c r="C115" s="130">
        <v>42808000</v>
      </c>
      <c r="D115" s="93">
        <v>25420959</v>
      </c>
      <c r="E115" s="130"/>
      <c r="F115" s="145">
        <f t="shared" si="9"/>
        <v>25420959</v>
      </c>
    </row>
    <row r="116" spans="1:6" ht="12" customHeight="1" thickBot="1" x14ac:dyDescent="0.3">
      <c r="A116" s="375" t="s">
        <v>27</v>
      </c>
      <c r="B116" s="422" t="s">
        <v>265</v>
      </c>
      <c r="C116" s="87">
        <f>+C117+C119+C121</f>
        <v>353020016</v>
      </c>
      <c r="D116" s="87">
        <f>D117+D119</f>
        <v>619072724</v>
      </c>
      <c r="E116" s="87">
        <f t="shared" ref="E116" si="10">+E117+E119+E121</f>
        <v>28378947</v>
      </c>
      <c r="F116" s="87">
        <f>D116+E116</f>
        <v>647451671</v>
      </c>
    </row>
    <row r="117" spans="1:6" ht="12" customHeight="1" x14ac:dyDescent="0.25">
      <c r="A117" s="377" t="s">
        <v>29</v>
      </c>
      <c r="B117" s="414" t="s">
        <v>217</v>
      </c>
      <c r="C117" s="129">
        <v>288701000</v>
      </c>
      <c r="D117" s="131">
        <v>434753708</v>
      </c>
      <c r="E117" s="132">
        <v>8915716</v>
      </c>
      <c r="F117" s="132">
        <f>D117+E117</f>
        <v>443669424</v>
      </c>
    </row>
    <row r="118" spans="1:6" ht="12" customHeight="1" x14ac:dyDescent="0.25">
      <c r="A118" s="377" t="s">
        <v>31</v>
      </c>
      <c r="B118" s="423" t="s">
        <v>218</v>
      </c>
      <c r="C118" s="129"/>
      <c r="D118" s="131">
        <v>86052708</v>
      </c>
      <c r="E118" s="72"/>
      <c r="F118" s="72">
        <f t="shared" ref="F118:F125" si="11">D118+E118</f>
        <v>86052708</v>
      </c>
    </row>
    <row r="119" spans="1:6" ht="12" customHeight="1" x14ac:dyDescent="0.25">
      <c r="A119" s="377" t="s">
        <v>33</v>
      </c>
      <c r="B119" s="423" t="s">
        <v>219</v>
      </c>
      <c r="C119" s="72">
        <v>64319016</v>
      </c>
      <c r="D119" s="124">
        <v>184319016</v>
      </c>
      <c r="E119" s="72">
        <v>19463231</v>
      </c>
      <c r="F119" s="72">
        <f t="shared" si="11"/>
        <v>203782247</v>
      </c>
    </row>
    <row r="120" spans="1:6" ht="12" customHeight="1" x14ac:dyDescent="0.25">
      <c r="A120" s="377" t="s">
        <v>35</v>
      </c>
      <c r="B120" s="423" t="s">
        <v>220</v>
      </c>
      <c r="C120" s="72"/>
      <c r="D120" s="124">
        <v>120000000</v>
      </c>
      <c r="E120" s="72"/>
      <c r="F120" s="72">
        <f t="shared" si="11"/>
        <v>120000000</v>
      </c>
    </row>
    <row r="121" spans="1:6" ht="12" customHeight="1" x14ac:dyDescent="0.25">
      <c r="A121" s="377" t="s">
        <v>37</v>
      </c>
      <c r="B121" s="394" t="s">
        <v>342</v>
      </c>
      <c r="C121" s="72"/>
      <c r="D121" s="124">
        <v>0</v>
      </c>
      <c r="E121" s="72"/>
      <c r="F121" s="72">
        <f t="shared" si="11"/>
        <v>0</v>
      </c>
    </row>
    <row r="122" spans="1:6" ht="12" customHeight="1" x14ac:dyDescent="0.25">
      <c r="A122" s="377" t="s">
        <v>39</v>
      </c>
      <c r="B122" s="424" t="s">
        <v>222</v>
      </c>
      <c r="C122" s="72"/>
      <c r="D122" s="124">
        <v>0</v>
      </c>
      <c r="E122" s="72"/>
      <c r="F122" s="72">
        <f t="shared" si="11"/>
        <v>0</v>
      </c>
    </row>
    <row r="123" spans="1:6" ht="12" customHeight="1" x14ac:dyDescent="0.25">
      <c r="A123" s="377" t="s">
        <v>223</v>
      </c>
      <c r="B123" s="425" t="s">
        <v>224</v>
      </c>
      <c r="C123" s="72"/>
      <c r="D123" s="124">
        <v>0</v>
      </c>
      <c r="E123" s="72"/>
      <c r="F123" s="72">
        <f t="shared" si="11"/>
        <v>0</v>
      </c>
    </row>
    <row r="124" spans="1:6" ht="12" customHeight="1" x14ac:dyDescent="0.25">
      <c r="A124" s="377" t="s">
        <v>225</v>
      </c>
      <c r="B124" s="417" t="s">
        <v>198</v>
      </c>
      <c r="C124" s="72"/>
      <c r="D124" s="124">
        <v>0</v>
      </c>
      <c r="E124" s="72"/>
      <c r="F124" s="72">
        <f t="shared" si="11"/>
        <v>0</v>
      </c>
    </row>
    <row r="125" spans="1:6" ht="12" customHeight="1" x14ac:dyDescent="0.25">
      <c r="A125" s="377" t="s">
        <v>226</v>
      </c>
      <c r="B125" s="417" t="s">
        <v>227</v>
      </c>
      <c r="C125" s="72"/>
      <c r="D125" s="124">
        <v>0</v>
      </c>
      <c r="E125" s="72"/>
      <c r="F125" s="72">
        <f t="shared" si="11"/>
        <v>0</v>
      </c>
    </row>
    <row r="126" spans="1:6" ht="12" customHeight="1" x14ac:dyDescent="0.25">
      <c r="A126" s="377" t="s">
        <v>228</v>
      </c>
      <c r="B126" s="417" t="s">
        <v>229</v>
      </c>
      <c r="C126" s="72"/>
      <c r="D126" s="124">
        <v>0</v>
      </c>
      <c r="E126" s="72"/>
      <c r="F126" s="72">
        <f t="shared" ref="F126:F155" si="12">C126+D126</f>
        <v>0</v>
      </c>
    </row>
    <row r="127" spans="1:6" ht="12" customHeight="1" x14ac:dyDescent="0.25">
      <c r="A127" s="377" t="s">
        <v>230</v>
      </c>
      <c r="B127" s="417" t="s">
        <v>204</v>
      </c>
      <c r="C127" s="72"/>
      <c r="D127" s="124">
        <v>0</v>
      </c>
      <c r="E127" s="72"/>
      <c r="F127" s="72">
        <f t="shared" si="12"/>
        <v>0</v>
      </c>
    </row>
    <row r="128" spans="1:6" ht="12" customHeight="1" x14ac:dyDescent="0.25">
      <c r="A128" s="377" t="s">
        <v>231</v>
      </c>
      <c r="B128" s="417" t="s">
        <v>232</v>
      </c>
      <c r="C128" s="72"/>
      <c r="D128" s="124">
        <v>0</v>
      </c>
      <c r="E128" s="133"/>
      <c r="F128" s="133">
        <f t="shared" si="12"/>
        <v>0</v>
      </c>
    </row>
    <row r="129" spans="1:12" ht="12" customHeight="1" thickBot="1" x14ac:dyDescent="0.3">
      <c r="A129" s="418" t="s">
        <v>233</v>
      </c>
      <c r="B129" s="417" t="s">
        <v>234</v>
      </c>
      <c r="C129" s="133"/>
      <c r="D129" s="121">
        <v>0</v>
      </c>
      <c r="E129" s="130"/>
      <c r="F129" s="130">
        <f t="shared" si="12"/>
        <v>0</v>
      </c>
    </row>
    <row r="130" spans="1:12" ht="12" customHeight="1" thickBot="1" x14ac:dyDescent="0.3">
      <c r="A130" s="375" t="s">
        <v>41</v>
      </c>
      <c r="B130" s="426" t="s">
        <v>235</v>
      </c>
      <c r="C130" s="87">
        <f>+C95+C116</f>
        <v>641082016</v>
      </c>
      <c r="D130" s="108">
        <v>1011272760</v>
      </c>
      <c r="E130" s="125">
        <f>E95+E116</f>
        <v>60862959</v>
      </c>
      <c r="F130" s="66">
        <f>D130+E130</f>
        <v>1072135719</v>
      </c>
    </row>
    <row r="131" spans="1:12" ht="12" customHeight="1" thickBot="1" x14ac:dyDescent="0.3">
      <c r="A131" s="375" t="s">
        <v>236</v>
      </c>
      <c r="B131" s="426" t="s">
        <v>237</v>
      </c>
      <c r="C131" s="87">
        <f>+C132+C133+C134</f>
        <v>0</v>
      </c>
      <c r="D131" s="108">
        <v>0</v>
      </c>
      <c r="E131" s="108"/>
      <c r="F131" s="87">
        <f t="shared" si="12"/>
        <v>0</v>
      </c>
    </row>
    <row r="132" spans="1:12" s="411" customFormat="1" ht="12" customHeight="1" x14ac:dyDescent="0.25">
      <c r="A132" s="377" t="s">
        <v>57</v>
      </c>
      <c r="B132" s="427" t="s">
        <v>416</v>
      </c>
      <c r="C132" s="72"/>
      <c r="D132" s="83"/>
      <c r="E132" s="112"/>
      <c r="F132" s="89">
        <f t="shared" si="12"/>
        <v>0</v>
      </c>
    </row>
    <row r="133" spans="1:12" ht="12" customHeight="1" x14ac:dyDescent="0.25">
      <c r="A133" s="377" t="s">
        <v>59</v>
      </c>
      <c r="B133" s="427" t="s">
        <v>239</v>
      </c>
      <c r="C133" s="72"/>
      <c r="D133" s="83"/>
      <c r="E133" s="85"/>
      <c r="F133" s="28">
        <f t="shared" si="12"/>
        <v>0</v>
      </c>
    </row>
    <row r="134" spans="1:12" ht="12" customHeight="1" thickBot="1" x14ac:dyDescent="0.3">
      <c r="A134" s="418" t="s">
        <v>61</v>
      </c>
      <c r="B134" s="428" t="s">
        <v>417</v>
      </c>
      <c r="C134" s="72"/>
      <c r="D134" s="83"/>
      <c r="E134" s="85"/>
      <c r="F134" s="28">
        <f t="shared" si="12"/>
        <v>0</v>
      </c>
    </row>
    <row r="135" spans="1:12" ht="12" customHeight="1" thickBot="1" x14ac:dyDescent="0.3">
      <c r="A135" s="375" t="s">
        <v>71</v>
      </c>
      <c r="B135" s="426" t="s">
        <v>241</v>
      </c>
      <c r="C135" s="87">
        <f>+C136+C137+C138+C139+C140+C141</f>
        <v>0</v>
      </c>
      <c r="D135" s="108">
        <f>+D136+D137+D138+D139+D140+D141</f>
        <v>0</v>
      </c>
      <c r="E135" s="108"/>
      <c r="F135" s="87">
        <f t="shared" si="12"/>
        <v>0</v>
      </c>
    </row>
    <row r="136" spans="1:12" ht="12" customHeight="1" x14ac:dyDescent="0.25">
      <c r="A136" s="377" t="s">
        <v>73</v>
      </c>
      <c r="B136" s="427" t="s">
        <v>242</v>
      </c>
      <c r="C136" s="72"/>
      <c r="D136" s="83"/>
      <c r="E136" s="112"/>
      <c r="F136" s="89">
        <f t="shared" si="12"/>
        <v>0</v>
      </c>
    </row>
    <row r="137" spans="1:12" ht="12" customHeight="1" x14ac:dyDescent="0.25">
      <c r="A137" s="377" t="s">
        <v>75</v>
      </c>
      <c r="B137" s="427" t="s">
        <v>243</v>
      </c>
      <c r="C137" s="72"/>
      <c r="D137" s="83"/>
      <c r="E137" s="85"/>
      <c r="F137" s="28">
        <f t="shared" si="12"/>
        <v>0</v>
      </c>
    </row>
    <row r="138" spans="1:12" ht="12" customHeight="1" x14ac:dyDescent="0.25">
      <c r="A138" s="377" t="s">
        <v>77</v>
      </c>
      <c r="B138" s="427" t="s">
        <v>244</v>
      </c>
      <c r="C138" s="72"/>
      <c r="D138" s="83"/>
      <c r="E138" s="85"/>
      <c r="F138" s="28">
        <f t="shared" si="12"/>
        <v>0</v>
      </c>
    </row>
    <row r="139" spans="1:12" ht="12" customHeight="1" x14ac:dyDescent="0.25">
      <c r="A139" s="377" t="s">
        <v>79</v>
      </c>
      <c r="B139" s="427" t="s">
        <v>418</v>
      </c>
      <c r="C139" s="72"/>
      <c r="D139" s="83"/>
      <c r="E139" s="85"/>
      <c r="F139" s="28">
        <f t="shared" si="12"/>
        <v>0</v>
      </c>
    </row>
    <row r="140" spans="1:12" ht="12" customHeight="1" x14ac:dyDescent="0.25">
      <c r="A140" s="377" t="s">
        <v>81</v>
      </c>
      <c r="B140" s="427" t="s">
        <v>246</v>
      </c>
      <c r="C140" s="72"/>
      <c r="D140" s="83"/>
      <c r="E140" s="85"/>
      <c r="F140" s="28">
        <f t="shared" si="12"/>
        <v>0</v>
      </c>
    </row>
    <row r="141" spans="1:12" s="411" customFormat="1" ht="12" customHeight="1" thickBot="1" x14ac:dyDescent="0.3">
      <c r="A141" s="418" t="s">
        <v>83</v>
      </c>
      <c r="B141" s="428" t="s">
        <v>247</v>
      </c>
      <c r="C141" s="72"/>
      <c r="D141" s="83"/>
      <c r="E141" s="85"/>
      <c r="F141" s="28">
        <f t="shared" si="12"/>
        <v>0</v>
      </c>
    </row>
    <row r="142" spans="1:12" ht="12" customHeight="1" thickBot="1" x14ac:dyDescent="0.3">
      <c r="A142" s="375" t="s">
        <v>95</v>
      </c>
      <c r="B142" s="426" t="s">
        <v>419</v>
      </c>
      <c r="C142" s="94">
        <f>+C143+C144+C146+C147+C145</f>
        <v>241749000</v>
      </c>
      <c r="D142" s="94">
        <v>244121496</v>
      </c>
      <c r="E142" s="109">
        <f>SUM(E143:E147)</f>
        <v>16712105</v>
      </c>
      <c r="F142" s="16">
        <f>D142+E142</f>
        <v>260833601</v>
      </c>
      <c r="L142" s="429"/>
    </row>
    <row r="143" spans="1:12" x14ac:dyDescent="0.25">
      <c r="A143" s="377" t="s">
        <v>97</v>
      </c>
      <c r="B143" s="427" t="s">
        <v>249</v>
      </c>
      <c r="C143" s="72"/>
      <c r="D143" s="131">
        <v>0</v>
      </c>
      <c r="E143" s="132">
        <v>8179654</v>
      </c>
      <c r="F143" s="132">
        <f>D143+E143</f>
        <v>8179654</v>
      </c>
    </row>
    <row r="144" spans="1:12" ht="12" customHeight="1" x14ac:dyDescent="0.25">
      <c r="A144" s="377" t="s">
        <v>99</v>
      </c>
      <c r="B144" s="427" t="s">
        <v>250</v>
      </c>
      <c r="C144" s="72"/>
      <c r="D144" s="124">
        <v>0</v>
      </c>
      <c r="E144" s="72"/>
      <c r="F144" s="72">
        <f t="shared" ref="F144:F146" si="13">D144+E144</f>
        <v>0</v>
      </c>
    </row>
    <row r="145" spans="1:6" ht="12" customHeight="1" x14ac:dyDescent="0.25">
      <c r="A145" s="377" t="s">
        <v>101</v>
      </c>
      <c r="B145" s="427" t="s">
        <v>420</v>
      </c>
      <c r="C145" s="72">
        <v>241749000</v>
      </c>
      <c r="D145" s="124">
        <v>244121496</v>
      </c>
      <c r="E145" s="72">
        <v>8532451</v>
      </c>
      <c r="F145" s="72">
        <f t="shared" si="13"/>
        <v>252653947</v>
      </c>
    </row>
    <row r="146" spans="1:6" s="411" customFormat="1" ht="12" customHeight="1" x14ac:dyDescent="0.25">
      <c r="A146" s="377" t="s">
        <v>103</v>
      </c>
      <c r="B146" s="427" t="s">
        <v>251</v>
      </c>
      <c r="C146" s="72"/>
      <c r="D146" s="124">
        <v>0</v>
      </c>
      <c r="E146" s="72"/>
      <c r="F146" s="72">
        <f t="shared" si="13"/>
        <v>0</v>
      </c>
    </row>
    <row r="147" spans="1:6" s="411" customFormat="1" ht="12" customHeight="1" thickBot="1" x14ac:dyDescent="0.3">
      <c r="A147" s="418" t="s">
        <v>105</v>
      </c>
      <c r="B147" s="428" t="s">
        <v>252</v>
      </c>
      <c r="C147" s="72"/>
      <c r="D147" s="124">
        <v>0</v>
      </c>
      <c r="E147" s="130"/>
      <c r="F147" s="130">
        <f t="shared" si="12"/>
        <v>0</v>
      </c>
    </row>
    <row r="148" spans="1:6" s="411" customFormat="1" ht="12" customHeight="1" thickBot="1" x14ac:dyDescent="0.3">
      <c r="A148" s="375" t="s">
        <v>253</v>
      </c>
      <c r="B148" s="426" t="s">
        <v>254</v>
      </c>
      <c r="C148" s="148">
        <f>+C149+C150+C151+C152+C153</f>
        <v>0</v>
      </c>
      <c r="D148" s="148">
        <v>0</v>
      </c>
      <c r="E148" s="114"/>
      <c r="F148" s="16">
        <f t="shared" si="12"/>
        <v>0</v>
      </c>
    </row>
    <row r="149" spans="1:6" s="411" customFormat="1" ht="12" customHeight="1" x14ac:dyDescent="0.25">
      <c r="A149" s="377" t="s">
        <v>109</v>
      </c>
      <c r="B149" s="427" t="s">
        <v>255</v>
      </c>
      <c r="C149" s="72"/>
      <c r="D149" s="88">
        <v>0</v>
      </c>
      <c r="E149" s="112"/>
      <c r="F149" s="89">
        <f t="shared" si="12"/>
        <v>0</v>
      </c>
    </row>
    <row r="150" spans="1:6" s="411" customFormat="1" ht="12" customHeight="1" x14ac:dyDescent="0.25">
      <c r="A150" s="377" t="s">
        <v>111</v>
      </c>
      <c r="B150" s="427" t="s">
        <v>256</v>
      </c>
      <c r="C150" s="72"/>
      <c r="D150" s="83">
        <v>0</v>
      </c>
      <c r="E150" s="85"/>
      <c r="F150" s="28">
        <f t="shared" si="12"/>
        <v>0</v>
      </c>
    </row>
    <row r="151" spans="1:6" s="411" customFormat="1" ht="12" customHeight="1" x14ac:dyDescent="0.25">
      <c r="A151" s="377" t="s">
        <v>113</v>
      </c>
      <c r="B151" s="427" t="s">
        <v>271</v>
      </c>
      <c r="C151" s="72"/>
      <c r="D151" s="83">
        <v>0</v>
      </c>
      <c r="E151" s="85"/>
      <c r="F151" s="28">
        <f t="shared" si="12"/>
        <v>0</v>
      </c>
    </row>
    <row r="152" spans="1:6" s="411" customFormat="1" ht="12" customHeight="1" x14ac:dyDescent="0.25">
      <c r="A152" s="377" t="s">
        <v>115</v>
      </c>
      <c r="B152" s="427" t="s">
        <v>272</v>
      </c>
      <c r="C152" s="72"/>
      <c r="D152" s="83">
        <v>0</v>
      </c>
      <c r="E152" s="85"/>
      <c r="F152" s="28">
        <f t="shared" si="12"/>
        <v>0</v>
      </c>
    </row>
    <row r="153" spans="1:6" ht="12.75" customHeight="1" thickBot="1" x14ac:dyDescent="0.3">
      <c r="A153" s="418" t="s">
        <v>273</v>
      </c>
      <c r="B153" s="428" t="s">
        <v>274</v>
      </c>
      <c r="C153" s="133"/>
      <c r="D153" s="85">
        <v>0</v>
      </c>
      <c r="E153" s="85"/>
      <c r="F153" s="28">
        <f t="shared" si="12"/>
        <v>0</v>
      </c>
    </row>
    <row r="154" spans="1:6" ht="12.75" customHeight="1" thickBot="1" x14ac:dyDescent="0.3">
      <c r="A154" s="430" t="s">
        <v>117</v>
      </c>
      <c r="B154" s="426" t="s">
        <v>257</v>
      </c>
      <c r="C154" s="148"/>
      <c r="D154" s="114">
        <v>0</v>
      </c>
      <c r="E154" s="510"/>
      <c r="F154" s="66">
        <f t="shared" si="12"/>
        <v>0</v>
      </c>
    </row>
    <row r="155" spans="1:6" ht="12.75" customHeight="1" thickBot="1" x14ac:dyDescent="0.3">
      <c r="A155" s="430" t="s">
        <v>258</v>
      </c>
      <c r="B155" s="426" t="s">
        <v>259</v>
      </c>
      <c r="C155" s="148"/>
      <c r="D155" s="114">
        <v>0</v>
      </c>
      <c r="E155" s="510"/>
      <c r="F155" s="66">
        <f t="shared" si="12"/>
        <v>0</v>
      </c>
    </row>
    <row r="156" spans="1:6" ht="12" customHeight="1" thickBot="1" x14ac:dyDescent="0.3">
      <c r="A156" s="375" t="s">
        <v>260</v>
      </c>
      <c r="B156" s="426" t="s">
        <v>261</v>
      </c>
      <c r="C156" s="431">
        <f>+C131+C135+C142+C148+C154+C155</f>
        <v>241749000</v>
      </c>
      <c r="D156" s="432">
        <f>D131+D135+D142+D148+D154+D155</f>
        <v>244121496</v>
      </c>
      <c r="E156" s="432">
        <f>E131+E135+E142+E148+E154+E155</f>
        <v>16712105</v>
      </c>
      <c r="F156" s="66">
        <f>D156+E156</f>
        <v>260833601</v>
      </c>
    </row>
    <row r="157" spans="1:6" ht="15.2" customHeight="1" thickBot="1" x14ac:dyDescent="0.3">
      <c r="A157" s="433" t="s">
        <v>262</v>
      </c>
      <c r="B157" s="434" t="s">
        <v>263</v>
      </c>
      <c r="C157" s="431">
        <f>+C130+C156</f>
        <v>882831016</v>
      </c>
      <c r="D157" s="432">
        <f>D130+D156</f>
        <v>1255394256</v>
      </c>
      <c r="E157" s="432">
        <f>E130+E156</f>
        <v>77575064</v>
      </c>
      <c r="F157" s="87">
        <f>D157+E157</f>
        <v>1332969320</v>
      </c>
    </row>
    <row r="158" spans="1:6" ht="15.75" thickBot="1" x14ac:dyDescent="0.3">
      <c r="C158" s="435">
        <f>C92-C157</f>
        <v>0</v>
      </c>
      <c r="D158" s="436">
        <f>D92-D157</f>
        <v>0</v>
      </c>
      <c r="E158" s="436"/>
      <c r="F158" s="436">
        <f>F92-F157</f>
        <v>0</v>
      </c>
    </row>
    <row r="159" spans="1:6" ht="15.2" customHeight="1" thickBot="1" x14ac:dyDescent="0.3">
      <c r="A159" s="437" t="s">
        <v>421</v>
      </c>
      <c r="B159" s="438"/>
      <c r="C159" s="439">
        <v>27</v>
      </c>
      <c r="D159" s="440"/>
      <c r="E159" s="440"/>
      <c r="F159" s="441">
        <v>27</v>
      </c>
    </row>
    <row r="160" spans="1:6" ht="14.45" customHeight="1" thickBot="1" x14ac:dyDescent="0.3">
      <c r="A160" s="437" t="s">
        <v>422</v>
      </c>
      <c r="B160" s="438"/>
      <c r="C160" s="439">
        <v>31</v>
      </c>
      <c r="D160" s="440"/>
      <c r="E160" s="440"/>
      <c r="F160" s="441">
        <v>31</v>
      </c>
    </row>
    <row r="161" spans="1:3" x14ac:dyDescent="0.25">
      <c r="A161" s="442"/>
      <c r="B161" s="443"/>
      <c r="C161" s="444"/>
    </row>
    <row r="162" spans="1:3" x14ac:dyDescent="0.25">
      <c r="A162" s="442"/>
      <c r="B162" s="443"/>
    </row>
    <row r="163" spans="1:3" x14ac:dyDescent="0.25">
      <c r="A163" s="442"/>
      <c r="B163" s="443"/>
      <c r="C163" s="446"/>
    </row>
    <row r="164" spans="1:3" x14ac:dyDescent="0.25">
      <c r="A164" s="442"/>
      <c r="B164" s="443"/>
      <c r="C164" s="446"/>
    </row>
    <row r="165" spans="1:3" x14ac:dyDescent="0.25">
      <c r="A165" s="442"/>
      <c r="B165" s="443"/>
      <c r="C165" s="446"/>
    </row>
    <row r="166" spans="1:3" x14ac:dyDescent="0.25">
      <c r="A166" s="442"/>
      <c r="B166" s="443"/>
      <c r="C166" s="446"/>
    </row>
    <row r="167" spans="1:3" x14ac:dyDescent="0.25">
      <c r="A167" s="442"/>
      <c r="B167" s="443"/>
      <c r="C167" s="446"/>
    </row>
    <row r="168" spans="1:3" x14ac:dyDescent="0.25">
      <c r="A168" s="442"/>
      <c r="B168" s="443"/>
      <c r="C168" s="446"/>
    </row>
    <row r="169" spans="1:3" x14ac:dyDescent="0.25">
      <c r="A169" s="442"/>
      <c r="B169" s="443"/>
      <c r="C169" s="446"/>
    </row>
    <row r="170" spans="1:3" x14ac:dyDescent="0.25">
      <c r="A170" s="442"/>
      <c r="B170" s="443"/>
      <c r="C170" s="446"/>
    </row>
    <row r="171" spans="1:3" x14ac:dyDescent="0.25">
      <c r="A171" s="442"/>
      <c r="B171" s="443"/>
      <c r="C171" s="446"/>
    </row>
    <row r="172" spans="1:3" x14ac:dyDescent="0.25">
      <c r="A172" s="442"/>
      <c r="B172" s="443"/>
      <c r="C172" s="446"/>
    </row>
    <row r="173" spans="1:3" x14ac:dyDescent="0.25">
      <c r="A173" s="442"/>
      <c r="B173" s="443"/>
      <c r="C173" s="446"/>
    </row>
    <row r="174" spans="1:3" x14ac:dyDescent="0.25">
      <c r="A174" s="442"/>
      <c r="B174" s="443"/>
      <c r="C174" s="446"/>
    </row>
    <row r="175" spans="1:3" x14ac:dyDescent="0.25">
      <c r="A175" s="442"/>
      <c r="B175" s="443"/>
      <c r="C175" s="446"/>
    </row>
    <row r="176" spans="1:3" x14ac:dyDescent="0.25">
      <c r="A176" s="442"/>
      <c r="B176" s="443"/>
      <c r="C176" s="446"/>
    </row>
    <row r="177" spans="1:3" x14ac:dyDescent="0.25">
      <c r="A177" s="442"/>
      <c r="B177" s="443"/>
      <c r="C177" s="446"/>
    </row>
    <row r="178" spans="1:3" x14ac:dyDescent="0.25">
      <c r="A178" s="442"/>
      <c r="B178" s="443"/>
      <c r="C178" s="446"/>
    </row>
    <row r="179" spans="1:3" x14ac:dyDescent="0.25">
      <c r="A179" s="442"/>
      <c r="B179" s="443"/>
      <c r="C179" s="446"/>
    </row>
    <row r="180" spans="1:3" x14ac:dyDescent="0.25">
      <c r="A180" s="442"/>
      <c r="B180" s="443"/>
      <c r="C180" s="446"/>
    </row>
    <row r="181" spans="1:3" x14ac:dyDescent="0.25">
      <c r="A181" s="442"/>
      <c r="B181" s="443"/>
      <c r="C181" s="446"/>
    </row>
  </sheetData>
  <mergeCells count="3">
    <mergeCell ref="C1:G1"/>
    <mergeCell ref="C2:G2"/>
    <mergeCell ref="C6:F6"/>
  </mergeCells>
  <pageMargins left="0.7" right="0.7" top="0.75" bottom="0.75" header="0.3" footer="0.3"/>
  <pageSetup paperSize="9" scale="60" fitToHeight="0" orientation="portrait" r:id="rId1"/>
  <rowBreaks count="1" manualBreakCount="1"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KV 1.1 mell.</vt:lpstr>
      <vt:lpstr>KV 1.2 mell.</vt:lpstr>
      <vt:lpstr>KV 1.3 mell.</vt:lpstr>
      <vt:lpstr>KV 1.4 mell.</vt:lpstr>
      <vt:lpstr>KV 2.1. mell.</vt:lpstr>
      <vt:lpstr>KV 2.2. mell.</vt:lpstr>
      <vt:lpstr>KV 6.sz. mell.</vt:lpstr>
      <vt:lpstr>KV 7.sz. mell.</vt:lpstr>
      <vt:lpstr>KV 9.1. sz. mell.</vt:lpstr>
      <vt:lpstr>KV 9.2.sz. mell.</vt:lpstr>
      <vt:lpstr>KV 9.3.sz. mell.</vt:lpstr>
      <vt:lpstr>KV 9.4.sz. mell.</vt:lpstr>
      <vt:lpstr>5.tájékoztató működési</vt:lpstr>
      <vt:lpstr>6. tájékoztató támogatás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2020-10-28T12:42:21Z</cp:lastPrinted>
  <dcterms:created xsi:type="dcterms:W3CDTF">2020-10-19T07:05:47Z</dcterms:created>
  <dcterms:modified xsi:type="dcterms:W3CDTF">2020-11-25T15:36:10Z</dcterms:modified>
</cp:coreProperties>
</file>