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5 évi költségvetés" sheetId="22" r:id="rId1"/>
  </sheets>
  <definedNames>
    <definedName name="_xlnm.Print_Area" localSheetId="0">'2015 évi költségvetés'!$A$1:$G$449</definedName>
  </definedNames>
  <calcPr calcId="124519"/>
</workbook>
</file>

<file path=xl/calcChain.xml><?xml version="1.0" encoding="utf-8"?>
<calcChain xmlns="http://schemas.openxmlformats.org/spreadsheetml/2006/main">
  <c r="G442" i="22"/>
  <c r="F442"/>
  <c r="F443"/>
  <c r="F53"/>
  <c r="F13"/>
  <c r="G446"/>
  <c r="F446"/>
  <c r="F95"/>
  <c r="F97" s="1"/>
  <c r="F440"/>
  <c r="G440"/>
  <c r="G434"/>
  <c r="F433"/>
  <c r="F432"/>
  <c r="F431"/>
  <c r="F429"/>
  <c r="G20"/>
  <c r="F20"/>
  <c r="G24"/>
  <c r="F24"/>
  <c r="G13"/>
  <c r="G439" s="1"/>
  <c r="G9"/>
  <c r="F9"/>
  <c r="G423"/>
  <c r="G422"/>
  <c r="G415"/>
  <c r="G414"/>
  <c r="F415"/>
  <c r="G403"/>
  <c r="G404" s="1"/>
  <c r="G398"/>
  <c r="G432" s="1"/>
  <c r="G397"/>
  <c r="G389"/>
  <c r="G383"/>
  <c r="G433" s="1"/>
  <c r="F374"/>
  <c r="F377" s="1"/>
  <c r="G374"/>
  <c r="G377" s="1"/>
  <c r="G354"/>
  <c r="G355" s="1"/>
  <c r="F345"/>
  <c r="F346" s="1"/>
  <c r="G346"/>
  <c r="G345"/>
  <c r="G364"/>
  <c r="G365" s="1"/>
  <c r="G339"/>
  <c r="F339"/>
  <c r="G334"/>
  <c r="G322"/>
  <c r="G321"/>
  <c r="G308"/>
  <c r="G311" s="1"/>
  <c r="F308"/>
  <c r="F311" s="1"/>
  <c r="G301"/>
  <c r="G302" s="1"/>
  <c r="F301"/>
  <c r="F302" s="1"/>
  <c r="G295"/>
  <c r="G294"/>
  <c r="G286"/>
  <c r="G285"/>
  <c r="F286"/>
  <c r="F285"/>
  <c r="F294"/>
  <c r="F295" s="1"/>
  <c r="G277"/>
  <c r="G276"/>
  <c r="F276"/>
  <c r="F277" s="1"/>
  <c r="G270"/>
  <c r="G269"/>
  <c r="G257"/>
  <c r="F257"/>
  <c r="G249"/>
  <c r="G443" s="1"/>
  <c r="G245"/>
  <c r="F245"/>
  <c r="F250" s="1"/>
  <c r="G229"/>
  <c r="G230" s="1"/>
  <c r="G222"/>
  <c r="G204"/>
  <c r="G219" s="1"/>
  <c r="F218"/>
  <c r="F219" s="1"/>
  <c r="G218"/>
  <c r="G427" s="1"/>
  <c r="G176"/>
  <c r="F176"/>
  <c r="G172"/>
  <c r="G173" s="1"/>
  <c r="F172"/>
  <c r="F173" s="1"/>
  <c r="G162"/>
  <c r="G163" s="1"/>
  <c r="F194"/>
  <c r="F195" s="1"/>
  <c r="F196" s="1"/>
  <c r="F184"/>
  <c r="F185" s="1"/>
  <c r="F162"/>
  <c r="F163" s="1"/>
  <c r="F154"/>
  <c r="G154"/>
  <c r="F151"/>
  <c r="G150"/>
  <c r="G151" s="1"/>
  <c r="G139"/>
  <c r="G141" s="1"/>
  <c r="F139"/>
  <c r="G124"/>
  <c r="G125" s="1"/>
  <c r="G131"/>
  <c r="G132" s="1"/>
  <c r="F131"/>
  <c r="F132" s="1"/>
  <c r="G114"/>
  <c r="G117" s="1"/>
  <c r="G107"/>
  <c r="G431" s="1"/>
  <c r="G105"/>
  <c r="F105"/>
  <c r="F108" s="1"/>
  <c r="G95"/>
  <c r="G97" s="1"/>
  <c r="G86"/>
  <c r="G85"/>
  <c r="F78"/>
  <c r="G77"/>
  <c r="F74"/>
  <c r="G74"/>
  <c r="G64"/>
  <c r="F64"/>
  <c r="G61"/>
  <c r="F61"/>
  <c r="F58"/>
  <c r="G58"/>
  <c r="G49"/>
  <c r="G48"/>
  <c r="F42"/>
  <c r="G41"/>
  <c r="G42" s="1"/>
  <c r="G35"/>
  <c r="G36" s="1"/>
  <c r="E27"/>
  <c r="E446" s="1"/>
  <c r="D27"/>
  <c r="D446" s="1"/>
  <c r="E222"/>
  <c r="D222"/>
  <c r="D77"/>
  <c r="D74"/>
  <c r="E397"/>
  <c r="E398" s="1"/>
  <c r="E432" s="1"/>
  <c r="D397"/>
  <c r="D398" s="1"/>
  <c r="D432" s="1"/>
  <c r="D442"/>
  <c r="D403"/>
  <c r="D404" s="1"/>
  <c r="E440"/>
  <c r="D440"/>
  <c r="D434"/>
  <c r="D431"/>
  <c r="D204"/>
  <c r="D429" s="1"/>
  <c r="D218"/>
  <c r="E422"/>
  <c r="E423" s="1"/>
  <c r="D415"/>
  <c r="E414"/>
  <c r="E415" s="1"/>
  <c r="E403"/>
  <c r="E404" s="1"/>
  <c r="E389"/>
  <c r="E392" s="1"/>
  <c r="C389"/>
  <c r="C392" s="1"/>
  <c r="D389"/>
  <c r="D392" s="1"/>
  <c r="E383"/>
  <c r="D383"/>
  <c r="D384" s="1"/>
  <c r="D377"/>
  <c r="E374"/>
  <c r="E377" s="1"/>
  <c r="E364"/>
  <c r="E365" s="1"/>
  <c r="D354"/>
  <c r="E354"/>
  <c r="E355" s="1"/>
  <c r="E345"/>
  <c r="E346" s="1"/>
  <c r="D345"/>
  <c r="D346" s="1"/>
  <c r="E334"/>
  <c r="E339" s="1"/>
  <c r="D334"/>
  <c r="D339" s="1"/>
  <c r="C334"/>
  <c r="D321"/>
  <c r="D322" s="1"/>
  <c r="E321"/>
  <c r="E322" s="1"/>
  <c r="E308"/>
  <c r="E311" s="1"/>
  <c r="D308"/>
  <c r="D311" s="1"/>
  <c r="E301"/>
  <c r="E302" s="1"/>
  <c r="D301"/>
  <c r="D302" s="1"/>
  <c r="E294"/>
  <c r="E295" s="1"/>
  <c r="D285"/>
  <c r="D286" s="1"/>
  <c r="D276"/>
  <c r="D277" s="1"/>
  <c r="E285"/>
  <c r="E286" s="1"/>
  <c r="E276"/>
  <c r="E277" s="1"/>
  <c r="E269"/>
  <c r="E270" s="1"/>
  <c r="E264"/>
  <c r="E257"/>
  <c r="D250"/>
  <c r="D258" s="1"/>
  <c r="E249"/>
  <c r="E245"/>
  <c r="E236"/>
  <c r="E229"/>
  <c r="E230" s="1"/>
  <c r="E218"/>
  <c r="E427" s="1"/>
  <c r="E204"/>
  <c r="E194"/>
  <c r="E195" s="1"/>
  <c r="E196" s="1"/>
  <c r="E184"/>
  <c r="E185" s="1"/>
  <c r="E172"/>
  <c r="E173" s="1"/>
  <c r="E177" s="1"/>
  <c r="E162"/>
  <c r="E163" s="1"/>
  <c r="D155"/>
  <c r="E154"/>
  <c r="E151"/>
  <c r="E139"/>
  <c r="E141" s="1"/>
  <c r="E131"/>
  <c r="E434" s="1"/>
  <c r="E124"/>
  <c r="E125" s="1"/>
  <c r="E114"/>
  <c r="E117" s="1"/>
  <c r="D114"/>
  <c r="D117" s="1"/>
  <c r="E107"/>
  <c r="E431" s="1"/>
  <c r="E105"/>
  <c r="D105"/>
  <c r="D108" s="1"/>
  <c r="E95"/>
  <c r="E97" s="1"/>
  <c r="E85"/>
  <c r="E86" s="1"/>
  <c r="D85"/>
  <c r="D86" s="1"/>
  <c r="E77"/>
  <c r="E74"/>
  <c r="E61"/>
  <c r="E58"/>
  <c r="D58"/>
  <c r="D65" s="1"/>
  <c r="C58"/>
  <c r="E48"/>
  <c r="E49" s="1"/>
  <c r="E41"/>
  <c r="E42" s="1"/>
  <c r="E35"/>
  <c r="E36" s="1"/>
  <c r="E24"/>
  <c r="D24"/>
  <c r="D447" s="1"/>
  <c r="E20"/>
  <c r="D20"/>
  <c r="E13"/>
  <c r="E439" s="1"/>
  <c r="D13"/>
  <c r="E9"/>
  <c r="D9"/>
  <c r="C422"/>
  <c r="C423" s="1"/>
  <c r="C61"/>
  <c r="C27"/>
  <c r="C446" s="1"/>
  <c r="C41"/>
  <c r="C42" s="1"/>
  <c r="C35"/>
  <c r="C36" s="1"/>
  <c r="C49"/>
  <c r="C440"/>
  <c r="C24"/>
  <c r="C432"/>
  <c r="C245"/>
  <c r="C20"/>
  <c r="C383"/>
  <c r="C384" s="1"/>
  <c r="C345"/>
  <c r="C346" s="1"/>
  <c r="C321"/>
  <c r="C322" s="1"/>
  <c r="C301"/>
  <c r="C302" s="1"/>
  <c r="C294"/>
  <c r="C295" s="1"/>
  <c r="C285"/>
  <c r="C286" s="1"/>
  <c r="C276"/>
  <c r="C277" s="1"/>
  <c r="C269"/>
  <c r="C270" s="1"/>
  <c r="C264"/>
  <c r="C257"/>
  <c r="C249"/>
  <c r="C443" s="1"/>
  <c r="C236"/>
  <c r="C229"/>
  <c r="C230" s="1"/>
  <c r="C218"/>
  <c r="C427" s="1"/>
  <c r="C204"/>
  <c r="C429" s="1"/>
  <c r="C194"/>
  <c r="C184"/>
  <c r="C185" s="1"/>
  <c r="C172"/>
  <c r="C162"/>
  <c r="C163" s="1"/>
  <c r="C154"/>
  <c r="C150"/>
  <c r="C139"/>
  <c r="C141" s="1"/>
  <c r="C131"/>
  <c r="C132" s="1"/>
  <c r="C124"/>
  <c r="C125" s="1"/>
  <c r="C114"/>
  <c r="C117" s="1"/>
  <c r="C107"/>
  <c r="C431" s="1"/>
  <c r="C105"/>
  <c r="C95"/>
  <c r="C97" s="1"/>
  <c r="C85"/>
  <c r="C86" s="1"/>
  <c r="C53"/>
  <c r="C13"/>
  <c r="C9"/>
  <c r="D28" l="1"/>
  <c r="F441"/>
  <c r="G250"/>
  <c r="G258" s="1"/>
  <c r="G447"/>
  <c r="F434"/>
  <c r="F439"/>
  <c r="C65"/>
  <c r="E447"/>
  <c r="F65"/>
  <c r="G384"/>
  <c r="G441"/>
  <c r="F430"/>
  <c r="F155"/>
  <c r="G177"/>
  <c r="F447"/>
  <c r="F427"/>
  <c r="F141"/>
  <c r="G445"/>
  <c r="F28"/>
  <c r="C430"/>
  <c r="E155"/>
  <c r="E443"/>
  <c r="C439"/>
  <c r="C447"/>
  <c r="E219"/>
  <c r="E28"/>
  <c r="G428"/>
  <c r="G430"/>
  <c r="F445"/>
  <c r="G78"/>
  <c r="G108"/>
  <c r="G155"/>
  <c r="F177"/>
  <c r="G28"/>
  <c r="F428"/>
  <c r="G429"/>
  <c r="F444"/>
  <c r="F448" s="1"/>
  <c r="F258"/>
  <c r="G444"/>
  <c r="G65"/>
  <c r="D441"/>
  <c r="D219"/>
  <c r="E108"/>
  <c r="E132"/>
  <c r="E250"/>
  <c r="E258" s="1"/>
  <c r="D427"/>
  <c r="E445"/>
  <c r="D445"/>
  <c r="E78"/>
  <c r="E441"/>
  <c r="E429"/>
  <c r="E433"/>
  <c r="D428"/>
  <c r="D430"/>
  <c r="D433"/>
  <c r="D439"/>
  <c r="D443"/>
  <c r="D444"/>
  <c r="E442"/>
  <c r="E384"/>
  <c r="E428"/>
  <c r="E430"/>
  <c r="E444"/>
  <c r="C442"/>
  <c r="C428"/>
  <c r="C444"/>
  <c r="C433"/>
  <c r="C28"/>
  <c r="C445"/>
  <c r="C434"/>
  <c r="C151"/>
  <c r="C155" s="1"/>
  <c r="C311"/>
  <c r="C364"/>
  <c r="C365" s="1"/>
  <c r="C403"/>
  <c r="C404" s="1"/>
  <c r="C414"/>
  <c r="C415" s="1"/>
  <c r="C108"/>
  <c r="C195"/>
  <c r="C196" s="1"/>
  <c r="C219"/>
  <c r="C74"/>
  <c r="C78" s="1"/>
  <c r="C173"/>
  <c r="C177" s="1"/>
  <c r="C374"/>
  <c r="C377" s="1"/>
  <c r="C250"/>
  <c r="C258" s="1"/>
  <c r="C339"/>
  <c r="C354"/>
  <c r="C355" s="1"/>
  <c r="G435" l="1"/>
  <c r="F435"/>
  <c r="G448"/>
  <c r="C435"/>
  <c r="D435"/>
  <c r="E448"/>
  <c r="D448"/>
  <c r="E435"/>
  <c r="D355"/>
  <c r="C441"/>
  <c r="C448" s="1"/>
</calcChain>
</file>

<file path=xl/sharedStrings.xml><?xml version="1.0" encoding="utf-8"?>
<sst xmlns="http://schemas.openxmlformats.org/spreadsheetml/2006/main" count="832" uniqueCount="272">
  <si>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</si>
  <si>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</si>
  <si>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</si>
  <si>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</si>
  <si>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</si>
  <si>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</si>
  <si>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</si>
  <si>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</si>
  <si>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</si>
  <si>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</si>
  <si>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</si>
  <si>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</si>
  <si>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</si>
  <si>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</si>
  <si>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</si>
  <si>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</si>
  <si>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</si>
  <si>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</si>
  <si>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</si>
  <si>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</si>
  <si>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</si>
  <si>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</si>
  <si>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</si>
  <si>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</si>
  <si>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bevétel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</si>
  <si>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</si>
  <si>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</si>
  <si>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</si>
  <si>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</si>
  <si>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</si>
  <si>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</si>
  <si>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</si>
  <si>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</si>
  <si>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Világítótestek bérleti díja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</si>
  <si>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</si>
  <si>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</si>
  <si>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</si>
  <si>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</si>
  <si>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</si>
  <si>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 xml:space="preserve">Normatív lakásfenntartási támogatás 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</si>
  <si>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</si>
  <si>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</si>
  <si>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</si>
  <si>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</si>
  <si>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</si>
  <si>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Európai Vidékfejlesztési Alapból nyújtott támogatás:</t>
  </si>
  <si>
    <t>Magánszemélyek kommunális adója</t>
  </si>
  <si>
    <t>MABOSZ tagdíj</t>
  </si>
  <si>
    <t>TÖOSZ tagdíj</t>
  </si>
  <si>
    <t>A BAKONYÉRT V. A. Egyesület tagdíj</t>
  </si>
  <si>
    <t>Rendszeres szociális segély   10%</t>
  </si>
  <si>
    <t>Foglalkoztatást hely tám    20%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</si>
  <si>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</si>
  <si>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</si>
  <si>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</si>
  <si>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</si>
  <si>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</si>
  <si>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</si>
  <si>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kötelező Önkormánzyati feladatok</t>
  </si>
  <si>
    <t xml:space="preserve">Felhalmozás élú támogatás összesen: </t>
  </si>
  <si>
    <t>Közös hivatal működési kiadásainak támogatása</t>
  </si>
  <si>
    <t>Kincsesbánya Önkormányzat 2014. évi bevételei</t>
  </si>
  <si>
    <t>Kincsesbánya Önkormányzat 2014. évi kiadásai</t>
  </si>
  <si>
    <t>Fejlesztési kölcsön törlesztése</t>
  </si>
  <si>
    <t>Önkormányzati támogatás helyi civil szervezeteknek</t>
  </si>
  <si>
    <t>EZER-JÓ Vidékfejlesztési Egyesület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</si>
  <si>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</si>
  <si>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</si>
  <si>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</si>
  <si>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</si>
  <si>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Kincsesbánya Községi Önkormányzat 2015. évi költségvetése</t>
  </si>
  <si>
    <t>B4</t>
  </si>
  <si>
    <t>K122</t>
  </si>
  <si>
    <t>K311</t>
  </si>
  <si>
    <t>K312</t>
  </si>
  <si>
    <t>K331</t>
  </si>
  <si>
    <t>K351</t>
  </si>
  <si>
    <t>K32</t>
  </si>
  <si>
    <t>K31</t>
  </si>
  <si>
    <t>Egyéb dologi kiadások</t>
  </si>
  <si>
    <t>K6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</si>
  <si>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</si>
  <si>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</si>
  <si>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</si>
  <si>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</si>
  <si>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</si>
  <si>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</si>
  <si>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</si>
  <si>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OEP finanszírozási többlet (Isztimér mük kiad. Hozzájárulás  68  fő)</t>
  </si>
  <si>
    <t xml:space="preserve">OEP finanszírozási többlet (Kincsesbánya műk kiad.  87 fő hozzájárulás 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</si>
  <si>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</si>
  <si>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</si>
  <si>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</si>
  <si>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</si>
  <si>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</si>
  <si>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</si>
  <si>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</si>
  <si>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</si>
  <si>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</si>
  <si>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</si>
  <si>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</si>
  <si>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</si>
  <si>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</si>
  <si>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</si>
  <si>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</si>
  <si>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K4815</t>
  </si>
  <si>
    <t>K458</t>
  </si>
  <si>
    <t>K4</t>
  </si>
  <si>
    <t>Ellátottak pénzbeli juttatásai</t>
  </si>
  <si>
    <t>K4824</t>
  </si>
  <si>
    <t>K4825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</si>
  <si>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</si>
  <si>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</si>
  <si>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</si>
  <si>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</si>
  <si>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</si>
  <si>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</si>
  <si>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</si>
  <si>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</si>
  <si>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</si>
  <si>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</si>
  <si>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</si>
  <si>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</si>
  <si>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</si>
  <si>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</si>
  <si>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</si>
  <si>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</si>
  <si>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</si>
  <si>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</si>
  <si>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</si>
  <si>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</si>
  <si>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</si>
  <si>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</si>
  <si>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</si>
  <si>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</si>
  <si>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</si>
  <si>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</si>
  <si>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</si>
  <si>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</si>
  <si>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Beruházások</t>
  </si>
  <si>
    <t>Kommunikációs szolgáltatási kiadások</t>
  </si>
  <si>
    <t>Befizetendőáltalános forgalmiadó</t>
  </si>
  <si>
    <t>Kommunikációs szolgáltatások igénybevétele</t>
  </si>
  <si>
    <t>Befizetendő általános forgalmiadó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</si>
  <si>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</si>
  <si>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</si>
  <si>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</si>
  <si>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</si>
  <si>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</si>
  <si>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</si>
  <si>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</si>
  <si>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</si>
  <si>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</si>
  <si>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</si>
  <si>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</si>
  <si>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</si>
  <si>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</si>
  <si>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</si>
  <si>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</si>
  <si>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</si>
  <si>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B1603</t>
  </si>
  <si>
    <t>Egyéb működési célú bevételek ÁHT-n belülről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</si>
  <si>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</si>
  <si>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</si>
  <si>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</si>
  <si>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</si>
  <si>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</si>
  <si>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</si>
  <si>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</si>
  <si>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</si>
  <si>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</si>
  <si>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</si>
  <si>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</si>
  <si>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</si>
  <si>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</si>
  <si>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</si>
  <si>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Felhalmozás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</si>
  <si>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</si>
  <si>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</si>
  <si>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</si>
  <si>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</si>
  <si>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</si>
  <si>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</si>
  <si>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</si>
  <si>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</si>
  <si>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</si>
  <si>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</si>
  <si>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</si>
  <si>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105010 Aktív korúak ellátása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</si>
  <si>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</si>
  <si>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</si>
  <si>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</si>
  <si>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</si>
  <si>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</si>
  <si>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</si>
  <si>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</si>
  <si>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096010 Óvodai étkeztetés</t>
  </si>
  <si>
    <t>096020 Iskolai étkeztetés</t>
  </si>
  <si>
    <t xml:space="preserve">900020 Finanszírozási műveletek </t>
  </si>
  <si>
    <t>074031 Család- és nővédelem, egészségügyi gondozás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</si>
  <si>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</si>
  <si>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</si>
  <si>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</si>
  <si>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</si>
  <si>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091140 Óvodai nevelés, ellátás működési kiadásai</t>
  </si>
  <si>
    <t>Készletbeszerzés ÁFA</t>
  </si>
  <si>
    <t>Céltartalék (Iskolai beruházás áthúzódó)</t>
  </si>
  <si>
    <t>Belföldi kiadás finanszirozásai összesen:</t>
  </si>
  <si>
    <t>Beruházások összesen:</t>
  </si>
  <si>
    <t>B25</t>
  </si>
  <si>
    <t>Pályázati támogatás Falubusz</t>
  </si>
  <si>
    <t>Felhalmozás célú támogatás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</si>
  <si>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</si>
  <si>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</si>
  <si>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</si>
  <si>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</si>
  <si>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</si>
  <si>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</si>
  <si>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</si>
  <si>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Fejlesztési kiadások (Rendezési Terv I-II. üteme)</t>
  </si>
  <si>
    <t>Fejlesztési kiadások (közvilágítás bővítés)</t>
  </si>
  <si>
    <t>Tárgyi eszköz beszerzése</t>
  </si>
  <si>
    <t>Tárgyi eszközök beszerzése ÁFA</t>
  </si>
  <si>
    <t>Felújítási kiadások (utak, járdák felújítása)</t>
  </si>
  <si>
    <t>Szennyvíztisztító telep, csatorna hálózat felújítása</t>
  </si>
  <si>
    <t>Felújítás ÁFA</t>
  </si>
  <si>
    <t>900020 Fejezeti és általános tartalék elszámolása</t>
  </si>
  <si>
    <t>013390 Egyéb kiegészítő szolgáltatás</t>
  </si>
  <si>
    <t>018010 Önkormányzatok elszámolása központi költségvetéssel</t>
  </si>
  <si>
    <t>084031 Civil szervezetek működési támogatása</t>
  </si>
  <si>
    <t>082092 Közművelődés, hagyományos közösségi kulturális értékek gondozása</t>
  </si>
  <si>
    <t>082091 Közművelődési intézmények, közösségi színterek működtetése</t>
  </si>
  <si>
    <t>082044 Könyvtári szolgáltatások</t>
  </si>
  <si>
    <t>016080 Kiemelt állami és önkormányzati rendezvények</t>
  </si>
  <si>
    <t>066010 Zöldterület kezelés</t>
  </si>
  <si>
    <t>013320 Köztemető fenntartása és működtetése</t>
  </si>
  <si>
    <t>Módosított előirányzat</t>
  </si>
  <si>
    <t>Müködési célú központosított előirányzatok (bérkompemzáció)</t>
  </si>
  <si>
    <t>K71</t>
  </si>
  <si>
    <t>K74</t>
  </si>
  <si>
    <t>Ingatlan felújítás ÁFA</t>
  </si>
  <si>
    <t>Ingatlan felújítás</t>
  </si>
  <si>
    <t>Karbantartás, kisjavítás (festés)</t>
  </si>
  <si>
    <t>Ingatlanfelújítás ÁFA</t>
  </si>
  <si>
    <t>B36</t>
  </si>
  <si>
    <t>Egyéb közhatalmi bevéetelek</t>
  </si>
  <si>
    <t>Támogatások</t>
  </si>
  <si>
    <t xml:space="preserve">Működési célú támogatás összesen: </t>
  </si>
  <si>
    <t>Karbantartás kisjaítás</t>
  </si>
  <si>
    <t>K914</t>
  </si>
  <si>
    <t>ÁHT-n belüli megelőlegezések visszafizetése</t>
  </si>
  <si>
    <t>018030 Támogatás célú finanszírozási műveletek</t>
  </si>
  <si>
    <t xml:space="preserve">092111 Nemzetiségi tanulók nappali rendszerű nevelése, oktatása </t>
  </si>
  <si>
    <t>Általános és céltartalék összesen:</t>
  </si>
  <si>
    <t>Változás  I.</t>
  </si>
  <si>
    <t>Változás  II.</t>
  </si>
  <si>
    <t>Működési célúpénzeszközátadás vállalkozásnak</t>
  </si>
  <si>
    <t>Felújítási kiadások (játszóterek)</t>
  </si>
  <si>
    <t>Felújítási kiadások áfa</t>
  </si>
  <si>
    <t xml:space="preserve">Felújítási kiadások összesen: </t>
  </si>
  <si>
    <t>HPV védőoltás , karácsonyi csomag</t>
  </si>
  <si>
    <t>K508</t>
  </si>
  <si>
    <t>Működési c. tám háztartásoknak</t>
  </si>
  <si>
    <t>Fejlesztési kiadások</t>
  </si>
  <si>
    <t>Fejlesztési kiadások áfa</t>
  </si>
  <si>
    <t>Fejlesztésikiadások összesen</t>
  </si>
  <si>
    <t>Fejlesztési kiadások (laptop vásárlása)</t>
  </si>
  <si>
    <t>K4826</t>
  </si>
  <si>
    <t>Egyéb önkormányzati rendeletben megáll juttatás</t>
  </si>
  <si>
    <t>Iskola felújítás II. ütem</t>
  </si>
  <si>
    <t>Felújítási kiadások összesen</t>
  </si>
  <si>
    <t>10. számú melléklet az 1/2016.(II.20.)  önkormányzati rendelethez</t>
  </si>
</sst>
</file>

<file path=xl/styles.xml><?xml version="1.0" encoding="utf-8"?>
<styleSheet xmlns="http://schemas.openxmlformats.org/spreadsheetml/2006/main">
  <fonts count="24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0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/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/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1" fillId="3" borderId="6" xfId="0" applyNumberFormat="1" applyFont="1" applyFill="1" applyBorder="1"/>
    <xf numFmtId="0" fontId="21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3" fontId="20" fillId="3" borderId="6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right" vertical="center"/>
    </xf>
    <xf numFmtId="3" fontId="18" fillId="3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2" fillId="3" borderId="5" xfId="0" applyFont="1" applyFill="1" applyBorder="1"/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2" fillId="2" borderId="5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top"/>
    </xf>
    <xf numFmtId="0" fontId="19" fillId="4" borderId="6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3</xdr:row>
      <xdr:rowOff>196850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5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1"/>
  <sheetViews>
    <sheetView showGridLines="0" tabSelected="1" view="pageBreakPreview" zoomScaleSheetLayoutView="100" workbookViewId="0">
      <selection sqref="A1:G1"/>
    </sheetView>
  </sheetViews>
  <sheetFormatPr defaultRowHeight="15.75"/>
  <cols>
    <col min="1" max="1" width="10.42578125" style="60" customWidth="1"/>
    <col min="2" max="2" width="61.140625" style="85" customWidth="1"/>
    <col min="3" max="3" width="12.42578125" style="85" customWidth="1"/>
    <col min="4" max="4" width="8.7109375" style="61" customWidth="1"/>
    <col min="5" max="5" width="12.7109375" style="61" customWidth="1"/>
    <col min="6" max="6" width="9.28515625" style="61" bestFit="1" customWidth="1"/>
    <col min="7" max="7" width="12.42578125" style="61" customWidth="1"/>
    <col min="8" max="16384" width="9.140625" style="61"/>
  </cols>
  <sheetData>
    <row r="1" spans="1:7" ht="38.25" customHeight="1">
      <c r="A1" s="182" t="s">
        <v>271</v>
      </c>
      <c r="B1" s="182"/>
      <c r="C1" s="182"/>
      <c r="D1" s="182"/>
      <c r="E1" s="182"/>
      <c r="F1" s="182"/>
      <c r="G1" s="182"/>
    </row>
    <row r="2" spans="1:7" s="62" customFormat="1" ht="39" customHeight="1">
      <c r="A2" s="210" t="s">
        <v>70</v>
      </c>
      <c r="B2" s="210"/>
      <c r="C2" s="210"/>
      <c r="D2" s="210"/>
      <c r="E2" s="210"/>
      <c r="F2" s="210"/>
      <c r="G2" s="210"/>
    </row>
    <row r="3" spans="1:7">
      <c r="B3" s="16"/>
      <c r="C3" s="63"/>
    </row>
    <row r="4" spans="1:7">
      <c r="B4" s="16"/>
      <c r="C4" s="64" t="s">
        <v>1</v>
      </c>
    </row>
    <row r="5" spans="1:7" ht="14.25" customHeight="1">
      <c r="A5" s="194" t="s">
        <v>218</v>
      </c>
      <c r="B5" s="185" t="s">
        <v>180</v>
      </c>
      <c r="C5" s="192" t="s">
        <v>9</v>
      </c>
      <c r="D5" s="183" t="s">
        <v>254</v>
      </c>
      <c r="E5" s="185" t="s">
        <v>236</v>
      </c>
      <c r="F5" s="183" t="s">
        <v>255</v>
      </c>
      <c r="G5" s="185" t="s">
        <v>236</v>
      </c>
    </row>
    <row r="6" spans="1:7" ht="14.25" customHeight="1">
      <c r="A6" s="194"/>
      <c r="B6" s="185"/>
      <c r="C6" s="192"/>
      <c r="D6" s="184"/>
      <c r="E6" s="185"/>
      <c r="F6" s="184"/>
      <c r="G6" s="185"/>
    </row>
    <row r="7" spans="1:7" ht="18" customHeight="1">
      <c r="A7" s="189" t="s">
        <v>37</v>
      </c>
      <c r="B7" s="190"/>
      <c r="C7" s="190"/>
      <c r="D7" s="190"/>
      <c r="E7" s="190"/>
      <c r="F7" s="190"/>
      <c r="G7" s="191"/>
    </row>
    <row r="8" spans="1:7">
      <c r="A8" s="175" t="s">
        <v>71</v>
      </c>
      <c r="B8" s="176" t="s">
        <v>23</v>
      </c>
      <c r="C8" s="177">
        <v>250</v>
      </c>
      <c r="D8" s="132">
        <v>1725</v>
      </c>
      <c r="E8" s="132">
        <v>1975</v>
      </c>
      <c r="F8" s="90">
        <v>432</v>
      </c>
      <c r="G8" s="90">
        <v>2407</v>
      </c>
    </row>
    <row r="9" spans="1:7" s="66" customFormat="1" ht="18" customHeight="1">
      <c r="A9" s="200" t="s">
        <v>118</v>
      </c>
      <c r="B9" s="200"/>
      <c r="C9" s="151">
        <f>C8</f>
        <v>250</v>
      </c>
      <c r="D9" s="178">
        <f>SUM(D8)</f>
        <v>1725</v>
      </c>
      <c r="E9" s="178">
        <f>SUM(E8)</f>
        <v>1975</v>
      </c>
      <c r="F9" s="104">
        <f>SUM(F8)</f>
        <v>432</v>
      </c>
      <c r="G9" s="104">
        <f>SUM(G8)</f>
        <v>2407</v>
      </c>
    </row>
    <row r="10" spans="1:7" ht="18" customHeight="1">
      <c r="A10" s="189" t="s">
        <v>38</v>
      </c>
      <c r="B10" s="190"/>
      <c r="C10" s="190"/>
      <c r="D10" s="190"/>
      <c r="E10" s="190"/>
      <c r="F10" s="190"/>
      <c r="G10" s="191"/>
    </row>
    <row r="11" spans="1:7" s="68" customFormat="1" ht="12.75">
      <c r="A11" s="127" t="s">
        <v>72</v>
      </c>
      <c r="B11" s="137" t="s">
        <v>5</v>
      </c>
      <c r="C11" s="128">
        <v>8163</v>
      </c>
      <c r="D11" s="138"/>
      <c r="E11" s="138">
        <v>8163</v>
      </c>
      <c r="F11" s="91">
        <v>449</v>
      </c>
      <c r="G11" s="91">
        <v>8612</v>
      </c>
    </row>
    <row r="12" spans="1:7" s="68" customFormat="1" ht="12.75">
      <c r="A12" s="23" t="s">
        <v>166</v>
      </c>
      <c r="B12" s="11" t="s">
        <v>4</v>
      </c>
      <c r="C12" s="6">
        <v>1211</v>
      </c>
      <c r="D12" s="91">
        <v>-540</v>
      </c>
      <c r="E12" s="91">
        <v>671</v>
      </c>
      <c r="F12" s="91"/>
      <c r="G12" s="91">
        <v>671</v>
      </c>
    </row>
    <row r="13" spans="1:7" s="70" customFormat="1" ht="14.25">
      <c r="A13" s="44" t="s">
        <v>82</v>
      </c>
      <c r="B13" s="22" t="s">
        <v>5</v>
      </c>
      <c r="C13" s="10">
        <f>C11+C12</f>
        <v>9374</v>
      </c>
      <c r="D13" s="92">
        <f>SUM(D11:D12)</f>
        <v>-540</v>
      </c>
      <c r="E13" s="92">
        <f>SUM(E11:E12)</f>
        <v>8834</v>
      </c>
      <c r="F13" s="92">
        <f>SUM(F11:F12)</f>
        <v>449</v>
      </c>
      <c r="G13" s="92">
        <f>SUM(G11:G12)</f>
        <v>9283</v>
      </c>
    </row>
    <row r="14" spans="1:7" s="70" customFormat="1" ht="14.25">
      <c r="A14" s="44" t="s">
        <v>98</v>
      </c>
      <c r="B14" s="22" t="s">
        <v>6</v>
      </c>
      <c r="C14" s="10">
        <v>2600</v>
      </c>
      <c r="D14" s="92"/>
      <c r="E14" s="92">
        <v>2600</v>
      </c>
      <c r="F14" s="92">
        <v>121</v>
      </c>
      <c r="G14" s="92">
        <v>2721</v>
      </c>
    </row>
    <row r="15" spans="1:7" s="68" customFormat="1" ht="12.75">
      <c r="A15" s="23" t="s">
        <v>78</v>
      </c>
      <c r="B15" s="11" t="s">
        <v>90</v>
      </c>
      <c r="C15" s="6">
        <v>720</v>
      </c>
      <c r="D15" s="91"/>
      <c r="E15" s="91">
        <v>720</v>
      </c>
      <c r="F15" s="91"/>
      <c r="G15" s="91">
        <v>720</v>
      </c>
    </row>
    <row r="16" spans="1:7" s="68" customFormat="1" ht="12.75">
      <c r="A16" s="23" t="s">
        <v>77</v>
      </c>
      <c r="B16" s="11" t="s">
        <v>91</v>
      </c>
      <c r="C16" s="6">
        <v>1150</v>
      </c>
      <c r="D16" s="91"/>
      <c r="E16" s="91">
        <v>1150</v>
      </c>
      <c r="F16" s="91"/>
      <c r="G16" s="91">
        <v>1150</v>
      </c>
    </row>
    <row r="17" spans="1:7" s="68" customFormat="1" ht="12.75">
      <c r="A17" s="23" t="s">
        <v>92</v>
      </c>
      <c r="B17" s="11" t="s">
        <v>181</v>
      </c>
      <c r="C17" s="6">
        <v>6648</v>
      </c>
      <c r="D17" s="91"/>
      <c r="E17" s="91">
        <v>6648</v>
      </c>
      <c r="F17" s="91">
        <v>250</v>
      </c>
      <c r="G17" s="91">
        <v>6898</v>
      </c>
    </row>
    <row r="18" spans="1:7" s="68" customFormat="1" ht="12.75">
      <c r="A18" s="23" t="s">
        <v>94</v>
      </c>
      <c r="B18" s="11" t="s">
        <v>95</v>
      </c>
      <c r="C18" s="6">
        <v>20</v>
      </c>
      <c r="D18" s="91"/>
      <c r="E18" s="91">
        <v>20</v>
      </c>
      <c r="F18" s="91"/>
      <c r="G18" s="91">
        <v>20</v>
      </c>
    </row>
    <row r="19" spans="1:7" s="68" customFormat="1" ht="12.75">
      <c r="A19" s="23" t="s">
        <v>96</v>
      </c>
      <c r="B19" s="11" t="s">
        <v>178</v>
      </c>
      <c r="C19" s="6">
        <v>2292</v>
      </c>
      <c r="D19" s="91">
        <v>69</v>
      </c>
      <c r="E19" s="91">
        <v>2361</v>
      </c>
      <c r="F19" s="91">
        <v>-2</v>
      </c>
      <c r="G19" s="91">
        <v>2359</v>
      </c>
    </row>
    <row r="20" spans="1:7" s="70" customFormat="1" ht="14.25">
      <c r="A20" s="44" t="s">
        <v>97</v>
      </c>
      <c r="B20" s="22" t="s">
        <v>2</v>
      </c>
      <c r="C20" s="10">
        <f>SUM(C15:C19)</f>
        <v>10830</v>
      </c>
      <c r="D20" s="92">
        <f>SUM(D15:D19)</f>
        <v>69</v>
      </c>
      <c r="E20" s="92">
        <f>SUM(E15:E19)</f>
        <v>10899</v>
      </c>
      <c r="F20" s="92">
        <f>SUM(F15:F19)</f>
        <v>248</v>
      </c>
      <c r="G20" s="92">
        <f>SUM(G15:G19)</f>
        <v>11147</v>
      </c>
    </row>
    <row r="21" spans="1:7" s="70" customFormat="1" ht="28.5">
      <c r="A21" s="44" t="s">
        <v>182</v>
      </c>
      <c r="B21" s="22" t="s">
        <v>17</v>
      </c>
      <c r="C21" s="10">
        <v>9231</v>
      </c>
      <c r="D21" s="92">
        <v>2069</v>
      </c>
      <c r="E21" s="92">
        <v>11300</v>
      </c>
      <c r="F21" s="92">
        <v>34</v>
      </c>
      <c r="G21" s="92">
        <v>11334</v>
      </c>
    </row>
    <row r="22" spans="1:7" s="68" customFormat="1" ht="12.75">
      <c r="A22" s="23" t="s">
        <v>80</v>
      </c>
      <c r="B22" s="11" t="s">
        <v>219</v>
      </c>
      <c r="C22" s="6">
        <v>1950</v>
      </c>
      <c r="D22" s="91">
        <v>129</v>
      </c>
      <c r="E22" s="91">
        <v>2079</v>
      </c>
      <c r="F22" s="91">
        <v>71</v>
      </c>
      <c r="G22" s="91">
        <v>2150</v>
      </c>
    </row>
    <row r="23" spans="1:7" s="68" customFormat="1" ht="12.75">
      <c r="A23" s="23" t="s">
        <v>80</v>
      </c>
      <c r="B23" s="11" t="s">
        <v>185</v>
      </c>
      <c r="C23" s="6">
        <v>540</v>
      </c>
      <c r="D23" s="91">
        <v>35</v>
      </c>
      <c r="E23" s="91">
        <v>575</v>
      </c>
      <c r="F23" s="91">
        <v>7</v>
      </c>
      <c r="G23" s="91">
        <v>582</v>
      </c>
    </row>
    <row r="24" spans="1:7" s="70" customFormat="1" ht="14.25">
      <c r="A24" s="44" t="s">
        <v>80</v>
      </c>
      <c r="B24" s="22" t="s">
        <v>184</v>
      </c>
      <c r="C24" s="10">
        <f>C22+C23</f>
        <v>2490</v>
      </c>
      <c r="D24" s="92">
        <f>SUM(D22:D23)</f>
        <v>164</v>
      </c>
      <c r="E24" s="92">
        <f>SUM(E22:E23)</f>
        <v>2654</v>
      </c>
      <c r="F24" s="92">
        <f>SUM(F22:F23)</f>
        <v>78</v>
      </c>
      <c r="G24" s="92">
        <f>SUM(G22:G23)</f>
        <v>2732</v>
      </c>
    </row>
    <row r="25" spans="1:7" s="68" customFormat="1" ht="12.75">
      <c r="A25" s="23" t="s">
        <v>169</v>
      </c>
      <c r="B25" s="11" t="s">
        <v>206</v>
      </c>
      <c r="C25" s="6">
        <v>62655</v>
      </c>
      <c r="D25" s="91">
        <v>0</v>
      </c>
      <c r="E25" s="91">
        <v>62655</v>
      </c>
      <c r="F25" s="91"/>
      <c r="G25" s="91">
        <v>62655</v>
      </c>
    </row>
    <row r="26" spans="1:7" s="68" customFormat="1" ht="12.75">
      <c r="A26" s="23" t="s">
        <v>169</v>
      </c>
      <c r="B26" s="11" t="s">
        <v>216</v>
      </c>
      <c r="C26" s="6">
        <v>5056</v>
      </c>
      <c r="D26" s="91">
        <v>1816</v>
      </c>
      <c r="E26" s="91">
        <v>6872</v>
      </c>
      <c r="F26" s="91">
        <v>1113</v>
      </c>
      <c r="G26" s="91">
        <v>7985</v>
      </c>
    </row>
    <row r="27" spans="1:7">
      <c r="A27" s="44" t="s">
        <v>169</v>
      </c>
      <c r="B27" s="22" t="s">
        <v>217</v>
      </c>
      <c r="C27" s="10">
        <f>C25+C26</f>
        <v>67711</v>
      </c>
      <c r="D27" s="102">
        <f>SUM(D25:D26)</f>
        <v>1816</v>
      </c>
      <c r="E27" s="102">
        <f>SUM(E25:E26)</f>
        <v>69527</v>
      </c>
      <c r="F27" s="102">
        <v>-63616</v>
      </c>
      <c r="G27" s="102">
        <v>5911</v>
      </c>
    </row>
    <row r="28" spans="1:7" s="71" customFormat="1">
      <c r="A28" s="193" t="s">
        <v>104</v>
      </c>
      <c r="B28" s="193"/>
      <c r="C28" s="38">
        <f>SUM(C13+C14+C20+C21+C27+C24)</f>
        <v>102236</v>
      </c>
      <c r="D28" s="105">
        <f>D13+D20+D21+D24+D27</f>
        <v>3578</v>
      </c>
      <c r="E28" s="105">
        <f>E13+E14+E20+E21+E24+E27</f>
        <v>105814</v>
      </c>
      <c r="F28" s="105">
        <f>F20+F24+F27+F21+F13+F14</f>
        <v>-62686</v>
      </c>
      <c r="G28" s="105">
        <f>G13+G14+G20+G21+G24+G27</f>
        <v>43128</v>
      </c>
    </row>
    <row r="29" spans="1:7" s="71" customFormat="1">
      <c r="A29" s="56"/>
      <c r="B29" s="56"/>
      <c r="C29" s="57"/>
    </row>
    <row r="30" spans="1:7" s="71" customFormat="1" ht="14.25" customHeight="1">
      <c r="A30" s="194" t="s">
        <v>218</v>
      </c>
      <c r="B30" s="185" t="s">
        <v>212</v>
      </c>
      <c r="C30" s="192" t="s">
        <v>9</v>
      </c>
      <c r="D30" s="183" t="s">
        <v>254</v>
      </c>
      <c r="E30" s="185" t="s">
        <v>236</v>
      </c>
      <c r="F30" s="183" t="s">
        <v>255</v>
      </c>
      <c r="G30" s="185" t="s">
        <v>236</v>
      </c>
    </row>
    <row r="31" spans="1:7" s="71" customFormat="1" ht="14.25" customHeight="1">
      <c r="A31" s="183"/>
      <c r="B31" s="197"/>
      <c r="C31" s="204"/>
      <c r="D31" s="196"/>
      <c r="E31" s="197"/>
      <c r="F31" s="196"/>
      <c r="G31" s="197"/>
    </row>
    <row r="32" spans="1:7" s="71" customFormat="1" ht="18" customHeight="1">
      <c r="A32" s="189" t="s">
        <v>37</v>
      </c>
      <c r="B32" s="190"/>
      <c r="C32" s="190"/>
      <c r="D32" s="190"/>
      <c r="E32" s="190"/>
      <c r="F32" s="129"/>
      <c r="G32" s="130"/>
    </row>
    <row r="33" spans="1:7" s="67" customFormat="1" ht="14.25" customHeight="1">
      <c r="A33" s="125" t="s">
        <v>71</v>
      </c>
      <c r="B33" s="125" t="s">
        <v>213</v>
      </c>
      <c r="C33" s="126">
        <v>5000</v>
      </c>
      <c r="D33" s="127"/>
      <c r="E33" s="128">
        <v>5000</v>
      </c>
      <c r="F33" s="23"/>
      <c r="G33" s="23">
        <v>5000</v>
      </c>
    </row>
    <row r="34" spans="1:7" s="67" customFormat="1" ht="14.25" customHeight="1">
      <c r="A34" s="5" t="s">
        <v>71</v>
      </c>
      <c r="B34" s="5" t="s">
        <v>214</v>
      </c>
      <c r="C34" s="8">
        <v>1350</v>
      </c>
      <c r="D34" s="23"/>
      <c r="E34" s="6">
        <v>1350</v>
      </c>
      <c r="F34" s="23"/>
      <c r="G34" s="23">
        <v>1350</v>
      </c>
    </row>
    <row r="35" spans="1:7" ht="14.25" customHeight="1">
      <c r="A35" s="14" t="s">
        <v>71</v>
      </c>
      <c r="B35" s="14" t="s">
        <v>12</v>
      </c>
      <c r="C35" s="58">
        <f>C33+C34</f>
        <v>6350</v>
      </c>
      <c r="D35" s="90"/>
      <c r="E35" s="106">
        <f>SUM(E33:E34)</f>
        <v>6350</v>
      </c>
      <c r="F35" s="90"/>
      <c r="G35" s="92">
        <f>SUM(G33:G34)</f>
        <v>6350</v>
      </c>
    </row>
    <row r="36" spans="1:7" s="72" customFormat="1" ht="18" customHeight="1">
      <c r="A36" s="193" t="s">
        <v>118</v>
      </c>
      <c r="B36" s="193"/>
      <c r="C36" s="48">
        <f>C35</f>
        <v>6350</v>
      </c>
      <c r="D36" s="94"/>
      <c r="E36" s="107">
        <f>SUM(E35)</f>
        <v>6350</v>
      </c>
      <c r="F36" s="94"/>
      <c r="G36" s="105">
        <f>SUM(G35)</f>
        <v>6350</v>
      </c>
    </row>
    <row r="37" spans="1:7" s="71" customFormat="1" ht="18" customHeight="1">
      <c r="A37" s="189" t="s">
        <v>38</v>
      </c>
      <c r="B37" s="190"/>
      <c r="C37" s="190"/>
      <c r="D37" s="190"/>
      <c r="E37" s="190"/>
      <c r="F37" s="190"/>
      <c r="G37" s="191"/>
    </row>
    <row r="38" spans="1:7" s="71" customFormat="1" ht="18" customHeight="1">
      <c r="A38" s="14" t="s">
        <v>167</v>
      </c>
      <c r="B38" s="14" t="s">
        <v>256</v>
      </c>
      <c r="C38" s="118"/>
      <c r="D38" s="118"/>
      <c r="E38" s="118"/>
      <c r="F38" s="131">
        <v>7709</v>
      </c>
      <c r="G38" s="131">
        <v>7709</v>
      </c>
    </row>
    <row r="39" spans="1:7" s="71" customFormat="1">
      <c r="A39" s="5" t="s">
        <v>81</v>
      </c>
      <c r="B39" s="5" t="s">
        <v>224</v>
      </c>
      <c r="C39" s="8">
        <v>5000</v>
      </c>
      <c r="D39" s="93"/>
      <c r="E39" s="108">
        <v>5000</v>
      </c>
      <c r="F39" s="93"/>
      <c r="G39" s="91">
        <v>5000</v>
      </c>
    </row>
    <row r="40" spans="1:7" s="71" customFormat="1">
      <c r="A40" s="5" t="s">
        <v>81</v>
      </c>
      <c r="B40" s="5" t="s">
        <v>225</v>
      </c>
      <c r="C40" s="8">
        <v>1350</v>
      </c>
      <c r="D40" s="93"/>
      <c r="E40" s="108">
        <v>1350</v>
      </c>
      <c r="F40" s="93"/>
      <c r="G40" s="91">
        <v>1350</v>
      </c>
    </row>
    <row r="41" spans="1:7" s="71" customFormat="1">
      <c r="A41" s="14" t="s">
        <v>81</v>
      </c>
      <c r="B41" s="14" t="s">
        <v>27</v>
      </c>
      <c r="C41" s="58">
        <f>C39+C40</f>
        <v>6350</v>
      </c>
      <c r="D41" s="93"/>
      <c r="E41" s="106">
        <f>SUM(E39:E40)</f>
        <v>6350</v>
      </c>
      <c r="F41" s="93"/>
      <c r="G41" s="92">
        <f>SUM(G39:G40)</f>
        <v>6350</v>
      </c>
    </row>
    <row r="42" spans="1:7" s="71" customFormat="1">
      <c r="A42" s="193" t="s">
        <v>104</v>
      </c>
      <c r="B42" s="193"/>
      <c r="C42" s="48">
        <f>C41</f>
        <v>6350</v>
      </c>
      <c r="D42" s="93"/>
      <c r="E42" s="107">
        <f>SUM(E41)</f>
        <v>6350</v>
      </c>
      <c r="F42" s="105">
        <f>SUM(F38:F41)</f>
        <v>7709</v>
      </c>
      <c r="G42" s="105">
        <f>SUM(G41+G38)</f>
        <v>14059</v>
      </c>
    </row>
    <row r="43" spans="1:7" s="71" customFormat="1">
      <c r="A43" s="56"/>
      <c r="B43" s="56"/>
      <c r="C43" s="57"/>
    </row>
    <row r="44" spans="1:7" ht="14.25" customHeight="1">
      <c r="A44" s="194" t="s">
        <v>218</v>
      </c>
      <c r="B44" s="202" t="s">
        <v>179</v>
      </c>
      <c r="C44" s="192" t="s">
        <v>9</v>
      </c>
      <c r="D44" s="183" t="s">
        <v>254</v>
      </c>
      <c r="E44" s="185" t="s">
        <v>236</v>
      </c>
      <c r="F44" s="183" t="s">
        <v>255</v>
      </c>
      <c r="G44" s="185" t="s">
        <v>236</v>
      </c>
    </row>
    <row r="45" spans="1:7" ht="14.25">
      <c r="A45" s="194"/>
      <c r="B45" s="202"/>
      <c r="C45" s="192"/>
      <c r="D45" s="184"/>
      <c r="E45" s="185"/>
      <c r="F45" s="184"/>
      <c r="G45" s="185"/>
    </row>
    <row r="46" spans="1:7" ht="18" customHeight="1">
      <c r="A46" s="186" t="s">
        <v>37</v>
      </c>
      <c r="B46" s="187"/>
      <c r="C46" s="187"/>
      <c r="D46" s="187"/>
      <c r="E46" s="187"/>
      <c r="F46" s="187"/>
      <c r="G46" s="188"/>
    </row>
    <row r="47" spans="1:7" ht="14.25">
      <c r="A47" s="95" t="s">
        <v>209</v>
      </c>
      <c r="B47" s="96" t="s">
        <v>210</v>
      </c>
      <c r="C47" s="97">
        <v>10000</v>
      </c>
      <c r="D47" s="132"/>
      <c r="E47" s="133">
        <v>10000</v>
      </c>
      <c r="F47" s="90"/>
      <c r="G47" s="91">
        <v>10000</v>
      </c>
    </row>
    <row r="48" spans="1:7" s="73" customFormat="1" ht="14.25">
      <c r="A48" s="59" t="s">
        <v>209</v>
      </c>
      <c r="B48" s="54" t="s">
        <v>211</v>
      </c>
      <c r="C48" s="55">
        <v>10000</v>
      </c>
      <c r="D48" s="98"/>
      <c r="E48" s="109">
        <f>SUM(E47)</f>
        <v>10000</v>
      </c>
      <c r="F48" s="98"/>
      <c r="G48" s="109">
        <f>SUM(G47)</f>
        <v>10000</v>
      </c>
    </row>
    <row r="49" spans="1:7" s="72" customFormat="1">
      <c r="A49" s="205" t="s">
        <v>118</v>
      </c>
      <c r="B49" s="205"/>
      <c r="C49" s="134">
        <f>C48</f>
        <v>10000</v>
      </c>
      <c r="D49" s="135"/>
      <c r="E49" s="136">
        <f>SUM(E48)</f>
        <v>10000</v>
      </c>
      <c r="F49" s="94"/>
      <c r="G49" s="136">
        <f>SUM(G48)</f>
        <v>10000</v>
      </c>
    </row>
    <row r="50" spans="1:7" s="74" customFormat="1" ht="18" customHeight="1">
      <c r="A50" s="189" t="s">
        <v>38</v>
      </c>
      <c r="B50" s="190"/>
      <c r="C50" s="190"/>
      <c r="D50" s="190"/>
      <c r="E50" s="190"/>
      <c r="F50" s="190"/>
      <c r="G50" s="191"/>
    </row>
    <row r="51" spans="1:7" s="68" customFormat="1" ht="12.75">
      <c r="A51" s="127" t="s">
        <v>82</v>
      </c>
      <c r="B51" s="137" t="s">
        <v>3</v>
      </c>
      <c r="C51" s="128">
        <v>2824</v>
      </c>
      <c r="D51" s="138"/>
      <c r="E51" s="133">
        <v>2824</v>
      </c>
      <c r="F51" s="91">
        <v>92</v>
      </c>
      <c r="G51" s="133">
        <v>2916</v>
      </c>
    </row>
    <row r="52" spans="1:7" s="68" customFormat="1" ht="12.75">
      <c r="A52" s="23" t="s">
        <v>82</v>
      </c>
      <c r="B52" s="11" t="s">
        <v>4</v>
      </c>
      <c r="C52" s="6">
        <v>487</v>
      </c>
      <c r="D52" s="91"/>
      <c r="E52" s="108">
        <v>487</v>
      </c>
      <c r="F52" s="91"/>
      <c r="G52" s="108">
        <v>487</v>
      </c>
    </row>
    <row r="53" spans="1:7" s="70" customFormat="1" ht="14.25">
      <c r="A53" s="44" t="s">
        <v>82</v>
      </c>
      <c r="B53" s="22" t="s">
        <v>5</v>
      </c>
      <c r="C53" s="10">
        <f>SUM(C51+C52)</f>
        <v>3311</v>
      </c>
      <c r="D53" s="92"/>
      <c r="E53" s="106">
        <v>3311</v>
      </c>
      <c r="F53" s="92">
        <f>SUM(F51:F52)</f>
        <v>92</v>
      </c>
      <c r="G53" s="106">
        <v>3403</v>
      </c>
    </row>
    <row r="54" spans="1:7" s="70" customFormat="1" ht="14.25">
      <c r="A54" s="44" t="s">
        <v>98</v>
      </c>
      <c r="B54" s="22" t="s">
        <v>7</v>
      </c>
      <c r="C54" s="10">
        <v>940</v>
      </c>
      <c r="D54" s="92"/>
      <c r="E54" s="106">
        <v>940</v>
      </c>
      <c r="F54" s="92">
        <v>25</v>
      </c>
      <c r="G54" s="106">
        <v>965</v>
      </c>
    </row>
    <row r="55" spans="1:7" s="68" customFormat="1" ht="14.25">
      <c r="A55" s="23" t="s">
        <v>78</v>
      </c>
      <c r="B55" s="11" t="s">
        <v>100</v>
      </c>
      <c r="C55" s="6">
        <v>680</v>
      </c>
      <c r="D55" s="91"/>
      <c r="E55" s="108">
        <v>680</v>
      </c>
      <c r="F55" s="91"/>
      <c r="G55" s="92">
        <v>680</v>
      </c>
    </row>
    <row r="56" spans="1:7" s="68" customFormat="1" ht="12.75">
      <c r="A56" s="23" t="s">
        <v>92</v>
      </c>
      <c r="B56" s="11" t="s">
        <v>103</v>
      </c>
      <c r="C56" s="6">
        <v>2430</v>
      </c>
      <c r="D56" s="91">
        <v>75</v>
      </c>
      <c r="E56" s="108">
        <v>2505</v>
      </c>
      <c r="F56" s="91">
        <v>0</v>
      </c>
      <c r="G56" s="91">
        <v>2505</v>
      </c>
    </row>
    <row r="57" spans="1:7" s="68" customFormat="1" ht="12.75">
      <c r="A57" s="23" t="s">
        <v>96</v>
      </c>
      <c r="B57" s="11" t="s">
        <v>183</v>
      </c>
      <c r="C57" s="6">
        <v>610</v>
      </c>
      <c r="D57" s="91">
        <v>20</v>
      </c>
      <c r="E57" s="108">
        <v>630</v>
      </c>
      <c r="F57" s="91">
        <v>0</v>
      </c>
      <c r="G57" s="91">
        <v>630</v>
      </c>
    </row>
    <row r="58" spans="1:7" s="70" customFormat="1" ht="14.25">
      <c r="A58" s="44" t="s">
        <v>97</v>
      </c>
      <c r="B58" s="22" t="s">
        <v>8</v>
      </c>
      <c r="C58" s="10">
        <f>SUM(C55:C57)</f>
        <v>3720</v>
      </c>
      <c r="D58" s="92">
        <f>SUM(D55:D57)</f>
        <v>95</v>
      </c>
      <c r="E58" s="106">
        <f>SUM(E55:E57)</f>
        <v>3815</v>
      </c>
      <c r="F58" s="92">
        <f>SUM(F56:F57)</f>
        <v>0</v>
      </c>
      <c r="G58" s="92">
        <f>SUM(G55:G57)</f>
        <v>3815</v>
      </c>
    </row>
    <row r="59" spans="1:7" s="75" customFormat="1" ht="12.75">
      <c r="A59" s="23" t="s">
        <v>80</v>
      </c>
      <c r="B59" s="11" t="s">
        <v>220</v>
      </c>
      <c r="C59" s="6">
        <v>2362</v>
      </c>
      <c r="D59" s="99"/>
      <c r="E59" s="108">
        <v>2362</v>
      </c>
      <c r="F59" s="99">
        <v>1768</v>
      </c>
      <c r="G59" s="99">
        <v>4130</v>
      </c>
    </row>
    <row r="60" spans="1:7" s="75" customFormat="1" ht="12.75">
      <c r="A60" s="23" t="s">
        <v>80</v>
      </c>
      <c r="B60" s="11" t="s">
        <v>185</v>
      </c>
      <c r="C60" s="6">
        <v>638</v>
      </c>
      <c r="D60" s="99"/>
      <c r="E60" s="108">
        <v>638</v>
      </c>
      <c r="F60" s="99">
        <v>232</v>
      </c>
      <c r="G60" s="99">
        <v>870</v>
      </c>
    </row>
    <row r="61" spans="1:7" s="76" customFormat="1" ht="14.25">
      <c r="A61" s="44" t="s">
        <v>80</v>
      </c>
      <c r="B61" s="22" t="s">
        <v>83</v>
      </c>
      <c r="C61" s="10">
        <f>C59+C60</f>
        <v>3000</v>
      </c>
      <c r="D61" s="100"/>
      <c r="E61" s="110">
        <f>SUM(E59:E60)</f>
        <v>3000</v>
      </c>
      <c r="F61" s="100">
        <f>SUM(F59:F60)</f>
        <v>2000</v>
      </c>
      <c r="G61" s="100">
        <f>SUM(G59:G60)</f>
        <v>5000</v>
      </c>
    </row>
    <row r="62" spans="1:7" s="76" customFormat="1" ht="14.25">
      <c r="A62" s="23" t="s">
        <v>81</v>
      </c>
      <c r="B62" s="11" t="s">
        <v>257</v>
      </c>
      <c r="C62" s="10"/>
      <c r="D62" s="100"/>
      <c r="E62" s="110"/>
      <c r="F62" s="91">
        <v>1222</v>
      </c>
      <c r="G62" s="91">
        <v>1222</v>
      </c>
    </row>
    <row r="63" spans="1:7" s="76" customFormat="1" ht="14.25">
      <c r="A63" s="23" t="s">
        <v>81</v>
      </c>
      <c r="B63" s="11" t="s">
        <v>258</v>
      </c>
      <c r="C63" s="10"/>
      <c r="D63" s="100"/>
      <c r="E63" s="110"/>
      <c r="F63" s="91">
        <v>330</v>
      </c>
      <c r="G63" s="91">
        <v>330</v>
      </c>
    </row>
    <row r="64" spans="1:7" s="76" customFormat="1" ht="14.25">
      <c r="A64" s="44" t="s">
        <v>81</v>
      </c>
      <c r="B64" s="22" t="s">
        <v>259</v>
      </c>
      <c r="C64" s="10"/>
      <c r="D64" s="100"/>
      <c r="E64" s="110"/>
      <c r="F64" s="100">
        <f>SUM(F62:F63)</f>
        <v>1552</v>
      </c>
      <c r="G64" s="100">
        <f>SUM(G62:G63)</f>
        <v>1552</v>
      </c>
    </row>
    <row r="65" spans="1:7" s="72" customFormat="1">
      <c r="A65" s="193" t="s">
        <v>104</v>
      </c>
      <c r="B65" s="193"/>
      <c r="C65" s="38">
        <f>C54+C53+C58+C61</f>
        <v>10971</v>
      </c>
      <c r="D65" s="105">
        <f>SUM(D58:D61)</f>
        <v>95</v>
      </c>
      <c r="E65" s="107">
        <v>11066</v>
      </c>
      <c r="F65" s="100">
        <f>F53+F54+F61+F64</f>
        <v>3669</v>
      </c>
      <c r="G65" s="107">
        <f>G53+G54+G58+G61+G64</f>
        <v>14735</v>
      </c>
    </row>
    <row r="66" spans="1:7" s="77" customFormat="1" ht="18">
      <c r="A66" s="60"/>
      <c r="B66" s="1"/>
      <c r="C66" s="3"/>
    </row>
    <row r="67" spans="1:7" s="77" customFormat="1" ht="14.25" customHeight="1">
      <c r="A67" s="194" t="s">
        <v>218</v>
      </c>
      <c r="B67" s="185" t="s">
        <v>187</v>
      </c>
      <c r="C67" s="192" t="s">
        <v>9</v>
      </c>
      <c r="D67" s="183" t="s">
        <v>254</v>
      </c>
      <c r="E67" s="185" t="s">
        <v>236</v>
      </c>
      <c r="F67" s="183" t="s">
        <v>255</v>
      </c>
      <c r="G67" s="185" t="s">
        <v>236</v>
      </c>
    </row>
    <row r="68" spans="1:7" s="77" customFormat="1" ht="14.25" customHeight="1">
      <c r="A68" s="194"/>
      <c r="B68" s="185"/>
      <c r="C68" s="192"/>
      <c r="D68" s="184"/>
      <c r="E68" s="185"/>
      <c r="F68" s="184"/>
      <c r="G68" s="185"/>
    </row>
    <row r="69" spans="1:7" s="77" customFormat="1" ht="18" customHeight="1">
      <c r="A69" s="189" t="s">
        <v>38</v>
      </c>
      <c r="B69" s="190"/>
      <c r="C69" s="190"/>
      <c r="D69" s="190"/>
      <c r="E69" s="190"/>
      <c r="F69" s="190"/>
      <c r="G69" s="191"/>
    </row>
    <row r="70" spans="1:7" s="67" customFormat="1" ht="12.75">
      <c r="A70" s="23" t="s">
        <v>78</v>
      </c>
      <c r="B70" s="11" t="s">
        <v>100</v>
      </c>
      <c r="C70" s="7">
        <v>600</v>
      </c>
      <c r="D70" s="23"/>
      <c r="E70" s="6">
        <v>600</v>
      </c>
      <c r="F70" s="23"/>
      <c r="G70" s="23">
        <v>600</v>
      </c>
    </row>
    <row r="71" spans="1:7" s="67" customFormat="1" ht="12.75">
      <c r="A71" s="23" t="s">
        <v>92</v>
      </c>
      <c r="B71" s="11" t="s">
        <v>103</v>
      </c>
      <c r="C71" s="7">
        <v>2200</v>
      </c>
      <c r="D71" s="23"/>
      <c r="E71" s="6">
        <v>2200</v>
      </c>
      <c r="F71" s="23">
        <v>-20</v>
      </c>
      <c r="G71" s="23">
        <v>2180</v>
      </c>
    </row>
    <row r="72" spans="1:7" s="67" customFormat="1" ht="12.75">
      <c r="A72" s="23" t="s">
        <v>94</v>
      </c>
      <c r="B72" s="11" t="s">
        <v>248</v>
      </c>
      <c r="C72" s="7"/>
      <c r="D72" s="23">
        <v>909</v>
      </c>
      <c r="E72" s="6">
        <v>909</v>
      </c>
      <c r="F72" s="23"/>
      <c r="G72" s="23">
        <v>909</v>
      </c>
    </row>
    <row r="73" spans="1:7" s="67" customFormat="1" ht="12.75">
      <c r="A73" s="23" t="s">
        <v>96</v>
      </c>
      <c r="B73" s="11" t="s">
        <v>194</v>
      </c>
      <c r="C73" s="7">
        <v>756</v>
      </c>
      <c r="D73" s="23">
        <v>246</v>
      </c>
      <c r="E73" s="6">
        <v>1002</v>
      </c>
      <c r="F73" s="23">
        <v>20</v>
      </c>
      <c r="G73" s="23">
        <v>1022</v>
      </c>
    </row>
    <row r="74" spans="1:7" s="69" customFormat="1" ht="14.25">
      <c r="A74" s="44" t="s">
        <v>97</v>
      </c>
      <c r="B74" s="22" t="s">
        <v>2</v>
      </c>
      <c r="C74" s="24">
        <f>SUM(C70+C71+C73)</f>
        <v>3556</v>
      </c>
      <c r="D74" s="44">
        <f>SUM(D70:D73)</f>
        <v>1155</v>
      </c>
      <c r="E74" s="10">
        <f>SUM(E70:E73)</f>
        <v>4711</v>
      </c>
      <c r="F74" s="44">
        <f>SUM(F70:F73)</f>
        <v>0</v>
      </c>
      <c r="G74" s="44">
        <f>SUM(G70:G73)</f>
        <v>4711</v>
      </c>
    </row>
    <row r="75" spans="1:7" s="67" customFormat="1" ht="12.75">
      <c r="A75" s="23" t="s">
        <v>81</v>
      </c>
      <c r="B75" s="11" t="s">
        <v>223</v>
      </c>
      <c r="C75" s="7">
        <v>4183</v>
      </c>
      <c r="D75" s="23">
        <v>-909</v>
      </c>
      <c r="E75" s="6">
        <v>3274</v>
      </c>
      <c r="F75" s="23"/>
      <c r="G75" s="23">
        <v>3274</v>
      </c>
    </row>
    <row r="76" spans="1:7" s="67" customFormat="1" ht="12.75">
      <c r="A76" s="23" t="s">
        <v>81</v>
      </c>
      <c r="B76" s="11" t="s">
        <v>186</v>
      </c>
      <c r="C76" s="7">
        <v>1129</v>
      </c>
      <c r="D76" s="23">
        <v>-246</v>
      </c>
      <c r="E76" s="6">
        <v>883</v>
      </c>
      <c r="F76" s="23"/>
      <c r="G76" s="23">
        <v>883</v>
      </c>
    </row>
    <row r="77" spans="1:7" s="69" customFormat="1" ht="14.25">
      <c r="A77" s="44" t="s">
        <v>81</v>
      </c>
      <c r="B77" s="22" t="s">
        <v>27</v>
      </c>
      <c r="C77" s="24">
        <v>5312</v>
      </c>
      <c r="D77" s="44">
        <f>SUM(D75:D76)</f>
        <v>-1155</v>
      </c>
      <c r="E77" s="10">
        <f>SUM(E75:E76)</f>
        <v>4157</v>
      </c>
      <c r="F77" s="44">
        <v>0</v>
      </c>
      <c r="G77" s="44">
        <f>SUM(G75:G76)</f>
        <v>4157</v>
      </c>
    </row>
    <row r="78" spans="1:7" s="60" customFormat="1" ht="18" customHeight="1">
      <c r="A78" s="193" t="s">
        <v>104</v>
      </c>
      <c r="B78" s="193"/>
      <c r="C78" s="43">
        <f>SUM(C74+C77)</f>
        <v>8868</v>
      </c>
      <c r="D78" s="101"/>
      <c r="E78" s="46">
        <f>SUM(E74+E77)</f>
        <v>8868</v>
      </c>
      <c r="F78" s="116">
        <f>SUM(F77)</f>
        <v>0</v>
      </c>
      <c r="G78" s="116">
        <f>G74+G77</f>
        <v>8868</v>
      </c>
    </row>
    <row r="79" spans="1:7" s="77" customFormat="1" ht="18">
      <c r="A79" s="60"/>
      <c r="B79" s="1"/>
      <c r="C79" s="3"/>
    </row>
    <row r="80" spans="1:7" ht="14.25" customHeight="1">
      <c r="A80" s="194" t="s">
        <v>218</v>
      </c>
      <c r="B80" s="185" t="s">
        <v>188</v>
      </c>
      <c r="C80" s="192" t="s">
        <v>9</v>
      </c>
      <c r="D80" s="183" t="s">
        <v>254</v>
      </c>
      <c r="E80" s="185" t="s">
        <v>236</v>
      </c>
      <c r="F80" s="183" t="s">
        <v>255</v>
      </c>
      <c r="G80" s="185" t="s">
        <v>236</v>
      </c>
    </row>
    <row r="81" spans="1:7" ht="14.25">
      <c r="A81" s="194"/>
      <c r="B81" s="185"/>
      <c r="C81" s="192"/>
      <c r="D81" s="184"/>
      <c r="E81" s="185"/>
      <c r="F81" s="184"/>
      <c r="G81" s="185"/>
    </row>
    <row r="82" spans="1:7" s="78" customFormat="1" ht="18" customHeight="1">
      <c r="A82" s="189" t="s">
        <v>38</v>
      </c>
      <c r="B82" s="190"/>
      <c r="C82" s="190"/>
      <c r="D82" s="190"/>
      <c r="E82" s="190"/>
      <c r="F82" s="190"/>
      <c r="G82" s="191"/>
    </row>
    <row r="83" spans="1:7" s="68" customFormat="1" ht="12.75">
      <c r="A83" s="127" t="s">
        <v>105</v>
      </c>
      <c r="B83" s="137" t="s">
        <v>50</v>
      </c>
      <c r="C83" s="139">
        <v>15</v>
      </c>
      <c r="D83" s="138">
        <v>65</v>
      </c>
      <c r="E83" s="133">
        <v>80</v>
      </c>
      <c r="F83" s="91"/>
      <c r="G83" s="91">
        <v>80</v>
      </c>
    </row>
    <row r="84" spans="1:7" s="68" customFormat="1" ht="12.75">
      <c r="A84" s="23" t="s">
        <v>106</v>
      </c>
      <c r="B84" s="11" t="s">
        <v>51</v>
      </c>
      <c r="C84" s="7">
        <v>120</v>
      </c>
      <c r="D84" s="91">
        <v>396</v>
      </c>
      <c r="E84" s="108">
        <v>516</v>
      </c>
      <c r="F84" s="91"/>
      <c r="G84" s="91">
        <v>516</v>
      </c>
    </row>
    <row r="85" spans="1:7" s="70" customFormat="1" ht="14.25">
      <c r="A85" s="44" t="s">
        <v>107</v>
      </c>
      <c r="B85" s="22" t="s">
        <v>108</v>
      </c>
      <c r="C85" s="24">
        <f>SUM(C83:C84)</f>
        <v>135</v>
      </c>
      <c r="D85" s="92">
        <f>SUM(D83:D84)</f>
        <v>461</v>
      </c>
      <c r="E85" s="106">
        <f>SUM(E83:E84)</f>
        <v>596</v>
      </c>
      <c r="F85" s="92"/>
      <c r="G85" s="92">
        <f>SUM(G83:G84)</f>
        <v>596</v>
      </c>
    </row>
    <row r="86" spans="1:7" s="71" customFormat="1" ht="18" customHeight="1">
      <c r="A86" s="193" t="s">
        <v>104</v>
      </c>
      <c r="B86" s="193"/>
      <c r="C86" s="43">
        <f>SUM(C85)</f>
        <v>135</v>
      </c>
      <c r="D86" s="105">
        <f>SUM(D85)</f>
        <v>461</v>
      </c>
      <c r="E86" s="107">
        <f>SUM(E85)</f>
        <v>596</v>
      </c>
      <c r="F86" s="93"/>
      <c r="G86" s="105">
        <f>SUM(G85)</f>
        <v>596</v>
      </c>
    </row>
    <row r="87" spans="1:7" s="79" customFormat="1" ht="18">
      <c r="A87" s="60"/>
      <c r="B87" s="1"/>
      <c r="C87" s="2"/>
    </row>
    <row r="88" spans="1:7" s="78" customFormat="1" ht="14.25" customHeight="1">
      <c r="A88" s="194" t="s">
        <v>218</v>
      </c>
      <c r="B88" s="185" t="s">
        <v>189</v>
      </c>
      <c r="C88" s="192" t="s">
        <v>9</v>
      </c>
      <c r="D88" s="183" t="s">
        <v>254</v>
      </c>
      <c r="E88" s="185" t="s">
        <v>236</v>
      </c>
      <c r="F88" s="183" t="s">
        <v>255</v>
      </c>
      <c r="G88" s="185" t="s">
        <v>236</v>
      </c>
    </row>
    <row r="89" spans="1:7" s="78" customFormat="1" ht="14.25" customHeight="1">
      <c r="A89" s="194"/>
      <c r="B89" s="185"/>
      <c r="C89" s="192"/>
      <c r="D89" s="184"/>
      <c r="E89" s="185"/>
      <c r="F89" s="184"/>
      <c r="G89" s="185"/>
    </row>
    <row r="90" spans="1:7" s="78" customFormat="1" ht="18" customHeight="1">
      <c r="A90" s="189" t="s">
        <v>38</v>
      </c>
      <c r="B90" s="190"/>
      <c r="C90" s="190"/>
      <c r="D90" s="190"/>
      <c r="E90" s="190"/>
      <c r="F90" s="190"/>
      <c r="G90" s="191"/>
    </row>
    <row r="91" spans="1:7" s="68" customFormat="1" ht="12.75">
      <c r="A91" s="23" t="s">
        <v>109</v>
      </c>
      <c r="B91" s="11" t="s">
        <v>84</v>
      </c>
      <c r="C91" s="7">
        <v>50</v>
      </c>
      <c r="D91" s="91"/>
      <c r="E91" s="108">
        <v>50</v>
      </c>
      <c r="F91" s="91"/>
      <c r="G91" s="91">
        <v>50</v>
      </c>
    </row>
    <row r="92" spans="1:7" s="68" customFormat="1" ht="12.75">
      <c r="A92" s="23" t="s">
        <v>110</v>
      </c>
      <c r="B92" s="11" t="s">
        <v>260</v>
      </c>
      <c r="C92" s="7">
        <v>600</v>
      </c>
      <c r="D92" s="91"/>
      <c r="E92" s="108">
        <v>600</v>
      </c>
      <c r="F92" s="91"/>
      <c r="G92" s="91">
        <v>600</v>
      </c>
    </row>
    <row r="93" spans="1:7" s="68" customFormat="1" ht="12.75">
      <c r="A93" s="23" t="s">
        <v>111</v>
      </c>
      <c r="B93" s="11" t="s">
        <v>190</v>
      </c>
      <c r="C93" s="7">
        <v>1300</v>
      </c>
      <c r="D93" s="91"/>
      <c r="E93" s="108">
        <v>1300</v>
      </c>
      <c r="F93" s="91"/>
      <c r="G93" s="91">
        <v>1300</v>
      </c>
    </row>
    <row r="94" spans="1:7" s="68" customFormat="1" ht="12.75">
      <c r="A94" s="23" t="s">
        <v>112</v>
      </c>
      <c r="B94" s="11" t="s">
        <v>113</v>
      </c>
      <c r="C94" s="7">
        <v>250</v>
      </c>
      <c r="D94" s="91"/>
      <c r="E94" s="108">
        <v>250</v>
      </c>
      <c r="F94" s="91"/>
      <c r="G94" s="91">
        <v>250</v>
      </c>
    </row>
    <row r="95" spans="1:7" s="70" customFormat="1" ht="14.25">
      <c r="A95" s="44" t="s">
        <v>107</v>
      </c>
      <c r="B95" s="22" t="s">
        <v>108</v>
      </c>
      <c r="C95" s="24">
        <f>SUM(C91:C94)</f>
        <v>2200</v>
      </c>
      <c r="D95" s="92"/>
      <c r="E95" s="106">
        <f>SUM(E91:E94)</f>
        <v>2200</v>
      </c>
      <c r="F95" s="92">
        <f>SUM(F93:F94)</f>
        <v>0</v>
      </c>
      <c r="G95" s="92">
        <f>SUM(G91:G94)</f>
        <v>2200</v>
      </c>
    </row>
    <row r="96" spans="1:7" s="70" customFormat="1" ht="14.25">
      <c r="A96" s="44" t="s">
        <v>261</v>
      </c>
      <c r="B96" s="22" t="s">
        <v>262</v>
      </c>
      <c r="C96" s="24"/>
      <c r="D96" s="92"/>
      <c r="E96" s="106"/>
      <c r="F96" s="92">
        <v>100</v>
      </c>
      <c r="G96" s="92">
        <v>100</v>
      </c>
    </row>
    <row r="97" spans="1:7" s="71" customFormat="1">
      <c r="A97" s="193" t="s">
        <v>104</v>
      </c>
      <c r="B97" s="193"/>
      <c r="C97" s="43">
        <f>SUM(C95)</f>
        <v>2200</v>
      </c>
      <c r="D97" s="93"/>
      <c r="E97" s="107">
        <f>SUM(E95)</f>
        <v>2200</v>
      </c>
      <c r="F97" s="105">
        <f>SUM(F95:F96)</f>
        <v>100</v>
      </c>
      <c r="G97" s="105">
        <f>SUM(G95:G96)</f>
        <v>2300</v>
      </c>
    </row>
    <row r="98" spans="1:7" s="78" customFormat="1" ht="18">
      <c r="A98" s="60"/>
      <c r="B98" s="1"/>
      <c r="C98" s="2"/>
    </row>
    <row r="99" spans="1:7" s="78" customFormat="1" ht="14.25" customHeight="1">
      <c r="A99" s="194" t="s">
        <v>218</v>
      </c>
      <c r="B99" s="185" t="s">
        <v>191</v>
      </c>
      <c r="C99" s="192" t="s">
        <v>9</v>
      </c>
      <c r="D99" s="183" t="s">
        <v>254</v>
      </c>
      <c r="E99" s="185" t="s">
        <v>236</v>
      </c>
      <c r="F99" s="183" t="s">
        <v>255</v>
      </c>
      <c r="G99" s="185" t="s">
        <v>236</v>
      </c>
    </row>
    <row r="100" spans="1:7" s="78" customFormat="1" ht="14.25" customHeight="1">
      <c r="A100" s="194"/>
      <c r="B100" s="185"/>
      <c r="C100" s="192"/>
      <c r="D100" s="184"/>
      <c r="E100" s="185"/>
      <c r="F100" s="184"/>
      <c r="G100" s="185"/>
    </row>
    <row r="101" spans="1:7" s="78" customFormat="1" ht="18" customHeight="1">
      <c r="A101" s="189" t="s">
        <v>37</v>
      </c>
      <c r="B101" s="190"/>
      <c r="C101" s="190"/>
      <c r="D101" s="190"/>
      <c r="E101" s="190"/>
      <c r="F101" s="190"/>
      <c r="G101" s="191"/>
    </row>
    <row r="102" spans="1:7" s="67" customFormat="1" ht="12.75">
      <c r="A102" s="127" t="s">
        <v>119</v>
      </c>
      <c r="B102" s="137" t="s">
        <v>34</v>
      </c>
      <c r="C102" s="139">
        <v>153</v>
      </c>
      <c r="D102" s="127">
        <v>105</v>
      </c>
      <c r="E102" s="128">
        <v>258</v>
      </c>
      <c r="F102" s="23"/>
      <c r="G102" s="23">
        <v>258</v>
      </c>
    </row>
    <row r="103" spans="1:7" s="67" customFormat="1" ht="12.75">
      <c r="A103" s="23" t="s">
        <v>120</v>
      </c>
      <c r="B103" s="5" t="s">
        <v>40</v>
      </c>
      <c r="C103" s="8">
        <v>567</v>
      </c>
      <c r="D103" s="23">
        <v>390</v>
      </c>
      <c r="E103" s="6">
        <v>957</v>
      </c>
      <c r="F103" s="23"/>
      <c r="G103" s="23">
        <v>957</v>
      </c>
    </row>
    <row r="104" spans="1:7" s="68" customFormat="1" ht="12.75">
      <c r="A104" s="23" t="s">
        <v>121</v>
      </c>
      <c r="B104" s="5" t="s">
        <v>215</v>
      </c>
      <c r="C104" s="12">
        <v>3600</v>
      </c>
      <c r="D104" s="91">
        <v>250</v>
      </c>
      <c r="E104" s="108">
        <v>3850</v>
      </c>
      <c r="F104" s="91"/>
      <c r="G104" s="91">
        <v>3850</v>
      </c>
    </row>
    <row r="105" spans="1:7" s="70" customFormat="1" ht="14.25">
      <c r="A105" s="44" t="s">
        <v>71</v>
      </c>
      <c r="B105" s="14" t="s">
        <v>122</v>
      </c>
      <c r="C105" s="25">
        <f>SUM(C102:C104)</f>
        <v>4320</v>
      </c>
      <c r="D105" s="92">
        <f>SUM(D102:D104)</f>
        <v>745</v>
      </c>
      <c r="E105" s="106">
        <f>SUM(E102:E104)</f>
        <v>5065</v>
      </c>
      <c r="F105" s="92">
        <f>SUM(F102:F104)</f>
        <v>0</v>
      </c>
      <c r="G105" s="92">
        <f>SUM(G102:G104)</f>
        <v>5065</v>
      </c>
    </row>
    <row r="106" spans="1:7" s="68" customFormat="1" ht="12.75">
      <c r="A106" s="23" t="s">
        <v>123</v>
      </c>
      <c r="B106" s="5" t="s">
        <v>192</v>
      </c>
      <c r="C106" s="12">
        <v>100</v>
      </c>
      <c r="D106" s="91"/>
      <c r="E106" s="108">
        <v>100</v>
      </c>
      <c r="F106" s="91"/>
      <c r="G106" s="91">
        <v>100</v>
      </c>
    </row>
    <row r="107" spans="1:7" s="70" customFormat="1" ht="14.25">
      <c r="A107" s="19" t="s">
        <v>124</v>
      </c>
      <c r="B107" s="14" t="s">
        <v>125</v>
      </c>
      <c r="C107" s="25">
        <f>SUM(C106)</f>
        <v>100</v>
      </c>
      <c r="D107" s="92"/>
      <c r="E107" s="106">
        <f>SUM(E106)</f>
        <v>100</v>
      </c>
      <c r="F107" s="92"/>
      <c r="G107" s="92">
        <f>SUM(G106)</f>
        <v>100</v>
      </c>
    </row>
    <row r="108" spans="1:7" s="71" customFormat="1">
      <c r="A108" s="193" t="s">
        <v>118</v>
      </c>
      <c r="B108" s="193"/>
      <c r="C108" s="45">
        <f>SUM(C105+C107)</f>
        <v>4420</v>
      </c>
      <c r="D108" s="105">
        <f>SUM(D105:D107)</f>
        <v>745</v>
      </c>
      <c r="E108" s="107">
        <f>SUM(E105+E107)</f>
        <v>5165</v>
      </c>
      <c r="F108" s="105">
        <f>SUM(F105:F107)</f>
        <v>0</v>
      </c>
      <c r="G108" s="105">
        <f>G105+G107</f>
        <v>5165</v>
      </c>
    </row>
    <row r="109" spans="1:7" s="78" customFormat="1" ht="18" customHeight="1">
      <c r="A109" s="189" t="s">
        <v>38</v>
      </c>
      <c r="B109" s="190"/>
      <c r="C109" s="190"/>
      <c r="D109" s="190"/>
      <c r="E109" s="190"/>
      <c r="F109" s="190"/>
      <c r="G109" s="191"/>
    </row>
    <row r="110" spans="1:7" s="68" customFormat="1" ht="12.75">
      <c r="A110" s="127" t="s">
        <v>126</v>
      </c>
      <c r="B110" s="137" t="s">
        <v>35</v>
      </c>
      <c r="C110" s="139">
        <v>567</v>
      </c>
      <c r="D110" s="138">
        <v>390</v>
      </c>
      <c r="E110" s="133">
        <v>957</v>
      </c>
      <c r="F110" s="91"/>
      <c r="G110" s="91">
        <v>957</v>
      </c>
    </row>
    <row r="111" spans="1:7" s="68" customFormat="1" ht="12.75">
      <c r="A111" s="23" t="s">
        <v>76</v>
      </c>
      <c r="B111" s="11" t="s">
        <v>36</v>
      </c>
      <c r="C111" s="7">
        <v>153</v>
      </c>
      <c r="D111" s="91">
        <v>126</v>
      </c>
      <c r="E111" s="108">
        <v>279</v>
      </c>
      <c r="F111" s="91"/>
      <c r="G111" s="91">
        <v>279</v>
      </c>
    </row>
    <row r="112" spans="1:7" s="68" customFormat="1" ht="12.75">
      <c r="A112" s="23" t="s">
        <v>102</v>
      </c>
      <c r="B112" s="11" t="s">
        <v>85</v>
      </c>
      <c r="C112" s="7">
        <v>350</v>
      </c>
      <c r="D112" s="91"/>
      <c r="E112" s="108">
        <v>350</v>
      </c>
      <c r="F112" s="91"/>
      <c r="G112" s="91">
        <v>350</v>
      </c>
    </row>
    <row r="113" spans="1:7" s="68" customFormat="1" ht="12.75">
      <c r="A113" s="23" t="s">
        <v>75</v>
      </c>
      <c r="B113" s="11" t="s">
        <v>86</v>
      </c>
      <c r="C113" s="7">
        <v>300</v>
      </c>
      <c r="D113" s="91"/>
      <c r="E113" s="108">
        <v>300</v>
      </c>
      <c r="F113" s="91"/>
      <c r="G113" s="91">
        <v>300</v>
      </c>
    </row>
    <row r="114" spans="1:7" s="70" customFormat="1" ht="14.25">
      <c r="A114" s="44" t="s">
        <v>97</v>
      </c>
      <c r="B114" s="22" t="s">
        <v>2</v>
      </c>
      <c r="C114" s="24">
        <f>SUM(C110:C113)</f>
        <v>1370</v>
      </c>
      <c r="D114" s="92">
        <f>SUM(D110:D113)</f>
        <v>516</v>
      </c>
      <c r="E114" s="106">
        <f>SUM(E110:E113)</f>
        <v>1886</v>
      </c>
      <c r="F114" s="92"/>
      <c r="G114" s="92">
        <f>SUM(G110:G113)</f>
        <v>1886</v>
      </c>
    </row>
    <row r="115" spans="1:7" s="70" customFormat="1" ht="14.25">
      <c r="A115" s="23" t="s">
        <v>238</v>
      </c>
      <c r="B115" s="11" t="s">
        <v>241</v>
      </c>
      <c r="C115" s="7"/>
      <c r="D115" s="91">
        <v>2500</v>
      </c>
      <c r="E115" s="108">
        <v>2500</v>
      </c>
      <c r="F115" s="92"/>
      <c r="G115" s="91">
        <v>2500</v>
      </c>
    </row>
    <row r="116" spans="1:7" s="70" customFormat="1" ht="14.25">
      <c r="A116" s="23" t="s">
        <v>239</v>
      </c>
      <c r="B116" s="11" t="s">
        <v>243</v>
      </c>
      <c r="C116" s="7"/>
      <c r="D116" s="91">
        <v>578</v>
      </c>
      <c r="E116" s="108">
        <v>578</v>
      </c>
      <c r="F116" s="92"/>
      <c r="G116" s="91">
        <v>578</v>
      </c>
    </row>
    <row r="117" spans="1:7" s="71" customFormat="1">
      <c r="A117" s="193" t="s">
        <v>104</v>
      </c>
      <c r="B117" s="193"/>
      <c r="C117" s="43">
        <f>SUM(C114)</f>
        <v>1370</v>
      </c>
      <c r="D117" s="105">
        <f>D114+D115+D116</f>
        <v>3594</v>
      </c>
      <c r="E117" s="107">
        <f>E114+E115+E116</f>
        <v>4964</v>
      </c>
      <c r="F117" s="93">
        <v>0</v>
      </c>
      <c r="G117" s="100">
        <f>G114+G115+G116</f>
        <v>4964</v>
      </c>
    </row>
    <row r="118" spans="1:7" ht="18">
      <c r="B118" s="203"/>
      <c r="C118" s="203"/>
    </row>
    <row r="119" spans="1:7" ht="14.25" customHeight="1">
      <c r="A119" s="194" t="s">
        <v>218</v>
      </c>
      <c r="B119" s="185" t="s">
        <v>193</v>
      </c>
      <c r="C119" s="192" t="s">
        <v>9</v>
      </c>
      <c r="D119" s="183" t="s">
        <v>254</v>
      </c>
      <c r="E119" s="185" t="s">
        <v>236</v>
      </c>
      <c r="F119" s="183" t="s">
        <v>255</v>
      </c>
      <c r="G119" s="185" t="s">
        <v>236</v>
      </c>
    </row>
    <row r="120" spans="1:7" ht="14.25">
      <c r="A120" s="194"/>
      <c r="B120" s="185"/>
      <c r="C120" s="192"/>
      <c r="D120" s="184"/>
      <c r="E120" s="185"/>
      <c r="F120" s="184"/>
      <c r="G120" s="185"/>
    </row>
    <row r="121" spans="1:7" s="80" customFormat="1" ht="18" customHeight="1">
      <c r="A121" s="189" t="s">
        <v>38</v>
      </c>
      <c r="B121" s="190"/>
      <c r="C121" s="190"/>
      <c r="D121" s="190"/>
      <c r="E121" s="190"/>
      <c r="F121" s="190"/>
      <c r="G121" s="191"/>
    </row>
    <row r="122" spans="1:7" s="68" customFormat="1" ht="12.75">
      <c r="A122" s="23" t="s">
        <v>92</v>
      </c>
      <c r="B122" s="11" t="s">
        <v>93</v>
      </c>
      <c r="C122" s="6">
        <v>3150</v>
      </c>
      <c r="D122" s="91"/>
      <c r="E122" s="108">
        <v>3150</v>
      </c>
      <c r="F122" s="91"/>
      <c r="G122" s="91">
        <v>3150</v>
      </c>
    </row>
    <row r="123" spans="1:7" s="68" customFormat="1" ht="12.75">
      <c r="A123" s="23" t="s">
        <v>96</v>
      </c>
      <c r="B123" s="11" t="s">
        <v>194</v>
      </c>
      <c r="C123" s="6">
        <v>792</v>
      </c>
      <c r="D123" s="91"/>
      <c r="E123" s="108">
        <v>792</v>
      </c>
      <c r="F123" s="91"/>
      <c r="G123" s="91">
        <v>792</v>
      </c>
    </row>
    <row r="124" spans="1:7" s="70" customFormat="1">
      <c r="A124" s="39" t="s">
        <v>97</v>
      </c>
      <c r="B124" s="22" t="s">
        <v>2</v>
      </c>
      <c r="C124" s="10">
        <f>SUM(C122+C123)</f>
        <v>3942</v>
      </c>
      <c r="D124" s="92"/>
      <c r="E124" s="106">
        <f>SUM(E122:E123)</f>
        <v>3942</v>
      </c>
      <c r="F124" s="92"/>
      <c r="G124" s="92">
        <f>SUM(G122:G123)</f>
        <v>3942</v>
      </c>
    </row>
    <row r="125" spans="1:7" s="71" customFormat="1">
      <c r="A125" s="193" t="s">
        <v>104</v>
      </c>
      <c r="B125" s="193"/>
      <c r="C125" s="38">
        <f>SUM(C124)</f>
        <v>3942</v>
      </c>
      <c r="D125" s="93"/>
      <c r="E125" s="107">
        <f>SUM(E124)</f>
        <v>3942</v>
      </c>
      <c r="F125" s="93"/>
      <c r="G125" s="105">
        <f>SUM(G124)</f>
        <v>3942</v>
      </c>
    </row>
    <row r="126" spans="1:7">
      <c r="B126" s="26"/>
      <c r="C126" s="27"/>
    </row>
    <row r="127" spans="1:7" s="74" customFormat="1" ht="14.25" customHeight="1">
      <c r="A127" s="194" t="s">
        <v>218</v>
      </c>
      <c r="B127" s="185" t="s">
        <v>226</v>
      </c>
      <c r="C127" s="192" t="s">
        <v>9</v>
      </c>
      <c r="D127" s="183" t="s">
        <v>254</v>
      </c>
      <c r="E127" s="185" t="s">
        <v>236</v>
      </c>
      <c r="F127" s="183" t="s">
        <v>255</v>
      </c>
      <c r="G127" s="185" t="s">
        <v>236</v>
      </c>
    </row>
    <row r="128" spans="1:7" s="74" customFormat="1" ht="14.25">
      <c r="A128" s="194"/>
      <c r="B128" s="185"/>
      <c r="C128" s="192"/>
      <c r="D128" s="184"/>
      <c r="E128" s="185"/>
      <c r="F128" s="184"/>
      <c r="G128" s="185"/>
    </row>
    <row r="129" spans="1:7" s="78" customFormat="1" ht="18" customHeight="1">
      <c r="A129" s="189" t="s">
        <v>37</v>
      </c>
      <c r="B129" s="190"/>
      <c r="C129" s="190"/>
      <c r="D129" s="190"/>
      <c r="E129" s="190"/>
      <c r="F129" s="190"/>
      <c r="G129" s="191"/>
    </row>
    <row r="130" spans="1:7" s="68" customFormat="1" ht="12.75">
      <c r="A130" s="23" t="s">
        <v>127</v>
      </c>
      <c r="B130" s="11" t="s">
        <v>129</v>
      </c>
      <c r="C130" s="6">
        <v>35500</v>
      </c>
      <c r="D130" s="91"/>
      <c r="E130" s="108">
        <v>35500</v>
      </c>
      <c r="F130" s="91">
        <v>4669</v>
      </c>
      <c r="G130" s="91">
        <v>40169</v>
      </c>
    </row>
    <row r="131" spans="1:7" s="70" customFormat="1" ht="14.25">
      <c r="A131" s="44" t="s">
        <v>128</v>
      </c>
      <c r="B131" s="22" t="s">
        <v>130</v>
      </c>
      <c r="C131" s="10">
        <f>C130</f>
        <v>35500</v>
      </c>
      <c r="D131" s="92"/>
      <c r="E131" s="106">
        <f t="shared" ref="E131:G132" si="0">SUM(E130)</f>
        <v>35500</v>
      </c>
      <c r="F131" s="92">
        <f t="shared" si="0"/>
        <v>4669</v>
      </c>
      <c r="G131" s="92">
        <f t="shared" si="0"/>
        <v>40169</v>
      </c>
    </row>
    <row r="132" spans="1:7" s="82" customFormat="1">
      <c r="A132" s="193" t="s">
        <v>118</v>
      </c>
      <c r="B132" s="193"/>
      <c r="C132" s="46">
        <f>C131</f>
        <v>35500</v>
      </c>
      <c r="D132" s="102"/>
      <c r="E132" s="107">
        <f t="shared" si="0"/>
        <v>35500</v>
      </c>
      <c r="F132" s="102">
        <f t="shared" si="0"/>
        <v>4669</v>
      </c>
      <c r="G132" s="102">
        <f t="shared" si="0"/>
        <v>40169</v>
      </c>
    </row>
    <row r="133" spans="1:7" s="79" customFormat="1" ht="18">
      <c r="A133" s="60"/>
      <c r="B133" s="1"/>
      <c r="C133" s="4"/>
    </row>
    <row r="134" spans="1:7" ht="14.25" customHeight="1">
      <c r="A134" s="194" t="s">
        <v>218</v>
      </c>
      <c r="B134" s="185" t="s">
        <v>227</v>
      </c>
      <c r="C134" s="192" t="s">
        <v>9</v>
      </c>
      <c r="D134" s="183" t="s">
        <v>254</v>
      </c>
      <c r="E134" s="185" t="s">
        <v>236</v>
      </c>
      <c r="F134" s="183" t="s">
        <v>255</v>
      </c>
      <c r="G134" s="185" t="s">
        <v>236</v>
      </c>
    </row>
    <row r="135" spans="1:7" ht="14.25">
      <c r="A135" s="194"/>
      <c r="B135" s="185"/>
      <c r="C135" s="192"/>
      <c r="D135" s="184"/>
      <c r="E135" s="185"/>
      <c r="F135" s="184"/>
      <c r="G135" s="185"/>
    </row>
    <row r="136" spans="1:7" s="80" customFormat="1" ht="18" customHeight="1">
      <c r="A136" s="189" t="s">
        <v>37</v>
      </c>
      <c r="B136" s="190"/>
      <c r="C136" s="190"/>
      <c r="D136" s="190"/>
      <c r="E136" s="190"/>
      <c r="F136" s="190"/>
      <c r="G136" s="191"/>
    </row>
    <row r="137" spans="1:7" s="68" customFormat="1" ht="12.75">
      <c r="A137" s="127" t="s">
        <v>121</v>
      </c>
      <c r="B137" s="137" t="s">
        <v>195</v>
      </c>
      <c r="C137" s="128">
        <v>7096</v>
      </c>
      <c r="D137" s="138"/>
      <c r="E137" s="133">
        <v>7096</v>
      </c>
      <c r="F137" s="91">
        <v>90</v>
      </c>
      <c r="G137" s="91">
        <v>7186</v>
      </c>
    </row>
    <row r="138" spans="1:7" s="68" customFormat="1" ht="12.75">
      <c r="A138" s="23" t="s">
        <v>119</v>
      </c>
      <c r="B138" s="11" t="s">
        <v>25</v>
      </c>
      <c r="C138" s="6">
        <v>1916</v>
      </c>
      <c r="D138" s="91"/>
      <c r="E138" s="108">
        <v>1916</v>
      </c>
      <c r="F138" s="91">
        <v>23</v>
      </c>
      <c r="G138" s="91">
        <v>1939</v>
      </c>
    </row>
    <row r="139" spans="1:7" s="70" customFormat="1" ht="14.25">
      <c r="A139" s="44" t="s">
        <v>71</v>
      </c>
      <c r="B139" s="22" t="s">
        <v>12</v>
      </c>
      <c r="C139" s="10">
        <f>SUM(C137:C138)</f>
        <v>9012</v>
      </c>
      <c r="D139" s="92"/>
      <c r="E139" s="106">
        <f>SUM(E137:E138)</f>
        <v>9012</v>
      </c>
      <c r="F139" s="92">
        <f>SUM(F137:F138)</f>
        <v>113</v>
      </c>
      <c r="G139" s="92">
        <f>SUM(G137:G138)</f>
        <v>9125</v>
      </c>
    </row>
    <row r="140" spans="1:7" s="70" customFormat="1" ht="14.25">
      <c r="A140" s="44" t="s">
        <v>131</v>
      </c>
      <c r="B140" s="22" t="s">
        <v>132</v>
      </c>
      <c r="C140" s="10">
        <v>389</v>
      </c>
      <c r="D140" s="92"/>
      <c r="E140" s="106">
        <v>389</v>
      </c>
      <c r="F140" s="92">
        <v>141</v>
      </c>
      <c r="G140" s="92">
        <v>530</v>
      </c>
    </row>
    <row r="141" spans="1:7" s="71" customFormat="1">
      <c r="A141" s="200" t="s">
        <v>118</v>
      </c>
      <c r="B141" s="200"/>
      <c r="C141" s="140">
        <f>SUM(C139+C140)</f>
        <v>9401</v>
      </c>
      <c r="D141" s="141"/>
      <c r="E141" s="136">
        <f>SUM(E139:E140)</f>
        <v>9401</v>
      </c>
      <c r="F141" s="105">
        <f>SUM(F139:F140)</f>
        <v>254</v>
      </c>
      <c r="G141" s="105">
        <f>SUM(G139:G140)</f>
        <v>9655</v>
      </c>
    </row>
    <row r="142" spans="1:7" s="78" customFormat="1" ht="18" customHeight="1">
      <c r="A142" s="189" t="s">
        <v>38</v>
      </c>
      <c r="B142" s="190"/>
      <c r="C142" s="190"/>
      <c r="D142" s="190"/>
      <c r="E142" s="190"/>
      <c r="F142" s="190"/>
      <c r="G142" s="191"/>
    </row>
    <row r="143" spans="1:7" s="70" customFormat="1" ht="14.25">
      <c r="A143" s="142" t="s">
        <v>82</v>
      </c>
      <c r="B143" s="143" t="s">
        <v>133</v>
      </c>
      <c r="C143" s="144">
        <v>3813</v>
      </c>
      <c r="D143" s="145">
        <v>251</v>
      </c>
      <c r="E143" s="146">
        <v>4064</v>
      </c>
      <c r="F143" s="92">
        <v>-741</v>
      </c>
      <c r="G143" s="92">
        <v>3323</v>
      </c>
    </row>
    <row r="144" spans="1:7" s="70" customFormat="1" ht="14.25">
      <c r="A144" s="44" t="s">
        <v>98</v>
      </c>
      <c r="B144" s="28" t="s">
        <v>134</v>
      </c>
      <c r="C144" s="13">
        <v>1104</v>
      </c>
      <c r="D144" s="92">
        <v>68</v>
      </c>
      <c r="E144" s="106">
        <v>1172</v>
      </c>
      <c r="F144" s="92">
        <v>-185</v>
      </c>
      <c r="G144" s="92">
        <v>987</v>
      </c>
    </row>
    <row r="145" spans="1:7" s="68" customFormat="1" ht="12.75">
      <c r="A145" s="23" t="s">
        <v>78</v>
      </c>
      <c r="B145" s="87" t="s">
        <v>100</v>
      </c>
      <c r="C145" s="9">
        <v>4685</v>
      </c>
      <c r="D145" s="91"/>
      <c r="E145" s="108">
        <v>4685</v>
      </c>
      <c r="F145" s="91">
        <v>-166</v>
      </c>
      <c r="G145" s="91">
        <v>4519</v>
      </c>
    </row>
    <row r="146" spans="1:7" s="68" customFormat="1" ht="12.75">
      <c r="A146" s="23" t="s">
        <v>77</v>
      </c>
      <c r="B146" s="87" t="s">
        <v>91</v>
      </c>
      <c r="C146" s="9">
        <v>50</v>
      </c>
      <c r="D146" s="91"/>
      <c r="E146" s="108">
        <v>50</v>
      </c>
      <c r="F146" s="91">
        <v>-15</v>
      </c>
      <c r="G146" s="91">
        <v>35</v>
      </c>
    </row>
    <row r="147" spans="1:7" s="68" customFormat="1" ht="12.75">
      <c r="A147" s="23" t="s">
        <v>92</v>
      </c>
      <c r="B147" s="87" t="s">
        <v>103</v>
      </c>
      <c r="C147" s="9">
        <v>675</v>
      </c>
      <c r="D147" s="91"/>
      <c r="E147" s="108">
        <v>675</v>
      </c>
      <c r="F147" s="91">
        <v>75</v>
      </c>
      <c r="G147" s="91">
        <v>750</v>
      </c>
    </row>
    <row r="148" spans="1:7" s="68" customFormat="1" ht="12.75">
      <c r="A148" s="23" t="s">
        <v>76</v>
      </c>
      <c r="B148" s="87" t="s">
        <v>16</v>
      </c>
      <c r="C148" s="9">
        <v>1460</v>
      </c>
      <c r="D148" s="91"/>
      <c r="E148" s="108">
        <v>1460</v>
      </c>
      <c r="F148" s="91"/>
      <c r="G148" s="91">
        <v>1460</v>
      </c>
    </row>
    <row r="149" spans="1:7" s="68" customFormat="1" ht="12.75">
      <c r="A149" s="23" t="s">
        <v>135</v>
      </c>
      <c r="B149" s="87" t="s">
        <v>26</v>
      </c>
      <c r="C149" s="9">
        <v>600</v>
      </c>
      <c r="D149" s="91"/>
      <c r="E149" s="108">
        <v>600</v>
      </c>
      <c r="F149" s="91"/>
      <c r="G149" s="91">
        <v>600</v>
      </c>
    </row>
    <row r="150" spans="1:7" s="84" customFormat="1" ht="12.75">
      <c r="A150" s="42" t="s">
        <v>96</v>
      </c>
      <c r="B150" s="29" t="s">
        <v>79</v>
      </c>
      <c r="C150" s="15">
        <f>SUM(C148:C149)</f>
        <v>2060</v>
      </c>
      <c r="D150" s="103"/>
      <c r="E150" s="113">
        <v>2060</v>
      </c>
      <c r="F150" s="103">
        <v>0</v>
      </c>
      <c r="G150" s="103">
        <f>SUM(G148:G149)</f>
        <v>2060</v>
      </c>
    </row>
    <row r="151" spans="1:7" s="70" customFormat="1" ht="14.25">
      <c r="A151" s="19" t="s">
        <v>97</v>
      </c>
      <c r="B151" s="28" t="s">
        <v>136</v>
      </c>
      <c r="C151" s="13">
        <f>C145+C146+C147+C150</f>
        <v>7470</v>
      </c>
      <c r="D151" s="92"/>
      <c r="E151" s="106">
        <f>SUM(E145+E146+E147+E150)</f>
        <v>7470</v>
      </c>
      <c r="F151" s="92">
        <f>SUM(F145:F150)</f>
        <v>-106</v>
      </c>
      <c r="G151" s="92">
        <f>G145+G146+G147+G150</f>
        <v>7364</v>
      </c>
    </row>
    <row r="152" spans="1:7" s="68" customFormat="1" ht="12.75">
      <c r="A152" s="23" t="s">
        <v>137</v>
      </c>
      <c r="B152" s="87" t="s">
        <v>221</v>
      </c>
      <c r="C152" s="9">
        <v>1650</v>
      </c>
      <c r="D152" s="91"/>
      <c r="E152" s="108">
        <v>1650</v>
      </c>
      <c r="F152" s="91">
        <v>162</v>
      </c>
      <c r="G152" s="91">
        <v>1812</v>
      </c>
    </row>
    <row r="153" spans="1:7" s="68" customFormat="1" ht="12.75">
      <c r="A153" s="23" t="s">
        <v>138</v>
      </c>
      <c r="B153" s="87" t="s">
        <v>222</v>
      </c>
      <c r="C153" s="9">
        <v>546</v>
      </c>
      <c r="D153" s="91"/>
      <c r="E153" s="108">
        <v>546</v>
      </c>
      <c r="F153" s="91">
        <v>-57</v>
      </c>
      <c r="G153" s="91">
        <v>489</v>
      </c>
    </row>
    <row r="154" spans="1:7" s="70" customFormat="1" ht="14.25">
      <c r="A154" s="44" t="s">
        <v>80</v>
      </c>
      <c r="B154" s="28" t="s">
        <v>139</v>
      </c>
      <c r="C154" s="13">
        <f>SUM(C152:C153)</f>
        <v>2196</v>
      </c>
      <c r="D154" s="92"/>
      <c r="E154" s="106">
        <f>SUM(E152:E153)</f>
        <v>2196</v>
      </c>
      <c r="F154" s="92">
        <f>SUM(F152:F153)</f>
        <v>105</v>
      </c>
      <c r="G154" s="92">
        <f>SUM(G152:G153)</f>
        <v>2301</v>
      </c>
    </row>
    <row r="155" spans="1:7" s="71" customFormat="1">
      <c r="A155" s="193" t="s">
        <v>104</v>
      </c>
      <c r="B155" s="193"/>
      <c r="C155" s="38">
        <f>C143+C144+C151+C154</f>
        <v>14583</v>
      </c>
      <c r="D155" s="105">
        <f>SUM(D143:D154)</f>
        <v>319</v>
      </c>
      <c r="E155" s="107">
        <f>SUM(E143+E144+E151+E154)</f>
        <v>14902</v>
      </c>
      <c r="F155" s="105">
        <f>F143+F144+F151+F154</f>
        <v>-927</v>
      </c>
      <c r="G155" s="105">
        <f>G143+G144+G151+G154</f>
        <v>13975</v>
      </c>
    </row>
    <row r="156" spans="1:7" s="79" customFormat="1" ht="18">
      <c r="A156" s="60"/>
      <c r="B156" s="1"/>
      <c r="C156" s="3"/>
    </row>
    <row r="157" spans="1:7" s="79" customFormat="1" ht="14.25" customHeight="1">
      <c r="A157" s="194" t="s">
        <v>218</v>
      </c>
      <c r="B157" s="185" t="s">
        <v>196</v>
      </c>
      <c r="C157" s="192" t="s">
        <v>9</v>
      </c>
      <c r="D157" s="183" t="s">
        <v>254</v>
      </c>
      <c r="E157" s="185" t="s">
        <v>236</v>
      </c>
      <c r="F157" s="183" t="s">
        <v>255</v>
      </c>
      <c r="G157" s="185" t="s">
        <v>236</v>
      </c>
    </row>
    <row r="158" spans="1:7" s="79" customFormat="1" ht="14.25" customHeight="1">
      <c r="A158" s="194"/>
      <c r="B158" s="185"/>
      <c r="C158" s="192"/>
      <c r="D158" s="184"/>
      <c r="E158" s="185"/>
      <c r="F158" s="184"/>
      <c r="G158" s="185"/>
    </row>
    <row r="159" spans="1:7" s="79" customFormat="1" ht="18" customHeight="1">
      <c r="A159" s="189" t="s">
        <v>37</v>
      </c>
      <c r="B159" s="190"/>
      <c r="C159" s="190"/>
      <c r="D159" s="190"/>
      <c r="E159" s="190"/>
      <c r="F159" s="190"/>
      <c r="G159" s="191"/>
    </row>
    <row r="160" spans="1:7" s="67" customFormat="1" ht="12.75">
      <c r="A160" s="127" t="s">
        <v>121</v>
      </c>
      <c r="B160" s="137" t="s">
        <v>24</v>
      </c>
      <c r="C160" s="128">
        <v>842</v>
      </c>
      <c r="D160" s="127"/>
      <c r="E160" s="128">
        <v>842</v>
      </c>
      <c r="F160" s="23">
        <v>4071</v>
      </c>
      <c r="G160" s="23">
        <v>4913</v>
      </c>
    </row>
    <row r="161" spans="1:7" s="67" customFormat="1" ht="12.75">
      <c r="A161" s="23" t="s">
        <v>119</v>
      </c>
      <c r="B161" s="11" t="s">
        <v>25</v>
      </c>
      <c r="C161" s="6">
        <v>227</v>
      </c>
      <c r="D161" s="23"/>
      <c r="E161" s="6">
        <v>227</v>
      </c>
      <c r="F161" s="23">
        <v>1099</v>
      </c>
      <c r="G161" s="23">
        <v>1326</v>
      </c>
    </row>
    <row r="162" spans="1:7" s="69" customFormat="1" ht="14.25">
      <c r="A162" s="19" t="s">
        <v>71</v>
      </c>
      <c r="B162" s="20" t="s">
        <v>12</v>
      </c>
      <c r="C162" s="21">
        <f>SUM(C160:C161)</f>
        <v>1069</v>
      </c>
      <c r="D162" s="44"/>
      <c r="E162" s="10">
        <f>SUM(E160:E161)</f>
        <v>1069</v>
      </c>
      <c r="F162" s="44">
        <f>SUM(F160:F161)</f>
        <v>5170</v>
      </c>
      <c r="G162" s="44">
        <f>SUM(G160:G161)</f>
        <v>6239</v>
      </c>
    </row>
    <row r="163" spans="1:7" s="65" customFormat="1">
      <c r="A163" s="200" t="s">
        <v>118</v>
      </c>
      <c r="B163" s="200"/>
      <c r="C163" s="140">
        <f>C162</f>
        <v>1069</v>
      </c>
      <c r="D163" s="150"/>
      <c r="E163" s="140">
        <f>SUM(E162)</f>
        <v>1069</v>
      </c>
      <c r="F163" s="116">
        <f>SUM(F162)</f>
        <v>5170</v>
      </c>
      <c r="G163" s="116">
        <f>SUM(G162)</f>
        <v>6239</v>
      </c>
    </row>
    <row r="164" spans="1:7" s="79" customFormat="1" ht="18" customHeight="1">
      <c r="A164" s="189" t="s">
        <v>38</v>
      </c>
      <c r="B164" s="190"/>
      <c r="C164" s="190"/>
      <c r="D164" s="190"/>
      <c r="E164" s="190"/>
      <c r="F164" s="190"/>
      <c r="G164" s="191"/>
    </row>
    <row r="165" spans="1:7" s="69" customFormat="1" ht="14.25">
      <c r="A165" s="142" t="s">
        <v>82</v>
      </c>
      <c r="B165" s="143" t="s">
        <v>5</v>
      </c>
      <c r="C165" s="144">
        <v>1525</v>
      </c>
      <c r="D165" s="142"/>
      <c r="E165" s="149">
        <v>1525</v>
      </c>
      <c r="F165" s="44">
        <v>3640</v>
      </c>
      <c r="G165" s="44">
        <v>5165</v>
      </c>
    </row>
    <row r="166" spans="1:7" s="69" customFormat="1" ht="14.25">
      <c r="A166" s="44" t="s">
        <v>98</v>
      </c>
      <c r="B166" s="28" t="s">
        <v>6</v>
      </c>
      <c r="C166" s="13">
        <v>421</v>
      </c>
      <c r="D166" s="44"/>
      <c r="E166" s="10">
        <v>421</v>
      </c>
      <c r="F166" s="44">
        <v>980</v>
      </c>
      <c r="G166" s="44">
        <v>1401</v>
      </c>
    </row>
    <row r="167" spans="1:7" s="67" customFormat="1" ht="12.75">
      <c r="A167" s="23" t="s">
        <v>78</v>
      </c>
      <c r="B167" s="87" t="s">
        <v>100</v>
      </c>
      <c r="C167" s="9">
        <v>1773</v>
      </c>
      <c r="D167" s="23"/>
      <c r="E167" s="6">
        <v>1773</v>
      </c>
      <c r="F167" s="23">
        <v>7501</v>
      </c>
      <c r="G167" s="23">
        <v>9274</v>
      </c>
    </row>
    <row r="168" spans="1:7" s="67" customFormat="1" ht="12.75">
      <c r="A168" s="23" t="s">
        <v>77</v>
      </c>
      <c r="B168" s="87" t="s">
        <v>140</v>
      </c>
      <c r="C168" s="9">
        <v>16</v>
      </c>
      <c r="D168" s="23"/>
      <c r="E168" s="6">
        <v>16</v>
      </c>
      <c r="F168" s="23">
        <v>51</v>
      </c>
      <c r="G168" s="23">
        <v>67</v>
      </c>
    </row>
    <row r="169" spans="1:7" s="67" customFormat="1" ht="12.75">
      <c r="A169" s="40" t="s">
        <v>92</v>
      </c>
      <c r="B169" s="87" t="s">
        <v>103</v>
      </c>
      <c r="C169" s="9">
        <v>300</v>
      </c>
      <c r="D169" s="23"/>
      <c r="E169" s="6">
        <v>300</v>
      </c>
      <c r="F169" s="23">
        <v>1213</v>
      </c>
      <c r="G169" s="23">
        <v>1513</v>
      </c>
    </row>
    <row r="170" spans="1:7" s="67" customFormat="1" ht="12.75">
      <c r="A170" s="40" t="s">
        <v>76</v>
      </c>
      <c r="B170" s="87" t="s">
        <v>16</v>
      </c>
      <c r="C170" s="9">
        <v>564</v>
      </c>
      <c r="D170" s="23"/>
      <c r="E170" s="6">
        <v>564</v>
      </c>
      <c r="F170" s="23">
        <v>2080</v>
      </c>
      <c r="G170" s="23">
        <v>2644</v>
      </c>
    </row>
    <row r="171" spans="1:7" s="67" customFormat="1" ht="12.75">
      <c r="A171" s="40" t="s">
        <v>135</v>
      </c>
      <c r="B171" s="87" t="s">
        <v>141</v>
      </c>
      <c r="C171" s="9">
        <v>337</v>
      </c>
      <c r="D171" s="23"/>
      <c r="E171" s="6">
        <v>337</v>
      </c>
      <c r="F171" s="23">
        <v>593</v>
      </c>
      <c r="G171" s="23">
        <v>930</v>
      </c>
    </row>
    <row r="172" spans="1:7" s="83" customFormat="1" ht="12.75">
      <c r="A172" s="41" t="s">
        <v>96</v>
      </c>
      <c r="B172" s="29" t="s">
        <v>79</v>
      </c>
      <c r="C172" s="15">
        <f>SUM(C170:C171)</f>
        <v>901</v>
      </c>
      <c r="D172" s="42"/>
      <c r="E172" s="114">
        <f>SUM(E170:E171)</f>
        <v>901</v>
      </c>
      <c r="F172" s="42">
        <f>SUM(F170:F171)</f>
        <v>2673</v>
      </c>
      <c r="G172" s="42">
        <f>SUM(G170:G171)</f>
        <v>3574</v>
      </c>
    </row>
    <row r="173" spans="1:7" s="69" customFormat="1" ht="14.25">
      <c r="A173" s="44" t="s">
        <v>97</v>
      </c>
      <c r="B173" s="28" t="s">
        <v>2</v>
      </c>
      <c r="C173" s="13">
        <f>C167+C168+C169+C172</f>
        <v>2990</v>
      </c>
      <c r="D173" s="44"/>
      <c r="E173" s="10">
        <f>SUM(E167+E168+E169+E172)</f>
        <v>2990</v>
      </c>
      <c r="F173" s="44">
        <f>F167+F168+F169+F172</f>
        <v>11438</v>
      </c>
      <c r="G173" s="44">
        <f>G167+G168+G169+G172</f>
        <v>14428</v>
      </c>
    </row>
    <row r="174" spans="1:7" s="69" customFormat="1" ht="14.25">
      <c r="A174" s="23" t="s">
        <v>80</v>
      </c>
      <c r="B174" s="124" t="s">
        <v>263</v>
      </c>
      <c r="C174" s="13"/>
      <c r="D174" s="44"/>
      <c r="E174" s="10"/>
      <c r="F174" s="23">
        <v>189</v>
      </c>
      <c r="G174" s="23">
        <v>189</v>
      </c>
    </row>
    <row r="175" spans="1:7" s="69" customFormat="1" ht="14.25">
      <c r="A175" s="23" t="s">
        <v>80</v>
      </c>
      <c r="B175" s="124" t="s">
        <v>264</v>
      </c>
      <c r="C175" s="13"/>
      <c r="D175" s="44"/>
      <c r="E175" s="10"/>
      <c r="F175" s="23">
        <v>51</v>
      </c>
      <c r="G175" s="23">
        <v>51</v>
      </c>
    </row>
    <row r="176" spans="1:7" s="69" customFormat="1" ht="14.25">
      <c r="A176" s="44" t="s">
        <v>80</v>
      </c>
      <c r="B176" s="28" t="s">
        <v>265</v>
      </c>
      <c r="C176" s="13"/>
      <c r="D176" s="44"/>
      <c r="E176" s="10"/>
      <c r="F176" s="44">
        <f>SUM(F174:F175)</f>
        <v>240</v>
      </c>
      <c r="G176" s="44">
        <f>SUM(G174:G175)</f>
        <v>240</v>
      </c>
    </row>
    <row r="177" spans="1:7" s="65" customFormat="1">
      <c r="A177" s="193" t="s">
        <v>104</v>
      </c>
      <c r="B177" s="193"/>
      <c r="C177" s="38">
        <f>C165+C166+C173</f>
        <v>4936</v>
      </c>
      <c r="D177" s="17"/>
      <c r="E177" s="46">
        <f>SUM(E165+E166+E173)</f>
        <v>4936</v>
      </c>
      <c r="F177" s="116">
        <f>F165+F166+F173+F176</f>
        <v>16298</v>
      </c>
      <c r="G177" s="116">
        <f>G165+G166+G173+G176</f>
        <v>21234</v>
      </c>
    </row>
    <row r="178" spans="1:7" s="79" customFormat="1" ht="18">
      <c r="A178" s="60"/>
      <c r="B178" s="1"/>
      <c r="C178" s="3"/>
    </row>
    <row r="179" spans="1:7" s="79" customFormat="1" ht="14.25" customHeight="1">
      <c r="A179" s="194" t="s">
        <v>218</v>
      </c>
      <c r="B179" s="185" t="s">
        <v>197</v>
      </c>
      <c r="C179" s="192" t="s">
        <v>9</v>
      </c>
      <c r="D179" s="183" t="s">
        <v>254</v>
      </c>
      <c r="E179" s="185" t="s">
        <v>236</v>
      </c>
      <c r="F179" s="183" t="s">
        <v>255</v>
      </c>
      <c r="G179" s="185" t="s">
        <v>236</v>
      </c>
    </row>
    <row r="180" spans="1:7" s="79" customFormat="1" ht="14.25" customHeight="1">
      <c r="A180" s="194"/>
      <c r="B180" s="185"/>
      <c r="C180" s="192"/>
      <c r="D180" s="184"/>
      <c r="E180" s="185"/>
      <c r="F180" s="184"/>
      <c r="G180" s="185"/>
    </row>
    <row r="181" spans="1:7" s="79" customFormat="1" ht="18" customHeight="1">
      <c r="A181" s="189" t="s">
        <v>37</v>
      </c>
      <c r="B181" s="190"/>
      <c r="C181" s="190"/>
      <c r="D181" s="190"/>
      <c r="E181" s="190"/>
      <c r="F181" s="190"/>
      <c r="G181" s="191"/>
    </row>
    <row r="182" spans="1:7" s="67" customFormat="1" ht="12.75">
      <c r="A182" s="127" t="s">
        <v>121</v>
      </c>
      <c r="B182" s="137" t="s">
        <v>24</v>
      </c>
      <c r="C182" s="128">
        <v>3803</v>
      </c>
      <c r="D182" s="127"/>
      <c r="E182" s="128">
        <v>3803</v>
      </c>
      <c r="F182" s="23">
        <v>-3803</v>
      </c>
      <c r="G182" s="23">
        <v>0</v>
      </c>
    </row>
    <row r="183" spans="1:7" s="67" customFormat="1" ht="12.75">
      <c r="A183" s="23" t="s">
        <v>119</v>
      </c>
      <c r="B183" s="11" t="s">
        <v>25</v>
      </c>
      <c r="C183" s="6">
        <v>1027</v>
      </c>
      <c r="D183" s="23"/>
      <c r="E183" s="6">
        <v>1027</v>
      </c>
      <c r="F183" s="23">
        <v>-1027</v>
      </c>
      <c r="G183" s="23">
        <v>0</v>
      </c>
    </row>
    <row r="184" spans="1:7" s="69" customFormat="1" ht="14.25">
      <c r="A184" s="44" t="s">
        <v>71</v>
      </c>
      <c r="B184" s="22" t="s">
        <v>12</v>
      </c>
      <c r="C184" s="10">
        <f>SUM(C182:C183)</f>
        <v>4830</v>
      </c>
      <c r="D184" s="44"/>
      <c r="E184" s="10">
        <f>SUM(E182:E183)</f>
        <v>4830</v>
      </c>
      <c r="F184" s="44">
        <f>SUM(F182:F183)</f>
        <v>-4830</v>
      </c>
      <c r="G184" s="44">
        <v>0</v>
      </c>
    </row>
    <row r="185" spans="1:7" s="81" customFormat="1">
      <c r="A185" s="200" t="s">
        <v>118</v>
      </c>
      <c r="B185" s="200"/>
      <c r="C185" s="140">
        <f>C184</f>
        <v>4830</v>
      </c>
      <c r="D185" s="147"/>
      <c r="E185" s="148">
        <f>SUM(E184)</f>
        <v>4830</v>
      </c>
      <c r="F185" s="39">
        <f>SUM(F184)</f>
        <v>-4830</v>
      </c>
      <c r="G185" s="39">
        <v>0</v>
      </c>
    </row>
    <row r="186" spans="1:7" s="79" customFormat="1" ht="18" customHeight="1">
      <c r="A186" s="189" t="s">
        <v>38</v>
      </c>
      <c r="B186" s="190"/>
      <c r="C186" s="190"/>
      <c r="D186" s="190"/>
      <c r="E186" s="190"/>
      <c r="F186" s="190"/>
      <c r="G186" s="191"/>
    </row>
    <row r="187" spans="1:7" s="69" customFormat="1" ht="14.25">
      <c r="A187" s="142" t="s">
        <v>82</v>
      </c>
      <c r="B187" s="143" t="s">
        <v>5</v>
      </c>
      <c r="C187" s="144">
        <v>2288</v>
      </c>
      <c r="D187" s="142"/>
      <c r="E187" s="149">
        <v>2288</v>
      </c>
      <c r="F187" s="44">
        <v>-2288</v>
      </c>
      <c r="G187" s="44">
        <v>0</v>
      </c>
    </row>
    <row r="188" spans="1:7" s="69" customFormat="1" ht="14.25">
      <c r="A188" s="44" t="s">
        <v>98</v>
      </c>
      <c r="B188" s="28" t="s">
        <v>6</v>
      </c>
      <c r="C188" s="13">
        <v>630</v>
      </c>
      <c r="D188" s="44"/>
      <c r="E188" s="10">
        <v>630</v>
      </c>
      <c r="F188" s="44">
        <v>-630</v>
      </c>
      <c r="G188" s="44">
        <v>0</v>
      </c>
    </row>
    <row r="189" spans="1:7" s="67" customFormat="1" ht="12.75">
      <c r="A189" s="23" t="s">
        <v>78</v>
      </c>
      <c r="B189" s="87" t="s">
        <v>100</v>
      </c>
      <c r="C189" s="9">
        <v>7335</v>
      </c>
      <c r="D189" s="23"/>
      <c r="E189" s="6">
        <v>7335</v>
      </c>
      <c r="F189" s="23">
        <v>-7335</v>
      </c>
      <c r="G189" s="23">
        <v>0</v>
      </c>
    </row>
    <row r="190" spans="1:7" s="67" customFormat="1" ht="12.75">
      <c r="A190" s="23" t="s">
        <v>77</v>
      </c>
      <c r="B190" s="87" t="s">
        <v>142</v>
      </c>
      <c r="C190" s="9">
        <v>36</v>
      </c>
      <c r="D190" s="23"/>
      <c r="E190" s="6">
        <v>36</v>
      </c>
      <c r="F190" s="23">
        <v>-36</v>
      </c>
      <c r="G190" s="23">
        <v>0</v>
      </c>
    </row>
    <row r="191" spans="1:7" s="67" customFormat="1" ht="12.75">
      <c r="A191" s="23" t="s">
        <v>92</v>
      </c>
      <c r="B191" s="87" t="s">
        <v>93</v>
      </c>
      <c r="C191" s="9">
        <v>837</v>
      </c>
      <c r="D191" s="23"/>
      <c r="E191" s="6">
        <v>837</v>
      </c>
      <c r="F191" s="23">
        <v>-837</v>
      </c>
      <c r="G191" s="23">
        <v>0</v>
      </c>
    </row>
    <row r="192" spans="1:7" s="67" customFormat="1" ht="12.75">
      <c r="A192" s="23" t="s">
        <v>76</v>
      </c>
      <c r="B192" s="87" t="s">
        <v>16</v>
      </c>
      <c r="C192" s="9">
        <v>1850</v>
      </c>
      <c r="D192" s="23"/>
      <c r="E192" s="6">
        <v>1850</v>
      </c>
      <c r="F192" s="23">
        <v>-1850</v>
      </c>
      <c r="G192" s="23">
        <v>0</v>
      </c>
    </row>
    <row r="193" spans="1:7" s="67" customFormat="1" ht="12.75">
      <c r="A193" s="23" t="s">
        <v>135</v>
      </c>
      <c r="B193" s="87" t="s">
        <v>143</v>
      </c>
      <c r="C193" s="9">
        <v>823</v>
      </c>
      <c r="D193" s="23"/>
      <c r="E193" s="6">
        <v>823</v>
      </c>
      <c r="F193" s="23">
        <v>-823</v>
      </c>
      <c r="G193" s="23">
        <v>0</v>
      </c>
    </row>
    <row r="194" spans="1:7" s="83" customFormat="1" ht="12.75">
      <c r="A194" s="42" t="s">
        <v>96</v>
      </c>
      <c r="B194" s="29" t="s">
        <v>79</v>
      </c>
      <c r="C194" s="15">
        <f>SUM(C192:C193)</f>
        <v>2673</v>
      </c>
      <c r="D194" s="42"/>
      <c r="E194" s="114">
        <f>SUM(E192:E193)</f>
        <v>2673</v>
      </c>
      <c r="F194" s="42">
        <f>SUM(F192:F193)</f>
        <v>-2673</v>
      </c>
      <c r="G194" s="42">
        <v>0</v>
      </c>
    </row>
    <row r="195" spans="1:7" s="69" customFormat="1" ht="14.25">
      <c r="A195" s="44" t="s">
        <v>97</v>
      </c>
      <c r="B195" s="28" t="s">
        <v>2</v>
      </c>
      <c r="C195" s="13">
        <f>SUM(C189:C193)</f>
        <v>10881</v>
      </c>
      <c r="D195" s="44"/>
      <c r="E195" s="10">
        <f>SUM(E189+E190+E191+E194)</f>
        <v>10881</v>
      </c>
      <c r="F195" s="44">
        <f>F190+F189+F191+F194</f>
        <v>-10881</v>
      </c>
      <c r="G195" s="44">
        <v>0</v>
      </c>
    </row>
    <row r="196" spans="1:7" s="65" customFormat="1">
      <c r="A196" s="193" t="s">
        <v>104</v>
      </c>
      <c r="B196" s="193"/>
      <c r="C196" s="38">
        <f>C187+C188+C195</f>
        <v>13799</v>
      </c>
      <c r="D196" s="17"/>
      <c r="E196" s="46">
        <f>SUM(E187+E188+E195)</f>
        <v>13799</v>
      </c>
      <c r="F196" s="116">
        <f>F187+F188+F195</f>
        <v>-13799</v>
      </c>
      <c r="G196" s="116">
        <v>0</v>
      </c>
    </row>
    <row r="197" spans="1:7" s="71" customFormat="1">
      <c r="A197" s="60"/>
      <c r="B197" s="26"/>
      <c r="C197" s="27"/>
    </row>
    <row r="198" spans="1:7" s="71" customFormat="1" ht="14.25" customHeight="1">
      <c r="A198" s="194" t="s">
        <v>218</v>
      </c>
      <c r="B198" s="185" t="s">
        <v>228</v>
      </c>
      <c r="C198" s="192" t="s">
        <v>9</v>
      </c>
      <c r="D198" s="183" t="s">
        <v>254</v>
      </c>
      <c r="E198" s="185" t="s">
        <v>236</v>
      </c>
      <c r="F198" s="183" t="s">
        <v>255</v>
      </c>
      <c r="G198" s="185" t="s">
        <v>236</v>
      </c>
    </row>
    <row r="199" spans="1:7" s="71" customFormat="1" ht="14.25" customHeight="1">
      <c r="A199" s="194"/>
      <c r="B199" s="185"/>
      <c r="C199" s="192"/>
      <c r="D199" s="184"/>
      <c r="E199" s="185"/>
      <c r="F199" s="184"/>
      <c r="G199" s="185"/>
    </row>
    <row r="200" spans="1:7" s="78" customFormat="1" ht="18" customHeight="1">
      <c r="A200" s="189" t="s">
        <v>37</v>
      </c>
      <c r="B200" s="190"/>
      <c r="C200" s="190"/>
      <c r="D200" s="190"/>
      <c r="E200" s="190"/>
      <c r="F200" s="190"/>
      <c r="G200" s="191"/>
    </row>
    <row r="201" spans="1:7" s="68" customFormat="1" ht="12.75">
      <c r="A201" s="127" t="s">
        <v>144</v>
      </c>
      <c r="B201" s="137" t="s">
        <v>46</v>
      </c>
      <c r="C201" s="128">
        <v>3600</v>
      </c>
      <c r="D201" s="138"/>
      <c r="E201" s="133">
        <v>3600</v>
      </c>
      <c r="F201" s="91"/>
      <c r="G201" s="91">
        <v>3600</v>
      </c>
    </row>
    <row r="202" spans="1:7" s="68" customFormat="1" ht="12.75">
      <c r="A202" s="23" t="s">
        <v>145</v>
      </c>
      <c r="B202" s="11" t="s">
        <v>19</v>
      </c>
      <c r="C202" s="6">
        <v>33000</v>
      </c>
      <c r="D202" s="91">
        <v>6375</v>
      </c>
      <c r="E202" s="108">
        <v>39375</v>
      </c>
      <c r="F202" s="91"/>
      <c r="G202" s="91">
        <v>39375</v>
      </c>
    </row>
    <row r="203" spans="1:7" s="68" customFormat="1" ht="12.75">
      <c r="A203" s="23" t="s">
        <v>146</v>
      </c>
      <c r="B203" s="11" t="s">
        <v>22</v>
      </c>
      <c r="C203" s="6">
        <v>100</v>
      </c>
      <c r="D203" s="91">
        <v>150</v>
      </c>
      <c r="E203" s="108">
        <v>250</v>
      </c>
      <c r="F203" s="91"/>
      <c r="G203" s="91">
        <v>250</v>
      </c>
    </row>
    <row r="204" spans="1:7" s="76" customFormat="1" ht="14.25">
      <c r="A204" s="195" t="s">
        <v>68</v>
      </c>
      <c r="B204" s="195"/>
      <c r="C204" s="31">
        <f>SUM(C201:C203)</f>
        <v>36700</v>
      </c>
      <c r="D204" s="100">
        <f>SUM(D201:D203)</f>
        <v>6525</v>
      </c>
      <c r="E204" s="115">
        <f>SUM(E201:E203)</f>
        <v>43225</v>
      </c>
      <c r="F204" s="100"/>
      <c r="G204" s="154">
        <f>SUM(G201:G203)</f>
        <v>43225</v>
      </c>
    </row>
    <row r="205" spans="1:7" s="76" customFormat="1" ht="14.25">
      <c r="A205" s="89" t="s">
        <v>244</v>
      </c>
      <c r="B205" s="89" t="s">
        <v>245</v>
      </c>
      <c r="C205" s="31"/>
      <c r="D205" s="100">
        <v>292</v>
      </c>
      <c r="E205" s="115">
        <v>292</v>
      </c>
      <c r="F205" s="100"/>
      <c r="G205" s="154">
        <v>292</v>
      </c>
    </row>
    <row r="206" spans="1:7" s="70" customFormat="1" ht="14.25">
      <c r="A206" s="44" t="s">
        <v>147</v>
      </c>
      <c r="B206" s="22" t="s">
        <v>20</v>
      </c>
      <c r="C206" s="10">
        <v>3500</v>
      </c>
      <c r="D206" s="92"/>
      <c r="E206" s="106">
        <v>3500</v>
      </c>
      <c r="F206" s="92"/>
      <c r="G206" s="92">
        <v>3500</v>
      </c>
    </row>
    <row r="207" spans="1:7" s="68" customFormat="1" ht="12.75">
      <c r="A207" s="23" t="s">
        <v>148</v>
      </c>
      <c r="B207" s="11" t="s">
        <v>52</v>
      </c>
      <c r="C207" s="6">
        <v>36365</v>
      </c>
      <c r="D207" s="91"/>
      <c r="E207" s="108">
        <v>36365</v>
      </c>
      <c r="F207" s="91"/>
      <c r="G207" s="91">
        <v>36365</v>
      </c>
    </row>
    <row r="208" spans="1:7" s="68" customFormat="1" ht="12.75">
      <c r="A208" s="23" t="s">
        <v>148</v>
      </c>
      <c r="B208" s="11" t="s">
        <v>87</v>
      </c>
      <c r="C208" s="6">
        <v>100</v>
      </c>
      <c r="D208" s="91"/>
      <c r="E208" s="108">
        <v>100</v>
      </c>
      <c r="F208" s="91"/>
      <c r="G208" s="91">
        <v>100</v>
      </c>
    </row>
    <row r="209" spans="1:7" s="68" customFormat="1" ht="12.75">
      <c r="A209" s="23" t="s">
        <v>148</v>
      </c>
      <c r="B209" s="11" t="s">
        <v>53</v>
      </c>
      <c r="C209" s="6">
        <v>1550</v>
      </c>
      <c r="D209" s="91"/>
      <c r="E209" s="108">
        <v>1550</v>
      </c>
      <c r="F209" s="91"/>
      <c r="G209" s="91">
        <v>1550</v>
      </c>
    </row>
    <row r="210" spans="1:7" s="68" customFormat="1" ht="12.75">
      <c r="A210" s="23" t="s">
        <v>148</v>
      </c>
      <c r="B210" s="11" t="s">
        <v>56</v>
      </c>
      <c r="C210" s="6">
        <v>8356</v>
      </c>
      <c r="D210" s="91"/>
      <c r="E210" s="108">
        <v>8356</v>
      </c>
      <c r="F210" s="91"/>
      <c r="G210" s="91">
        <v>8356</v>
      </c>
    </row>
    <row r="211" spans="1:7" s="68" customFormat="1" ht="12.75">
      <c r="A211" s="23" t="s">
        <v>148</v>
      </c>
      <c r="B211" s="11" t="s">
        <v>54</v>
      </c>
      <c r="C211" s="6">
        <v>2816</v>
      </c>
      <c r="D211" s="91"/>
      <c r="E211" s="108">
        <v>2816</v>
      </c>
      <c r="F211" s="91"/>
      <c r="G211" s="91">
        <v>2816</v>
      </c>
    </row>
    <row r="212" spans="1:7" s="68" customFormat="1" ht="12.75">
      <c r="A212" s="23" t="s">
        <v>148</v>
      </c>
      <c r="B212" s="11" t="s">
        <v>55</v>
      </c>
      <c r="C212" s="6">
        <v>2034</v>
      </c>
      <c r="D212" s="91"/>
      <c r="E212" s="108">
        <v>2034</v>
      </c>
      <c r="F212" s="91"/>
      <c r="G212" s="91">
        <v>2034</v>
      </c>
    </row>
    <row r="213" spans="1:7" s="68" customFormat="1" ht="12.75">
      <c r="A213" s="23" t="s">
        <v>148</v>
      </c>
      <c r="B213" s="11" t="s">
        <v>58</v>
      </c>
      <c r="C213" s="6">
        <v>0</v>
      </c>
      <c r="D213" s="91"/>
      <c r="E213" s="108">
        <v>0</v>
      </c>
      <c r="F213" s="91">
        <v>8359</v>
      </c>
      <c r="G213" s="91">
        <v>8359</v>
      </c>
    </row>
    <row r="214" spans="1:7" s="68" customFormat="1" ht="12.75">
      <c r="A214" s="23" t="s">
        <v>148</v>
      </c>
      <c r="B214" s="11" t="s">
        <v>57</v>
      </c>
      <c r="C214" s="30">
        <v>5317</v>
      </c>
      <c r="D214" s="91">
        <v>795</v>
      </c>
      <c r="E214" s="108">
        <v>6112</v>
      </c>
      <c r="F214" s="91">
        <v>429</v>
      </c>
      <c r="G214" s="91">
        <v>6541</v>
      </c>
    </row>
    <row r="215" spans="1:7" s="68" customFormat="1" ht="25.5">
      <c r="A215" s="23" t="s">
        <v>148</v>
      </c>
      <c r="B215" s="11" t="s">
        <v>69</v>
      </c>
      <c r="C215" s="30">
        <v>2556</v>
      </c>
      <c r="D215" s="91"/>
      <c r="E215" s="108">
        <v>2556</v>
      </c>
      <c r="F215" s="91"/>
      <c r="G215" s="91">
        <v>2556</v>
      </c>
    </row>
    <row r="216" spans="1:7" s="68" customFormat="1" ht="12.75">
      <c r="A216" s="23" t="s">
        <v>148</v>
      </c>
      <c r="B216" s="11" t="s">
        <v>237</v>
      </c>
      <c r="C216" s="30"/>
      <c r="D216" s="91">
        <v>1132</v>
      </c>
      <c r="E216" s="108">
        <v>1132</v>
      </c>
      <c r="F216" s="91">
        <v>520</v>
      </c>
      <c r="G216" s="91">
        <v>1652</v>
      </c>
    </row>
    <row r="217" spans="1:7" s="68" customFormat="1" ht="12.75">
      <c r="A217" s="23" t="s">
        <v>148</v>
      </c>
      <c r="B217" s="11" t="s">
        <v>67</v>
      </c>
      <c r="C217" s="30">
        <v>2967</v>
      </c>
      <c r="D217" s="91"/>
      <c r="E217" s="108">
        <v>2967</v>
      </c>
      <c r="F217" s="91">
        <v>-66</v>
      </c>
      <c r="G217" s="91">
        <v>2901</v>
      </c>
    </row>
    <row r="218" spans="1:7" ht="14.25">
      <c r="A218" s="195" t="s">
        <v>21</v>
      </c>
      <c r="B218" s="195"/>
      <c r="C218" s="31">
        <f>SUM(C207:C217)</f>
        <v>62061</v>
      </c>
      <c r="D218" s="90">
        <f>SUM(D207:D217)</f>
        <v>1927</v>
      </c>
      <c r="E218" s="115">
        <f>SUM(E207:E217)</f>
        <v>63988</v>
      </c>
      <c r="F218" s="100">
        <f>SUM(F207:F217)</f>
        <v>9242</v>
      </c>
      <c r="G218" s="154">
        <f>SUM(G207:G217)</f>
        <v>73230</v>
      </c>
    </row>
    <row r="219" spans="1:7" s="71" customFormat="1">
      <c r="A219" s="200" t="s">
        <v>118</v>
      </c>
      <c r="B219" s="200"/>
      <c r="C219" s="151">
        <f>SUM(C204+C206+C218)</f>
        <v>102261</v>
      </c>
      <c r="D219" s="141">
        <f>SUM(D204+D218)</f>
        <v>8452</v>
      </c>
      <c r="E219" s="136">
        <f>SUM(E204+E206+E218+E205)</f>
        <v>111005</v>
      </c>
      <c r="F219" s="105">
        <f>SUM(F218)</f>
        <v>9242</v>
      </c>
      <c r="G219" s="105">
        <f>G204+G206+G218+G205</f>
        <v>120247</v>
      </c>
    </row>
    <row r="220" spans="1:7" s="71" customFormat="1" ht="18" customHeight="1">
      <c r="A220" s="189" t="s">
        <v>38</v>
      </c>
      <c r="B220" s="190"/>
      <c r="C220" s="190"/>
      <c r="D220" s="190"/>
      <c r="E220" s="190"/>
      <c r="F220" s="190"/>
      <c r="G220" s="191"/>
    </row>
    <row r="221" spans="1:7" s="71" customFormat="1" ht="12.75" customHeight="1">
      <c r="A221" s="125" t="s">
        <v>249</v>
      </c>
      <c r="B221" s="125" t="s">
        <v>250</v>
      </c>
      <c r="C221" s="152"/>
      <c r="D221" s="138">
        <v>2333</v>
      </c>
      <c r="E221" s="133">
        <v>2333</v>
      </c>
      <c r="F221" s="93"/>
      <c r="G221" s="90">
        <v>2333</v>
      </c>
    </row>
    <row r="222" spans="1:7" s="71" customFormat="1" ht="15.75" customHeight="1">
      <c r="A222" s="198" t="s">
        <v>104</v>
      </c>
      <c r="B222" s="199"/>
      <c r="C222" s="38"/>
      <c r="D222" s="105">
        <f>SUM(D221)</f>
        <v>2333</v>
      </c>
      <c r="E222" s="107">
        <f>SUM(E221)</f>
        <v>2333</v>
      </c>
      <c r="F222" s="93"/>
      <c r="G222" s="105">
        <f>SUM(G221)</f>
        <v>2333</v>
      </c>
    </row>
    <row r="223" spans="1:7" s="71" customFormat="1">
      <c r="A223" s="56"/>
      <c r="B223" s="56"/>
      <c r="C223" s="57"/>
      <c r="D223" s="119"/>
      <c r="E223" s="120"/>
    </row>
    <row r="224" spans="1:7" s="74" customFormat="1" ht="2.25" customHeight="1">
      <c r="A224" s="60"/>
      <c r="B224" s="26"/>
      <c r="C224" s="27"/>
    </row>
    <row r="225" spans="1:7" s="74" customFormat="1" ht="14.25" customHeight="1">
      <c r="A225" s="194" t="s">
        <v>218</v>
      </c>
      <c r="B225" s="185" t="s">
        <v>198</v>
      </c>
      <c r="C225" s="192" t="s">
        <v>9</v>
      </c>
      <c r="D225" s="183" t="s">
        <v>254</v>
      </c>
      <c r="E225" s="185" t="s">
        <v>236</v>
      </c>
      <c r="F225" s="183" t="s">
        <v>255</v>
      </c>
      <c r="G225" s="185" t="s">
        <v>236</v>
      </c>
    </row>
    <row r="226" spans="1:7" s="74" customFormat="1" ht="14.25">
      <c r="A226" s="194"/>
      <c r="B226" s="185"/>
      <c r="C226" s="192"/>
      <c r="D226" s="184"/>
      <c r="E226" s="185"/>
      <c r="F226" s="184"/>
      <c r="G226" s="185"/>
    </row>
    <row r="227" spans="1:7" s="79" customFormat="1" ht="18" customHeight="1">
      <c r="A227" s="186" t="s">
        <v>38</v>
      </c>
      <c r="B227" s="187"/>
      <c r="C227" s="187"/>
      <c r="D227" s="187"/>
      <c r="E227" s="187"/>
      <c r="F227" s="187"/>
      <c r="G227" s="188"/>
    </row>
    <row r="228" spans="1:7" s="67" customFormat="1" ht="12.75">
      <c r="A228" s="127" t="s">
        <v>149</v>
      </c>
      <c r="B228" s="153" t="s">
        <v>63</v>
      </c>
      <c r="C228" s="128">
        <v>10000</v>
      </c>
      <c r="D228" s="127"/>
      <c r="E228" s="128">
        <v>10000</v>
      </c>
      <c r="F228" s="23"/>
      <c r="G228" s="23">
        <v>10000</v>
      </c>
    </row>
    <row r="229" spans="1:7" s="69" customFormat="1" ht="14.25">
      <c r="A229" s="44" t="s">
        <v>149</v>
      </c>
      <c r="B229" s="28" t="s">
        <v>150</v>
      </c>
      <c r="C229" s="10">
        <f>SUM(C228:C228)</f>
        <v>10000</v>
      </c>
      <c r="D229" s="44"/>
      <c r="E229" s="10">
        <f>SUM(E228)</f>
        <v>10000</v>
      </c>
      <c r="F229" s="44"/>
      <c r="G229" s="44">
        <f>SUM(G228)</f>
        <v>10000</v>
      </c>
    </row>
    <row r="230" spans="1:7" s="65" customFormat="1">
      <c r="A230" s="193" t="s">
        <v>104</v>
      </c>
      <c r="B230" s="193"/>
      <c r="C230" s="46">
        <f>SUM(C229)</f>
        <v>10000</v>
      </c>
      <c r="D230" s="17"/>
      <c r="E230" s="46">
        <f>SUM(E229)</f>
        <v>10000</v>
      </c>
      <c r="F230" s="17"/>
      <c r="G230" s="116">
        <f>SUM(G229)</f>
        <v>10000</v>
      </c>
    </row>
    <row r="231" spans="1:7" s="79" customFormat="1" ht="18">
      <c r="A231" s="60"/>
      <c r="B231" s="1"/>
      <c r="C231" s="4"/>
    </row>
    <row r="232" spans="1:7" s="71" customFormat="1" ht="15.75" customHeight="1">
      <c r="A232" s="194" t="s">
        <v>218</v>
      </c>
      <c r="B232" s="185" t="s">
        <v>199</v>
      </c>
      <c r="C232" s="185" t="s">
        <v>9</v>
      </c>
      <c r="D232" s="183" t="s">
        <v>254</v>
      </c>
      <c r="E232" s="201" t="s">
        <v>236</v>
      </c>
      <c r="F232" s="183" t="s">
        <v>255</v>
      </c>
      <c r="G232" s="185" t="s">
        <v>236</v>
      </c>
    </row>
    <row r="233" spans="1:7" s="71" customFormat="1">
      <c r="A233" s="194"/>
      <c r="B233" s="185"/>
      <c r="C233" s="185"/>
      <c r="D233" s="184"/>
      <c r="E233" s="201"/>
      <c r="F233" s="184"/>
      <c r="G233" s="185"/>
    </row>
    <row r="234" spans="1:7" s="78" customFormat="1" ht="18" customHeight="1">
      <c r="A234" s="189" t="s">
        <v>37</v>
      </c>
      <c r="B234" s="190"/>
      <c r="C234" s="190"/>
      <c r="D234" s="190"/>
      <c r="E234" s="190"/>
      <c r="F234" s="190"/>
      <c r="G234" s="191"/>
    </row>
    <row r="235" spans="1:7" s="70" customFormat="1" ht="28.5">
      <c r="A235" s="44" t="s">
        <v>151</v>
      </c>
      <c r="B235" s="22" t="s">
        <v>152</v>
      </c>
      <c r="C235" s="13">
        <v>4507</v>
      </c>
      <c r="D235" s="92"/>
      <c r="E235" s="106">
        <v>4507</v>
      </c>
      <c r="F235" s="92"/>
      <c r="G235" s="92">
        <v>4507</v>
      </c>
    </row>
    <row r="236" spans="1:7" s="72" customFormat="1" ht="18" customHeight="1">
      <c r="A236" s="193" t="s">
        <v>118</v>
      </c>
      <c r="B236" s="193"/>
      <c r="C236" s="48">
        <f>C235</f>
        <v>4507</v>
      </c>
      <c r="D236" s="94"/>
      <c r="E236" s="107">
        <f>SUM(E235)</f>
        <v>4507</v>
      </c>
      <c r="F236" s="94"/>
      <c r="G236" s="105">
        <v>4507</v>
      </c>
    </row>
    <row r="237" spans="1:7" s="78" customFormat="1" ht="18" customHeight="1">
      <c r="A237" s="189" t="s">
        <v>38</v>
      </c>
      <c r="B237" s="190"/>
      <c r="C237" s="190"/>
      <c r="D237" s="190"/>
      <c r="E237" s="190"/>
      <c r="F237" s="190"/>
      <c r="G237" s="191"/>
    </row>
    <row r="238" spans="1:7" s="70" customFormat="1" ht="14.25">
      <c r="A238" s="44" t="s">
        <v>82</v>
      </c>
      <c r="B238" s="22" t="s">
        <v>5</v>
      </c>
      <c r="C238" s="10">
        <v>2672</v>
      </c>
      <c r="D238" s="92">
        <v>81</v>
      </c>
      <c r="E238" s="106">
        <v>2753</v>
      </c>
      <c r="F238" s="92">
        <v>220</v>
      </c>
      <c r="G238" s="92">
        <v>2973</v>
      </c>
    </row>
    <row r="239" spans="1:7" s="70" customFormat="1" ht="14.25">
      <c r="A239" s="44" t="s">
        <v>98</v>
      </c>
      <c r="B239" s="22" t="s">
        <v>7</v>
      </c>
      <c r="C239" s="10">
        <v>774</v>
      </c>
      <c r="D239" s="92">
        <v>22</v>
      </c>
      <c r="E239" s="106">
        <v>796</v>
      </c>
      <c r="F239" s="92">
        <v>54</v>
      </c>
      <c r="G239" s="92">
        <v>850</v>
      </c>
    </row>
    <row r="240" spans="1:7" s="68" customFormat="1" ht="12.75">
      <c r="A240" s="23" t="s">
        <v>78</v>
      </c>
      <c r="B240" s="11" t="s">
        <v>100</v>
      </c>
      <c r="C240" s="6">
        <v>25</v>
      </c>
      <c r="D240" s="91"/>
      <c r="E240" s="108">
        <v>25</v>
      </c>
      <c r="F240" s="91">
        <v>-10</v>
      </c>
      <c r="G240" s="91">
        <v>15</v>
      </c>
    </row>
    <row r="241" spans="1:7" s="68" customFormat="1" ht="12.75">
      <c r="A241" s="23" t="s">
        <v>77</v>
      </c>
      <c r="B241" s="11" t="s">
        <v>142</v>
      </c>
      <c r="C241" s="6">
        <v>300</v>
      </c>
      <c r="D241" s="91"/>
      <c r="E241" s="108">
        <v>300</v>
      </c>
      <c r="F241" s="91">
        <v>-76</v>
      </c>
      <c r="G241" s="91">
        <v>224</v>
      </c>
    </row>
    <row r="242" spans="1:7" s="68" customFormat="1" ht="12.75">
      <c r="A242" s="23" t="s">
        <v>92</v>
      </c>
      <c r="B242" s="11" t="s">
        <v>103</v>
      </c>
      <c r="C242" s="6">
        <v>60</v>
      </c>
      <c r="D242" s="91"/>
      <c r="E242" s="108">
        <v>60</v>
      </c>
      <c r="F242" s="91">
        <v>-27</v>
      </c>
      <c r="G242" s="91">
        <v>33</v>
      </c>
    </row>
    <row r="243" spans="1:7" s="68" customFormat="1" ht="12.75">
      <c r="A243" s="23" t="s">
        <v>96</v>
      </c>
      <c r="B243" s="11" t="s">
        <v>194</v>
      </c>
      <c r="C243" s="6">
        <v>18</v>
      </c>
      <c r="D243" s="91"/>
      <c r="E243" s="108">
        <v>18</v>
      </c>
      <c r="F243" s="91">
        <v>43</v>
      </c>
      <c r="G243" s="91">
        <v>61</v>
      </c>
    </row>
    <row r="244" spans="1:7" s="68" customFormat="1" ht="12.75">
      <c r="A244" s="23" t="s">
        <v>94</v>
      </c>
      <c r="B244" s="11" t="s">
        <v>153</v>
      </c>
      <c r="C244" s="6">
        <v>30</v>
      </c>
      <c r="D244" s="91"/>
      <c r="E244" s="108">
        <v>30</v>
      </c>
      <c r="F244" s="91">
        <v>9</v>
      </c>
      <c r="G244" s="91">
        <v>39</v>
      </c>
    </row>
    <row r="245" spans="1:7" s="70" customFormat="1" ht="14.25">
      <c r="A245" s="44" t="s">
        <v>97</v>
      </c>
      <c r="B245" s="22" t="s">
        <v>2</v>
      </c>
      <c r="C245" s="10">
        <f>C240+C241+C243+C244+C242</f>
        <v>433</v>
      </c>
      <c r="D245" s="92"/>
      <c r="E245" s="106">
        <f>SUM(E240:E244)</f>
        <v>433</v>
      </c>
      <c r="F245" s="92">
        <f>SUM(F240:F244)</f>
        <v>-61</v>
      </c>
      <c r="G245" s="92">
        <f>SUM(G240:G244)</f>
        <v>372</v>
      </c>
    </row>
    <row r="246" spans="1:7" s="70" customFormat="1" ht="14.25">
      <c r="A246" s="44" t="s">
        <v>80</v>
      </c>
      <c r="B246" s="18" t="s">
        <v>266</v>
      </c>
      <c r="C246" s="10"/>
      <c r="D246" s="92"/>
      <c r="E246" s="106"/>
      <c r="F246" s="92">
        <v>155</v>
      </c>
      <c r="G246" s="92">
        <v>155</v>
      </c>
    </row>
    <row r="247" spans="1:7" s="68" customFormat="1" ht="12.75">
      <c r="A247" s="23" t="s">
        <v>163</v>
      </c>
      <c r="B247" s="11" t="s">
        <v>88</v>
      </c>
      <c r="C247" s="6">
        <v>275</v>
      </c>
      <c r="D247" s="91"/>
      <c r="E247" s="108">
        <v>275</v>
      </c>
      <c r="F247" s="91"/>
      <c r="G247" s="91">
        <v>293</v>
      </c>
    </row>
    <row r="248" spans="1:7" s="68" customFormat="1" ht="12.75">
      <c r="A248" s="211" t="s">
        <v>89</v>
      </c>
      <c r="B248" s="211"/>
      <c r="C248" s="211"/>
      <c r="D248" s="91"/>
      <c r="E248" s="108"/>
      <c r="F248" s="91">
        <v>18</v>
      </c>
      <c r="G248" s="91"/>
    </row>
    <row r="249" spans="1:7" s="70" customFormat="1" ht="14.25">
      <c r="A249" s="44" t="s">
        <v>156</v>
      </c>
      <c r="B249" s="22" t="s">
        <v>164</v>
      </c>
      <c r="C249" s="10">
        <f>SUM(C247:C248)</f>
        <v>275</v>
      </c>
      <c r="D249" s="92"/>
      <c r="E249" s="106">
        <f>SUM(E247:E248)</f>
        <v>275</v>
      </c>
      <c r="F249" s="92">
        <v>18</v>
      </c>
      <c r="G249" s="92">
        <f>SUM(G247:G248)</f>
        <v>293</v>
      </c>
    </row>
    <row r="250" spans="1:7" s="70" customFormat="1" ht="14.25">
      <c r="A250" s="195" t="s">
        <v>29</v>
      </c>
      <c r="B250" s="195"/>
      <c r="C250" s="21">
        <f>C238+C239+C245+C249</f>
        <v>4154</v>
      </c>
      <c r="D250" s="92">
        <f>SUM(D238:D249)</f>
        <v>103</v>
      </c>
      <c r="E250" s="106">
        <f>SUM(E238+E239+E245+E249)</f>
        <v>4257</v>
      </c>
      <c r="F250" s="92">
        <f>F238+F239+F245+F246+F249</f>
        <v>386</v>
      </c>
      <c r="G250" s="92">
        <f>G238+G239+G245+G246+G249</f>
        <v>4643</v>
      </c>
    </row>
    <row r="251" spans="1:7" s="69" customFormat="1" ht="14.25">
      <c r="A251" s="44" t="s">
        <v>82</v>
      </c>
      <c r="B251" s="22" t="s">
        <v>5</v>
      </c>
      <c r="C251" s="10">
        <v>157</v>
      </c>
      <c r="D251" s="44"/>
      <c r="E251" s="10">
        <v>157</v>
      </c>
      <c r="F251" s="44"/>
      <c r="G251" s="44">
        <v>157</v>
      </c>
    </row>
    <row r="252" spans="1:7" s="69" customFormat="1" ht="14.25">
      <c r="A252" s="44" t="s">
        <v>98</v>
      </c>
      <c r="B252" s="22" t="s">
        <v>7</v>
      </c>
      <c r="C252" s="10">
        <v>42</v>
      </c>
      <c r="D252" s="44"/>
      <c r="E252" s="10">
        <v>42</v>
      </c>
      <c r="F252" s="44"/>
      <c r="G252" s="44">
        <v>42</v>
      </c>
    </row>
    <row r="253" spans="1:7" s="67" customFormat="1" ht="12.75">
      <c r="A253" s="23" t="s">
        <v>73</v>
      </c>
      <c r="B253" s="11" t="s">
        <v>41</v>
      </c>
      <c r="C253" s="6">
        <v>15</v>
      </c>
      <c r="D253" s="23"/>
      <c r="E253" s="6">
        <v>15</v>
      </c>
      <c r="F253" s="23">
        <v>-4</v>
      </c>
      <c r="G253" s="23">
        <v>11</v>
      </c>
    </row>
    <row r="254" spans="1:7" s="67" customFormat="1" ht="12.75">
      <c r="A254" s="23" t="s">
        <v>74</v>
      </c>
      <c r="B254" s="11" t="s">
        <v>10</v>
      </c>
      <c r="C254" s="6">
        <v>5</v>
      </c>
      <c r="D254" s="23"/>
      <c r="E254" s="6">
        <v>5</v>
      </c>
      <c r="F254" s="23">
        <v>39</v>
      </c>
      <c r="G254" s="23">
        <v>44</v>
      </c>
    </row>
    <row r="255" spans="1:7" s="67" customFormat="1" ht="12.75">
      <c r="A255" s="23" t="s">
        <v>75</v>
      </c>
      <c r="B255" s="11" t="s">
        <v>101</v>
      </c>
      <c r="C255" s="6">
        <v>102</v>
      </c>
      <c r="D255" s="23"/>
      <c r="E255" s="6">
        <v>102</v>
      </c>
      <c r="F255" s="23">
        <v>4</v>
      </c>
      <c r="G255" s="23">
        <v>106</v>
      </c>
    </row>
    <row r="256" spans="1:7" s="67" customFormat="1" ht="12.75">
      <c r="A256" s="23" t="s">
        <v>76</v>
      </c>
      <c r="B256" s="11" t="s">
        <v>18</v>
      </c>
      <c r="C256" s="6">
        <v>32</v>
      </c>
      <c r="D256" s="23"/>
      <c r="E256" s="6">
        <v>32</v>
      </c>
      <c r="F256" s="23">
        <v>4</v>
      </c>
      <c r="G256" s="23">
        <v>36</v>
      </c>
    </row>
    <row r="257" spans="1:7" s="70" customFormat="1" ht="14.25">
      <c r="A257" s="44" t="s">
        <v>97</v>
      </c>
      <c r="B257" s="22" t="s">
        <v>30</v>
      </c>
      <c r="C257" s="10">
        <f>SUM(C253:C256)</f>
        <v>154</v>
      </c>
      <c r="D257" s="92"/>
      <c r="E257" s="106">
        <f>SUM(E253:E256)</f>
        <v>154</v>
      </c>
      <c r="F257" s="92">
        <f>SUM(F251:F256)</f>
        <v>43</v>
      </c>
      <c r="G257" s="92">
        <f>SUM(G253:G256)</f>
        <v>197</v>
      </c>
    </row>
    <row r="258" spans="1:7" s="72" customFormat="1">
      <c r="A258" s="193" t="s">
        <v>104</v>
      </c>
      <c r="B258" s="193"/>
      <c r="C258" s="38">
        <f>C250+C251+C252+C257</f>
        <v>4507</v>
      </c>
      <c r="D258" s="105">
        <f>SUM(D250:D257)</f>
        <v>103</v>
      </c>
      <c r="E258" s="107">
        <f>SUM(E250+E251+E252+E257)</f>
        <v>4610</v>
      </c>
      <c r="F258" s="105">
        <f>SUM(F257+F250)</f>
        <v>429</v>
      </c>
      <c r="G258" s="105">
        <f>G251+G252+G257+G250</f>
        <v>5039</v>
      </c>
    </row>
    <row r="259" spans="1:7" s="77" customFormat="1" ht="18">
      <c r="A259" s="60"/>
      <c r="B259" s="1"/>
      <c r="C259" s="3"/>
    </row>
    <row r="260" spans="1:7" ht="14.25" customHeight="1">
      <c r="A260" s="194" t="s">
        <v>218</v>
      </c>
      <c r="B260" s="185" t="s">
        <v>200</v>
      </c>
      <c r="C260" s="192" t="s">
        <v>9</v>
      </c>
      <c r="D260" s="183" t="s">
        <v>254</v>
      </c>
      <c r="E260" s="185" t="s">
        <v>236</v>
      </c>
      <c r="F260" s="183" t="s">
        <v>255</v>
      </c>
      <c r="G260" s="185" t="s">
        <v>236</v>
      </c>
    </row>
    <row r="261" spans="1:7" ht="14.25">
      <c r="A261" s="194"/>
      <c r="B261" s="185"/>
      <c r="C261" s="192"/>
      <c r="D261" s="184"/>
      <c r="E261" s="185"/>
      <c r="F261" s="184"/>
      <c r="G261" s="185"/>
    </row>
    <row r="262" spans="1:7" s="74" customFormat="1" ht="18" customHeight="1">
      <c r="A262" s="186" t="s">
        <v>37</v>
      </c>
      <c r="B262" s="187"/>
      <c r="C262" s="187"/>
      <c r="D262" s="187"/>
      <c r="E262" s="187"/>
      <c r="F262" s="187"/>
      <c r="G262" s="188"/>
    </row>
    <row r="263" spans="1:7" s="70" customFormat="1" ht="28.5">
      <c r="A263" s="142" t="s">
        <v>151</v>
      </c>
      <c r="B263" s="155" t="s">
        <v>152</v>
      </c>
      <c r="C263" s="144">
        <v>120</v>
      </c>
      <c r="D263" s="145"/>
      <c r="E263" s="146">
        <v>120</v>
      </c>
      <c r="F263" s="92"/>
      <c r="G263" s="92">
        <v>120</v>
      </c>
    </row>
    <row r="264" spans="1:7" s="72" customFormat="1" ht="18" customHeight="1">
      <c r="A264" s="200" t="s">
        <v>118</v>
      </c>
      <c r="B264" s="200"/>
      <c r="C264" s="156">
        <f>C263</f>
        <v>120</v>
      </c>
      <c r="D264" s="135"/>
      <c r="E264" s="136">
        <f>SUM(E263)</f>
        <v>120</v>
      </c>
      <c r="F264" s="94"/>
      <c r="G264" s="105">
        <v>120</v>
      </c>
    </row>
    <row r="265" spans="1:7" s="78" customFormat="1" ht="18" customHeight="1">
      <c r="A265" s="186" t="s">
        <v>38</v>
      </c>
      <c r="B265" s="187"/>
      <c r="C265" s="187"/>
      <c r="D265" s="187"/>
      <c r="E265" s="187"/>
      <c r="F265" s="187"/>
      <c r="G265" s="188"/>
    </row>
    <row r="266" spans="1:7" s="68" customFormat="1" ht="12.75">
      <c r="A266" s="127" t="s">
        <v>154</v>
      </c>
      <c r="B266" s="153" t="s">
        <v>28</v>
      </c>
      <c r="C266" s="128">
        <v>60</v>
      </c>
      <c r="D266" s="138"/>
      <c r="E266" s="133">
        <v>60</v>
      </c>
      <c r="F266" s="91"/>
      <c r="G266" s="91">
        <v>60</v>
      </c>
    </row>
    <row r="267" spans="1:7" s="68" customFormat="1" ht="12.75">
      <c r="A267" s="23" t="s">
        <v>74</v>
      </c>
      <c r="B267" s="87" t="s">
        <v>99</v>
      </c>
      <c r="C267" s="6">
        <v>47</v>
      </c>
      <c r="D267" s="91"/>
      <c r="E267" s="108">
        <v>47</v>
      </c>
      <c r="F267" s="91"/>
      <c r="G267" s="91">
        <v>47</v>
      </c>
    </row>
    <row r="268" spans="1:7" s="68" customFormat="1" ht="12.75">
      <c r="A268" s="23" t="s">
        <v>76</v>
      </c>
      <c r="B268" s="87" t="s">
        <v>16</v>
      </c>
      <c r="C268" s="6">
        <v>13</v>
      </c>
      <c r="D268" s="91"/>
      <c r="E268" s="108">
        <v>13</v>
      </c>
      <c r="F268" s="91"/>
      <c r="G268" s="91">
        <v>13</v>
      </c>
    </row>
    <row r="269" spans="1:7" s="70" customFormat="1" ht="14.25">
      <c r="A269" s="44" t="s">
        <v>97</v>
      </c>
      <c r="B269" s="28" t="s">
        <v>2</v>
      </c>
      <c r="C269" s="10">
        <f>SUM(C266:C268)</f>
        <v>120</v>
      </c>
      <c r="D269" s="92"/>
      <c r="E269" s="106">
        <f>SUM(E266:E268)</f>
        <v>120</v>
      </c>
      <c r="F269" s="92"/>
      <c r="G269" s="92">
        <f>SUM(G266:G268)</f>
        <v>120</v>
      </c>
    </row>
    <row r="270" spans="1:7" s="65" customFormat="1">
      <c r="A270" s="193" t="s">
        <v>104</v>
      </c>
      <c r="B270" s="193"/>
      <c r="C270" s="46">
        <f>SUM(C269)</f>
        <v>120</v>
      </c>
      <c r="D270" s="17"/>
      <c r="E270" s="46">
        <f>SUM(E269)</f>
        <v>120</v>
      </c>
      <c r="F270" s="17"/>
      <c r="G270" s="116">
        <f>SUM(G269)</f>
        <v>120</v>
      </c>
    </row>
    <row r="271" spans="1:7" s="65" customFormat="1">
      <c r="A271" s="60"/>
      <c r="B271" s="32"/>
      <c r="C271" s="33"/>
    </row>
    <row r="272" spans="1:7" s="65" customFormat="1" ht="14.25" customHeight="1">
      <c r="A272" s="194" t="s">
        <v>218</v>
      </c>
      <c r="B272" s="185" t="s">
        <v>251</v>
      </c>
      <c r="C272" s="192" t="s">
        <v>9</v>
      </c>
      <c r="D272" s="183" t="s">
        <v>254</v>
      </c>
      <c r="E272" s="185" t="s">
        <v>236</v>
      </c>
      <c r="F272" s="183" t="s">
        <v>255</v>
      </c>
      <c r="G272" s="185" t="s">
        <v>236</v>
      </c>
    </row>
    <row r="273" spans="1:7" s="65" customFormat="1" ht="14.25" customHeight="1">
      <c r="A273" s="194"/>
      <c r="B273" s="185"/>
      <c r="C273" s="192"/>
      <c r="D273" s="184"/>
      <c r="E273" s="185"/>
      <c r="F273" s="184"/>
      <c r="G273" s="185"/>
    </row>
    <row r="274" spans="1:7" s="79" customFormat="1" ht="18" customHeight="1">
      <c r="A274" s="189" t="s">
        <v>38</v>
      </c>
      <c r="B274" s="190"/>
      <c r="C274" s="190"/>
      <c r="D274" s="190"/>
      <c r="E274" s="190"/>
      <c r="F274" s="190"/>
      <c r="G274" s="191"/>
    </row>
    <row r="275" spans="1:7" s="67" customFormat="1" ht="12.75">
      <c r="A275" s="23" t="s">
        <v>155</v>
      </c>
      <c r="B275" s="87" t="s">
        <v>60</v>
      </c>
      <c r="C275" s="7">
        <v>36365</v>
      </c>
      <c r="D275" s="23">
        <v>502</v>
      </c>
      <c r="E275" s="6">
        <v>36867</v>
      </c>
      <c r="F275" s="23">
        <v>228</v>
      </c>
      <c r="G275" s="23">
        <v>37095</v>
      </c>
    </row>
    <row r="276" spans="1:7" s="69" customFormat="1" ht="14.25">
      <c r="A276" s="44" t="s">
        <v>149</v>
      </c>
      <c r="B276" s="28" t="s">
        <v>150</v>
      </c>
      <c r="C276" s="24">
        <f>SUM(C275)</f>
        <v>36365</v>
      </c>
      <c r="D276" s="44">
        <f>SUM(D275)</f>
        <v>502</v>
      </c>
      <c r="E276" s="10">
        <f>SUM(E275)</f>
        <v>36867</v>
      </c>
      <c r="F276" s="44">
        <f>SUM(F275)</f>
        <v>228</v>
      </c>
      <c r="G276" s="44">
        <f>SUM(G275)</f>
        <v>37095</v>
      </c>
    </row>
    <row r="277" spans="1:7" s="71" customFormat="1">
      <c r="A277" s="193" t="s">
        <v>104</v>
      </c>
      <c r="B277" s="193"/>
      <c r="C277" s="38">
        <f>C276</f>
        <v>36365</v>
      </c>
      <c r="D277" s="105">
        <f>SUM(D276)</f>
        <v>502</v>
      </c>
      <c r="E277" s="107">
        <f>SUM(E276)</f>
        <v>36867</v>
      </c>
      <c r="F277" s="105">
        <f>SUM(F276)</f>
        <v>228</v>
      </c>
      <c r="G277" s="105">
        <f>SUM(G276)</f>
        <v>37095</v>
      </c>
    </row>
    <row r="278" spans="1:7">
      <c r="B278" s="26"/>
      <c r="C278" s="27"/>
    </row>
    <row r="279" spans="1:7" s="78" customFormat="1" ht="14.25" customHeight="1">
      <c r="A279" s="194" t="s">
        <v>218</v>
      </c>
      <c r="B279" s="185" t="s">
        <v>201</v>
      </c>
      <c r="C279" s="192" t="s">
        <v>9</v>
      </c>
      <c r="D279" s="183" t="s">
        <v>254</v>
      </c>
      <c r="E279" s="185" t="s">
        <v>236</v>
      </c>
      <c r="F279" s="183" t="s">
        <v>255</v>
      </c>
      <c r="G279" s="185" t="s">
        <v>236</v>
      </c>
    </row>
    <row r="280" spans="1:7" s="78" customFormat="1" ht="14.25" customHeight="1">
      <c r="A280" s="194"/>
      <c r="B280" s="185"/>
      <c r="C280" s="192"/>
      <c r="D280" s="184"/>
      <c r="E280" s="185"/>
      <c r="F280" s="184"/>
      <c r="G280" s="185"/>
    </row>
    <row r="281" spans="1:7" s="78" customFormat="1" ht="18" customHeight="1">
      <c r="A281" s="186" t="s">
        <v>38</v>
      </c>
      <c r="B281" s="187"/>
      <c r="C281" s="187"/>
      <c r="D281" s="187"/>
      <c r="E281" s="187"/>
      <c r="F281" s="187"/>
      <c r="G281" s="188"/>
    </row>
    <row r="282" spans="1:7" s="68" customFormat="1" ht="12.75">
      <c r="A282" s="127" t="s">
        <v>115</v>
      </c>
      <c r="B282" s="137" t="s">
        <v>39</v>
      </c>
      <c r="C282" s="137">
        <v>120</v>
      </c>
      <c r="D282" s="138">
        <v>334</v>
      </c>
      <c r="E282" s="133">
        <v>454</v>
      </c>
      <c r="F282" s="91"/>
      <c r="G282" s="91">
        <v>454</v>
      </c>
    </row>
    <row r="283" spans="1:7" s="68" customFormat="1" ht="12.75">
      <c r="A283" s="23" t="s">
        <v>117</v>
      </c>
      <c r="B283" s="11" t="s">
        <v>268</v>
      </c>
      <c r="C283" s="11">
        <v>800</v>
      </c>
      <c r="D283" s="91"/>
      <c r="E283" s="108">
        <v>800</v>
      </c>
      <c r="F283" s="91"/>
      <c r="G283" s="91">
        <v>800</v>
      </c>
    </row>
    <row r="284" spans="1:7" s="68" customFormat="1" ht="12.75">
      <c r="A284" s="23" t="s">
        <v>267</v>
      </c>
      <c r="B284" s="11" t="s">
        <v>114</v>
      </c>
      <c r="C284" s="11"/>
      <c r="D284" s="91"/>
      <c r="E284" s="108"/>
      <c r="F284" s="91">
        <v>533</v>
      </c>
      <c r="G284" s="91">
        <v>533</v>
      </c>
    </row>
    <row r="285" spans="1:7" s="70" customFormat="1" ht="14.25">
      <c r="A285" s="44" t="s">
        <v>107</v>
      </c>
      <c r="B285" s="22" t="s">
        <v>116</v>
      </c>
      <c r="C285" s="10">
        <f>SUM(C282:C283)</f>
        <v>920</v>
      </c>
      <c r="D285" s="92">
        <f>SUM(D282:D283)</f>
        <v>334</v>
      </c>
      <c r="E285" s="106">
        <f>SUM(E282:E283)</f>
        <v>1254</v>
      </c>
      <c r="F285" s="92">
        <f>SUM(F284)</f>
        <v>533</v>
      </c>
      <c r="G285" s="92">
        <f>SUM(G282:G284)</f>
        <v>1787</v>
      </c>
    </row>
    <row r="286" spans="1:7" s="71" customFormat="1">
      <c r="A286" s="193" t="s">
        <v>104</v>
      </c>
      <c r="B286" s="193"/>
      <c r="C286" s="38">
        <f>SUM(C285)</f>
        <v>920</v>
      </c>
      <c r="D286" s="105">
        <f>SUM(D285)</f>
        <v>334</v>
      </c>
      <c r="E286" s="107">
        <f>SUM(E285)</f>
        <v>1254</v>
      </c>
      <c r="F286" s="105">
        <f>SUM(F285)</f>
        <v>533</v>
      </c>
      <c r="G286" s="105">
        <f>SUM(G285)</f>
        <v>1787</v>
      </c>
    </row>
    <row r="287" spans="1:7" s="79" customFormat="1" ht="18">
      <c r="A287" s="60"/>
      <c r="B287" s="1"/>
      <c r="C287" s="3"/>
    </row>
    <row r="288" spans="1:7" ht="14.25" customHeight="1">
      <c r="A288" s="194" t="s">
        <v>218</v>
      </c>
      <c r="B288" s="185" t="s">
        <v>202</v>
      </c>
      <c r="C288" s="192" t="s">
        <v>9</v>
      </c>
      <c r="D288" s="183" t="s">
        <v>254</v>
      </c>
      <c r="E288" s="185" t="s">
        <v>236</v>
      </c>
      <c r="F288" s="183" t="s">
        <v>255</v>
      </c>
      <c r="G288" s="185" t="s">
        <v>236</v>
      </c>
    </row>
    <row r="289" spans="1:7" ht="14.25">
      <c r="A289" s="194"/>
      <c r="B289" s="185"/>
      <c r="C289" s="192"/>
      <c r="D289" s="184"/>
      <c r="E289" s="185"/>
      <c r="F289" s="184"/>
      <c r="G289" s="185"/>
    </row>
    <row r="290" spans="1:7" ht="18" customHeight="1">
      <c r="A290" s="189" t="s">
        <v>38</v>
      </c>
      <c r="B290" s="190"/>
      <c r="C290" s="190"/>
      <c r="D290" s="190"/>
      <c r="E290" s="190"/>
      <c r="F290" s="190"/>
      <c r="G290" s="191"/>
    </row>
    <row r="291" spans="1:7" s="68" customFormat="1" ht="12.75">
      <c r="A291" s="127" t="s">
        <v>117</v>
      </c>
      <c r="B291" s="137" t="s">
        <v>31</v>
      </c>
      <c r="C291" s="139">
        <v>300</v>
      </c>
      <c r="D291" s="138"/>
      <c r="E291" s="133">
        <v>300</v>
      </c>
      <c r="F291" s="91">
        <v>45</v>
      </c>
      <c r="G291" s="91">
        <v>345</v>
      </c>
    </row>
    <row r="292" spans="1:7" s="68" customFormat="1" ht="12.75">
      <c r="A292" s="23" t="s">
        <v>117</v>
      </c>
      <c r="B292" s="11" t="s">
        <v>114</v>
      </c>
      <c r="C292" s="7">
        <v>310</v>
      </c>
      <c r="D292" s="91"/>
      <c r="E292" s="108">
        <v>310</v>
      </c>
      <c r="F292" s="91"/>
      <c r="G292" s="91">
        <v>310</v>
      </c>
    </row>
    <row r="293" spans="1:7" s="68" customFormat="1" ht="12.75">
      <c r="A293" s="23" t="s">
        <v>117</v>
      </c>
      <c r="B293" s="11" t="s">
        <v>32</v>
      </c>
      <c r="C293" s="7">
        <v>300</v>
      </c>
      <c r="D293" s="91"/>
      <c r="E293" s="108">
        <v>300</v>
      </c>
      <c r="F293" s="91">
        <v>-45</v>
      </c>
      <c r="G293" s="91">
        <v>255</v>
      </c>
    </row>
    <row r="294" spans="1:7" s="70" customFormat="1" ht="14.25">
      <c r="A294" s="44" t="s">
        <v>107</v>
      </c>
      <c r="B294" s="22" t="s">
        <v>116</v>
      </c>
      <c r="C294" s="24">
        <f>C291+C292+C293</f>
        <v>910</v>
      </c>
      <c r="D294" s="92"/>
      <c r="E294" s="106">
        <f>SUM(E291:E293)</f>
        <v>910</v>
      </c>
      <c r="F294" s="92">
        <f>SUM(F291:F293)</f>
        <v>0</v>
      </c>
      <c r="G294" s="92">
        <f>SUM(G291:G293)</f>
        <v>910</v>
      </c>
    </row>
    <row r="295" spans="1:7" s="71" customFormat="1" ht="18" customHeight="1">
      <c r="A295" s="193" t="s">
        <v>104</v>
      </c>
      <c r="B295" s="193"/>
      <c r="C295" s="43">
        <f>SUM(C294)</f>
        <v>910</v>
      </c>
      <c r="D295" s="93"/>
      <c r="E295" s="107">
        <f>SUM(E294)</f>
        <v>910</v>
      </c>
      <c r="F295" s="105">
        <f>SUM(F294)</f>
        <v>0</v>
      </c>
      <c r="G295" s="105">
        <f>SUM(G294)</f>
        <v>910</v>
      </c>
    </row>
    <row r="296" spans="1:7" ht="18">
      <c r="B296" s="1"/>
      <c r="C296" s="2"/>
    </row>
    <row r="297" spans="1:7" s="85" customFormat="1" ht="14.25" customHeight="1">
      <c r="A297" s="194" t="s">
        <v>218</v>
      </c>
      <c r="B297" s="185" t="s">
        <v>203</v>
      </c>
      <c r="C297" s="185" t="s">
        <v>9</v>
      </c>
      <c r="D297" s="183" t="s">
        <v>254</v>
      </c>
      <c r="E297" s="185" t="s">
        <v>236</v>
      </c>
      <c r="F297" s="183" t="s">
        <v>255</v>
      </c>
      <c r="G297" s="185" t="s">
        <v>236</v>
      </c>
    </row>
    <row r="298" spans="1:7" s="85" customFormat="1" ht="14.25">
      <c r="A298" s="194"/>
      <c r="B298" s="185"/>
      <c r="C298" s="185"/>
      <c r="D298" s="184"/>
      <c r="E298" s="185"/>
      <c r="F298" s="184"/>
      <c r="G298" s="185"/>
    </row>
    <row r="299" spans="1:7" s="85" customFormat="1" ht="18" customHeight="1">
      <c r="A299" s="189" t="s">
        <v>37</v>
      </c>
      <c r="B299" s="190"/>
      <c r="C299" s="190"/>
      <c r="D299" s="190"/>
      <c r="E299" s="190"/>
      <c r="F299" s="190"/>
      <c r="G299" s="191"/>
    </row>
    <row r="300" spans="1:7" s="67" customFormat="1" ht="12.75">
      <c r="A300" s="23" t="s">
        <v>151</v>
      </c>
      <c r="B300" s="87" t="s">
        <v>42</v>
      </c>
      <c r="C300" s="9">
        <v>2000</v>
      </c>
      <c r="D300" s="6">
        <v>1931</v>
      </c>
      <c r="E300" s="6">
        <v>3931</v>
      </c>
      <c r="F300" s="23">
        <v>773</v>
      </c>
      <c r="G300" s="23">
        <v>4704</v>
      </c>
    </row>
    <row r="301" spans="1:7" s="69" customFormat="1" ht="14.25">
      <c r="A301" s="44" t="s">
        <v>151</v>
      </c>
      <c r="B301" s="22" t="s">
        <v>43</v>
      </c>
      <c r="C301" s="13">
        <f>SUM(C300:C300)</f>
        <v>2000</v>
      </c>
      <c r="D301" s="10">
        <f t="shared" ref="D301:G302" si="1">SUM(D300)</f>
        <v>1931</v>
      </c>
      <c r="E301" s="10">
        <f t="shared" si="1"/>
        <v>3931</v>
      </c>
      <c r="F301" s="44">
        <f t="shared" si="1"/>
        <v>773</v>
      </c>
      <c r="G301" s="44">
        <f t="shared" si="1"/>
        <v>4704</v>
      </c>
    </row>
    <row r="302" spans="1:7" s="65" customFormat="1" ht="18" customHeight="1">
      <c r="A302" s="193" t="s">
        <v>118</v>
      </c>
      <c r="B302" s="193"/>
      <c r="C302" s="48">
        <f>C301</f>
        <v>2000</v>
      </c>
      <c r="D302" s="46">
        <f t="shared" si="1"/>
        <v>1931</v>
      </c>
      <c r="E302" s="46">
        <f t="shared" si="1"/>
        <v>3931</v>
      </c>
      <c r="F302" s="39">
        <f t="shared" si="1"/>
        <v>773</v>
      </c>
      <c r="G302" s="39">
        <f t="shared" si="1"/>
        <v>4704</v>
      </c>
    </row>
    <row r="303" spans="1:7" s="85" customFormat="1" ht="18" customHeight="1">
      <c r="A303" s="189" t="s">
        <v>38</v>
      </c>
      <c r="B303" s="190"/>
      <c r="C303" s="190"/>
      <c r="D303" s="190"/>
      <c r="E303" s="190"/>
      <c r="F303" s="190"/>
      <c r="G303" s="191"/>
    </row>
    <row r="304" spans="1:7" s="69" customFormat="1" ht="14.25">
      <c r="A304" s="142" t="s">
        <v>82</v>
      </c>
      <c r="B304" s="143" t="s">
        <v>5</v>
      </c>
      <c r="C304" s="144">
        <v>2162</v>
      </c>
      <c r="D304" s="149">
        <v>1580</v>
      </c>
      <c r="E304" s="149">
        <v>3742</v>
      </c>
      <c r="F304" s="44">
        <v>507</v>
      </c>
      <c r="G304" s="44">
        <v>4249</v>
      </c>
    </row>
    <row r="305" spans="1:7" s="69" customFormat="1" ht="14.25">
      <c r="A305" s="44" t="s">
        <v>98</v>
      </c>
      <c r="B305" s="28" t="s">
        <v>6</v>
      </c>
      <c r="C305" s="13">
        <v>292</v>
      </c>
      <c r="D305" s="10">
        <v>213</v>
      </c>
      <c r="E305" s="10">
        <v>505</v>
      </c>
      <c r="F305" s="44">
        <v>112</v>
      </c>
      <c r="G305" s="44">
        <v>617</v>
      </c>
    </row>
    <row r="306" spans="1:7" s="69" customFormat="1" ht="14.25">
      <c r="A306" s="23" t="s">
        <v>78</v>
      </c>
      <c r="B306" s="88" t="s">
        <v>100</v>
      </c>
      <c r="C306" s="9"/>
      <c r="D306" s="6">
        <v>53</v>
      </c>
      <c r="E306" s="6">
        <v>53</v>
      </c>
      <c r="F306" s="23">
        <v>46</v>
      </c>
      <c r="G306" s="23">
        <v>99</v>
      </c>
    </row>
    <row r="307" spans="1:7" s="69" customFormat="1" ht="14.25">
      <c r="A307" s="23" t="s">
        <v>96</v>
      </c>
      <c r="B307" s="88" t="s">
        <v>194</v>
      </c>
      <c r="C307" s="9"/>
      <c r="D307" s="6">
        <v>14</v>
      </c>
      <c r="E307" s="6">
        <v>14</v>
      </c>
      <c r="F307" s="23">
        <v>13</v>
      </c>
      <c r="G307" s="23">
        <v>27</v>
      </c>
    </row>
    <row r="308" spans="1:7" s="69" customFormat="1" ht="14.25">
      <c r="A308" s="44" t="s">
        <v>97</v>
      </c>
      <c r="B308" s="22" t="s">
        <v>30</v>
      </c>
      <c r="C308" s="9"/>
      <c r="D308" s="10">
        <f>SUM(D306:D307)</f>
        <v>67</v>
      </c>
      <c r="E308" s="10">
        <f>SUM(E306:E307)</f>
        <v>67</v>
      </c>
      <c r="F308" s="44">
        <f>SUM(F306:F307)</f>
        <v>59</v>
      </c>
      <c r="G308" s="44">
        <f>SUM(G306:G307)</f>
        <v>126</v>
      </c>
    </row>
    <row r="309" spans="1:7" s="69" customFormat="1" ht="14.25">
      <c r="A309" s="23" t="s">
        <v>137</v>
      </c>
      <c r="B309" s="88" t="s">
        <v>221</v>
      </c>
      <c r="C309" s="9"/>
      <c r="D309" s="6">
        <v>56</v>
      </c>
      <c r="E309" s="6">
        <v>56</v>
      </c>
      <c r="F309" s="23">
        <v>75</v>
      </c>
      <c r="G309" s="23">
        <v>131</v>
      </c>
    </row>
    <row r="310" spans="1:7" s="69" customFormat="1" ht="14.25">
      <c r="A310" s="23" t="s">
        <v>138</v>
      </c>
      <c r="B310" s="88" t="s">
        <v>222</v>
      </c>
      <c r="C310" s="9"/>
      <c r="D310" s="6">
        <v>15</v>
      </c>
      <c r="E310" s="6">
        <v>15</v>
      </c>
      <c r="F310" s="23">
        <v>20</v>
      </c>
      <c r="G310" s="23">
        <v>35</v>
      </c>
    </row>
    <row r="311" spans="1:7" s="65" customFormat="1">
      <c r="A311" s="193" t="s">
        <v>104</v>
      </c>
      <c r="B311" s="193"/>
      <c r="C311" s="48">
        <f>C304+C305</f>
        <v>2454</v>
      </c>
      <c r="D311" s="46">
        <f>SUM(D304+D305+D308+D309+D310)</f>
        <v>1931</v>
      </c>
      <c r="E311" s="46">
        <f>SUM(E304+E305+E308+E309+E310)</f>
        <v>4385</v>
      </c>
      <c r="F311" s="116">
        <f>F304+F305+F308+F309+F310</f>
        <v>773</v>
      </c>
      <c r="G311" s="116">
        <f>G304+G305+G308+G309+G310</f>
        <v>5158</v>
      </c>
    </row>
    <row r="312" spans="1:7" s="85" customFormat="1" ht="18">
      <c r="A312" s="60"/>
      <c r="B312" s="1"/>
      <c r="C312" s="3"/>
    </row>
    <row r="313" spans="1:7" s="85" customFormat="1" ht="14.25" customHeight="1">
      <c r="A313" s="194" t="s">
        <v>218</v>
      </c>
      <c r="B313" s="185" t="s">
        <v>229</v>
      </c>
      <c r="C313" s="185" t="s">
        <v>9</v>
      </c>
      <c r="D313" s="183" t="s">
        <v>254</v>
      </c>
      <c r="E313" s="185" t="s">
        <v>236</v>
      </c>
      <c r="F313" s="183" t="s">
        <v>255</v>
      </c>
      <c r="G313" s="185" t="s">
        <v>236</v>
      </c>
    </row>
    <row r="314" spans="1:7" s="85" customFormat="1" ht="14.25">
      <c r="A314" s="194"/>
      <c r="B314" s="185"/>
      <c r="C314" s="185"/>
      <c r="D314" s="184"/>
      <c r="E314" s="185"/>
      <c r="F314" s="184"/>
      <c r="G314" s="185"/>
    </row>
    <row r="315" spans="1:7" s="85" customFormat="1" ht="18" customHeight="1">
      <c r="A315" s="189" t="s">
        <v>38</v>
      </c>
      <c r="B315" s="190"/>
      <c r="C315" s="190"/>
      <c r="D315" s="190"/>
      <c r="E315" s="190"/>
      <c r="F315" s="190"/>
      <c r="G315" s="191"/>
    </row>
    <row r="316" spans="1:7" s="67" customFormat="1" ht="12.75">
      <c r="A316" s="23" t="s">
        <v>157</v>
      </c>
      <c r="B316" s="87" t="s">
        <v>64</v>
      </c>
      <c r="C316" s="6">
        <v>500</v>
      </c>
      <c r="D316" s="23">
        <v>540</v>
      </c>
      <c r="E316" s="6">
        <v>1040</v>
      </c>
      <c r="F316" s="23"/>
      <c r="G316" s="23">
        <v>1040</v>
      </c>
    </row>
    <row r="317" spans="1:7" s="67" customFormat="1" ht="12.75">
      <c r="A317" s="23" t="s">
        <v>157</v>
      </c>
      <c r="B317" s="87" t="s">
        <v>47</v>
      </c>
      <c r="C317" s="6">
        <v>27</v>
      </c>
      <c r="D317" s="23"/>
      <c r="E317" s="6">
        <v>27</v>
      </c>
      <c r="F317" s="23"/>
      <c r="G317" s="23">
        <v>27</v>
      </c>
    </row>
    <row r="318" spans="1:7" s="67" customFormat="1" ht="12.75">
      <c r="A318" s="23" t="s">
        <v>157</v>
      </c>
      <c r="B318" s="87" t="s">
        <v>48</v>
      </c>
      <c r="C318" s="6">
        <v>20</v>
      </c>
      <c r="D318" s="23"/>
      <c r="E318" s="6">
        <v>20</v>
      </c>
      <c r="F318" s="23"/>
      <c r="G318" s="23">
        <v>20</v>
      </c>
    </row>
    <row r="319" spans="1:7" s="67" customFormat="1" ht="12.75">
      <c r="A319" s="23" t="s">
        <v>157</v>
      </c>
      <c r="B319" s="87" t="s">
        <v>49</v>
      </c>
      <c r="C319" s="6">
        <v>30</v>
      </c>
      <c r="D319" s="23"/>
      <c r="E319" s="6">
        <v>30</v>
      </c>
      <c r="F319" s="23"/>
      <c r="G319" s="23">
        <v>30</v>
      </c>
    </row>
    <row r="320" spans="1:7" s="67" customFormat="1" ht="12.75">
      <c r="A320" s="23" t="s">
        <v>157</v>
      </c>
      <c r="B320" s="87" t="s">
        <v>65</v>
      </c>
      <c r="C320" s="6">
        <v>31</v>
      </c>
      <c r="D320" s="23"/>
      <c r="E320" s="6">
        <v>31</v>
      </c>
      <c r="F320" s="23"/>
      <c r="G320" s="23">
        <v>31</v>
      </c>
    </row>
    <row r="321" spans="1:7" s="69" customFormat="1" ht="14.25">
      <c r="A321" s="44" t="s">
        <v>157</v>
      </c>
      <c r="B321" s="22" t="s">
        <v>158</v>
      </c>
      <c r="C321" s="10">
        <f>SUM(C316:C320)</f>
        <v>608</v>
      </c>
      <c r="D321" s="44">
        <f>SUM(D316:D320)</f>
        <v>540</v>
      </c>
      <c r="E321" s="10">
        <f>SUM(E316:E320)</f>
        <v>1148</v>
      </c>
      <c r="F321" s="44"/>
      <c r="G321" s="44">
        <f>SUM(G316:G320)</f>
        <v>1148</v>
      </c>
    </row>
    <row r="322" spans="1:7" s="65" customFormat="1">
      <c r="A322" s="193" t="s">
        <v>104</v>
      </c>
      <c r="B322" s="193"/>
      <c r="C322" s="38">
        <f>C321</f>
        <v>608</v>
      </c>
      <c r="D322" s="116">
        <f>SUM(D321)</f>
        <v>540</v>
      </c>
      <c r="E322" s="46">
        <f>SUM(E321)</f>
        <v>1148</v>
      </c>
      <c r="F322" s="116"/>
      <c r="G322" s="116">
        <f>SUM(G321)</f>
        <v>1148</v>
      </c>
    </row>
    <row r="323" spans="1:7" s="85" customFormat="1" ht="18">
      <c r="A323" s="60"/>
      <c r="B323" s="1"/>
      <c r="C323" s="3"/>
    </row>
    <row r="324" spans="1:7" ht="14.25" customHeight="1">
      <c r="A324" s="194" t="s">
        <v>218</v>
      </c>
      <c r="B324" s="185" t="s">
        <v>230</v>
      </c>
      <c r="C324" s="192" t="s">
        <v>9</v>
      </c>
      <c r="D324" s="183" t="s">
        <v>254</v>
      </c>
      <c r="E324" s="185" t="s">
        <v>236</v>
      </c>
      <c r="F324" s="183" t="s">
        <v>255</v>
      </c>
      <c r="G324" s="185" t="s">
        <v>236</v>
      </c>
    </row>
    <row r="325" spans="1:7" ht="14.25">
      <c r="A325" s="194"/>
      <c r="B325" s="185"/>
      <c r="C325" s="192"/>
      <c r="D325" s="184"/>
      <c r="E325" s="185"/>
      <c r="F325" s="184"/>
      <c r="G325" s="185"/>
    </row>
    <row r="326" spans="1:7" s="79" customFormat="1" ht="18" customHeight="1">
      <c r="A326" s="189" t="s">
        <v>38</v>
      </c>
      <c r="B326" s="190"/>
      <c r="C326" s="190"/>
      <c r="D326" s="190"/>
      <c r="E326" s="190"/>
      <c r="F326" s="190"/>
      <c r="G326" s="191"/>
    </row>
    <row r="327" spans="1:7" s="70" customFormat="1" ht="14.25">
      <c r="A327" s="142" t="s">
        <v>82</v>
      </c>
      <c r="B327" s="143" t="s">
        <v>5</v>
      </c>
      <c r="C327" s="157">
        <v>3728</v>
      </c>
      <c r="D327" s="146">
        <v>48</v>
      </c>
      <c r="E327" s="146">
        <v>3776</v>
      </c>
      <c r="F327" s="92">
        <v>277</v>
      </c>
      <c r="G327" s="92">
        <v>4053</v>
      </c>
    </row>
    <row r="328" spans="1:7" s="70" customFormat="1" ht="14.25">
      <c r="A328" s="44" t="s">
        <v>98</v>
      </c>
      <c r="B328" s="28" t="s">
        <v>11</v>
      </c>
      <c r="C328" s="24">
        <v>1048</v>
      </c>
      <c r="D328" s="106">
        <v>13</v>
      </c>
      <c r="E328" s="106">
        <v>1061</v>
      </c>
      <c r="F328" s="92">
        <v>72</v>
      </c>
      <c r="G328" s="92">
        <v>1133</v>
      </c>
    </row>
    <row r="329" spans="1:7" s="68" customFormat="1" ht="12.75">
      <c r="A329" s="23" t="s">
        <v>78</v>
      </c>
      <c r="B329" s="87" t="s">
        <v>100</v>
      </c>
      <c r="C329" s="7">
        <v>547</v>
      </c>
      <c r="D329" s="108"/>
      <c r="E329" s="108">
        <v>547</v>
      </c>
      <c r="F329" s="91"/>
      <c r="G329" s="91">
        <v>547</v>
      </c>
    </row>
    <row r="330" spans="1:7" s="68" customFormat="1" ht="12.75">
      <c r="A330" s="23" t="s">
        <v>77</v>
      </c>
      <c r="B330" s="87" t="s">
        <v>91</v>
      </c>
      <c r="C330" s="7">
        <v>150</v>
      </c>
      <c r="D330" s="108"/>
      <c r="E330" s="108">
        <v>150</v>
      </c>
      <c r="F330" s="91"/>
      <c r="G330" s="91">
        <v>150</v>
      </c>
    </row>
    <row r="331" spans="1:7" s="68" customFormat="1" ht="12.75">
      <c r="A331" s="23" t="s">
        <v>92</v>
      </c>
      <c r="B331" s="87" t="s">
        <v>103</v>
      </c>
      <c r="C331" s="7">
        <v>450</v>
      </c>
      <c r="D331" s="108">
        <v>355</v>
      </c>
      <c r="E331" s="108">
        <v>805</v>
      </c>
      <c r="F331" s="91"/>
      <c r="G331" s="91">
        <v>805</v>
      </c>
    </row>
    <row r="332" spans="1:7" s="68" customFormat="1" ht="12.75">
      <c r="A332" s="23" t="s">
        <v>96</v>
      </c>
      <c r="B332" s="87" t="s">
        <v>194</v>
      </c>
      <c r="C332" s="7">
        <v>323</v>
      </c>
      <c r="D332" s="108">
        <v>69</v>
      </c>
      <c r="E332" s="108">
        <v>392</v>
      </c>
      <c r="F332" s="91"/>
      <c r="G332" s="91">
        <v>392</v>
      </c>
    </row>
    <row r="333" spans="1:7" s="68" customFormat="1" ht="12.75">
      <c r="A333" s="23" t="s">
        <v>94</v>
      </c>
      <c r="B333" s="87" t="s">
        <v>159</v>
      </c>
      <c r="C333" s="7">
        <v>50</v>
      </c>
      <c r="D333" s="108"/>
      <c r="E333" s="108">
        <v>50</v>
      </c>
      <c r="F333" s="91"/>
      <c r="G333" s="91">
        <v>50</v>
      </c>
    </row>
    <row r="334" spans="1:7" s="70" customFormat="1" ht="14.25">
      <c r="A334" s="44" t="s">
        <v>97</v>
      </c>
      <c r="B334" s="28" t="s">
        <v>2</v>
      </c>
      <c r="C334" s="24">
        <f>SUM(C329:C333)</f>
        <v>1520</v>
      </c>
      <c r="D334" s="106">
        <f>SUM(D329:D333)</f>
        <v>424</v>
      </c>
      <c r="E334" s="106">
        <f>SUM(E329:E333)</f>
        <v>1944</v>
      </c>
      <c r="F334" s="92"/>
      <c r="G334" s="92">
        <f>SUM(G329:G333)</f>
        <v>1944</v>
      </c>
    </row>
    <row r="335" spans="1:7" s="70" customFormat="1" ht="14.25">
      <c r="A335" s="23" t="s">
        <v>137</v>
      </c>
      <c r="B335" s="88" t="s">
        <v>221</v>
      </c>
      <c r="C335" s="24"/>
      <c r="D335" s="108">
        <v>12</v>
      </c>
      <c r="E335" s="108">
        <v>12</v>
      </c>
      <c r="F335" s="91">
        <v>59</v>
      </c>
      <c r="G335" s="91">
        <v>71</v>
      </c>
    </row>
    <row r="336" spans="1:7" s="70" customFormat="1" ht="14.25">
      <c r="A336" s="23" t="s">
        <v>138</v>
      </c>
      <c r="B336" s="88" t="s">
        <v>222</v>
      </c>
      <c r="C336" s="24"/>
      <c r="D336" s="108">
        <v>3</v>
      </c>
      <c r="E336" s="108">
        <v>3</v>
      </c>
      <c r="F336" s="92"/>
      <c r="G336" s="91">
        <v>3</v>
      </c>
    </row>
    <row r="337" spans="1:7" s="70" customFormat="1" ht="14.25">
      <c r="A337" s="23" t="s">
        <v>238</v>
      </c>
      <c r="B337" s="88" t="s">
        <v>241</v>
      </c>
      <c r="C337" s="7"/>
      <c r="D337" s="108">
        <v>2384</v>
      </c>
      <c r="E337" s="108">
        <v>2384</v>
      </c>
      <c r="F337" s="92"/>
      <c r="G337" s="91">
        <v>2384</v>
      </c>
    </row>
    <row r="338" spans="1:7" s="70" customFormat="1" ht="14.25">
      <c r="A338" s="23" t="s">
        <v>239</v>
      </c>
      <c r="B338" s="88" t="s">
        <v>240</v>
      </c>
      <c r="C338" s="7"/>
      <c r="D338" s="108">
        <v>641</v>
      </c>
      <c r="E338" s="108">
        <v>641</v>
      </c>
      <c r="F338" s="92"/>
      <c r="G338" s="91">
        <v>641</v>
      </c>
    </row>
    <row r="339" spans="1:7" s="71" customFormat="1" ht="18" customHeight="1">
      <c r="A339" s="193" t="s">
        <v>104</v>
      </c>
      <c r="B339" s="193"/>
      <c r="C339" s="38">
        <f>SUM(C327,C328,C334)</f>
        <v>6296</v>
      </c>
      <c r="D339" s="107">
        <f>SUM(D327+D328+D334+D335+D336+D337+D338)</f>
        <v>3525</v>
      </c>
      <c r="E339" s="107">
        <f>SUM(E327+E328+E334+E335+E336+E337+E338)</f>
        <v>9821</v>
      </c>
      <c r="F339" s="105">
        <f>SUM(F327:F338)</f>
        <v>408</v>
      </c>
      <c r="G339" s="105">
        <f>G327+G328+G334+G335+G336+G337+G338</f>
        <v>10229</v>
      </c>
    </row>
    <row r="340" spans="1:7" s="79" customFormat="1" ht="18">
      <c r="A340" s="60"/>
      <c r="B340" s="1"/>
      <c r="C340" s="3"/>
    </row>
    <row r="341" spans="1:7" s="79" customFormat="1" ht="14.25" customHeight="1">
      <c r="A341" s="194" t="s">
        <v>218</v>
      </c>
      <c r="B341" s="185" t="s">
        <v>231</v>
      </c>
      <c r="C341" s="192" t="s">
        <v>9</v>
      </c>
      <c r="D341" s="183" t="s">
        <v>254</v>
      </c>
      <c r="E341" s="185" t="s">
        <v>236</v>
      </c>
      <c r="F341" s="183" t="s">
        <v>255</v>
      </c>
      <c r="G341" s="185" t="s">
        <v>236</v>
      </c>
    </row>
    <row r="342" spans="1:7" s="79" customFormat="1" ht="14.25" customHeight="1">
      <c r="A342" s="194"/>
      <c r="B342" s="185"/>
      <c r="C342" s="192"/>
      <c r="D342" s="184"/>
      <c r="E342" s="185"/>
      <c r="F342" s="184"/>
      <c r="G342" s="185"/>
    </row>
    <row r="343" spans="1:7" s="79" customFormat="1" ht="18" customHeight="1">
      <c r="A343" s="189" t="s">
        <v>37</v>
      </c>
      <c r="B343" s="190"/>
      <c r="C343" s="190"/>
      <c r="D343" s="190"/>
      <c r="E343" s="190"/>
      <c r="F343" s="190"/>
      <c r="G343" s="191"/>
    </row>
    <row r="344" spans="1:7" s="67" customFormat="1" ht="12.75">
      <c r="A344" s="127" t="s">
        <v>160</v>
      </c>
      <c r="B344" s="153" t="s">
        <v>45</v>
      </c>
      <c r="C344" s="158">
        <v>1800</v>
      </c>
      <c r="D344" s="128">
        <v>635</v>
      </c>
      <c r="E344" s="128">
        <v>2435</v>
      </c>
      <c r="F344" s="23">
        <v>293</v>
      </c>
      <c r="G344" s="23">
        <v>2728</v>
      </c>
    </row>
    <row r="345" spans="1:7" s="69" customFormat="1" ht="14.25">
      <c r="A345" s="44" t="s">
        <v>151</v>
      </c>
      <c r="B345" s="22" t="s">
        <v>161</v>
      </c>
      <c r="C345" s="24">
        <f>C344</f>
        <v>1800</v>
      </c>
      <c r="D345" s="10">
        <f t="shared" ref="D345:G346" si="2">SUM(D344)</f>
        <v>635</v>
      </c>
      <c r="E345" s="10">
        <f t="shared" si="2"/>
        <v>2435</v>
      </c>
      <c r="F345" s="44">
        <f t="shared" si="2"/>
        <v>293</v>
      </c>
      <c r="G345" s="44">
        <f t="shared" si="2"/>
        <v>2728</v>
      </c>
    </row>
    <row r="346" spans="1:7" s="65" customFormat="1" ht="18" customHeight="1">
      <c r="A346" s="205" t="s">
        <v>118</v>
      </c>
      <c r="B346" s="205"/>
      <c r="C346" s="151">
        <f>C345</f>
        <v>1800</v>
      </c>
      <c r="D346" s="140">
        <f t="shared" si="2"/>
        <v>635</v>
      </c>
      <c r="E346" s="140">
        <f t="shared" si="2"/>
        <v>2435</v>
      </c>
      <c r="F346" s="116">
        <f t="shared" si="2"/>
        <v>293</v>
      </c>
      <c r="G346" s="116">
        <f t="shared" si="2"/>
        <v>2728</v>
      </c>
    </row>
    <row r="347" spans="1:7" s="79" customFormat="1" ht="18" customHeight="1">
      <c r="A347" s="189" t="s">
        <v>38</v>
      </c>
      <c r="B347" s="190"/>
      <c r="C347" s="190"/>
      <c r="D347" s="190"/>
      <c r="E347" s="190"/>
      <c r="F347" s="190"/>
      <c r="G347" s="191"/>
    </row>
    <row r="348" spans="1:7" s="69" customFormat="1" ht="14.25">
      <c r="A348" s="142" t="s">
        <v>82</v>
      </c>
      <c r="B348" s="143" t="s">
        <v>5</v>
      </c>
      <c r="C348" s="157">
        <v>1617</v>
      </c>
      <c r="D348" s="149">
        <v>201</v>
      </c>
      <c r="E348" s="149">
        <v>1818</v>
      </c>
      <c r="F348" s="44">
        <v>92</v>
      </c>
      <c r="G348" s="44">
        <v>1910</v>
      </c>
    </row>
    <row r="349" spans="1:7" s="69" customFormat="1" ht="14.25">
      <c r="A349" s="44" t="s">
        <v>98</v>
      </c>
      <c r="B349" s="28" t="s">
        <v>7</v>
      </c>
      <c r="C349" s="24">
        <v>436</v>
      </c>
      <c r="D349" s="10">
        <v>78</v>
      </c>
      <c r="E349" s="10">
        <v>514</v>
      </c>
      <c r="F349" s="44">
        <v>25</v>
      </c>
      <c r="G349" s="44">
        <v>539</v>
      </c>
    </row>
    <row r="350" spans="1:7" s="67" customFormat="1" ht="12.75">
      <c r="A350" s="23" t="s">
        <v>78</v>
      </c>
      <c r="B350" s="87" t="s">
        <v>100</v>
      </c>
      <c r="C350" s="7">
        <v>211</v>
      </c>
      <c r="D350" s="6">
        <v>0</v>
      </c>
      <c r="E350" s="6">
        <v>211</v>
      </c>
      <c r="F350" s="23"/>
      <c r="G350" s="23">
        <v>211</v>
      </c>
    </row>
    <row r="351" spans="1:7" s="67" customFormat="1" ht="12.75">
      <c r="A351" s="23" t="s">
        <v>92</v>
      </c>
      <c r="B351" s="87" t="s">
        <v>103</v>
      </c>
      <c r="C351" s="7">
        <v>700</v>
      </c>
      <c r="D351" s="6">
        <v>0</v>
      </c>
      <c r="E351" s="6">
        <v>700</v>
      </c>
      <c r="F351" s="23"/>
      <c r="G351" s="23">
        <v>700</v>
      </c>
    </row>
    <row r="352" spans="1:7" s="67" customFormat="1" ht="12.75">
      <c r="A352" s="23" t="s">
        <v>96</v>
      </c>
      <c r="B352" s="87" t="s">
        <v>194</v>
      </c>
      <c r="C352" s="7">
        <v>246</v>
      </c>
      <c r="D352" s="6">
        <v>0</v>
      </c>
      <c r="E352" s="6">
        <v>246</v>
      </c>
      <c r="F352" s="23"/>
      <c r="G352" s="23">
        <v>246</v>
      </c>
    </row>
    <row r="353" spans="1:7" s="67" customFormat="1" ht="12.75">
      <c r="A353" s="23" t="s">
        <v>94</v>
      </c>
      <c r="B353" s="87" t="s">
        <v>162</v>
      </c>
      <c r="C353" s="7">
        <v>50</v>
      </c>
      <c r="D353" s="6">
        <v>0</v>
      </c>
      <c r="E353" s="6">
        <v>50</v>
      </c>
      <c r="F353" s="23"/>
      <c r="G353" s="23">
        <v>50</v>
      </c>
    </row>
    <row r="354" spans="1:7" s="69" customFormat="1" ht="14.25">
      <c r="A354" s="44" t="s">
        <v>97</v>
      </c>
      <c r="B354" s="28" t="s">
        <v>44</v>
      </c>
      <c r="C354" s="24">
        <f>C350+C351+C352+C353</f>
        <v>1207</v>
      </c>
      <c r="D354" s="10">
        <f>SUM(D350:D353)</f>
        <v>0</v>
      </c>
      <c r="E354" s="10">
        <f>SUM(E350:E353)</f>
        <v>1207</v>
      </c>
      <c r="F354" s="44"/>
      <c r="G354" s="44">
        <f>SUM(G350:G353)</f>
        <v>1207</v>
      </c>
    </row>
    <row r="355" spans="1:7" s="65" customFormat="1">
      <c r="A355" s="193" t="s">
        <v>104</v>
      </c>
      <c r="B355" s="193"/>
      <c r="C355" s="38">
        <f>C348+C349+C354</f>
        <v>3260</v>
      </c>
      <c r="D355" s="46">
        <f>SUM(D348:D354)</f>
        <v>279</v>
      </c>
      <c r="E355" s="46">
        <f>SUM(E348+E349+E354)</f>
        <v>3539</v>
      </c>
      <c r="F355" s="116"/>
      <c r="G355" s="116">
        <f>G348+G349+G354</f>
        <v>3656</v>
      </c>
    </row>
    <row r="356" spans="1:7">
      <c r="B356" s="32"/>
      <c r="C356" s="33"/>
    </row>
    <row r="357" spans="1:7" ht="14.25" customHeight="1">
      <c r="A357" s="194" t="s">
        <v>218</v>
      </c>
      <c r="B357" s="185" t="s">
        <v>232</v>
      </c>
      <c r="C357" s="192" t="s">
        <v>9</v>
      </c>
      <c r="D357" s="183" t="s">
        <v>254</v>
      </c>
      <c r="E357" s="185" t="s">
        <v>236</v>
      </c>
      <c r="F357" s="183" t="s">
        <v>255</v>
      </c>
      <c r="G357" s="185" t="s">
        <v>236</v>
      </c>
    </row>
    <row r="358" spans="1:7" ht="14.25">
      <c r="A358" s="194"/>
      <c r="B358" s="185"/>
      <c r="C358" s="192"/>
      <c r="D358" s="184"/>
      <c r="E358" s="185"/>
      <c r="F358" s="184"/>
      <c r="G358" s="185"/>
    </row>
    <row r="359" spans="1:7" s="78" customFormat="1" ht="18" customHeight="1">
      <c r="A359" s="189" t="s">
        <v>38</v>
      </c>
      <c r="B359" s="190"/>
      <c r="C359" s="190"/>
      <c r="D359" s="190"/>
      <c r="E359" s="190"/>
      <c r="F359" s="190"/>
      <c r="G359" s="191"/>
    </row>
    <row r="360" spans="1:7" s="70" customFormat="1" ht="14.25">
      <c r="A360" s="142" t="s">
        <v>82</v>
      </c>
      <c r="B360" s="143" t="s">
        <v>5</v>
      </c>
      <c r="C360" s="159">
        <v>300</v>
      </c>
      <c r="D360" s="146"/>
      <c r="E360" s="146">
        <v>300</v>
      </c>
      <c r="F360" s="92"/>
      <c r="G360" s="92">
        <v>300</v>
      </c>
    </row>
    <row r="361" spans="1:7" s="70" customFormat="1" ht="14.25">
      <c r="A361" s="44" t="s">
        <v>98</v>
      </c>
      <c r="B361" s="28" t="s">
        <v>6</v>
      </c>
      <c r="C361" s="49">
        <v>81</v>
      </c>
      <c r="D361" s="106"/>
      <c r="E361" s="106">
        <v>81</v>
      </c>
      <c r="F361" s="92"/>
      <c r="G361" s="92">
        <v>81</v>
      </c>
    </row>
    <row r="362" spans="1:7" s="68" customFormat="1" ht="12.75">
      <c r="A362" s="23" t="s">
        <v>73</v>
      </c>
      <c r="B362" s="11" t="s">
        <v>100</v>
      </c>
      <c r="C362" s="6">
        <v>400</v>
      </c>
      <c r="D362" s="108"/>
      <c r="E362" s="108">
        <v>400</v>
      </c>
      <c r="F362" s="91"/>
      <c r="G362" s="91">
        <v>400</v>
      </c>
    </row>
    <row r="363" spans="1:7" s="68" customFormat="1" ht="12.75">
      <c r="A363" s="23" t="s">
        <v>96</v>
      </c>
      <c r="B363" s="11" t="s">
        <v>194</v>
      </c>
      <c r="C363" s="6">
        <v>20</v>
      </c>
      <c r="D363" s="108"/>
      <c r="E363" s="108">
        <v>20</v>
      </c>
      <c r="F363" s="91"/>
      <c r="G363" s="91">
        <v>20</v>
      </c>
    </row>
    <row r="364" spans="1:7" s="70" customFormat="1" ht="14.25">
      <c r="A364" s="44" t="s">
        <v>97</v>
      </c>
      <c r="B364" s="22" t="s">
        <v>8</v>
      </c>
      <c r="C364" s="10">
        <f>SUM(C362+C363)</f>
        <v>420</v>
      </c>
      <c r="D364" s="106"/>
      <c r="E364" s="106">
        <f>SUM(E362:E363)</f>
        <v>420</v>
      </c>
      <c r="F364" s="92"/>
      <c r="G364" s="92">
        <f>SUM(G362:G363)</f>
        <v>420</v>
      </c>
    </row>
    <row r="365" spans="1:7" s="71" customFormat="1">
      <c r="A365" s="193" t="s">
        <v>104</v>
      </c>
      <c r="B365" s="193"/>
      <c r="C365" s="38">
        <f>SUM(C360,C361,C364)</f>
        <v>801</v>
      </c>
      <c r="D365" s="111"/>
      <c r="E365" s="107">
        <f>SUM(E360+E361+E364)</f>
        <v>801</v>
      </c>
      <c r="F365" s="105"/>
      <c r="G365" s="105">
        <f>G360+G361+G364</f>
        <v>801</v>
      </c>
    </row>
    <row r="366" spans="1:7" s="79" customFormat="1" ht="18">
      <c r="A366" s="60"/>
      <c r="B366" s="1"/>
      <c r="C366" s="3"/>
    </row>
    <row r="367" spans="1:7" s="78" customFormat="1" ht="14.25" customHeight="1">
      <c r="A367" s="194" t="s">
        <v>218</v>
      </c>
      <c r="B367" s="185" t="s">
        <v>204</v>
      </c>
      <c r="C367" s="192" t="s">
        <v>9</v>
      </c>
      <c r="D367" s="183" t="s">
        <v>254</v>
      </c>
      <c r="E367" s="185" t="s">
        <v>236</v>
      </c>
      <c r="F367" s="183" t="s">
        <v>255</v>
      </c>
      <c r="G367" s="185" t="s">
        <v>236</v>
      </c>
    </row>
    <row r="368" spans="1:7" s="78" customFormat="1" ht="14.25" customHeight="1">
      <c r="A368" s="194"/>
      <c r="B368" s="185"/>
      <c r="C368" s="192"/>
      <c r="D368" s="184"/>
      <c r="E368" s="185"/>
      <c r="F368" s="184"/>
      <c r="G368" s="185"/>
    </row>
    <row r="369" spans="1:7" s="78" customFormat="1" ht="18" customHeight="1">
      <c r="A369" s="189" t="s">
        <v>38</v>
      </c>
      <c r="B369" s="190"/>
      <c r="C369" s="190"/>
      <c r="D369" s="190"/>
      <c r="E369" s="190"/>
      <c r="F369" s="190"/>
      <c r="G369" s="191"/>
    </row>
    <row r="370" spans="1:7" s="78" customFormat="1" ht="12.75" customHeight="1">
      <c r="A370" s="163" t="s">
        <v>78</v>
      </c>
      <c r="B370" s="5" t="s">
        <v>100</v>
      </c>
      <c r="C370" s="164"/>
      <c r="D370" s="164"/>
      <c r="E370" s="164"/>
      <c r="F370" s="164">
        <v>270</v>
      </c>
      <c r="G370" s="164">
        <v>270</v>
      </c>
    </row>
    <row r="371" spans="1:7" s="68" customFormat="1" ht="12.75">
      <c r="A371" s="127" t="s">
        <v>92</v>
      </c>
      <c r="B371" s="137" t="s">
        <v>103</v>
      </c>
      <c r="C371" s="128">
        <v>1500</v>
      </c>
      <c r="D371" s="133"/>
      <c r="E371" s="133">
        <v>1500</v>
      </c>
      <c r="F371" s="91">
        <v>-270</v>
      </c>
      <c r="G371" s="91">
        <v>1230</v>
      </c>
    </row>
    <row r="372" spans="1:7" s="68" customFormat="1" ht="12.75">
      <c r="A372" s="23" t="s">
        <v>77</v>
      </c>
      <c r="B372" s="11" t="s">
        <v>91</v>
      </c>
      <c r="C372" s="6">
        <v>150</v>
      </c>
      <c r="D372" s="108"/>
      <c r="E372" s="108">
        <v>150</v>
      </c>
      <c r="F372" s="91"/>
      <c r="G372" s="91">
        <v>150</v>
      </c>
    </row>
    <row r="373" spans="1:7" s="68" customFormat="1" ht="12.75">
      <c r="A373" s="23" t="s">
        <v>96</v>
      </c>
      <c r="B373" s="11" t="s">
        <v>194</v>
      </c>
      <c r="C373" s="6">
        <v>445</v>
      </c>
      <c r="D373" s="108"/>
      <c r="E373" s="108">
        <v>445</v>
      </c>
      <c r="F373" s="91"/>
      <c r="G373" s="91">
        <v>445</v>
      </c>
    </row>
    <row r="374" spans="1:7" s="70" customFormat="1" ht="14.25">
      <c r="A374" s="44" t="s">
        <v>97</v>
      </c>
      <c r="B374" s="22" t="s">
        <v>2</v>
      </c>
      <c r="C374" s="10">
        <f>C371+C372+C373</f>
        <v>2095</v>
      </c>
      <c r="D374" s="106"/>
      <c r="E374" s="106">
        <f>SUM(E371:E373)</f>
        <v>2095</v>
      </c>
      <c r="F374" s="92">
        <f>SUM(F370:F373)</f>
        <v>0</v>
      </c>
      <c r="G374" s="92">
        <f>SUM(G370:G373)</f>
        <v>2095</v>
      </c>
    </row>
    <row r="375" spans="1:7" s="70" customFormat="1" ht="14.25">
      <c r="A375" s="23" t="s">
        <v>137</v>
      </c>
      <c r="B375" s="88" t="s">
        <v>221</v>
      </c>
      <c r="C375" s="10"/>
      <c r="D375" s="108">
        <v>63</v>
      </c>
      <c r="E375" s="108">
        <v>63</v>
      </c>
      <c r="F375" s="91">
        <v>217</v>
      </c>
      <c r="G375" s="91">
        <v>280</v>
      </c>
    </row>
    <row r="376" spans="1:7" s="70" customFormat="1" ht="14.25">
      <c r="A376" s="23" t="s">
        <v>138</v>
      </c>
      <c r="B376" s="88" t="s">
        <v>222</v>
      </c>
      <c r="C376" s="10"/>
      <c r="D376" s="108">
        <v>17</v>
      </c>
      <c r="E376" s="108">
        <v>17</v>
      </c>
      <c r="F376" s="91">
        <v>59</v>
      </c>
      <c r="G376" s="91">
        <v>76</v>
      </c>
    </row>
    <row r="377" spans="1:7" s="82" customFormat="1">
      <c r="A377" s="193" t="s">
        <v>104</v>
      </c>
      <c r="B377" s="193"/>
      <c r="C377" s="38">
        <f>SUM(C374)</f>
        <v>2095</v>
      </c>
      <c r="D377" s="107">
        <f>SUM(D375:D376)</f>
        <v>80</v>
      </c>
      <c r="E377" s="107">
        <f>SUM(E374+E375+E376)</f>
        <v>2175</v>
      </c>
      <c r="F377" s="105">
        <f>SUM(F374:F376)</f>
        <v>276</v>
      </c>
      <c r="G377" s="105">
        <f>G374+G375+G376</f>
        <v>2451</v>
      </c>
    </row>
    <row r="378" spans="1:7" s="79" customFormat="1" ht="18">
      <c r="A378" s="60"/>
      <c r="B378" s="1"/>
      <c r="C378" s="3"/>
    </row>
    <row r="379" spans="1:7" s="78" customFormat="1" ht="14.25" customHeight="1">
      <c r="A379" s="194" t="s">
        <v>218</v>
      </c>
      <c r="B379" s="185" t="s">
        <v>252</v>
      </c>
      <c r="C379" s="192" t="s">
        <v>9</v>
      </c>
      <c r="D379" s="183" t="s">
        <v>254</v>
      </c>
      <c r="E379" s="185" t="s">
        <v>236</v>
      </c>
      <c r="F379" s="183" t="s">
        <v>255</v>
      </c>
      <c r="G379" s="185" t="s">
        <v>236</v>
      </c>
    </row>
    <row r="380" spans="1:7" s="78" customFormat="1" ht="14.25" customHeight="1">
      <c r="A380" s="194"/>
      <c r="B380" s="185"/>
      <c r="C380" s="192"/>
      <c r="D380" s="184"/>
      <c r="E380" s="185"/>
      <c r="F380" s="184"/>
      <c r="G380" s="185"/>
    </row>
    <row r="381" spans="1:7" s="78" customFormat="1" ht="18" customHeight="1">
      <c r="A381" s="189" t="s">
        <v>37</v>
      </c>
      <c r="B381" s="190"/>
      <c r="C381" s="190"/>
      <c r="D381" s="190"/>
      <c r="E381" s="190"/>
      <c r="F381" s="190"/>
      <c r="G381" s="191"/>
    </row>
    <row r="382" spans="1:7" s="68" customFormat="1" ht="12.75">
      <c r="A382" s="127" t="s">
        <v>209</v>
      </c>
      <c r="B382" s="160" t="s">
        <v>66</v>
      </c>
      <c r="C382" s="97">
        <v>62655</v>
      </c>
      <c r="D382" s="133">
        <v>5334</v>
      </c>
      <c r="E382" s="133">
        <v>67989</v>
      </c>
      <c r="F382" s="91"/>
      <c r="G382" s="91">
        <v>67989</v>
      </c>
    </row>
    <row r="383" spans="1:7" s="70" customFormat="1" ht="14.25">
      <c r="A383" s="44" t="s">
        <v>209</v>
      </c>
      <c r="B383" s="50" t="s">
        <v>59</v>
      </c>
      <c r="C383" s="25">
        <f>C382</f>
        <v>62655</v>
      </c>
      <c r="D383" s="106">
        <f>SUM(D382)</f>
        <v>5334</v>
      </c>
      <c r="E383" s="106">
        <f>SUM(E382)</f>
        <v>67989</v>
      </c>
      <c r="F383" s="92"/>
      <c r="G383" s="92">
        <f>SUM(G382)</f>
        <v>67989</v>
      </c>
    </row>
    <row r="384" spans="1:7" s="71" customFormat="1">
      <c r="A384" s="200" t="s">
        <v>118</v>
      </c>
      <c r="B384" s="200"/>
      <c r="C384" s="134">
        <f>C383</f>
        <v>62655</v>
      </c>
      <c r="D384" s="136">
        <f>SUM(D383)</f>
        <v>5334</v>
      </c>
      <c r="E384" s="136">
        <f>SUM(E383)</f>
        <v>67989</v>
      </c>
      <c r="F384" s="105"/>
      <c r="G384" s="105">
        <f>SUM(G383)</f>
        <v>67989</v>
      </c>
    </row>
    <row r="385" spans="1:7" s="78" customFormat="1" ht="18" customHeight="1">
      <c r="A385" s="189" t="s">
        <v>38</v>
      </c>
      <c r="B385" s="190"/>
      <c r="C385" s="190"/>
      <c r="D385" s="190"/>
      <c r="E385" s="190"/>
      <c r="F385" s="190"/>
      <c r="G385" s="191"/>
    </row>
    <row r="386" spans="1:7" s="68" customFormat="1" ht="12.75">
      <c r="A386" s="127" t="s">
        <v>92</v>
      </c>
      <c r="B386" s="137" t="s">
        <v>33</v>
      </c>
      <c r="C386" s="128">
        <v>1720</v>
      </c>
      <c r="D386" s="133"/>
      <c r="E386" s="108">
        <v>1720</v>
      </c>
      <c r="F386" s="91"/>
      <c r="G386" s="91">
        <v>1720</v>
      </c>
    </row>
    <row r="387" spans="1:7" s="68" customFormat="1" ht="12.75">
      <c r="A387" s="23" t="s">
        <v>96</v>
      </c>
      <c r="B387" s="11" t="s">
        <v>16</v>
      </c>
      <c r="C387" s="6">
        <v>464</v>
      </c>
      <c r="D387" s="108"/>
      <c r="E387" s="108">
        <v>464</v>
      </c>
      <c r="F387" s="91"/>
      <c r="G387" s="91">
        <v>464</v>
      </c>
    </row>
    <row r="388" spans="1:7" s="68" customFormat="1" ht="12.75">
      <c r="A388" s="23" t="s">
        <v>94</v>
      </c>
      <c r="B388" s="11" t="s">
        <v>242</v>
      </c>
      <c r="C388" s="6"/>
      <c r="D388" s="108">
        <v>658</v>
      </c>
      <c r="E388" s="108">
        <v>658</v>
      </c>
      <c r="F388" s="91"/>
      <c r="G388" s="91">
        <v>658</v>
      </c>
    </row>
    <row r="389" spans="1:7" s="70" customFormat="1" ht="14.25">
      <c r="A389" s="44" t="s">
        <v>97</v>
      </c>
      <c r="B389" s="22" t="s">
        <v>8</v>
      </c>
      <c r="C389" s="10">
        <f>SUM(C386:C388)</f>
        <v>2184</v>
      </c>
      <c r="D389" s="106">
        <f>SUM(D386:D388)</f>
        <v>658</v>
      </c>
      <c r="E389" s="106">
        <f>SUM(E386:E388)</f>
        <v>2842</v>
      </c>
      <c r="F389" s="92"/>
      <c r="G389" s="92">
        <f>SUM(G386:G388)</f>
        <v>2842</v>
      </c>
    </row>
    <row r="390" spans="1:7" ht="14.25">
      <c r="A390" s="179" t="s">
        <v>81</v>
      </c>
      <c r="B390" s="18" t="s">
        <v>269</v>
      </c>
      <c r="C390" s="180"/>
      <c r="D390" s="181"/>
      <c r="E390" s="181"/>
      <c r="F390" s="90">
        <v>62655</v>
      </c>
      <c r="G390" s="90">
        <v>62655</v>
      </c>
    </row>
    <row r="391" spans="1:7" s="70" customFormat="1" ht="14.25">
      <c r="A391" s="44" t="s">
        <v>81</v>
      </c>
      <c r="B391" s="22" t="s">
        <v>270</v>
      </c>
      <c r="C391" s="10"/>
      <c r="D391" s="106"/>
      <c r="E391" s="106"/>
      <c r="F391" s="92">
        <v>62655</v>
      </c>
      <c r="G391" s="92">
        <v>62655</v>
      </c>
    </row>
    <row r="392" spans="1:7" s="71" customFormat="1">
      <c r="A392" s="193" t="s">
        <v>104</v>
      </c>
      <c r="B392" s="193"/>
      <c r="C392" s="38">
        <f>C389</f>
        <v>2184</v>
      </c>
      <c r="D392" s="107">
        <f>SUM(D389)</f>
        <v>658</v>
      </c>
      <c r="E392" s="107">
        <f>SUM(E389)</f>
        <v>2842</v>
      </c>
      <c r="F392" s="105">
        <v>62655</v>
      </c>
      <c r="G392" s="105">
        <v>65497</v>
      </c>
    </row>
    <row r="393" spans="1:7" s="78" customFormat="1" ht="14.25" customHeight="1">
      <c r="A393" s="194" t="s">
        <v>218</v>
      </c>
      <c r="B393" s="185" t="s">
        <v>233</v>
      </c>
      <c r="C393" s="192" t="s">
        <v>9</v>
      </c>
      <c r="D393" s="183" t="s">
        <v>254</v>
      </c>
      <c r="E393" s="185" t="s">
        <v>236</v>
      </c>
      <c r="F393" s="183" t="s">
        <v>255</v>
      </c>
      <c r="G393" s="185" t="s">
        <v>236</v>
      </c>
    </row>
    <row r="394" spans="1:7" s="78" customFormat="1" ht="14.25" customHeight="1">
      <c r="A394" s="194"/>
      <c r="B394" s="185"/>
      <c r="C394" s="192"/>
      <c r="D394" s="184"/>
      <c r="E394" s="185"/>
      <c r="F394" s="184"/>
      <c r="G394" s="185"/>
    </row>
    <row r="395" spans="1:7" s="78" customFormat="1" ht="18" customHeight="1">
      <c r="A395" s="189" t="s">
        <v>37</v>
      </c>
      <c r="B395" s="190"/>
      <c r="C395" s="190"/>
      <c r="D395" s="190"/>
      <c r="E395" s="190"/>
      <c r="F395" s="190"/>
      <c r="G395" s="191"/>
    </row>
    <row r="396" spans="1:7" s="78" customFormat="1" ht="12.75" customHeight="1">
      <c r="A396" s="127" t="s">
        <v>174</v>
      </c>
      <c r="B396" s="160" t="s">
        <v>246</v>
      </c>
      <c r="C396" s="161"/>
      <c r="D396" s="166">
        <v>100</v>
      </c>
      <c r="E396" s="166">
        <v>100</v>
      </c>
      <c r="F396" s="167"/>
      <c r="G396" s="168">
        <v>100</v>
      </c>
    </row>
    <row r="397" spans="1:7" s="78" customFormat="1" ht="12.75" customHeight="1">
      <c r="A397" s="44" t="s">
        <v>174</v>
      </c>
      <c r="B397" s="50" t="s">
        <v>247</v>
      </c>
      <c r="C397" s="117"/>
      <c r="D397" s="131">
        <f>SUM(D396)</f>
        <v>100</v>
      </c>
      <c r="E397" s="169">
        <f>SUM(E396)</f>
        <v>100</v>
      </c>
      <c r="F397" s="170"/>
      <c r="G397" s="171">
        <f>SUM(G396)</f>
        <v>100</v>
      </c>
    </row>
    <row r="398" spans="1:7" s="78" customFormat="1" ht="15.75" customHeight="1">
      <c r="A398" s="200" t="s">
        <v>118</v>
      </c>
      <c r="B398" s="200"/>
      <c r="C398" s="162"/>
      <c r="D398" s="172">
        <f>SUM(D397)</f>
        <v>100</v>
      </c>
      <c r="E398" s="172">
        <f>SUM(E397)</f>
        <v>100</v>
      </c>
      <c r="F398" s="173"/>
      <c r="G398" s="174">
        <f>SUM(G397)</f>
        <v>100</v>
      </c>
    </row>
    <row r="399" spans="1:7" s="78" customFormat="1" ht="18" customHeight="1">
      <c r="A399" s="189" t="s">
        <v>38</v>
      </c>
      <c r="B399" s="190"/>
      <c r="C399" s="190"/>
      <c r="D399" s="190"/>
      <c r="E399" s="190"/>
      <c r="F399" s="190"/>
      <c r="G399" s="191"/>
    </row>
    <row r="400" spans="1:7" s="68" customFormat="1" ht="12.75">
      <c r="A400" s="127" t="s">
        <v>78</v>
      </c>
      <c r="B400" s="153" t="s">
        <v>100</v>
      </c>
      <c r="C400" s="139">
        <v>400</v>
      </c>
      <c r="D400" s="133"/>
      <c r="E400" s="133">
        <v>400</v>
      </c>
      <c r="F400" s="91"/>
      <c r="G400" s="91">
        <v>700</v>
      </c>
    </row>
    <row r="401" spans="1:7" s="68" customFormat="1" ht="12.75">
      <c r="A401" s="23" t="s">
        <v>92</v>
      </c>
      <c r="B401" s="87" t="s">
        <v>103</v>
      </c>
      <c r="C401" s="7">
        <v>1400</v>
      </c>
      <c r="D401" s="108">
        <v>600</v>
      </c>
      <c r="E401" s="108">
        <v>2000</v>
      </c>
      <c r="F401" s="91"/>
      <c r="G401" s="91">
        <v>1700</v>
      </c>
    </row>
    <row r="402" spans="1:7" s="68" customFormat="1" ht="12.75">
      <c r="A402" s="23" t="s">
        <v>96</v>
      </c>
      <c r="B402" s="87" t="s">
        <v>205</v>
      </c>
      <c r="C402" s="7">
        <v>486</v>
      </c>
      <c r="D402" s="108">
        <v>135</v>
      </c>
      <c r="E402" s="108">
        <v>621</v>
      </c>
      <c r="F402" s="91"/>
      <c r="G402" s="91">
        <v>621</v>
      </c>
    </row>
    <row r="403" spans="1:7" s="70" customFormat="1" ht="14.25">
      <c r="A403" s="44" t="s">
        <v>97</v>
      </c>
      <c r="B403" s="28" t="s">
        <v>2</v>
      </c>
      <c r="C403" s="24">
        <f>C400+C401+C402</f>
        <v>2286</v>
      </c>
      <c r="D403" s="106">
        <f>SUM(D401:D402)</f>
        <v>735</v>
      </c>
      <c r="E403" s="106">
        <f>SUM(E400:E402)</f>
        <v>3021</v>
      </c>
      <c r="F403" s="92"/>
      <c r="G403" s="92">
        <f>SUM(G400:G402)</f>
        <v>3021</v>
      </c>
    </row>
    <row r="404" spans="1:7" s="71" customFormat="1">
      <c r="A404" s="193" t="s">
        <v>104</v>
      </c>
      <c r="B404" s="193"/>
      <c r="C404" s="38">
        <f>SUM(C403)</f>
        <v>2286</v>
      </c>
      <c r="D404" s="107">
        <f>SUM(D403)</f>
        <v>735</v>
      </c>
      <c r="E404" s="107">
        <f>SUM(E403)</f>
        <v>3021</v>
      </c>
      <c r="F404" s="105"/>
      <c r="G404" s="105">
        <f>SUM(G403)</f>
        <v>3021</v>
      </c>
    </row>
    <row r="405" spans="1:7" s="79" customFormat="1" ht="18">
      <c r="A405" s="60"/>
      <c r="B405" s="1"/>
      <c r="C405" s="3"/>
    </row>
    <row r="406" spans="1:7" s="86" customFormat="1" ht="14.25" customHeight="1">
      <c r="A406" s="194" t="s">
        <v>218</v>
      </c>
      <c r="B406" s="185" t="s">
        <v>234</v>
      </c>
      <c r="C406" s="192" t="s">
        <v>9</v>
      </c>
      <c r="D406" s="183" t="s">
        <v>254</v>
      </c>
      <c r="E406" s="185" t="s">
        <v>236</v>
      </c>
      <c r="F406" s="183" t="s">
        <v>255</v>
      </c>
      <c r="G406" s="185" t="s">
        <v>236</v>
      </c>
    </row>
    <row r="407" spans="1:7" s="86" customFormat="1" ht="14.25" customHeight="1">
      <c r="A407" s="194"/>
      <c r="B407" s="185"/>
      <c r="C407" s="192"/>
      <c r="D407" s="184"/>
      <c r="E407" s="185"/>
      <c r="F407" s="184"/>
      <c r="G407" s="185"/>
    </row>
    <row r="408" spans="1:7" s="78" customFormat="1" ht="18" customHeight="1">
      <c r="A408" s="189" t="s">
        <v>38</v>
      </c>
      <c r="B408" s="190"/>
      <c r="C408" s="190"/>
      <c r="D408" s="190"/>
      <c r="E408" s="190"/>
      <c r="F408" s="190"/>
      <c r="G408" s="191"/>
    </row>
    <row r="409" spans="1:7" s="70" customFormat="1" ht="14.25">
      <c r="A409" s="142" t="s">
        <v>82</v>
      </c>
      <c r="B409" s="155" t="s">
        <v>5</v>
      </c>
      <c r="C409" s="149">
        <v>1383</v>
      </c>
      <c r="D409" s="146">
        <v>116</v>
      </c>
      <c r="E409" s="146">
        <v>1499</v>
      </c>
      <c r="F409" s="92">
        <v>163</v>
      </c>
      <c r="G409" s="92">
        <v>1662</v>
      </c>
    </row>
    <row r="410" spans="1:7" s="70" customFormat="1" ht="14.25">
      <c r="A410" s="44" t="s">
        <v>98</v>
      </c>
      <c r="B410" s="22" t="s">
        <v>7</v>
      </c>
      <c r="C410" s="10">
        <v>385</v>
      </c>
      <c r="D410" s="106">
        <v>31</v>
      </c>
      <c r="E410" s="106">
        <v>416</v>
      </c>
      <c r="F410" s="92">
        <v>57</v>
      </c>
      <c r="G410" s="92">
        <v>473</v>
      </c>
    </row>
    <row r="411" spans="1:7" s="68" customFormat="1" ht="12.75">
      <c r="A411" s="23" t="s">
        <v>78</v>
      </c>
      <c r="B411" s="11" t="s">
        <v>100</v>
      </c>
      <c r="C411" s="6">
        <v>615</v>
      </c>
      <c r="D411" s="108"/>
      <c r="E411" s="108">
        <v>615</v>
      </c>
      <c r="F411" s="91"/>
      <c r="G411" s="91">
        <v>615</v>
      </c>
    </row>
    <row r="412" spans="1:7" s="68" customFormat="1" ht="12.75">
      <c r="A412" s="23" t="s">
        <v>165</v>
      </c>
      <c r="B412" s="11" t="s">
        <v>103</v>
      </c>
      <c r="C412" s="6">
        <v>250</v>
      </c>
      <c r="D412" s="108"/>
      <c r="E412" s="108">
        <v>250</v>
      </c>
      <c r="F412" s="91"/>
      <c r="G412" s="91">
        <v>250</v>
      </c>
    </row>
    <row r="413" spans="1:7" s="68" customFormat="1" ht="12.75">
      <c r="A413" s="23" t="s">
        <v>96</v>
      </c>
      <c r="B413" s="11" t="s">
        <v>194</v>
      </c>
      <c r="C413" s="6">
        <v>234</v>
      </c>
      <c r="D413" s="108"/>
      <c r="E413" s="108">
        <v>234</v>
      </c>
      <c r="F413" s="91"/>
      <c r="G413" s="91">
        <v>234</v>
      </c>
    </row>
    <row r="414" spans="1:7" s="70" customFormat="1" ht="14.25">
      <c r="A414" s="44" t="s">
        <v>97</v>
      </c>
      <c r="B414" s="22" t="s">
        <v>8</v>
      </c>
      <c r="C414" s="10">
        <f>SUM(C411+C412+C413)</f>
        <v>1099</v>
      </c>
      <c r="D414" s="106"/>
      <c r="E414" s="106">
        <f>SUM(E411:E413)</f>
        <v>1099</v>
      </c>
      <c r="F414" s="92"/>
      <c r="G414" s="92">
        <f>SUM(G411:G413)</f>
        <v>1099</v>
      </c>
    </row>
    <row r="415" spans="1:7" s="71" customFormat="1">
      <c r="A415" s="193" t="s">
        <v>104</v>
      </c>
      <c r="B415" s="193"/>
      <c r="C415" s="38">
        <f>C414+C410+C409</f>
        <v>2867</v>
      </c>
      <c r="D415" s="107">
        <f>SUM(D409:D414)</f>
        <v>147</v>
      </c>
      <c r="E415" s="107">
        <f>SUM(E409+E410+E414)</f>
        <v>3014</v>
      </c>
      <c r="F415" s="105">
        <f>SUM(F409:F414)</f>
        <v>220</v>
      </c>
      <c r="G415" s="105">
        <f>G409+G410+G414</f>
        <v>3234</v>
      </c>
    </row>
    <row r="416" spans="1:7" s="71" customFormat="1">
      <c r="A416" s="56"/>
      <c r="B416" s="56"/>
      <c r="C416" s="57"/>
    </row>
    <row r="417" spans="1:7" s="71" customFormat="1" ht="14.25" customHeight="1">
      <c r="A417" s="194" t="s">
        <v>218</v>
      </c>
      <c r="B417" s="185" t="s">
        <v>235</v>
      </c>
      <c r="C417" s="192" t="s">
        <v>9</v>
      </c>
      <c r="D417" s="183" t="s">
        <v>254</v>
      </c>
      <c r="E417" s="185" t="s">
        <v>236</v>
      </c>
      <c r="F417" s="183" t="s">
        <v>255</v>
      </c>
      <c r="G417" s="185" t="s">
        <v>236</v>
      </c>
    </row>
    <row r="418" spans="1:7" s="71" customFormat="1" ht="14.25" customHeight="1">
      <c r="A418" s="194"/>
      <c r="B418" s="185"/>
      <c r="C418" s="192"/>
      <c r="D418" s="184"/>
      <c r="E418" s="185"/>
      <c r="F418" s="184"/>
      <c r="G418" s="185"/>
    </row>
    <row r="419" spans="1:7" s="71" customFormat="1" ht="16.5" customHeight="1">
      <c r="A419" s="189" t="s">
        <v>38</v>
      </c>
      <c r="B419" s="190"/>
      <c r="C419" s="190"/>
      <c r="D419" s="190"/>
      <c r="E419" s="190"/>
      <c r="F419" s="190"/>
      <c r="G419" s="191"/>
    </row>
    <row r="420" spans="1:7" s="68" customFormat="1" ht="16.5" customHeight="1">
      <c r="A420" s="127" t="s">
        <v>78</v>
      </c>
      <c r="B420" s="137" t="s">
        <v>100</v>
      </c>
      <c r="C420" s="128">
        <v>79</v>
      </c>
      <c r="D420" s="133"/>
      <c r="E420" s="133">
        <v>79</v>
      </c>
      <c r="F420" s="91"/>
      <c r="G420" s="91">
        <v>79</v>
      </c>
    </row>
    <row r="421" spans="1:7" s="68" customFormat="1" ht="12.75">
      <c r="A421" s="23" t="s">
        <v>96</v>
      </c>
      <c r="B421" s="11" t="s">
        <v>16</v>
      </c>
      <c r="C421" s="6">
        <v>21</v>
      </c>
      <c r="D421" s="108"/>
      <c r="E421" s="108">
        <v>21</v>
      </c>
      <c r="F421" s="91"/>
      <c r="G421" s="91">
        <v>21</v>
      </c>
    </row>
    <row r="422" spans="1:7" s="71" customFormat="1">
      <c r="A422" s="44" t="s">
        <v>97</v>
      </c>
      <c r="B422" s="22" t="s">
        <v>8</v>
      </c>
      <c r="C422" s="10">
        <f>C420+C421</f>
        <v>100</v>
      </c>
      <c r="D422" s="111"/>
      <c r="E422" s="106">
        <f>SUM(E420:E421)</f>
        <v>100</v>
      </c>
      <c r="F422" s="93"/>
      <c r="G422" s="92">
        <f>SUM(G420:G421)</f>
        <v>100</v>
      </c>
    </row>
    <row r="423" spans="1:7" s="71" customFormat="1">
      <c r="A423" s="193" t="s">
        <v>104</v>
      </c>
      <c r="B423" s="193"/>
      <c r="C423" s="38">
        <f>C422</f>
        <v>100</v>
      </c>
      <c r="D423" s="111"/>
      <c r="E423" s="107">
        <f>SUM(E422)</f>
        <v>100</v>
      </c>
      <c r="F423" s="105"/>
      <c r="G423" s="105">
        <f>SUM(G422)</f>
        <v>100</v>
      </c>
    </row>
    <row r="424" spans="1:7" s="85" customFormat="1" ht="15.75" customHeight="1">
      <c r="A424" s="60"/>
      <c r="B424" s="1"/>
      <c r="C424" s="3"/>
    </row>
    <row r="425" spans="1:7" ht="18" customHeight="1">
      <c r="A425" s="194" t="s">
        <v>218</v>
      </c>
      <c r="B425" s="207" t="s">
        <v>61</v>
      </c>
      <c r="C425" s="192" t="s">
        <v>9</v>
      </c>
      <c r="D425" s="183" t="s">
        <v>254</v>
      </c>
      <c r="E425" s="185" t="s">
        <v>236</v>
      </c>
      <c r="F425" s="183" t="s">
        <v>255</v>
      </c>
      <c r="G425" s="185" t="s">
        <v>236</v>
      </c>
    </row>
    <row r="426" spans="1:7" ht="18" customHeight="1">
      <c r="A426" s="194"/>
      <c r="B426" s="207"/>
      <c r="C426" s="208"/>
      <c r="D426" s="184"/>
      <c r="E426" s="185"/>
      <c r="F426" s="184"/>
      <c r="G426" s="185"/>
    </row>
    <row r="427" spans="1:7" ht="20.100000000000001" customHeight="1">
      <c r="A427" s="39" t="s">
        <v>148</v>
      </c>
      <c r="B427" s="51" t="s">
        <v>171</v>
      </c>
      <c r="C427" s="47">
        <f>C218</f>
        <v>62061</v>
      </c>
      <c r="D427" s="102">
        <f>D218</f>
        <v>1927</v>
      </c>
      <c r="E427" s="112">
        <f>E218</f>
        <v>63988</v>
      </c>
      <c r="F427" s="102">
        <f>F218</f>
        <v>9242</v>
      </c>
      <c r="G427" s="102">
        <f>G218</f>
        <v>73230</v>
      </c>
    </row>
    <row r="428" spans="1:7" ht="20.100000000000001" customHeight="1">
      <c r="A428" s="39" t="s">
        <v>151</v>
      </c>
      <c r="B428" s="39" t="s">
        <v>172</v>
      </c>
      <c r="C428" s="47">
        <f>C235+C263+C301+C345</f>
        <v>8427</v>
      </c>
      <c r="D428" s="112">
        <f>D235+D263+D301+D345</f>
        <v>2566</v>
      </c>
      <c r="E428" s="112">
        <f>E235+E263+E301+E345</f>
        <v>10993</v>
      </c>
      <c r="F428" s="102">
        <f>F235+F263+F301+F345</f>
        <v>1066</v>
      </c>
      <c r="G428" s="102">
        <f>G235+G263+G301+G345</f>
        <v>12059</v>
      </c>
    </row>
    <row r="429" spans="1:7" ht="20.100000000000001" customHeight="1">
      <c r="A429" s="39" t="s">
        <v>170</v>
      </c>
      <c r="B429" s="52" t="s">
        <v>173</v>
      </c>
      <c r="C429" s="47">
        <f>C204+C206</f>
        <v>40200</v>
      </c>
      <c r="D429" s="102">
        <f>D204+D206+D205</f>
        <v>6817</v>
      </c>
      <c r="E429" s="112">
        <f>E204+E206+E205</f>
        <v>47017</v>
      </c>
      <c r="F429" s="102">
        <f>F204+F205+F206</f>
        <v>0</v>
      </c>
      <c r="G429" s="102">
        <f>G204+G205+G206</f>
        <v>47017</v>
      </c>
    </row>
    <row r="430" spans="1:7" ht="20.100000000000001" customHeight="1">
      <c r="A430" s="39" t="s">
        <v>71</v>
      </c>
      <c r="B430" s="52" t="s">
        <v>122</v>
      </c>
      <c r="C430" s="47">
        <f>C8+C105+C139+C162+C184+C35</f>
        <v>25831</v>
      </c>
      <c r="D430" s="102">
        <f>D8+D105+D139+D162+D184+D35</f>
        <v>2470</v>
      </c>
      <c r="E430" s="112">
        <f>E8+E105+E139+E162+E184+E35</f>
        <v>28301</v>
      </c>
      <c r="F430" s="102">
        <f>F8+F35+F105+F139+F162+F184</f>
        <v>885</v>
      </c>
      <c r="G430" s="102">
        <f>G8+G35+G105+G139+G162+G184</f>
        <v>29186</v>
      </c>
    </row>
    <row r="431" spans="1:7" ht="20.100000000000001" customHeight="1">
      <c r="A431" s="39" t="s">
        <v>124</v>
      </c>
      <c r="B431" s="39" t="s">
        <v>125</v>
      </c>
      <c r="C431" s="47">
        <f>C107</f>
        <v>100</v>
      </c>
      <c r="D431" s="102">
        <f>D107</f>
        <v>0</v>
      </c>
      <c r="E431" s="112">
        <f>E107</f>
        <v>100</v>
      </c>
      <c r="F431" s="102">
        <f>F107</f>
        <v>0</v>
      </c>
      <c r="G431" s="102">
        <f>G107</f>
        <v>100</v>
      </c>
    </row>
    <row r="432" spans="1:7" ht="20.100000000000001" customHeight="1">
      <c r="A432" s="39" t="s">
        <v>174</v>
      </c>
      <c r="B432" s="39" t="s">
        <v>175</v>
      </c>
      <c r="C432" s="47">
        <f>C140</f>
        <v>389</v>
      </c>
      <c r="D432" s="102">
        <f>D140+D398</f>
        <v>100</v>
      </c>
      <c r="E432" s="112">
        <f>E140+E398</f>
        <v>489</v>
      </c>
      <c r="F432" s="102">
        <f>F140+F398</f>
        <v>141</v>
      </c>
      <c r="G432" s="102">
        <f>G140+G398</f>
        <v>630</v>
      </c>
    </row>
    <row r="433" spans="1:7" ht="20.100000000000001" customHeight="1">
      <c r="A433" s="39" t="s">
        <v>209</v>
      </c>
      <c r="B433" s="39" t="s">
        <v>176</v>
      </c>
      <c r="C433" s="47">
        <f>C383+C48</f>
        <v>72655</v>
      </c>
      <c r="D433" s="112">
        <f>D383+D48</f>
        <v>5334</v>
      </c>
      <c r="E433" s="112">
        <f>E383+E48</f>
        <v>77989</v>
      </c>
      <c r="F433" s="102">
        <f>F383+F48</f>
        <v>0</v>
      </c>
      <c r="G433" s="112">
        <f>G383+G48</f>
        <v>77989</v>
      </c>
    </row>
    <row r="434" spans="1:7" ht="20.100000000000001" customHeight="1">
      <c r="A434" s="39" t="s">
        <v>127</v>
      </c>
      <c r="B434" s="39" t="s">
        <v>177</v>
      </c>
      <c r="C434" s="47">
        <f>C131</f>
        <v>35500</v>
      </c>
      <c r="D434" s="112">
        <f>D131</f>
        <v>0</v>
      </c>
      <c r="E434" s="112">
        <f>E131</f>
        <v>35500</v>
      </c>
      <c r="F434" s="102">
        <f>F131</f>
        <v>4669</v>
      </c>
      <c r="G434" s="102">
        <f>G131</f>
        <v>40169</v>
      </c>
    </row>
    <row r="435" spans="1:7" ht="24.95" customHeight="1">
      <c r="A435" s="209" t="s">
        <v>0</v>
      </c>
      <c r="B435" s="209"/>
      <c r="C435" s="34">
        <f>SUM(C427:C434)</f>
        <v>245163</v>
      </c>
      <c r="D435" s="122">
        <f>SUM(D427:D434)</f>
        <v>19214</v>
      </c>
      <c r="E435" s="121">
        <f>SUM(E427:E434)</f>
        <v>264377</v>
      </c>
      <c r="F435" s="165">
        <f>SUM(F427:F434)</f>
        <v>16003</v>
      </c>
      <c r="G435" s="165">
        <f>SUM(G427:G434)</f>
        <v>280380</v>
      </c>
    </row>
    <row r="436" spans="1:7" ht="45" customHeight="1">
      <c r="B436" s="35"/>
      <c r="C436" s="36"/>
    </row>
    <row r="437" spans="1:7" ht="18" customHeight="1">
      <c r="A437" s="194" t="s">
        <v>218</v>
      </c>
      <c r="B437" s="207" t="s">
        <v>62</v>
      </c>
      <c r="C437" s="185" t="s">
        <v>9</v>
      </c>
      <c r="D437" s="183" t="s">
        <v>254</v>
      </c>
      <c r="E437" s="185" t="s">
        <v>236</v>
      </c>
      <c r="F437" s="183" t="s">
        <v>255</v>
      </c>
      <c r="G437" s="185" t="s">
        <v>236</v>
      </c>
    </row>
    <row r="438" spans="1:7" ht="18" customHeight="1">
      <c r="A438" s="194"/>
      <c r="B438" s="207"/>
      <c r="C438" s="208"/>
      <c r="D438" s="184"/>
      <c r="E438" s="185"/>
      <c r="F438" s="184"/>
      <c r="G438" s="185"/>
    </row>
    <row r="439" spans="1:7" s="82" customFormat="1" ht="20.100000000000001" customHeight="1">
      <c r="A439" s="39" t="s">
        <v>82</v>
      </c>
      <c r="B439" s="53" t="s">
        <v>5</v>
      </c>
      <c r="C439" s="47">
        <f t="shared" ref="C439:G440" si="3">C13+C53+C143+C165+C187+C238+C304+C327+C348+C360+C409+C251</f>
        <v>32330</v>
      </c>
      <c r="D439" s="112">
        <f t="shared" si="3"/>
        <v>1737</v>
      </c>
      <c r="E439" s="112">
        <f t="shared" si="3"/>
        <v>34067</v>
      </c>
      <c r="F439" s="102">
        <f t="shared" si="3"/>
        <v>2411</v>
      </c>
      <c r="G439" s="47">
        <f t="shared" si="3"/>
        <v>36478</v>
      </c>
    </row>
    <row r="440" spans="1:7" s="82" customFormat="1" ht="20.100000000000001" customHeight="1">
      <c r="A440" s="39" t="s">
        <v>98</v>
      </c>
      <c r="B440" s="53" t="s">
        <v>6</v>
      </c>
      <c r="C440" s="47">
        <f t="shared" si="3"/>
        <v>8753</v>
      </c>
      <c r="D440" s="112">
        <f t="shared" si="3"/>
        <v>425</v>
      </c>
      <c r="E440" s="112">
        <f t="shared" si="3"/>
        <v>9178</v>
      </c>
      <c r="F440" s="102">
        <f t="shared" si="3"/>
        <v>631</v>
      </c>
      <c r="G440" s="47">
        <f t="shared" si="3"/>
        <v>9809</v>
      </c>
    </row>
    <row r="441" spans="1:7" s="82" customFormat="1" ht="20.100000000000001" customHeight="1">
      <c r="A441" s="39" t="s">
        <v>97</v>
      </c>
      <c r="B441" s="53" t="s">
        <v>2</v>
      </c>
      <c r="C441" s="47">
        <f>C20+C58+C74+C114+C124+C151+C173+C195+C245+C269+C334+C354+C364+C374+C389+C403+C414+C257+C422</f>
        <v>56377</v>
      </c>
      <c r="D441" s="112">
        <f>D20+D58+D74+D114+D124+D151+D173+D195+D245+D269+D334+D354+D364+D374+D389+D403+D414+D257+D422+D308</f>
        <v>3719</v>
      </c>
      <c r="E441" s="112">
        <f>E20+E58+E74+E114+E124+E151+E173+E195+E245+E269+E334+E354+E364+E374+E389+E403+E414+E257+E422+E308</f>
        <v>60096</v>
      </c>
      <c r="F441" s="102">
        <f>F20+F58+F74+F114+F124+F151+F173+F195+F245+F269+F334+F354+F364+F374+F389+F403+F414+F257+F422+F308</f>
        <v>740</v>
      </c>
      <c r="G441" s="39">
        <f>G20+G58+G114+G74+G124+G151+G173+G195+G245+G269+G334+G354+G364+G374+G389+G403+G414+G257+G422+G308</f>
        <v>60836</v>
      </c>
    </row>
    <row r="442" spans="1:7" s="82" customFormat="1" ht="20.100000000000001" customHeight="1">
      <c r="A442" s="39" t="s">
        <v>81</v>
      </c>
      <c r="B442" s="53" t="s">
        <v>27</v>
      </c>
      <c r="C442" s="47">
        <f>C41+C77</f>
        <v>11662</v>
      </c>
      <c r="D442" s="112">
        <f>D41+D77+D337+D338+D115+D116</f>
        <v>4948</v>
      </c>
      <c r="E442" s="112">
        <f>E41+E77+E337+E338+E115+E116</f>
        <v>16610</v>
      </c>
      <c r="F442" s="102">
        <f>F41+F77+F337+F338+F115+F116+F62+F63+F392</f>
        <v>64207</v>
      </c>
      <c r="G442" s="39">
        <f>G41+G77+G337+G338+G115+G116+G62+G63+G391</f>
        <v>80817</v>
      </c>
    </row>
    <row r="443" spans="1:7" s="82" customFormat="1" ht="20.100000000000001" customHeight="1">
      <c r="A443" s="39" t="s">
        <v>167</v>
      </c>
      <c r="B443" s="53" t="s">
        <v>13</v>
      </c>
      <c r="C443" s="47">
        <f>C21+C249+C321</f>
        <v>10114</v>
      </c>
      <c r="D443" s="102">
        <f>D21+D249+D321</f>
        <v>2609</v>
      </c>
      <c r="E443" s="112">
        <f>E21+E249+E321</f>
        <v>12723</v>
      </c>
      <c r="F443" s="102">
        <f>F21+F249+F321+F38+F96</f>
        <v>7861</v>
      </c>
      <c r="G443" s="39">
        <f>G21+G249+G321+G38+G96</f>
        <v>20584</v>
      </c>
    </row>
    <row r="444" spans="1:7" s="82" customFormat="1" ht="20.100000000000001" customHeight="1">
      <c r="A444" s="39" t="s">
        <v>107</v>
      </c>
      <c r="B444" s="53" t="s">
        <v>14</v>
      </c>
      <c r="C444" s="47">
        <f>C85+C95+C294+C285</f>
        <v>4165</v>
      </c>
      <c r="D444" s="102">
        <f>D85+D95+D294+D285</f>
        <v>795</v>
      </c>
      <c r="E444" s="112">
        <f>E85+E95+E294+E285</f>
        <v>4960</v>
      </c>
      <c r="F444" s="102">
        <f>F85+F95+F294+F285</f>
        <v>533</v>
      </c>
      <c r="G444" s="39">
        <f>G85+G95+G294+G285</f>
        <v>5493</v>
      </c>
    </row>
    <row r="445" spans="1:7" s="82" customFormat="1" ht="20.100000000000001" customHeight="1">
      <c r="A445" s="39" t="s">
        <v>168</v>
      </c>
      <c r="B445" s="53" t="s">
        <v>207</v>
      </c>
      <c r="C445" s="47">
        <f>C229+C276</f>
        <v>46365</v>
      </c>
      <c r="D445" s="102">
        <f>D229+D276+D222</f>
        <v>2835</v>
      </c>
      <c r="E445" s="112">
        <f>E229+E276+E222</f>
        <v>49200</v>
      </c>
      <c r="F445" s="102">
        <f>F229+F276+F222</f>
        <v>228</v>
      </c>
      <c r="G445" s="39">
        <f>G229+G276+G222</f>
        <v>49428</v>
      </c>
    </row>
    <row r="446" spans="1:7" s="82" customFormat="1" ht="20.100000000000001" customHeight="1">
      <c r="A446" s="39" t="s">
        <v>169</v>
      </c>
      <c r="B446" s="53" t="s">
        <v>253</v>
      </c>
      <c r="C446" s="47">
        <f>C27</f>
        <v>67711</v>
      </c>
      <c r="D446" s="102">
        <f>D27</f>
        <v>1816</v>
      </c>
      <c r="E446" s="102">
        <f>E27</f>
        <v>69527</v>
      </c>
      <c r="F446" s="102">
        <f>F27</f>
        <v>-63616</v>
      </c>
      <c r="G446" s="39">
        <f>G27</f>
        <v>5911</v>
      </c>
    </row>
    <row r="447" spans="1:7" s="82" customFormat="1" ht="20.100000000000001" customHeight="1">
      <c r="A447" s="39" t="s">
        <v>80</v>
      </c>
      <c r="B447" s="53" t="s">
        <v>208</v>
      </c>
      <c r="C447" s="47">
        <f>C154+C24+C61</f>
        <v>7686</v>
      </c>
      <c r="D447" s="112">
        <f>D24+D61+D154+D309+D310+D335+D336+D375+D376</f>
        <v>330</v>
      </c>
      <c r="E447" s="112">
        <f>E24+E61+E154+E309+E310+E335+E336+E375+E376</f>
        <v>8016</v>
      </c>
      <c r="F447" s="102">
        <f>F24+F61+F154+F309+F310+F335+F336+F375+F376+F174+F175+F246</f>
        <v>3008</v>
      </c>
      <c r="G447" s="39">
        <f>G24+G61+G154+G309+G310+G335+G336+G375+G376+G174+G175+G246</f>
        <v>11024</v>
      </c>
    </row>
    <row r="448" spans="1:7" ht="24.95" customHeight="1">
      <c r="A448" s="206" t="s">
        <v>15</v>
      </c>
      <c r="B448" s="206"/>
      <c r="C448" s="37">
        <f>SUM(C439:C447)</f>
        <v>245163</v>
      </c>
      <c r="D448" s="123">
        <f>SUM(D439:D447)</f>
        <v>19214</v>
      </c>
      <c r="E448" s="121">
        <f>SUM(E439:E447)</f>
        <v>264377</v>
      </c>
      <c r="F448" s="165">
        <f>SUM(F439:F447)</f>
        <v>16003</v>
      </c>
      <c r="G448" s="121">
        <f>SUM(G439:G447)</f>
        <v>280380</v>
      </c>
    </row>
    <row r="450" spans="3:3">
      <c r="C450" s="36"/>
    </row>
    <row r="451" spans="3:3">
      <c r="C451" s="36"/>
    </row>
  </sheetData>
  <sheetProtection selectLockedCells="1" selectUnlockedCells="1"/>
  <mergeCells count="312">
    <mergeCell ref="A2:G2"/>
    <mergeCell ref="A7:G7"/>
    <mergeCell ref="A10:G10"/>
    <mergeCell ref="C417:C418"/>
    <mergeCell ref="B417:B418"/>
    <mergeCell ref="A260:A261"/>
    <mergeCell ref="A248:C248"/>
    <mergeCell ref="B313:B314"/>
    <mergeCell ref="C313:C314"/>
    <mergeCell ref="B324:B325"/>
    <mergeCell ref="C324:C325"/>
    <mergeCell ref="A297:A298"/>
    <mergeCell ref="A324:A325"/>
    <mergeCell ref="A346:B346"/>
    <mergeCell ref="B297:B298"/>
    <mergeCell ref="C297:C298"/>
    <mergeCell ref="A357:A358"/>
    <mergeCell ref="A367:A368"/>
    <mergeCell ref="A339:B339"/>
    <mergeCell ref="A341:A342"/>
    <mergeCell ref="B357:B358"/>
    <mergeCell ref="C357:C358"/>
    <mergeCell ref="B367:B368"/>
    <mergeCell ref="D393:D394"/>
    <mergeCell ref="A437:A438"/>
    <mergeCell ref="A448:B448"/>
    <mergeCell ref="A377:B377"/>
    <mergeCell ref="A379:A380"/>
    <mergeCell ref="A384:B384"/>
    <mergeCell ref="B437:B438"/>
    <mergeCell ref="C437:C438"/>
    <mergeCell ref="B425:B426"/>
    <mergeCell ref="C425:C426"/>
    <mergeCell ref="A435:B435"/>
    <mergeCell ref="A415:B415"/>
    <mergeCell ref="A425:A426"/>
    <mergeCell ref="B406:B407"/>
    <mergeCell ref="C406:C407"/>
    <mergeCell ref="A404:B404"/>
    <mergeCell ref="A406:A407"/>
    <mergeCell ref="B379:B380"/>
    <mergeCell ref="C379:C380"/>
    <mergeCell ref="B393:B394"/>
    <mergeCell ref="C393:C394"/>
    <mergeCell ref="A398:B398"/>
    <mergeCell ref="A381:G381"/>
    <mergeCell ref="A385:G385"/>
    <mergeCell ref="A393:A394"/>
    <mergeCell ref="A295:B295"/>
    <mergeCell ref="A299:G299"/>
    <mergeCell ref="A303:G303"/>
    <mergeCell ref="A315:G315"/>
    <mergeCell ref="F313:F314"/>
    <mergeCell ref="G313:G314"/>
    <mergeCell ref="F157:F158"/>
    <mergeCell ref="G157:G158"/>
    <mergeCell ref="C367:C368"/>
    <mergeCell ref="A236:B236"/>
    <mergeCell ref="A258:B258"/>
    <mergeCell ref="B225:B226"/>
    <mergeCell ref="C225:C226"/>
    <mergeCell ref="A219:B219"/>
    <mergeCell ref="A225:A226"/>
    <mergeCell ref="C179:C180"/>
    <mergeCell ref="B198:B199"/>
    <mergeCell ref="C198:C199"/>
    <mergeCell ref="A198:A199"/>
    <mergeCell ref="A179:A180"/>
    <mergeCell ref="A185:B185"/>
    <mergeCell ref="A196:B196"/>
    <mergeCell ref="B179:B180"/>
    <mergeCell ref="A230:B230"/>
    <mergeCell ref="B80:B81"/>
    <mergeCell ref="C80:C81"/>
    <mergeCell ref="A78:B78"/>
    <mergeCell ref="A80:A81"/>
    <mergeCell ref="B88:B89"/>
    <mergeCell ref="C88:C89"/>
    <mergeCell ref="A86:B86"/>
    <mergeCell ref="A88:A89"/>
    <mergeCell ref="A395:G395"/>
    <mergeCell ref="A365:B365"/>
    <mergeCell ref="D379:D380"/>
    <mergeCell ref="A369:G369"/>
    <mergeCell ref="B99:B100"/>
    <mergeCell ref="C99:C100"/>
    <mergeCell ref="A119:A120"/>
    <mergeCell ref="A125:B125"/>
    <mergeCell ref="B119:B120"/>
    <mergeCell ref="C119:C120"/>
    <mergeCell ref="A311:B311"/>
    <mergeCell ref="A313:A314"/>
    <mergeCell ref="A322:B322"/>
    <mergeCell ref="A302:B302"/>
    <mergeCell ref="B288:B289"/>
    <mergeCell ref="C288:C289"/>
    <mergeCell ref="A28:B28"/>
    <mergeCell ref="A30:A31"/>
    <mergeCell ref="B30:B31"/>
    <mergeCell ref="C30:C31"/>
    <mergeCell ref="A36:B36"/>
    <mergeCell ref="A42:B42"/>
    <mergeCell ref="B67:B68"/>
    <mergeCell ref="C67:C68"/>
    <mergeCell ref="A65:B65"/>
    <mergeCell ref="A67:A68"/>
    <mergeCell ref="A44:A45"/>
    <mergeCell ref="A49:B49"/>
    <mergeCell ref="F297:F298"/>
    <mergeCell ref="B44:B45"/>
    <mergeCell ref="C44:C45"/>
    <mergeCell ref="B5:B6"/>
    <mergeCell ref="C5:C6"/>
    <mergeCell ref="A5:A6"/>
    <mergeCell ref="A9:B9"/>
    <mergeCell ref="A163:B163"/>
    <mergeCell ref="A177:B177"/>
    <mergeCell ref="B134:B135"/>
    <mergeCell ref="C134:C135"/>
    <mergeCell ref="B157:B158"/>
    <mergeCell ref="C157:C158"/>
    <mergeCell ref="A155:B155"/>
    <mergeCell ref="A157:A158"/>
    <mergeCell ref="A127:A128"/>
    <mergeCell ref="A132:B132"/>
    <mergeCell ref="B127:B128"/>
    <mergeCell ref="C127:C128"/>
    <mergeCell ref="A134:A135"/>
    <mergeCell ref="A141:B141"/>
    <mergeCell ref="B118:C118"/>
    <mergeCell ref="A97:B97"/>
    <mergeCell ref="A99:A100"/>
    <mergeCell ref="A288:A289"/>
    <mergeCell ref="B232:B233"/>
    <mergeCell ref="C232:C233"/>
    <mergeCell ref="B260:B261"/>
    <mergeCell ref="C260:C261"/>
    <mergeCell ref="A262:G262"/>
    <mergeCell ref="E127:E128"/>
    <mergeCell ref="D134:D135"/>
    <mergeCell ref="E134:E135"/>
    <mergeCell ref="D157:D158"/>
    <mergeCell ref="E157:E158"/>
    <mergeCell ref="D179:D180"/>
    <mergeCell ref="E179:E180"/>
    <mergeCell ref="D198:D199"/>
    <mergeCell ref="E198:E199"/>
    <mergeCell ref="A232:A233"/>
    <mergeCell ref="A250:B250"/>
    <mergeCell ref="F260:F261"/>
    <mergeCell ref="G260:G261"/>
    <mergeCell ref="F272:F273"/>
    <mergeCell ref="G272:G273"/>
    <mergeCell ref="F279:F280"/>
    <mergeCell ref="G279:G280"/>
    <mergeCell ref="F288:F289"/>
    <mergeCell ref="F341:F342"/>
    <mergeCell ref="G341:G342"/>
    <mergeCell ref="F357:F358"/>
    <mergeCell ref="G357:G358"/>
    <mergeCell ref="F425:F426"/>
    <mergeCell ref="G425:G426"/>
    <mergeCell ref="D225:D226"/>
    <mergeCell ref="E225:E226"/>
    <mergeCell ref="D232:D233"/>
    <mergeCell ref="E232:E233"/>
    <mergeCell ref="A326:G326"/>
    <mergeCell ref="A343:G343"/>
    <mergeCell ref="A347:G347"/>
    <mergeCell ref="A359:G359"/>
    <mergeCell ref="B341:B342"/>
    <mergeCell ref="C341:C342"/>
    <mergeCell ref="A423:B423"/>
    <mergeCell ref="E379:E380"/>
    <mergeCell ref="A417:A418"/>
    <mergeCell ref="A355:B355"/>
    <mergeCell ref="E406:E407"/>
    <mergeCell ref="D417:D418"/>
    <mergeCell ref="E417:E418"/>
    <mergeCell ref="G288:G289"/>
    <mergeCell ref="A136:G136"/>
    <mergeCell ref="A142:G142"/>
    <mergeCell ref="A234:G234"/>
    <mergeCell ref="A237:G237"/>
    <mergeCell ref="A264:B264"/>
    <mergeCell ref="D406:D407"/>
    <mergeCell ref="F88:F89"/>
    <mergeCell ref="D425:D426"/>
    <mergeCell ref="E425:E426"/>
    <mergeCell ref="D313:D314"/>
    <mergeCell ref="E313:E314"/>
    <mergeCell ref="D324:D325"/>
    <mergeCell ref="E324:E325"/>
    <mergeCell ref="D341:D342"/>
    <mergeCell ref="E341:E342"/>
    <mergeCell ref="D357:D358"/>
    <mergeCell ref="E357:E358"/>
    <mergeCell ref="D367:D368"/>
    <mergeCell ref="E367:E368"/>
    <mergeCell ref="A399:G399"/>
    <mergeCell ref="A408:G408"/>
    <mergeCell ref="A419:G419"/>
    <mergeCell ref="F324:F325"/>
    <mergeCell ref="G324:G325"/>
    <mergeCell ref="E30:E31"/>
    <mergeCell ref="D44:D45"/>
    <mergeCell ref="E44:E45"/>
    <mergeCell ref="D67:D68"/>
    <mergeCell ref="E67:E68"/>
    <mergeCell ref="D80:D81"/>
    <mergeCell ref="E80:E81"/>
    <mergeCell ref="D437:D438"/>
    <mergeCell ref="E437:E438"/>
    <mergeCell ref="A32:E32"/>
    <mergeCell ref="A222:B222"/>
    <mergeCell ref="E393:E394"/>
    <mergeCell ref="D260:D261"/>
    <mergeCell ref="E260:E261"/>
    <mergeCell ref="D272:D273"/>
    <mergeCell ref="E272:E273"/>
    <mergeCell ref="D279:D280"/>
    <mergeCell ref="E279:E280"/>
    <mergeCell ref="D288:D289"/>
    <mergeCell ref="E288:E289"/>
    <mergeCell ref="D297:D298"/>
    <mergeCell ref="E297:E298"/>
    <mergeCell ref="A392:B392"/>
    <mergeCell ref="A82:G82"/>
    <mergeCell ref="E88:E89"/>
    <mergeCell ref="D99:D100"/>
    <mergeCell ref="E99:E100"/>
    <mergeCell ref="D119:D120"/>
    <mergeCell ref="E119:E120"/>
    <mergeCell ref="D127:D128"/>
    <mergeCell ref="A117:B117"/>
    <mergeCell ref="F5:F6"/>
    <mergeCell ref="G5:G6"/>
    <mergeCell ref="F30:F31"/>
    <mergeCell ref="G30:G31"/>
    <mergeCell ref="F44:F45"/>
    <mergeCell ref="G44:G45"/>
    <mergeCell ref="F67:F68"/>
    <mergeCell ref="G67:G68"/>
    <mergeCell ref="F80:F81"/>
    <mergeCell ref="G80:G81"/>
    <mergeCell ref="A37:G37"/>
    <mergeCell ref="A46:G46"/>
    <mergeCell ref="A50:G50"/>
    <mergeCell ref="A69:G69"/>
    <mergeCell ref="D5:D6"/>
    <mergeCell ref="E5:E6"/>
    <mergeCell ref="D30:D31"/>
    <mergeCell ref="A159:G159"/>
    <mergeCell ref="A164:G164"/>
    <mergeCell ref="A181:G181"/>
    <mergeCell ref="A186:G186"/>
    <mergeCell ref="A200:G200"/>
    <mergeCell ref="A220:G220"/>
    <mergeCell ref="A227:G227"/>
    <mergeCell ref="F179:F180"/>
    <mergeCell ref="G88:G89"/>
    <mergeCell ref="F99:F100"/>
    <mergeCell ref="G99:G100"/>
    <mergeCell ref="F119:F120"/>
    <mergeCell ref="G119:G120"/>
    <mergeCell ref="F127:F128"/>
    <mergeCell ref="G127:G128"/>
    <mergeCell ref="F134:F135"/>
    <mergeCell ref="G134:G135"/>
    <mergeCell ref="A90:G90"/>
    <mergeCell ref="A101:G101"/>
    <mergeCell ref="A109:G109"/>
    <mergeCell ref="A121:G121"/>
    <mergeCell ref="A129:G129"/>
    <mergeCell ref="A108:B108"/>
    <mergeCell ref="D88:D89"/>
    <mergeCell ref="A277:B277"/>
    <mergeCell ref="A279:A280"/>
    <mergeCell ref="A286:B286"/>
    <mergeCell ref="G179:G180"/>
    <mergeCell ref="F198:F199"/>
    <mergeCell ref="G198:G199"/>
    <mergeCell ref="F225:F226"/>
    <mergeCell ref="G225:G226"/>
    <mergeCell ref="F232:F233"/>
    <mergeCell ref="G232:G233"/>
    <mergeCell ref="A204:B204"/>
    <mergeCell ref="A218:B218"/>
    <mergeCell ref="A1:G1"/>
    <mergeCell ref="F437:F438"/>
    <mergeCell ref="G437:G438"/>
    <mergeCell ref="F367:F368"/>
    <mergeCell ref="G367:G368"/>
    <mergeCell ref="F379:F380"/>
    <mergeCell ref="G379:G380"/>
    <mergeCell ref="F393:F394"/>
    <mergeCell ref="G393:G394"/>
    <mergeCell ref="F406:F407"/>
    <mergeCell ref="G406:G407"/>
    <mergeCell ref="F417:F418"/>
    <mergeCell ref="G417:G418"/>
    <mergeCell ref="G297:G298"/>
    <mergeCell ref="A265:G265"/>
    <mergeCell ref="A274:G274"/>
    <mergeCell ref="A281:G281"/>
    <mergeCell ref="A290:G290"/>
    <mergeCell ref="B272:B273"/>
    <mergeCell ref="C272:C273"/>
    <mergeCell ref="B279:B280"/>
    <mergeCell ref="C279:C280"/>
    <mergeCell ref="A270:B270"/>
    <mergeCell ref="A272:A273"/>
  </mergeCells>
  <printOptions horizontalCentered="1"/>
  <pageMargins left="0.19685039370078741" right="0.19685039370078741" top="0.39" bottom="0.68" header="0.28999999999999998" footer="0.31496062992125984"/>
  <pageSetup paperSize="9" scale="96" orientation="landscape" r:id="rId1"/>
  <headerFooter>
    <oddFooter>&amp;C&amp;P</oddFooter>
  </headerFooter>
  <rowBreaks count="12" manualBreakCount="12">
    <brk id="29" max="6" man="1"/>
    <brk id="65" max="6" man="1"/>
    <brk id="97" max="6" man="1"/>
    <brk id="132" max="6" man="1"/>
    <brk id="163" max="6" man="1"/>
    <brk id="196" max="6" man="1"/>
    <brk id="231" max="6" man="1"/>
    <brk id="259" max="6" man="1"/>
    <brk id="295" max="6" man="1"/>
    <brk id="323" max="6" man="1"/>
    <brk id="356" max="6" man="1"/>
    <brk id="4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2015 évi költségvetés</vt:lpstr>
      <vt:lpstr>'2015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2016-02-09T13:52:24Z</cp:lastPrinted>
  <dcterms:created xsi:type="dcterms:W3CDTF">2001-11-26T10:13:34Z</dcterms:created>
  <dcterms:modified xsi:type="dcterms:W3CDTF">2016-02-22T09:36:41Z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