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'Munka1'!$A$1:$D$124</definedName>
  </definedNames>
  <calcPr fullCalcOnLoad="1"/>
</workbook>
</file>

<file path=xl/sharedStrings.xml><?xml version="1.0" encoding="utf-8"?>
<sst xmlns="http://schemas.openxmlformats.org/spreadsheetml/2006/main" count="232" uniqueCount="209">
  <si>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</si>
  <si>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</si>
  <si>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</si>
  <si>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</si>
  <si>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</si>
  <si>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</si>
  <si>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</si>
  <si>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</si>
  <si>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</si>
  <si>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</si>
  <si>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</si>
  <si>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</si>
  <si>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</si>
  <si>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</si>
  <si>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</si>
  <si>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</si>
  <si>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</si>
  <si>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</si>
  <si>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</si>
  <si>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</si>
  <si>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</si>
  <si>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</si>
  <si>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</si>
  <si>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</si>
  <si>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</si>
  <si>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</si>
  <si>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</si>
  <si>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</si>
  <si>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</si>
  <si>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</si>
  <si>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</si>
  <si>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</si>
  <si>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</si>
  <si>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</si>
  <si>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</si>
  <si>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</si>
  <si>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</si>
  <si>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</si>
  <si>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</si>
  <si>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</si>
  <si>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</si>
  <si>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</si>
  <si>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</si>
  <si>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</si>
  <si>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</si>
  <si>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</si>
  <si>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</si>
  <si>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</si>
  <si>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</si>
  <si>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</si>
  <si>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</si>
  <si>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</si>
  <si>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</si>
  <si>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</si>
  <si>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</si>
  <si>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</si>
  <si>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</si>
  <si>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</si>
  <si>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</si>
  <si>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</si>
  <si>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</si>
  <si>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</si>
  <si>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</si>
  <si>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</si>
  <si>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</si>
  <si>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</si>
  <si>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</si>
  <si>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</si>
  <si>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</si>
  <si>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</si>
  <si>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</si>
  <si>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</si>
  <si>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</si>
  <si>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</si>
  <si>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</si>
  <si>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</si>
  <si>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</si>
  <si>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</si>
  <si>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</si>
  <si>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</si>
  <si>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</si>
  <si>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</si>
  <si>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</si>
  <si>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</si>
  <si>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</si>
  <si>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</si>
  <si>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</si>
  <si>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</si>
  <si>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</si>
  <si>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</si>
  <si>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</si>
  <si>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</si>
  <si>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</si>
  <si>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</si>
  <si>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</si>
  <si>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</si>
  <si>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</si>
  <si>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</si>
  <si>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</si>
  <si>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</si>
  <si>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</si>
  <si>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</si>
  <si>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</si>
  <si>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</si>
  <si>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</si>
  <si>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</si>
  <si>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</si>
  <si>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</si>
  <si>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</si>
  <si>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</si>
  <si>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</si>
  <si>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</si>
  <si>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</si>
  <si>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</si>
  <si>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</si>
  <si>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</si>
  <si>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</si>
  <si>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</si>
  <si>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</si>
  <si>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</si>
  <si>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</si>
  <si>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</si>
  <si>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</si>
  <si>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</si>
  <si>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</si>
  <si>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</si>
  <si>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</si>
  <si>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</si>
  <si>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</si>
  <si>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</si>
  <si>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</si>
  <si>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</si>
  <si>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</si>
  <si>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</si>
  <si>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</si>
  <si>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</si>
  <si>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</si>
  <si>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</si>
  <si>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</si>
  <si>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</si>
  <si>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</si>
  <si>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</si>
  <si>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</si>
  <si>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</si>
  <si>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</si>
  <si>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</si>
  <si>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</si>
  <si>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</si>
  <si>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</si>
  <si>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</si>
  <si>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</si>
  <si>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</si>
  <si>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</si>
  <si>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</si>
  <si>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</si>
  <si>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</si>
  <si>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</si>
  <si>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</si>
  <si>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</si>
  <si>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</si>
  <si>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</si>
  <si>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</si>
  <si>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</si>
  <si>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</si>
  <si>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>2017. évi előirányzat</t>
  </si>
  <si>
    <t xml:space="preserve">Tardos Község Önkormányzata 2017. ÉVI KÖLTSÉGVETÉSÉNEK ÖSSZEVONT PÉNZÜGYI MÉRLEGE </t>
  </si>
  <si>
    <t>Tardos Község Önkormányzata 2017. ÉVI KÖLTSÉGVETÉSÉNEK  ÖSSZEVONT PÉNZÜGYI MÉRLEGE</t>
  </si>
  <si>
    <t xml:space="preserve">   - Egyéb működési támogatás ÁH-án belülre Baj Önkormányzatnak fogorvosi ellátáshoz támogatáss</t>
  </si>
  <si>
    <t xml:space="preserve">   - Egyéb működési célú támogatások ÁH-n belülre intézmény finanszírozás</t>
  </si>
  <si>
    <t xml:space="preserve">          Önkéntes Tűzoltó Egyesület</t>
  </si>
  <si>
    <t xml:space="preserve">          Vörösmárvány Alapítvány</t>
  </si>
  <si>
    <t xml:space="preserve">          Srint Futó Klub</t>
  </si>
  <si>
    <t>1.8</t>
  </si>
  <si>
    <t>1.9</t>
  </si>
  <si>
    <t>1.9.1</t>
  </si>
  <si>
    <t>1.9.2</t>
  </si>
  <si>
    <t>1.9.3</t>
  </si>
  <si>
    <t>1.9.4</t>
  </si>
  <si>
    <t>1.9.5</t>
  </si>
  <si>
    <t>1.9.6</t>
  </si>
  <si>
    <t xml:space="preserve">          Asztalitenisz sportnak</t>
  </si>
  <si>
    <t>Módosított előirányzat</t>
  </si>
  <si>
    <t>C</t>
  </si>
  <si>
    <t>2.5</t>
  </si>
  <si>
    <t>Vértestolna Község Önkormányzatától működési célú támogatás</t>
  </si>
  <si>
    <t>1.9.7</t>
  </si>
  <si>
    <t>1.9.8</t>
  </si>
  <si>
    <t xml:space="preserve">          Szamaritánus Alapítvány</t>
  </si>
  <si>
    <t xml:space="preserve">          Tardosi Vörösmárvány Alapítvány</t>
  </si>
  <si>
    <t>Forintban</t>
  </si>
  <si>
    <t xml:space="preserve">                 Csabán Béla polgármester                       Szakmáry Lászlóné jegyző </t>
  </si>
  <si>
    <t>1.9.9</t>
  </si>
  <si>
    <t xml:space="preserve">         Baji fogorvos fogorvosi ellátás támogatása</t>
  </si>
  <si>
    <t>2.5.2</t>
  </si>
  <si>
    <t>Felhalmozási visszatérítendő támogatás nyújtása Tardos Futball Klubnak</t>
  </si>
  <si>
    <t xml:space="preserve">          TOP-3.2.1 Energetikai korszerűsítés (Iskola épületének külső hőszigetlése)</t>
  </si>
  <si>
    <t xml:space="preserve">          TOP-2.1.2 Csapadékvíz elvezetés </t>
  </si>
  <si>
    <t xml:space="preserve">          Fejlesztési céltartalék</t>
  </si>
  <si>
    <t>3.2.1</t>
  </si>
  <si>
    <t>3.2.2</t>
  </si>
  <si>
    <t>3.2.3</t>
  </si>
  <si>
    <t>3.2.4</t>
  </si>
  <si>
    <t xml:space="preserve">          TOP-4.1.1 Egészségügyi alapellátás infrastrukturális fejlesztése</t>
  </si>
  <si>
    <t>13.1</t>
  </si>
  <si>
    <t>Államháztartáson belüli megelőlegezés</t>
  </si>
  <si>
    <t>1.9.10</t>
  </si>
  <si>
    <t xml:space="preserve">         Bursa ösztöndíj</t>
  </si>
  <si>
    <r>
      <t xml:space="preserve"> 1.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1/2017. (II.16.) önkormányzati rendelethez</t>
    </r>
  </si>
  <si>
    <r>
      <t>1. 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1/2017. (II.16.) 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</si>
</sst>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2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2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2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2" fontId="11" fillId="0" borderId="13" xfId="0" applyNumberFormat="1" applyFont="1" applyBorder="1" applyAlignment="1" applyProtection="1">
      <alignment horizontal="right" vertical="center" wrapText="1" indent="1"/>
      <protection/>
    </xf>
    <xf numFmtId="172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6"/>
      <protection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9" fillId="0" borderId="41" xfId="54" applyFont="1" applyFill="1" applyBorder="1" applyProtection="1">
      <alignment/>
      <protection/>
    </xf>
    <xf numFmtId="0" fontId="7" fillId="0" borderId="42" xfId="54" applyFont="1" applyFill="1" applyBorder="1" applyAlignment="1" applyProtection="1">
      <alignment horizontal="center"/>
      <protection/>
    </xf>
    <xf numFmtId="0" fontId="9" fillId="0" borderId="43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9" fillId="0" borderId="45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4" xfId="54" applyFont="1" applyFill="1" applyBorder="1" applyProtection="1">
      <alignment/>
      <protection/>
    </xf>
    <xf numFmtId="172" fontId="7" fillId="0" borderId="46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45" xfId="54" applyFont="1" applyFill="1" applyBorder="1" applyAlignment="1" applyProtection="1">
      <alignment vertical="center" wrapText="1"/>
      <protection/>
    </xf>
    <xf numFmtId="0" fontId="7" fillId="0" borderId="45" xfId="54" applyFont="1" applyFill="1" applyBorder="1" applyAlignment="1" applyProtection="1">
      <alignment horizontal="center"/>
      <protection/>
    </xf>
    <xf numFmtId="0" fontId="2" fillId="0" borderId="47" xfId="54" applyFill="1" applyBorder="1" applyProtection="1">
      <alignment/>
      <protection/>
    </xf>
    <xf numFmtId="172" fontId="8" fillId="0" borderId="41" xfId="5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4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44" xfId="54" applyFill="1" applyBorder="1" applyProtection="1">
      <alignment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7" xfId="54" applyFont="1" applyFill="1" applyBorder="1" applyProtection="1">
      <alignment/>
      <protection/>
    </xf>
    <xf numFmtId="3" fontId="9" fillId="0" borderId="43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9" fillId="0" borderId="42" xfId="54" applyNumberFormat="1" applyFont="1" applyFill="1" applyBorder="1" applyProtection="1">
      <alignment/>
      <protection/>
    </xf>
    <xf numFmtId="3" fontId="9" fillId="0" borderId="45" xfId="54" applyNumberFormat="1" applyFont="1" applyFill="1" applyBorder="1" applyProtection="1">
      <alignment/>
      <protection/>
    </xf>
    <xf numFmtId="0" fontId="8" fillId="0" borderId="41" xfId="54" applyFont="1" applyFill="1" applyBorder="1" applyProtection="1">
      <alignment/>
      <protection/>
    </xf>
    <xf numFmtId="3" fontId="8" fillId="0" borderId="48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3" fontId="8" fillId="0" borderId="49" xfId="54" applyNumberFormat="1" applyFont="1" applyFill="1" applyBorder="1" applyProtection="1">
      <alignment/>
      <protection/>
    </xf>
    <xf numFmtId="3" fontId="8" fillId="0" borderId="46" xfId="54" applyNumberFormat="1" applyFont="1" applyFill="1" applyBorder="1" applyProtection="1">
      <alignment/>
      <protection/>
    </xf>
    <xf numFmtId="3" fontId="8" fillId="0" borderId="47" xfId="54" applyNumberFormat="1" applyFont="1" applyFill="1" applyBorder="1" applyProtection="1">
      <alignment/>
      <protection/>
    </xf>
    <xf numFmtId="0" fontId="6" fillId="0" borderId="48" xfId="54" applyFont="1" applyFill="1" applyBorder="1" applyAlignment="1" applyProtection="1">
      <alignment horizontal="center" vertical="center" wrapText="1"/>
      <protection/>
    </xf>
    <xf numFmtId="172" fontId="2" fillId="0" borderId="0" xfId="54" applyNumberFormat="1" applyFont="1" applyFill="1" applyBorder="1" applyAlignment="1" applyProtection="1">
      <alignment vertical="center"/>
      <protection/>
    </xf>
    <xf numFmtId="172" fontId="8" fillId="0" borderId="50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50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0" fontId="8" fillId="0" borderId="37" xfId="54" applyFont="1" applyFill="1" applyBorder="1" applyAlignment="1" applyProtection="1">
      <alignment horizontal="left" vertical="center" wrapText="1" indent="1"/>
      <protection/>
    </xf>
    <xf numFmtId="3" fontId="8" fillId="0" borderId="42" xfId="54" applyNumberFormat="1" applyFont="1" applyFill="1" applyBorder="1" applyProtection="1">
      <alignment/>
      <protection/>
    </xf>
    <xf numFmtId="49" fontId="10" fillId="0" borderId="11" xfId="0" applyNumberFormat="1" applyFont="1" applyBorder="1" applyAlignment="1" applyProtection="1">
      <alignment horizontal="center" wrapText="1"/>
      <protection/>
    </xf>
    <xf numFmtId="0" fontId="10" fillId="0" borderId="12" xfId="0" applyFont="1" applyBorder="1" applyAlignment="1" applyProtection="1">
      <alignment horizontal="left" vertical="center" wrapText="1" indent="1"/>
      <protection/>
    </xf>
    <xf numFmtId="0" fontId="15" fillId="0" borderId="45" xfId="54" applyFont="1" applyFill="1" applyBorder="1" applyProtection="1">
      <alignment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2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64">
      <selection activeCell="A68" sqref="A68:C68"/>
    </sheetView>
  </sheetViews>
  <sheetFormatPr defaultColWidth="9.140625" defaultRowHeight="15"/>
  <cols>
    <col min="1" max="1" width="8.140625" style="67" customWidth="1"/>
    <col min="2" max="2" width="64.00390625" style="67" customWidth="1"/>
    <col min="3" max="3" width="17.00390625" style="68" customWidth="1"/>
    <col min="4" max="4" width="14.00390625" style="1" customWidth="1"/>
    <col min="5" max="16384" width="9.140625" style="1" customWidth="1"/>
  </cols>
  <sheetData>
    <row r="1" spans="1:3" ht="15.75" customHeight="1">
      <c r="A1" s="119" t="s">
        <v>207</v>
      </c>
      <c r="B1" s="119"/>
      <c r="C1" s="119"/>
    </row>
    <row r="2" spans="1:3" ht="15.75" customHeight="1">
      <c r="A2" s="110" t="s">
        <v>165</v>
      </c>
      <c r="B2" s="110"/>
      <c r="C2" s="110"/>
    </row>
    <row r="3" spans="1:4" ht="15.75" customHeight="1">
      <c r="A3" s="125" t="s">
        <v>0</v>
      </c>
      <c r="B3" s="125"/>
      <c r="C3" s="125"/>
      <c r="D3" s="69"/>
    </row>
    <row r="4" spans="1:4" ht="15.75" customHeight="1">
      <c r="A4" s="69"/>
      <c r="B4" s="69"/>
      <c r="C4" s="70" t="s">
        <v>126</v>
      </c>
      <c r="D4" s="69"/>
    </row>
    <row r="5" spans="1:3" ht="15.75" customHeight="1" thickBot="1">
      <c r="A5" s="120"/>
      <c r="B5" s="120"/>
      <c r="C5" s="2" t="s">
        <v>189</v>
      </c>
    </row>
    <row r="6" spans="1:4" ht="37.5" customHeight="1" thickBot="1">
      <c r="A6" s="3" t="s">
        <v>1</v>
      </c>
      <c r="B6" s="4" t="s">
        <v>2</v>
      </c>
      <c r="C6" s="5" t="s">
        <v>164</v>
      </c>
      <c r="D6" s="109" t="s">
        <v>181</v>
      </c>
    </row>
    <row r="7" spans="1:4" s="9" customFormat="1" ht="12" customHeight="1" thickBot="1">
      <c r="A7" s="6"/>
      <c r="B7" s="7" t="s">
        <v>117</v>
      </c>
      <c r="C7" s="8" t="s">
        <v>116</v>
      </c>
      <c r="D7" s="83" t="s">
        <v>182</v>
      </c>
    </row>
    <row r="8" spans="1:4" s="13" customFormat="1" ht="12" customHeight="1" thickBot="1">
      <c r="A8" s="10" t="s">
        <v>3</v>
      </c>
      <c r="B8" s="11" t="s">
        <v>99</v>
      </c>
      <c r="C8" s="12">
        <f>+C9+C10+C11+C12+C13+C14</f>
        <v>106428000</v>
      </c>
      <c r="D8" s="85">
        <f>+D9+D10+D11+D12+D13+D14</f>
        <v>107926743</v>
      </c>
    </row>
    <row r="9" spans="1:4" s="13" customFormat="1" ht="12" customHeight="1">
      <c r="A9" s="14" t="s">
        <v>4</v>
      </c>
      <c r="B9" s="15" t="s">
        <v>5</v>
      </c>
      <c r="C9" s="16">
        <v>49601000</v>
      </c>
      <c r="D9" s="99">
        <v>50646320</v>
      </c>
    </row>
    <row r="10" spans="1:4" s="13" customFormat="1" ht="12" customHeight="1">
      <c r="A10" s="17" t="s">
        <v>6</v>
      </c>
      <c r="B10" s="18" t="s">
        <v>7</v>
      </c>
      <c r="C10" s="19">
        <v>30890000</v>
      </c>
      <c r="D10" s="100">
        <v>31083350</v>
      </c>
    </row>
    <row r="11" spans="1:4" s="13" customFormat="1" ht="12" customHeight="1">
      <c r="A11" s="17" t="s">
        <v>8</v>
      </c>
      <c r="B11" s="18" t="s">
        <v>158</v>
      </c>
      <c r="C11" s="19">
        <v>24099000</v>
      </c>
      <c r="D11" s="100">
        <v>23115551</v>
      </c>
    </row>
    <row r="12" spans="1:4" s="13" customFormat="1" ht="12" customHeight="1">
      <c r="A12" s="17" t="s">
        <v>9</v>
      </c>
      <c r="B12" s="18" t="s">
        <v>10</v>
      </c>
      <c r="C12" s="19">
        <v>1838000</v>
      </c>
      <c r="D12" s="100">
        <v>1837680</v>
      </c>
    </row>
    <row r="13" spans="1:4" s="13" customFormat="1" ht="12" customHeight="1">
      <c r="A13" s="17" t="s">
        <v>11</v>
      </c>
      <c r="B13" s="18" t="s">
        <v>12</v>
      </c>
      <c r="C13" s="19"/>
      <c r="D13" s="82"/>
    </row>
    <row r="14" spans="1:4" s="13" customFormat="1" ht="12" customHeight="1" thickBot="1">
      <c r="A14" s="20" t="s">
        <v>13</v>
      </c>
      <c r="B14" s="21" t="s">
        <v>14</v>
      </c>
      <c r="C14" s="19"/>
      <c r="D14" s="86">
        <v>1243842</v>
      </c>
    </row>
    <row r="15" spans="1:4" s="13" customFormat="1" ht="12" customHeight="1" thickBot="1">
      <c r="A15" s="10" t="s">
        <v>15</v>
      </c>
      <c r="B15" s="22" t="s">
        <v>100</v>
      </c>
      <c r="C15" s="12">
        <f>+C17</f>
        <v>88698000</v>
      </c>
      <c r="D15" s="85">
        <f>+D17</f>
        <v>103721738</v>
      </c>
    </row>
    <row r="16" spans="1:4" s="13" customFormat="1" ht="12" customHeight="1">
      <c r="A16" s="14" t="s">
        <v>16</v>
      </c>
      <c r="B16" s="15" t="s">
        <v>17</v>
      </c>
      <c r="C16" s="16"/>
      <c r="D16" s="84"/>
    </row>
    <row r="17" spans="1:4" s="13" customFormat="1" ht="12" customHeight="1">
      <c r="A17" s="17" t="s">
        <v>18</v>
      </c>
      <c r="B17" s="18" t="s">
        <v>22</v>
      </c>
      <c r="C17" s="19">
        <f>SUM(C23+C20+C19+C18)</f>
        <v>88698000</v>
      </c>
      <c r="D17" s="19">
        <f>SUM(D24+D23+D20+D19+D18)</f>
        <v>103721738</v>
      </c>
    </row>
    <row r="18" spans="1:4" s="13" customFormat="1" ht="12" customHeight="1">
      <c r="A18" s="20" t="s">
        <v>149</v>
      </c>
      <c r="B18" s="21" t="s">
        <v>144</v>
      </c>
      <c r="C18" s="23">
        <v>4872000</v>
      </c>
      <c r="D18" s="100">
        <v>4928900</v>
      </c>
    </row>
    <row r="19" spans="1:4" s="13" customFormat="1" ht="12" customHeight="1">
      <c r="A19" s="20" t="s">
        <v>150</v>
      </c>
      <c r="B19" s="21" t="s">
        <v>145</v>
      </c>
      <c r="C19" s="23">
        <v>4000000</v>
      </c>
      <c r="D19" s="100">
        <v>8809978</v>
      </c>
    </row>
    <row r="20" spans="1:4" s="13" customFormat="1" ht="12" customHeight="1">
      <c r="A20" s="20" t="s">
        <v>151</v>
      </c>
      <c r="B20" s="21" t="s">
        <v>146</v>
      </c>
      <c r="C20" s="23">
        <f>SUM(C21:C22)</f>
        <v>79826000</v>
      </c>
      <c r="D20" s="23">
        <f>SUM(D21:D22)</f>
        <v>86977860</v>
      </c>
    </row>
    <row r="21" spans="1:4" s="13" customFormat="1" ht="12" customHeight="1">
      <c r="A21" s="20" t="s">
        <v>152</v>
      </c>
      <c r="B21" s="21" t="s">
        <v>148</v>
      </c>
      <c r="C21" s="23">
        <v>46209000</v>
      </c>
      <c r="D21" s="100">
        <v>48451700</v>
      </c>
    </row>
    <row r="22" spans="1:4" s="13" customFormat="1" ht="12" customHeight="1">
      <c r="A22" s="20" t="s">
        <v>153</v>
      </c>
      <c r="B22" s="21" t="s">
        <v>154</v>
      </c>
      <c r="C22" s="23">
        <v>33617000</v>
      </c>
      <c r="D22" s="100">
        <v>38526160</v>
      </c>
    </row>
    <row r="23" spans="1:4" s="13" customFormat="1" ht="12" customHeight="1">
      <c r="A23" s="20" t="s">
        <v>20</v>
      </c>
      <c r="B23" s="21" t="s">
        <v>147</v>
      </c>
      <c r="C23" s="23"/>
      <c r="D23" s="101">
        <v>2700000</v>
      </c>
    </row>
    <row r="24" spans="1:4" s="13" customFormat="1" ht="12" customHeight="1" thickBot="1">
      <c r="A24" s="51" t="s">
        <v>183</v>
      </c>
      <c r="B24" s="73" t="s">
        <v>184</v>
      </c>
      <c r="C24" s="97"/>
      <c r="D24" s="98">
        <v>305000</v>
      </c>
    </row>
    <row r="25" spans="1:4" s="13" customFormat="1" ht="12" customHeight="1" thickBot="1">
      <c r="A25" s="10" t="s">
        <v>23</v>
      </c>
      <c r="B25" s="11" t="s">
        <v>101</v>
      </c>
      <c r="C25" s="12"/>
      <c r="D25" s="102">
        <v>194366506</v>
      </c>
    </row>
    <row r="26" spans="1:4" s="13" customFormat="1" ht="12" customHeight="1" thickBot="1">
      <c r="A26" s="10" t="s">
        <v>26</v>
      </c>
      <c r="B26" s="11" t="s">
        <v>102</v>
      </c>
      <c r="C26" s="24">
        <f>SUM(C27+C32+C33)</f>
        <v>42270000</v>
      </c>
      <c r="D26" s="88">
        <f>SUM(D27+D32+D33)</f>
        <v>42270000</v>
      </c>
    </row>
    <row r="27" spans="1:4" s="13" customFormat="1" ht="12" customHeight="1">
      <c r="A27" s="14" t="s">
        <v>27</v>
      </c>
      <c r="B27" s="15" t="s">
        <v>103</v>
      </c>
      <c r="C27" s="25">
        <f>SUM(C28:C31)</f>
        <v>36000000</v>
      </c>
      <c r="D27" s="25">
        <f>SUM(D28:D31)</f>
        <v>36000000</v>
      </c>
    </row>
    <row r="28" spans="1:4" s="13" customFormat="1" ht="12" customHeight="1">
      <c r="A28" s="17" t="s">
        <v>28</v>
      </c>
      <c r="B28" s="18" t="s">
        <v>96</v>
      </c>
      <c r="C28" s="19">
        <v>3300000</v>
      </c>
      <c r="D28" s="100">
        <v>3300000</v>
      </c>
    </row>
    <row r="29" spans="1:4" s="13" customFormat="1" ht="12" customHeight="1">
      <c r="A29" s="17" t="s">
        <v>118</v>
      </c>
      <c r="B29" s="18" t="s">
        <v>97</v>
      </c>
      <c r="C29" s="19">
        <v>4600000</v>
      </c>
      <c r="D29" s="100">
        <v>4600000</v>
      </c>
    </row>
    <row r="30" spans="1:4" s="13" customFormat="1" ht="12" customHeight="1">
      <c r="A30" s="17" t="s">
        <v>119</v>
      </c>
      <c r="B30" s="18" t="s">
        <v>98</v>
      </c>
      <c r="C30" s="19">
        <v>100000</v>
      </c>
      <c r="D30" s="100">
        <v>100000</v>
      </c>
    </row>
    <row r="31" spans="1:4" s="13" customFormat="1" ht="12" customHeight="1">
      <c r="A31" s="17" t="s">
        <v>129</v>
      </c>
      <c r="B31" s="18" t="s">
        <v>128</v>
      </c>
      <c r="C31" s="19">
        <v>28000000</v>
      </c>
      <c r="D31" s="100">
        <v>28000000</v>
      </c>
    </row>
    <row r="32" spans="1:4" s="13" customFormat="1" ht="12" customHeight="1">
      <c r="A32" s="17" t="s">
        <v>120</v>
      </c>
      <c r="B32" s="18" t="s">
        <v>29</v>
      </c>
      <c r="C32" s="19">
        <v>6000000</v>
      </c>
      <c r="D32" s="100">
        <v>6000000</v>
      </c>
    </row>
    <row r="33" spans="1:4" s="13" customFormat="1" ht="12" customHeight="1" thickBot="1">
      <c r="A33" s="20" t="s">
        <v>121</v>
      </c>
      <c r="B33" s="21" t="s">
        <v>30</v>
      </c>
      <c r="C33" s="23">
        <v>270000</v>
      </c>
      <c r="D33" s="101">
        <v>270000</v>
      </c>
    </row>
    <row r="34" spans="1:4" s="13" customFormat="1" ht="12" customHeight="1" thickBot="1">
      <c r="A34" s="10" t="s">
        <v>31</v>
      </c>
      <c r="B34" s="11" t="s">
        <v>104</v>
      </c>
      <c r="C34" s="12">
        <f>SUM(C35:C42)</f>
        <v>19900000</v>
      </c>
      <c r="D34" s="85">
        <f>SUM(D35:D42)</f>
        <v>28966900</v>
      </c>
    </row>
    <row r="35" spans="1:4" s="13" customFormat="1" ht="12" customHeight="1">
      <c r="A35" s="14" t="s">
        <v>32</v>
      </c>
      <c r="B35" s="15" t="s">
        <v>33</v>
      </c>
      <c r="C35" s="16"/>
      <c r="D35" s="84"/>
    </row>
    <row r="36" spans="1:4" s="13" customFormat="1" ht="12" customHeight="1">
      <c r="A36" s="17" t="s">
        <v>34</v>
      </c>
      <c r="B36" s="18" t="s">
        <v>35</v>
      </c>
      <c r="C36" s="19">
        <v>4258000</v>
      </c>
      <c r="D36" s="100">
        <v>5771000</v>
      </c>
    </row>
    <row r="37" spans="1:4" s="13" customFormat="1" ht="12" customHeight="1">
      <c r="A37" s="17" t="s">
        <v>36</v>
      </c>
      <c r="B37" s="18" t="s">
        <v>37</v>
      </c>
      <c r="C37" s="19">
        <v>2790000</v>
      </c>
      <c r="D37" s="100">
        <v>9512400</v>
      </c>
    </row>
    <row r="38" spans="1:4" s="13" customFormat="1" ht="12" customHeight="1">
      <c r="A38" s="17" t="s">
        <v>38</v>
      </c>
      <c r="B38" s="18" t="s">
        <v>39</v>
      </c>
      <c r="C38" s="19">
        <v>4682000</v>
      </c>
      <c r="D38" s="100">
        <v>4682000</v>
      </c>
    </row>
    <row r="39" spans="1:4" s="13" customFormat="1" ht="12" customHeight="1">
      <c r="A39" s="17" t="s">
        <v>40</v>
      </c>
      <c r="B39" s="18" t="s">
        <v>41</v>
      </c>
      <c r="C39" s="19">
        <v>4342000</v>
      </c>
      <c r="D39" s="100">
        <v>4342000</v>
      </c>
    </row>
    <row r="40" spans="1:4" s="13" customFormat="1" ht="12" customHeight="1">
      <c r="A40" s="17" t="s">
        <v>42</v>
      </c>
      <c r="B40" s="18" t="s">
        <v>43</v>
      </c>
      <c r="C40" s="19">
        <v>3323000</v>
      </c>
      <c r="D40" s="100">
        <v>3544500</v>
      </c>
    </row>
    <row r="41" spans="1:4" s="13" customFormat="1" ht="12" customHeight="1">
      <c r="A41" s="17" t="s">
        <v>44</v>
      </c>
      <c r="B41" s="18" t="s">
        <v>45</v>
      </c>
      <c r="C41" s="19"/>
      <c r="D41" s="100">
        <v>610000</v>
      </c>
    </row>
    <row r="42" spans="1:4" s="13" customFormat="1" ht="12" customHeight="1" thickBot="1">
      <c r="A42" s="17" t="s">
        <v>46</v>
      </c>
      <c r="B42" s="18" t="s">
        <v>47</v>
      </c>
      <c r="C42" s="19">
        <v>505000</v>
      </c>
      <c r="D42" s="101">
        <v>505000</v>
      </c>
    </row>
    <row r="43" spans="1:4" s="13" customFormat="1" ht="12" customHeight="1" thickBot="1">
      <c r="A43" s="10" t="s">
        <v>48</v>
      </c>
      <c r="B43" s="11" t="s">
        <v>105</v>
      </c>
      <c r="C43" s="12">
        <f>SUM(C44:C46)</f>
        <v>80000</v>
      </c>
      <c r="D43" s="85">
        <f>SUM(D44:D46)</f>
        <v>1563300</v>
      </c>
    </row>
    <row r="44" spans="1:4" s="13" customFormat="1" ht="12" customHeight="1">
      <c r="A44" s="14" t="s">
        <v>49</v>
      </c>
      <c r="B44" s="15" t="s">
        <v>50</v>
      </c>
      <c r="C44" s="27"/>
      <c r="D44" s="84"/>
    </row>
    <row r="45" spans="1:4" s="13" customFormat="1" ht="12" customHeight="1">
      <c r="A45" s="17" t="s">
        <v>51</v>
      </c>
      <c r="B45" s="18" t="s">
        <v>52</v>
      </c>
      <c r="C45" s="26">
        <v>80000</v>
      </c>
      <c r="D45" s="100">
        <v>1563300</v>
      </c>
    </row>
    <row r="46" spans="1:4" s="13" customFormat="1" ht="12" customHeight="1" thickBot="1">
      <c r="A46" s="17" t="s">
        <v>53</v>
      </c>
      <c r="B46" s="18" t="s">
        <v>54</v>
      </c>
      <c r="C46" s="26"/>
      <c r="D46" s="86"/>
    </row>
    <row r="47" spans="1:4" s="13" customFormat="1" ht="12" customHeight="1" thickBot="1">
      <c r="A47" s="10" t="s">
        <v>55</v>
      </c>
      <c r="B47" s="11" t="s">
        <v>106</v>
      </c>
      <c r="C47" s="12">
        <f>SUM(C48:C48)</f>
        <v>0</v>
      </c>
      <c r="D47" s="89"/>
    </row>
    <row r="48" spans="1:4" s="13" customFormat="1" ht="12" customHeight="1">
      <c r="A48" s="17" t="s">
        <v>124</v>
      </c>
      <c r="B48" s="18" t="s">
        <v>56</v>
      </c>
      <c r="C48" s="19"/>
      <c r="D48" s="84"/>
    </row>
    <row r="49" spans="1:4" s="13" customFormat="1" ht="12" customHeight="1" thickBot="1">
      <c r="A49" s="20" t="s">
        <v>125</v>
      </c>
      <c r="B49" s="21" t="s">
        <v>155</v>
      </c>
      <c r="C49" s="23"/>
      <c r="D49" s="86"/>
    </row>
    <row r="50" spans="1:4" s="13" customFormat="1" ht="12" customHeight="1" thickBot="1">
      <c r="A50" s="10" t="s">
        <v>57</v>
      </c>
      <c r="B50" s="22" t="s">
        <v>107</v>
      </c>
      <c r="C50" s="12">
        <f>SUM(C51:C53)</f>
        <v>112000</v>
      </c>
      <c r="D50" s="85">
        <f>SUM(D51:D53)</f>
        <v>112000</v>
      </c>
    </row>
    <row r="51" spans="1:4" s="13" customFormat="1" ht="12" customHeight="1">
      <c r="A51" s="14" t="s">
        <v>58</v>
      </c>
      <c r="B51" s="15" t="s">
        <v>59</v>
      </c>
      <c r="C51" s="26"/>
      <c r="D51" s="84"/>
    </row>
    <row r="52" spans="1:4" s="13" customFormat="1" ht="12" customHeight="1">
      <c r="A52" s="17" t="s">
        <v>60</v>
      </c>
      <c r="B52" s="18" t="s">
        <v>61</v>
      </c>
      <c r="C52" s="26">
        <v>112000</v>
      </c>
      <c r="D52" s="100">
        <v>112000</v>
      </c>
    </row>
    <row r="53" spans="1:4" s="13" customFormat="1" ht="12" customHeight="1" thickBot="1">
      <c r="A53" s="51" t="s">
        <v>156</v>
      </c>
      <c r="B53" s="73" t="s">
        <v>157</v>
      </c>
      <c r="C53" s="74"/>
      <c r="D53" s="86"/>
    </row>
    <row r="54" spans="1:4" s="13" customFormat="1" ht="12" customHeight="1" thickBot="1">
      <c r="A54" s="10" t="s">
        <v>62</v>
      </c>
      <c r="B54" s="11" t="s">
        <v>108</v>
      </c>
      <c r="C54" s="24">
        <f>+C8+C15+C25+C26+C34+C43+C47+C50</f>
        <v>257488000</v>
      </c>
      <c r="D54" s="88">
        <f>+D8+D15+D25+D26+D34+D43+D47+D50</f>
        <v>478927187</v>
      </c>
    </row>
    <row r="55" spans="1:4" s="13" customFormat="1" ht="12" customHeight="1" thickBot="1">
      <c r="A55" s="28" t="s">
        <v>63</v>
      </c>
      <c r="B55" s="22" t="s">
        <v>109</v>
      </c>
      <c r="C55" s="12">
        <f>SUM(C55)</f>
        <v>0</v>
      </c>
      <c r="D55" s="89"/>
    </row>
    <row r="56" spans="1:4" s="13" customFormat="1" ht="12" customHeight="1" thickBot="1">
      <c r="A56" s="28" t="s">
        <v>64</v>
      </c>
      <c r="B56" s="22" t="s">
        <v>110</v>
      </c>
      <c r="C56" s="12"/>
      <c r="D56" s="89"/>
    </row>
    <row r="57" spans="1:4" s="13" customFormat="1" ht="12" customHeight="1" thickBot="1">
      <c r="A57" s="28" t="s">
        <v>65</v>
      </c>
      <c r="B57" s="22" t="s">
        <v>111</v>
      </c>
      <c r="C57" s="12">
        <f>SUM(C58:C59)</f>
        <v>133973000</v>
      </c>
      <c r="D57" s="85">
        <f>SUM(D58:D59)</f>
        <v>134281463</v>
      </c>
    </row>
    <row r="58" spans="1:4" s="13" customFormat="1" ht="12" customHeight="1">
      <c r="A58" s="14" t="s">
        <v>66</v>
      </c>
      <c r="B58" s="15" t="s">
        <v>67</v>
      </c>
      <c r="C58" s="26">
        <v>133973000</v>
      </c>
      <c r="D58" s="99">
        <v>134281463</v>
      </c>
    </row>
    <row r="59" spans="1:4" s="13" customFormat="1" ht="12" customHeight="1" thickBot="1">
      <c r="A59" s="20" t="s">
        <v>68</v>
      </c>
      <c r="B59" s="21" t="s">
        <v>69</v>
      </c>
      <c r="C59" s="26"/>
      <c r="D59" s="86"/>
    </row>
    <row r="60" spans="1:4" s="13" customFormat="1" ht="12" customHeight="1" thickBot="1">
      <c r="A60" s="28" t="s">
        <v>70</v>
      </c>
      <c r="B60" s="22" t="s">
        <v>112</v>
      </c>
      <c r="C60" s="12"/>
      <c r="D60" s="118">
        <f>SUM(D61)</f>
        <v>3876806</v>
      </c>
    </row>
    <row r="61" spans="1:4" s="13" customFormat="1" ht="12" customHeight="1" thickBot="1">
      <c r="A61" s="116" t="s">
        <v>203</v>
      </c>
      <c r="B61" s="117" t="s">
        <v>204</v>
      </c>
      <c r="C61" s="12"/>
      <c r="D61" s="87">
        <v>3876806</v>
      </c>
    </row>
    <row r="62" spans="1:4" s="13" customFormat="1" ht="12" customHeight="1" thickBot="1">
      <c r="A62" s="28" t="s">
        <v>71</v>
      </c>
      <c r="B62" s="22" t="s">
        <v>113</v>
      </c>
      <c r="C62" s="12"/>
      <c r="D62" s="89"/>
    </row>
    <row r="63" spans="1:4" s="13" customFormat="1" ht="13.5" customHeight="1" thickBot="1">
      <c r="A63" s="28" t="s">
        <v>72</v>
      </c>
      <c r="B63" s="22" t="s">
        <v>73</v>
      </c>
      <c r="C63" s="29"/>
      <c r="D63" s="89"/>
    </row>
    <row r="64" spans="1:4" s="13" customFormat="1" ht="15.75" customHeight="1" thickBot="1">
      <c r="A64" s="28" t="s">
        <v>74</v>
      </c>
      <c r="B64" s="30" t="s">
        <v>114</v>
      </c>
      <c r="C64" s="24">
        <f>SUM(C56+C57+C60+C63)</f>
        <v>133973000</v>
      </c>
      <c r="D64" s="90">
        <f>SUM(D56+D57+D60+D63)</f>
        <v>138158269</v>
      </c>
    </row>
    <row r="65" spans="1:4" s="13" customFormat="1" ht="16.5" customHeight="1" thickBot="1">
      <c r="A65" s="31" t="s">
        <v>75</v>
      </c>
      <c r="B65" s="32" t="s">
        <v>115</v>
      </c>
      <c r="C65" s="24">
        <f>SUM(C54+C64)</f>
        <v>391461000</v>
      </c>
      <c r="D65" s="90">
        <f>SUM(D54+D64)</f>
        <v>617085456</v>
      </c>
    </row>
    <row r="66" spans="1:3" s="13" customFormat="1" ht="23.25" customHeight="1">
      <c r="A66" s="33"/>
      <c r="B66" s="34"/>
      <c r="C66" s="35"/>
    </row>
    <row r="67" spans="1:3" s="13" customFormat="1" ht="29.25" customHeight="1">
      <c r="A67" s="33"/>
      <c r="B67" s="121" t="s">
        <v>190</v>
      </c>
      <c r="C67" s="121"/>
    </row>
    <row r="68" spans="1:3" ht="16.5" customHeight="1">
      <c r="A68" s="119" t="s">
        <v>208</v>
      </c>
      <c r="B68" s="119"/>
      <c r="C68" s="119"/>
    </row>
    <row r="69" spans="1:3" ht="16.5" customHeight="1">
      <c r="A69" s="110" t="s">
        <v>166</v>
      </c>
      <c r="B69" s="110"/>
      <c r="C69" s="110"/>
    </row>
    <row r="70" spans="1:3" ht="16.5" customHeight="1">
      <c r="A70" s="69"/>
      <c r="B70" s="69" t="s">
        <v>76</v>
      </c>
      <c r="C70" s="69"/>
    </row>
    <row r="71" spans="1:3" ht="16.5" customHeight="1">
      <c r="A71" s="69"/>
      <c r="B71" s="69"/>
      <c r="C71" s="70" t="s">
        <v>127</v>
      </c>
    </row>
    <row r="72" spans="1:3" s="37" customFormat="1" ht="16.5" customHeight="1" thickBot="1">
      <c r="A72" s="122"/>
      <c r="B72" s="122"/>
      <c r="C72" s="36" t="s">
        <v>189</v>
      </c>
    </row>
    <row r="73" spans="1:4" ht="37.5" customHeight="1" thickBot="1">
      <c r="A73" s="3" t="s">
        <v>1</v>
      </c>
      <c r="B73" s="4" t="s">
        <v>77</v>
      </c>
      <c r="C73" s="5" t="s">
        <v>164</v>
      </c>
      <c r="D73" s="91" t="s">
        <v>181</v>
      </c>
    </row>
    <row r="74" spans="1:4" s="9" customFormat="1" ht="12" customHeight="1" thickBot="1">
      <c r="A74" s="38"/>
      <c r="B74" s="39" t="s">
        <v>117</v>
      </c>
      <c r="C74" s="40" t="s">
        <v>116</v>
      </c>
      <c r="D74" s="92" t="s">
        <v>182</v>
      </c>
    </row>
    <row r="75" spans="1:4" ht="12" customHeight="1" thickBot="1">
      <c r="A75" s="41" t="s">
        <v>3</v>
      </c>
      <c r="B75" s="42" t="s">
        <v>133</v>
      </c>
      <c r="C75" s="43">
        <f>SUM(C76:C80)</f>
        <v>243346000</v>
      </c>
      <c r="D75" s="85">
        <f>SUM(D76:D80)</f>
        <v>276130996</v>
      </c>
    </row>
    <row r="76" spans="1:4" ht="12" customHeight="1">
      <c r="A76" s="44" t="s">
        <v>4</v>
      </c>
      <c r="B76" s="45" t="s">
        <v>78</v>
      </c>
      <c r="C76" s="46">
        <v>74555000</v>
      </c>
      <c r="D76" s="104">
        <v>83336572</v>
      </c>
    </row>
    <row r="77" spans="1:4" ht="12" customHeight="1">
      <c r="A77" s="17" t="s">
        <v>6</v>
      </c>
      <c r="B77" s="47" t="s">
        <v>79</v>
      </c>
      <c r="C77" s="19">
        <v>16859000</v>
      </c>
      <c r="D77" s="105">
        <v>18387714</v>
      </c>
    </row>
    <row r="78" spans="1:4" ht="12" customHeight="1">
      <c r="A78" s="17" t="s">
        <v>8</v>
      </c>
      <c r="B78" s="47" t="s">
        <v>80</v>
      </c>
      <c r="C78" s="23">
        <v>62931000</v>
      </c>
      <c r="D78" s="105">
        <v>78760975</v>
      </c>
    </row>
    <row r="79" spans="1:4" ht="12" customHeight="1">
      <c r="A79" s="17" t="s">
        <v>9</v>
      </c>
      <c r="B79" s="48" t="s">
        <v>81</v>
      </c>
      <c r="C79" s="23">
        <v>5990000</v>
      </c>
      <c r="D79" s="105">
        <v>3820000</v>
      </c>
    </row>
    <row r="80" spans="1:4" ht="12" customHeight="1">
      <c r="A80" s="17" t="s">
        <v>82</v>
      </c>
      <c r="B80" s="49" t="s">
        <v>83</v>
      </c>
      <c r="C80" s="23">
        <f>SUM(C82+C85+C86)</f>
        <v>83011000</v>
      </c>
      <c r="D80" s="94">
        <f>SUM(D81+D82+D85+D86)</f>
        <v>91825735</v>
      </c>
    </row>
    <row r="81" spans="1:4" ht="12" customHeight="1">
      <c r="A81" s="17" t="s">
        <v>13</v>
      </c>
      <c r="B81" s="47" t="s">
        <v>84</v>
      </c>
      <c r="C81" s="23"/>
      <c r="D81" s="103">
        <v>837875</v>
      </c>
    </row>
    <row r="82" spans="1:4" ht="12" customHeight="1">
      <c r="A82" s="17" t="s">
        <v>130</v>
      </c>
      <c r="B82" s="50" t="s">
        <v>168</v>
      </c>
      <c r="C82" s="23">
        <f>SUM(C83:C84)</f>
        <v>79826000</v>
      </c>
      <c r="D82" s="94">
        <f>SUM(D83:D84)</f>
        <v>86977860</v>
      </c>
    </row>
    <row r="83" spans="1:4" ht="12" customHeight="1">
      <c r="A83" s="17" t="s">
        <v>131</v>
      </c>
      <c r="B83" s="50" t="s">
        <v>123</v>
      </c>
      <c r="C83" s="23">
        <v>46209000</v>
      </c>
      <c r="D83" s="105">
        <v>48451700</v>
      </c>
    </row>
    <row r="84" spans="1:4" ht="12" customHeight="1">
      <c r="A84" s="17" t="s">
        <v>132</v>
      </c>
      <c r="B84" s="50" t="s">
        <v>122</v>
      </c>
      <c r="C84" s="23">
        <v>33617000</v>
      </c>
      <c r="D84" s="113">
        <v>38526160</v>
      </c>
    </row>
    <row r="85" spans="1:4" ht="12" customHeight="1">
      <c r="A85" s="20" t="s">
        <v>172</v>
      </c>
      <c r="B85" s="81" t="s">
        <v>167</v>
      </c>
      <c r="C85" s="23">
        <v>600000</v>
      </c>
      <c r="D85" s="105"/>
    </row>
    <row r="86" spans="1:4" ht="12" customHeight="1" thickBot="1">
      <c r="A86" s="52" t="s">
        <v>173</v>
      </c>
      <c r="B86" s="53" t="s">
        <v>85</v>
      </c>
      <c r="C86" s="54">
        <f>SUM(C87:C92)</f>
        <v>2585000</v>
      </c>
      <c r="D86" s="54">
        <f>SUM(D87:D96)</f>
        <v>4010000</v>
      </c>
    </row>
    <row r="87" spans="1:4" ht="12" customHeight="1" thickBot="1">
      <c r="A87" s="75" t="s">
        <v>174</v>
      </c>
      <c r="B87" s="76" t="s">
        <v>159</v>
      </c>
      <c r="C87" s="77">
        <v>700000</v>
      </c>
      <c r="D87" s="105">
        <v>700000</v>
      </c>
    </row>
    <row r="88" spans="1:4" ht="12" customHeight="1" thickBot="1">
      <c r="A88" s="75" t="s">
        <v>175</v>
      </c>
      <c r="B88" s="76" t="s">
        <v>169</v>
      </c>
      <c r="C88" s="77">
        <v>800000</v>
      </c>
      <c r="D88" s="105">
        <v>800000</v>
      </c>
    </row>
    <row r="89" spans="1:4" ht="12" customHeight="1" thickBot="1">
      <c r="A89" s="75" t="s">
        <v>176</v>
      </c>
      <c r="B89" s="76" t="s">
        <v>170</v>
      </c>
      <c r="C89" s="77">
        <v>860000</v>
      </c>
      <c r="D89" s="105">
        <v>860000</v>
      </c>
    </row>
    <row r="90" spans="1:4" ht="12" customHeight="1" thickBot="1">
      <c r="A90" s="75" t="s">
        <v>177</v>
      </c>
      <c r="B90" s="76" t="s">
        <v>180</v>
      </c>
      <c r="C90" s="77">
        <v>150000</v>
      </c>
      <c r="D90" s="105">
        <v>200000</v>
      </c>
    </row>
    <row r="91" spans="1:4" ht="12" customHeight="1" thickBot="1">
      <c r="A91" s="75" t="s">
        <v>178</v>
      </c>
      <c r="B91" s="76" t="s">
        <v>171</v>
      </c>
      <c r="C91" s="77">
        <v>30000</v>
      </c>
      <c r="D91" s="105">
        <v>30000</v>
      </c>
    </row>
    <row r="92" spans="1:4" ht="12" customHeight="1" thickBot="1">
      <c r="A92" s="75" t="s">
        <v>179</v>
      </c>
      <c r="B92" s="76" t="s">
        <v>160</v>
      </c>
      <c r="C92" s="77">
        <v>45000</v>
      </c>
      <c r="D92" s="106">
        <v>45000</v>
      </c>
    </row>
    <row r="93" spans="1:4" ht="12" customHeight="1" thickBot="1">
      <c r="A93" s="75" t="s">
        <v>185</v>
      </c>
      <c r="B93" s="76" t="s">
        <v>187</v>
      </c>
      <c r="C93" s="77"/>
      <c r="D93" s="107">
        <v>150000</v>
      </c>
    </row>
    <row r="94" spans="1:4" ht="12" customHeight="1" thickBot="1">
      <c r="A94" s="75" t="s">
        <v>186</v>
      </c>
      <c r="B94" s="76" t="s">
        <v>188</v>
      </c>
      <c r="C94" s="77"/>
      <c r="D94" s="107">
        <v>270000</v>
      </c>
    </row>
    <row r="95" spans="1:4" ht="12" customHeight="1" thickBot="1">
      <c r="A95" s="75" t="s">
        <v>191</v>
      </c>
      <c r="B95" s="76" t="s">
        <v>192</v>
      </c>
      <c r="C95" s="77"/>
      <c r="D95" s="107">
        <v>600000</v>
      </c>
    </row>
    <row r="96" spans="1:4" ht="12" customHeight="1" thickBot="1">
      <c r="A96" s="75" t="s">
        <v>205</v>
      </c>
      <c r="B96" s="76" t="s">
        <v>206</v>
      </c>
      <c r="C96" s="77"/>
      <c r="D96" s="107">
        <v>355000</v>
      </c>
    </row>
    <row r="97" spans="1:4" ht="12" customHeight="1" thickBot="1">
      <c r="A97" s="72" t="s">
        <v>15</v>
      </c>
      <c r="B97" s="55" t="s">
        <v>134</v>
      </c>
      <c r="C97" s="12">
        <f>+C98+C100+C102</f>
        <v>91113000</v>
      </c>
      <c r="D97" s="85">
        <f>+D98+D100+D102</f>
        <v>126467494</v>
      </c>
    </row>
    <row r="98" spans="1:4" ht="12" customHeight="1">
      <c r="A98" s="14" t="s">
        <v>16</v>
      </c>
      <c r="B98" s="47" t="s">
        <v>86</v>
      </c>
      <c r="C98" s="16">
        <v>2407000</v>
      </c>
      <c r="D98" s="104">
        <v>9582825</v>
      </c>
    </row>
    <row r="99" spans="1:4" ht="12" customHeight="1">
      <c r="A99" s="14" t="s">
        <v>18</v>
      </c>
      <c r="B99" s="56" t="s">
        <v>87</v>
      </c>
      <c r="C99" s="16"/>
      <c r="D99" s="105">
        <v>2520000</v>
      </c>
    </row>
    <row r="100" spans="1:4" ht="12" customHeight="1">
      <c r="A100" s="14" t="s">
        <v>19</v>
      </c>
      <c r="B100" s="56" t="s">
        <v>88</v>
      </c>
      <c r="C100" s="19">
        <v>85706000</v>
      </c>
      <c r="D100" s="105">
        <v>114365364</v>
      </c>
    </row>
    <row r="101" spans="1:4" ht="12" customHeight="1">
      <c r="A101" s="14" t="s">
        <v>20</v>
      </c>
      <c r="B101" s="56" t="s">
        <v>89</v>
      </c>
      <c r="C101" s="57"/>
      <c r="D101" s="103">
        <v>5449920</v>
      </c>
    </row>
    <row r="102" spans="1:4" ht="12" customHeight="1">
      <c r="A102" s="14" t="s">
        <v>21</v>
      </c>
      <c r="B102" s="58" t="s">
        <v>90</v>
      </c>
      <c r="C102" s="57">
        <f>SUM(C103)</f>
        <v>3000000</v>
      </c>
      <c r="D102" s="94">
        <f>SUM(D103:D104)</f>
        <v>2519305</v>
      </c>
    </row>
    <row r="103" spans="1:4" ht="12" customHeight="1">
      <c r="A103" s="51" t="s">
        <v>162</v>
      </c>
      <c r="B103" s="58" t="s">
        <v>161</v>
      </c>
      <c r="C103" s="78">
        <v>3000000</v>
      </c>
      <c r="D103" s="108">
        <v>1600000</v>
      </c>
    </row>
    <row r="104" spans="1:4" ht="12" customHeight="1" thickBot="1">
      <c r="A104" s="52" t="s">
        <v>193</v>
      </c>
      <c r="B104" s="79" t="s">
        <v>194</v>
      </c>
      <c r="C104" s="111"/>
      <c r="D104" s="112">
        <v>919305</v>
      </c>
    </row>
    <row r="105" spans="1:4" ht="12" customHeight="1" thickBot="1">
      <c r="A105" s="10" t="s">
        <v>23</v>
      </c>
      <c r="B105" s="59" t="s">
        <v>135</v>
      </c>
      <c r="C105" s="12">
        <f>+C106+C107</f>
        <v>53173000</v>
      </c>
      <c r="D105" s="12">
        <f>+D106+D107</f>
        <v>210657970</v>
      </c>
    </row>
    <row r="106" spans="1:4" ht="12" customHeight="1">
      <c r="A106" s="14" t="s">
        <v>24</v>
      </c>
      <c r="B106" s="60" t="s">
        <v>91</v>
      </c>
      <c r="C106" s="16">
        <v>33173000</v>
      </c>
      <c r="D106" s="108">
        <v>58498688</v>
      </c>
    </row>
    <row r="107" spans="1:4" ht="12" customHeight="1">
      <c r="A107" s="20" t="s">
        <v>25</v>
      </c>
      <c r="B107" s="56" t="s">
        <v>92</v>
      </c>
      <c r="C107" s="23">
        <v>20000000</v>
      </c>
      <c r="D107" s="115">
        <f>SUM(D108:D111)</f>
        <v>152159282</v>
      </c>
    </row>
    <row r="108" spans="1:4" ht="12" customHeight="1">
      <c r="A108" s="17" t="s">
        <v>198</v>
      </c>
      <c r="B108" s="47" t="s">
        <v>195</v>
      </c>
      <c r="C108" s="19"/>
      <c r="D108" s="105">
        <v>58029282</v>
      </c>
    </row>
    <row r="109" spans="1:4" ht="12" customHeight="1">
      <c r="A109" s="17" t="s">
        <v>199</v>
      </c>
      <c r="B109" s="47" t="s">
        <v>196</v>
      </c>
      <c r="C109" s="19"/>
      <c r="D109" s="105">
        <v>38250000</v>
      </c>
    </row>
    <row r="110" spans="1:4" ht="12" customHeight="1">
      <c r="A110" s="17" t="s">
        <v>200</v>
      </c>
      <c r="B110" s="47" t="s">
        <v>202</v>
      </c>
      <c r="C110" s="19"/>
      <c r="D110" s="105">
        <v>35880000</v>
      </c>
    </row>
    <row r="111" spans="1:4" ht="12" customHeight="1" thickBot="1">
      <c r="A111" s="51" t="s">
        <v>201</v>
      </c>
      <c r="B111" s="114" t="s">
        <v>197</v>
      </c>
      <c r="C111" s="97"/>
      <c r="D111" s="107">
        <v>20000000</v>
      </c>
    </row>
    <row r="112" spans="1:4" ht="12" customHeight="1" thickBot="1">
      <c r="A112" s="10" t="s">
        <v>93</v>
      </c>
      <c r="B112" s="59" t="s">
        <v>136</v>
      </c>
      <c r="C112" s="12">
        <f>+C75+C97+C105</f>
        <v>387632000</v>
      </c>
      <c r="D112" s="85">
        <f>+D75+D97+D105</f>
        <v>613256460</v>
      </c>
    </row>
    <row r="113" spans="1:4" ht="12" customHeight="1" thickBot="1">
      <c r="A113" s="10" t="s">
        <v>31</v>
      </c>
      <c r="B113" s="59" t="s">
        <v>137</v>
      </c>
      <c r="C113" s="12"/>
      <c r="D113" s="93"/>
    </row>
    <row r="114" spans="1:4" ht="12" customHeight="1" thickBot="1">
      <c r="A114" s="10" t="s">
        <v>48</v>
      </c>
      <c r="B114" s="59" t="s">
        <v>138</v>
      </c>
      <c r="C114" s="12"/>
      <c r="D114" s="96"/>
    </row>
    <row r="115" spans="1:4" ht="12" customHeight="1" thickBot="1">
      <c r="A115" s="10" t="s">
        <v>94</v>
      </c>
      <c r="B115" s="59" t="s">
        <v>139</v>
      </c>
      <c r="C115" s="24">
        <f>SUM(C116)</f>
        <v>3829000</v>
      </c>
      <c r="D115" s="88">
        <f>SUM(D116)</f>
        <v>3828996</v>
      </c>
    </row>
    <row r="116" spans="1:4" ht="12" customHeight="1" thickBot="1">
      <c r="A116" s="72" t="s">
        <v>124</v>
      </c>
      <c r="B116" s="80" t="s">
        <v>163</v>
      </c>
      <c r="C116" s="24">
        <v>3829000</v>
      </c>
      <c r="D116" s="104">
        <v>3828996</v>
      </c>
    </row>
    <row r="117" spans="1:4" ht="12" customHeight="1" thickBot="1">
      <c r="A117" s="10" t="s">
        <v>57</v>
      </c>
      <c r="B117" s="59" t="s">
        <v>140</v>
      </c>
      <c r="C117" s="61"/>
      <c r="D117" s="93"/>
    </row>
    <row r="118" spans="1:9" ht="15" customHeight="1" thickBot="1">
      <c r="A118" s="10" t="s">
        <v>62</v>
      </c>
      <c r="B118" s="59" t="s">
        <v>141</v>
      </c>
      <c r="C118" s="62">
        <f>+C113+C114+C115+C117</f>
        <v>3829000</v>
      </c>
      <c r="D118" s="95">
        <f>+D113+D114+D115+D117</f>
        <v>3828996</v>
      </c>
      <c r="F118" s="63"/>
      <c r="G118" s="64"/>
      <c r="H118" s="64"/>
      <c r="I118" s="64"/>
    </row>
    <row r="119" spans="1:4" s="13" customFormat="1" ht="12.75" customHeight="1" thickBot="1">
      <c r="A119" s="65" t="s">
        <v>95</v>
      </c>
      <c r="B119" s="66" t="s">
        <v>142</v>
      </c>
      <c r="C119" s="62">
        <f>+C112+C118</f>
        <v>391461000</v>
      </c>
      <c r="D119" s="95">
        <f>+D112+D118</f>
        <v>617085456</v>
      </c>
    </row>
    <row r="120" ht="7.5" customHeight="1"/>
    <row r="121" spans="1:3" ht="15.75">
      <c r="A121" s="123"/>
      <c r="B121" s="123"/>
      <c r="C121" s="123"/>
    </row>
    <row r="122" spans="1:3" ht="15" customHeight="1">
      <c r="A122" s="124"/>
      <c r="B122" s="124"/>
      <c r="C122" s="71"/>
    </row>
    <row r="123" spans="1:3" ht="15.75">
      <c r="A123" s="121" t="s">
        <v>143</v>
      </c>
      <c r="B123" s="121"/>
      <c r="C123" s="121"/>
    </row>
    <row r="128" spans="1:3" ht="15.75">
      <c r="A128" s="123"/>
      <c r="B128" s="123"/>
      <c r="C128" s="123"/>
    </row>
    <row r="129" spans="1:3" ht="16.5" thickBot="1">
      <c r="A129" s="120"/>
      <c r="B129" s="120"/>
      <c r="C129" s="2"/>
    </row>
    <row r="130" spans="1:3" ht="16.5" thickBot="1">
      <c r="A130" s="10"/>
      <c r="B130" s="55"/>
      <c r="C130" s="12"/>
    </row>
    <row r="131" spans="1:3" ht="16.5" thickBot="1">
      <c r="A131" s="10"/>
      <c r="B131" s="55"/>
      <c r="C131" s="12"/>
    </row>
  </sheetData>
  <sheetProtection/>
  <mergeCells count="11">
    <mergeCell ref="A129:B129"/>
    <mergeCell ref="A122:B122"/>
    <mergeCell ref="A123:C123"/>
    <mergeCell ref="A121:C121"/>
    <mergeCell ref="A3:C3"/>
    <mergeCell ref="A1:C1"/>
    <mergeCell ref="A5:B5"/>
    <mergeCell ref="A68:C68"/>
    <mergeCell ref="B67:C67"/>
    <mergeCell ref="A72:B72"/>
    <mergeCell ref="A128:C128"/>
  </mergeCells>
  <printOptions/>
  <pageMargins left="0.7" right="0.7" top="0.75" bottom="0.75" header="0.3" footer="0.3"/>
  <pageSetup horizontalDpi="200" verticalDpi="200" orientation="portrait" paperSize="9" scale="83" r:id="rId1"/>
  <headerFooter>
    <oddHeader xml:space="preserve">&amp;C
                                   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2017-05-25T18:50:33Z</cp:lastPrinted>
  <dcterms:created xsi:type="dcterms:W3CDTF">2006-10-17T13:40:18Z</dcterms:created>
  <dcterms:modified xsi:type="dcterms:W3CDTF">2018-04-06T13:59:11Z</dcterms:modified>
  <cp:category/>
  <cp:version/>
  <cp:contentType/>
  <cp:contentStatus/>
</cp:coreProperties>
</file>